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3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filterPrivacy="1" codeName="ThisWorkbook" hidePivotFieldList="1"/>
  <xr:revisionPtr revIDLastSave="0" documentId="13_ncr:1_{2E41D91E-A351-3246-A6E9-AF7460851223}" xr6:coauthVersionLast="47" xr6:coauthVersionMax="47" xr10:uidLastSave="{00000000-0000-0000-0000-000000000000}"/>
  <bookViews>
    <workbookView xWindow="0" yWindow="0" windowWidth="25600" windowHeight="16000" xr2:uid="{00000000-000D-0000-FFFF-FFFF00000000}"/>
  </bookViews>
  <sheets>
    <sheet name="Marketing Plan Data" sheetId="1" r:id="rId1"/>
    <sheet name="List Data" sheetId="2" r:id="rId2"/>
    <sheet name="Sheet2" sheetId="5" r:id="rId3"/>
    <sheet name="Sheet3" sheetId="6" r:id="rId4"/>
  </sheets>
  <externalReferences>
    <externalReference r:id="rId5"/>
  </externalReferences>
  <definedNames>
    <definedName name="clCustom1">'Marketing Plan Data'!$D$4</definedName>
    <definedName name="clCustom2">'Marketing Plan Data'!$E$4</definedName>
    <definedName name="clCustom3">'Marketing Plan Data'!$F$4</definedName>
    <definedName name="clCustom4">'Marketing Plan Data'!$G$4</definedName>
    <definedName name="clCustom5">'Marketing Plan Data'!$J$4</definedName>
    <definedName name="clCustom6">'Marketing Plan Data'!$K$4</definedName>
    <definedName name="clCustom7">'Marketing Plan Data'!$L$4</definedName>
    <definedName name="clCustom8">'Marketing Plan Data'!$M$4</definedName>
    <definedName name="clNotStarted">'Marketing Plan Data'!$J$4</definedName>
    <definedName name="Collected_All">'Marketing Plan Data'!$F$3</definedName>
    <definedName name="ColumnTitle1">Data[[#Headers],[Day Form was issued]]</definedName>
    <definedName name="ColumnTitle2">People[[#Headers],[Name]]</definedName>
    <definedName name="Forms_Oweing">'Marketing Plan Data'!$E$3</definedName>
    <definedName name="Names">People[Name]</definedName>
    <definedName name="_xlnm.Print_Titles" localSheetId="1">'List Data'!$4:$4</definedName>
    <definedName name="_xlnm.Print_Titles" localSheetId="0">'Marketing Plan Data'!$6:$6</definedName>
    <definedName name="Product_A_Name">[1]Summary!$C$3</definedName>
    <definedName name="Product_B_Name">[1]Summary!$D$3</definedName>
    <definedName name="txtCustom1">'Marketing Plan Data'!$D$3</definedName>
    <definedName name="txtCustom2">'Marketing Plan Data'!$E$3</definedName>
    <definedName name="txtCustom3">'Marketing Plan Data'!$F$3</definedName>
    <definedName name="txtCustom5">'Marketing Plan Data'!$J$3</definedName>
    <definedName name="txtCustom6">'Marketing Plan Data'!$K$3</definedName>
    <definedName name="txtCustom7" localSheetId="0">'Marketing Plan Data'!$L$3</definedName>
    <definedName name="txtCustom8">'Marketing Plan Data'!$M$3</definedName>
  </definedNames>
  <calcPr calcId="191029"/>
  <pivotCaches>
    <pivotCache cacheId="17" r:id="rId6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65" i="1" l="1"/>
  <c r="O61" i="1"/>
  <c r="O18" i="1"/>
  <c r="O19" i="1"/>
  <c r="O20" i="1"/>
  <c r="O12" i="1"/>
  <c r="O13" i="1"/>
  <c r="O14" i="1"/>
  <c r="O15" i="1"/>
  <c r="O16" i="1"/>
  <c r="O17" i="1"/>
  <c r="O21" i="1"/>
  <c r="O22" i="1"/>
  <c r="O23" i="1"/>
  <c r="O24" i="1"/>
  <c r="O25" i="1"/>
  <c r="O26" i="1"/>
  <c r="P26" i="1" s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2" i="1"/>
  <c r="O63" i="1"/>
  <c r="O64" i="1"/>
  <c r="O66" i="1"/>
  <c r="O67" i="1"/>
  <c r="O68" i="1"/>
  <c r="O69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P179" i="1" s="1"/>
  <c r="O180" i="1"/>
  <c r="O181" i="1"/>
  <c r="O182" i="1"/>
  <c r="O11" i="1"/>
  <c r="J11" i="1"/>
  <c r="J12" i="1"/>
  <c r="J13" i="1"/>
  <c r="J14" i="1"/>
  <c r="Q11" i="1"/>
  <c r="O8" i="1"/>
  <c r="Q8" i="1" s="1"/>
  <c r="O9" i="1"/>
  <c r="Q9" i="1" s="1"/>
  <c r="O10" i="1"/>
  <c r="P10" i="1" s="1"/>
  <c r="P11" i="1"/>
  <c r="O7" i="1"/>
  <c r="P7" i="1" s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80" i="1"/>
  <c r="P181" i="1"/>
  <c r="P182" i="1"/>
  <c r="E8" i="1"/>
  <c r="F8" i="1" s="1"/>
  <c r="E9" i="1"/>
  <c r="F9" i="1" s="1"/>
  <c r="E10" i="1"/>
  <c r="F10" i="1" s="1"/>
  <c r="E11" i="1"/>
  <c r="F11" i="1" s="1"/>
  <c r="E12" i="1"/>
  <c r="F12" i="1" s="1"/>
  <c r="E13" i="1"/>
  <c r="F13" i="1" s="1"/>
  <c r="E14" i="1"/>
  <c r="F14" i="1" s="1"/>
  <c r="E15" i="1"/>
  <c r="F15" i="1" s="1"/>
  <c r="E16" i="1"/>
  <c r="F16" i="1" s="1"/>
  <c r="E17" i="1"/>
  <c r="F17" i="1" s="1"/>
  <c r="E18" i="1"/>
  <c r="F18" i="1" s="1"/>
  <c r="E19" i="1"/>
  <c r="F19" i="1" s="1"/>
  <c r="E20" i="1"/>
  <c r="F20" i="1" s="1"/>
  <c r="E21" i="1"/>
  <c r="F21" i="1" s="1"/>
  <c r="E22" i="1"/>
  <c r="F22" i="1" s="1"/>
  <c r="E23" i="1"/>
  <c r="F23" i="1" s="1"/>
  <c r="E24" i="1"/>
  <c r="F24" i="1" s="1"/>
  <c r="E25" i="1"/>
  <c r="F25" i="1" s="1"/>
  <c r="E26" i="1"/>
  <c r="F26" i="1" s="1"/>
  <c r="E27" i="1"/>
  <c r="F27" i="1" s="1"/>
  <c r="E28" i="1"/>
  <c r="F28" i="1" s="1"/>
  <c r="E29" i="1"/>
  <c r="F29" i="1" s="1"/>
  <c r="E30" i="1"/>
  <c r="F30" i="1" s="1"/>
  <c r="E31" i="1"/>
  <c r="F31" i="1" s="1"/>
  <c r="E32" i="1"/>
  <c r="F32" i="1" s="1"/>
  <c r="E33" i="1"/>
  <c r="F33" i="1" s="1"/>
  <c r="E34" i="1"/>
  <c r="F34" i="1" s="1"/>
  <c r="E35" i="1"/>
  <c r="F35" i="1" s="1"/>
  <c r="E36" i="1"/>
  <c r="F36" i="1" s="1"/>
  <c r="E37" i="1"/>
  <c r="F37" i="1" s="1"/>
  <c r="E38" i="1"/>
  <c r="F38" i="1" s="1"/>
  <c r="E39" i="1"/>
  <c r="F39" i="1" s="1"/>
  <c r="E40" i="1"/>
  <c r="F40" i="1" s="1"/>
  <c r="E41" i="1"/>
  <c r="F41" i="1" s="1"/>
  <c r="E42" i="1"/>
  <c r="F42" i="1" s="1"/>
  <c r="E43" i="1"/>
  <c r="F43" i="1" s="1"/>
  <c r="E44" i="1"/>
  <c r="F44" i="1" s="1"/>
  <c r="E45" i="1"/>
  <c r="F45" i="1" s="1"/>
  <c r="E46" i="1"/>
  <c r="F46" i="1" s="1"/>
  <c r="E47" i="1"/>
  <c r="F47" i="1" s="1"/>
  <c r="E48" i="1"/>
  <c r="F48" i="1" s="1"/>
  <c r="E49" i="1"/>
  <c r="F49" i="1" s="1"/>
  <c r="E50" i="1"/>
  <c r="F50" i="1" s="1"/>
  <c r="E51" i="1"/>
  <c r="F51" i="1" s="1"/>
  <c r="E52" i="1"/>
  <c r="F52" i="1" s="1"/>
  <c r="E53" i="1"/>
  <c r="F53" i="1" s="1"/>
  <c r="E54" i="1"/>
  <c r="F54" i="1" s="1"/>
  <c r="E55" i="1"/>
  <c r="F55" i="1" s="1"/>
  <c r="E56" i="1"/>
  <c r="F56" i="1" s="1"/>
  <c r="E57" i="1"/>
  <c r="F57" i="1" s="1"/>
  <c r="E58" i="1"/>
  <c r="F58" i="1" s="1"/>
  <c r="E59" i="1"/>
  <c r="F59" i="1" s="1"/>
  <c r="E60" i="1"/>
  <c r="F60" i="1" s="1"/>
  <c r="E61" i="1"/>
  <c r="F61" i="1" s="1"/>
  <c r="E62" i="1"/>
  <c r="F62" i="1" s="1"/>
  <c r="E63" i="1"/>
  <c r="F63" i="1" s="1"/>
  <c r="E64" i="1"/>
  <c r="F64" i="1" s="1"/>
  <c r="E65" i="1"/>
  <c r="F65" i="1" s="1"/>
  <c r="E66" i="1"/>
  <c r="F66" i="1" s="1"/>
  <c r="E67" i="1"/>
  <c r="F67" i="1" s="1"/>
  <c r="E68" i="1"/>
  <c r="F68" i="1" s="1"/>
  <c r="E69" i="1"/>
  <c r="F69" i="1" s="1"/>
  <c r="E70" i="1"/>
  <c r="F70" i="1" s="1"/>
  <c r="E71" i="1"/>
  <c r="F71" i="1" s="1"/>
  <c r="E72" i="1"/>
  <c r="F72" i="1" s="1"/>
  <c r="E73" i="1"/>
  <c r="F73" i="1" s="1"/>
  <c r="E74" i="1"/>
  <c r="F74" i="1" s="1"/>
  <c r="E75" i="1"/>
  <c r="F75" i="1" s="1"/>
  <c r="E76" i="1"/>
  <c r="F76" i="1" s="1"/>
  <c r="E77" i="1"/>
  <c r="F77" i="1" s="1"/>
  <c r="E78" i="1"/>
  <c r="F78" i="1" s="1"/>
  <c r="E79" i="1"/>
  <c r="F79" i="1" s="1"/>
  <c r="E80" i="1"/>
  <c r="F80" i="1" s="1"/>
  <c r="E81" i="1"/>
  <c r="F81" i="1" s="1"/>
  <c r="E82" i="1"/>
  <c r="F82" i="1" s="1"/>
  <c r="E83" i="1"/>
  <c r="F83" i="1" s="1"/>
  <c r="E84" i="1"/>
  <c r="F84" i="1" s="1"/>
  <c r="E85" i="1"/>
  <c r="F85" i="1" s="1"/>
  <c r="E86" i="1"/>
  <c r="F86" i="1" s="1"/>
  <c r="E87" i="1"/>
  <c r="F87" i="1" s="1"/>
  <c r="E88" i="1"/>
  <c r="F88" i="1" s="1"/>
  <c r="E89" i="1"/>
  <c r="F89" i="1" s="1"/>
  <c r="E90" i="1"/>
  <c r="F90" i="1" s="1"/>
  <c r="E91" i="1"/>
  <c r="F91" i="1" s="1"/>
  <c r="E92" i="1"/>
  <c r="F92" i="1" s="1"/>
  <c r="E93" i="1"/>
  <c r="F93" i="1" s="1"/>
  <c r="E94" i="1"/>
  <c r="F94" i="1" s="1"/>
  <c r="E95" i="1"/>
  <c r="F95" i="1" s="1"/>
  <c r="E96" i="1"/>
  <c r="F96" i="1" s="1"/>
  <c r="E97" i="1"/>
  <c r="F97" i="1" s="1"/>
  <c r="E98" i="1"/>
  <c r="F98" i="1" s="1"/>
  <c r="E99" i="1"/>
  <c r="F99" i="1" s="1"/>
  <c r="E100" i="1"/>
  <c r="F100" i="1" s="1"/>
  <c r="E101" i="1"/>
  <c r="F101" i="1" s="1"/>
  <c r="E102" i="1"/>
  <c r="F102" i="1" s="1"/>
  <c r="E103" i="1"/>
  <c r="F103" i="1" s="1"/>
  <c r="E104" i="1"/>
  <c r="F104" i="1" s="1"/>
  <c r="E105" i="1"/>
  <c r="F105" i="1" s="1"/>
  <c r="E106" i="1"/>
  <c r="F106" i="1" s="1"/>
  <c r="E107" i="1"/>
  <c r="F107" i="1" s="1"/>
  <c r="E108" i="1"/>
  <c r="F108" i="1" s="1"/>
  <c r="E109" i="1"/>
  <c r="F109" i="1" s="1"/>
  <c r="E110" i="1"/>
  <c r="F110" i="1" s="1"/>
  <c r="E111" i="1"/>
  <c r="F111" i="1" s="1"/>
  <c r="E112" i="1"/>
  <c r="F112" i="1" s="1"/>
  <c r="E113" i="1"/>
  <c r="F113" i="1" s="1"/>
  <c r="E114" i="1"/>
  <c r="F114" i="1" s="1"/>
  <c r="E115" i="1"/>
  <c r="F115" i="1" s="1"/>
  <c r="E116" i="1"/>
  <c r="F116" i="1" s="1"/>
  <c r="E117" i="1"/>
  <c r="F117" i="1" s="1"/>
  <c r="E118" i="1"/>
  <c r="F118" i="1" s="1"/>
  <c r="E119" i="1"/>
  <c r="F119" i="1" s="1"/>
  <c r="E120" i="1"/>
  <c r="F120" i="1" s="1"/>
  <c r="E121" i="1"/>
  <c r="F121" i="1" s="1"/>
  <c r="E122" i="1"/>
  <c r="F122" i="1" s="1"/>
  <c r="E123" i="1"/>
  <c r="F123" i="1" s="1"/>
  <c r="E124" i="1"/>
  <c r="F124" i="1" s="1"/>
  <c r="E125" i="1"/>
  <c r="F125" i="1" s="1"/>
  <c r="E126" i="1"/>
  <c r="F126" i="1" s="1"/>
  <c r="E127" i="1"/>
  <c r="F127" i="1" s="1"/>
  <c r="E128" i="1"/>
  <c r="F128" i="1" s="1"/>
  <c r="E129" i="1"/>
  <c r="F129" i="1" s="1"/>
  <c r="E130" i="1"/>
  <c r="F130" i="1" s="1"/>
  <c r="E131" i="1"/>
  <c r="F131" i="1" s="1"/>
  <c r="E132" i="1"/>
  <c r="F132" i="1" s="1"/>
  <c r="E133" i="1"/>
  <c r="F133" i="1" s="1"/>
  <c r="E134" i="1"/>
  <c r="F134" i="1" s="1"/>
  <c r="E135" i="1"/>
  <c r="F135" i="1" s="1"/>
  <c r="E136" i="1"/>
  <c r="F136" i="1" s="1"/>
  <c r="E137" i="1"/>
  <c r="F137" i="1" s="1"/>
  <c r="E138" i="1"/>
  <c r="F138" i="1" s="1"/>
  <c r="E139" i="1"/>
  <c r="F139" i="1" s="1"/>
  <c r="E140" i="1"/>
  <c r="F140" i="1" s="1"/>
  <c r="E141" i="1"/>
  <c r="F141" i="1" s="1"/>
  <c r="E142" i="1"/>
  <c r="F142" i="1" s="1"/>
  <c r="E143" i="1"/>
  <c r="F143" i="1" s="1"/>
  <c r="E144" i="1"/>
  <c r="F144" i="1" s="1"/>
  <c r="E145" i="1"/>
  <c r="F145" i="1" s="1"/>
  <c r="E146" i="1"/>
  <c r="F146" i="1" s="1"/>
  <c r="E147" i="1"/>
  <c r="F147" i="1" s="1"/>
  <c r="E148" i="1"/>
  <c r="F148" i="1" s="1"/>
  <c r="E149" i="1"/>
  <c r="F149" i="1" s="1"/>
  <c r="E150" i="1"/>
  <c r="F150" i="1" s="1"/>
  <c r="E151" i="1"/>
  <c r="F151" i="1" s="1"/>
  <c r="E152" i="1"/>
  <c r="F152" i="1" s="1"/>
  <c r="E153" i="1"/>
  <c r="F153" i="1" s="1"/>
  <c r="E154" i="1"/>
  <c r="F154" i="1" s="1"/>
  <c r="E155" i="1"/>
  <c r="F155" i="1" s="1"/>
  <c r="E156" i="1"/>
  <c r="F156" i="1" s="1"/>
  <c r="E157" i="1"/>
  <c r="F157" i="1" s="1"/>
  <c r="E158" i="1"/>
  <c r="F158" i="1" s="1"/>
  <c r="E159" i="1"/>
  <c r="F159" i="1" s="1"/>
  <c r="E160" i="1"/>
  <c r="F160" i="1" s="1"/>
  <c r="E161" i="1"/>
  <c r="F161" i="1" s="1"/>
  <c r="E162" i="1"/>
  <c r="F162" i="1" s="1"/>
  <c r="E163" i="1"/>
  <c r="F163" i="1" s="1"/>
  <c r="E164" i="1"/>
  <c r="F164" i="1" s="1"/>
  <c r="E165" i="1"/>
  <c r="F165" i="1" s="1"/>
  <c r="E166" i="1"/>
  <c r="F166" i="1" s="1"/>
  <c r="E167" i="1"/>
  <c r="F167" i="1" s="1"/>
  <c r="E168" i="1"/>
  <c r="F168" i="1" s="1"/>
  <c r="E169" i="1"/>
  <c r="F169" i="1" s="1"/>
  <c r="E170" i="1"/>
  <c r="F170" i="1" s="1"/>
  <c r="E171" i="1"/>
  <c r="F171" i="1" s="1"/>
  <c r="E172" i="1"/>
  <c r="F172" i="1" s="1"/>
  <c r="E173" i="1"/>
  <c r="F173" i="1" s="1"/>
  <c r="E174" i="1"/>
  <c r="F174" i="1" s="1"/>
  <c r="E175" i="1"/>
  <c r="F175" i="1" s="1"/>
  <c r="E176" i="1"/>
  <c r="F176" i="1" s="1"/>
  <c r="E177" i="1"/>
  <c r="F177" i="1" s="1"/>
  <c r="E178" i="1"/>
  <c r="F178" i="1" s="1"/>
  <c r="E179" i="1"/>
  <c r="F179" i="1" s="1"/>
  <c r="E180" i="1"/>
  <c r="F180" i="1" s="1"/>
  <c r="E181" i="1"/>
  <c r="F181" i="1" s="1"/>
  <c r="E182" i="1"/>
  <c r="F182" i="1" s="1"/>
  <c r="E7" i="1"/>
  <c r="F7" i="1" s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F1" i="2" a="1"/>
  <c r="F1" i="2" s="1"/>
  <c r="I7" i="1"/>
  <c r="I8" i="1"/>
  <c r="I10" i="1"/>
  <c r="J10" i="1"/>
  <c r="J17" i="1"/>
  <c r="Q67" i="1" l="1"/>
  <c r="Q63" i="1"/>
  <c r="Q59" i="1"/>
  <c r="Q55" i="1"/>
  <c r="Q51" i="1"/>
  <c r="Q47" i="1"/>
  <c r="Q43" i="1"/>
  <c r="Q39" i="1"/>
  <c r="Q35" i="1"/>
  <c r="Q31" i="1"/>
  <c r="Q27" i="1"/>
  <c r="Q23" i="1"/>
  <c r="Q19" i="1"/>
  <c r="Q15" i="1"/>
  <c r="Q66" i="1"/>
  <c r="Q62" i="1"/>
  <c r="Q58" i="1"/>
  <c r="Q54" i="1"/>
  <c r="Q50" i="1"/>
  <c r="Q46" i="1"/>
  <c r="Q42" i="1"/>
  <c r="Q38" i="1"/>
  <c r="Q34" i="1"/>
  <c r="Q30" i="1"/>
  <c r="Q26" i="1"/>
  <c r="Q22" i="1"/>
  <c r="Q18" i="1"/>
  <c r="Q14" i="1"/>
  <c r="Q10" i="1"/>
  <c r="Q65" i="1"/>
  <c r="Q61" i="1"/>
  <c r="Q57" i="1"/>
  <c r="Q53" i="1"/>
  <c r="Q49" i="1"/>
  <c r="Q45" i="1"/>
  <c r="Q41" i="1"/>
  <c r="Q37" i="1"/>
  <c r="Q33" i="1"/>
  <c r="Q29" i="1"/>
  <c r="Q25" i="1"/>
  <c r="Q21" i="1"/>
  <c r="Q17" i="1"/>
  <c r="Q13" i="1"/>
  <c r="Q68" i="1"/>
  <c r="Q64" i="1"/>
  <c r="Q60" i="1"/>
  <c r="Q56" i="1"/>
  <c r="Q52" i="1"/>
  <c r="Q48" i="1"/>
  <c r="Q44" i="1"/>
  <c r="Q40" i="1"/>
  <c r="Q36" i="1"/>
  <c r="Q32" i="1"/>
  <c r="Q28" i="1"/>
  <c r="Q24" i="1"/>
  <c r="Q20" i="1"/>
  <c r="Q16" i="1"/>
  <c r="Q12" i="1"/>
  <c r="Q182" i="1"/>
  <c r="Q178" i="1"/>
  <c r="Q174" i="1"/>
  <c r="Q170" i="1"/>
  <c r="Q166" i="1"/>
  <c r="Q162" i="1"/>
  <c r="Q158" i="1"/>
  <c r="Q154" i="1"/>
  <c r="Q150" i="1"/>
  <c r="Q146" i="1"/>
  <c r="Q142" i="1"/>
  <c r="Q138" i="1"/>
  <c r="Q134" i="1"/>
  <c r="Q130" i="1"/>
  <c r="Q126" i="1"/>
  <c r="Q122" i="1"/>
  <c r="Q118" i="1"/>
  <c r="Q114" i="1"/>
  <c r="Q110" i="1"/>
  <c r="Q106" i="1"/>
  <c r="Q102" i="1"/>
  <c r="Q98" i="1"/>
  <c r="Q94" i="1"/>
  <c r="Q90" i="1"/>
  <c r="Q86" i="1"/>
  <c r="Q82" i="1"/>
  <c r="Q78" i="1"/>
  <c r="Q74" i="1"/>
  <c r="Q70" i="1"/>
  <c r="Q181" i="1"/>
  <c r="Q177" i="1"/>
  <c r="Q173" i="1"/>
  <c r="Q169" i="1"/>
  <c r="Q165" i="1"/>
  <c r="Q161" i="1"/>
  <c r="Q157" i="1"/>
  <c r="Q153" i="1"/>
  <c r="Q149" i="1"/>
  <c r="Q145" i="1"/>
  <c r="Q141" i="1"/>
  <c r="Q137" i="1"/>
  <c r="Q133" i="1"/>
  <c r="Q129" i="1"/>
  <c r="Q125" i="1"/>
  <c r="Q121" i="1"/>
  <c r="Q117" i="1"/>
  <c r="Q113" i="1"/>
  <c r="Q109" i="1"/>
  <c r="Q105" i="1"/>
  <c r="Q101" i="1"/>
  <c r="Q97" i="1"/>
  <c r="Q93" i="1"/>
  <c r="Q89" i="1"/>
  <c r="Q85" i="1"/>
  <c r="Q81" i="1"/>
  <c r="Q77" i="1"/>
  <c r="Q73" i="1"/>
  <c r="Q69" i="1"/>
  <c r="Q180" i="1"/>
  <c r="Q176" i="1"/>
  <c r="Q172" i="1"/>
  <c r="Q168" i="1"/>
  <c r="Q164" i="1"/>
  <c r="Q160" i="1"/>
  <c r="Q156" i="1"/>
  <c r="Q152" i="1"/>
  <c r="Q148" i="1"/>
  <c r="Q144" i="1"/>
  <c r="Q140" i="1"/>
  <c r="Q136" i="1"/>
  <c r="Q132" i="1"/>
  <c r="Q128" i="1"/>
  <c r="Q124" i="1"/>
  <c r="Q120" i="1"/>
  <c r="Q116" i="1"/>
  <c r="Q112" i="1"/>
  <c r="Q108" i="1"/>
  <c r="Q104" i="1"/>
  <c r="Q100" i="1"/>
  <c r="Q96" i="1"/>
  <c r="Q92" i="1"/>
  <c r="Q88" i="1"/>
  <c r="Q84" i="1"/>
  <c r="Q80" i="1"/>
  <c r="Q76" i="1"/>
  <c r="Q72" i="1"/>
  <c r="Q179" i="1"/>
  <c r="Q175" i="1"/>
  <c r="Q171" i="1"/>
  <c r="Q167" i="1"/>
  <c r="Q163" i="1"/>
  <c r="Q159" i="1"/>
  <c r="Q155" i="1"/>
  <c r="Q151" i="1"/>
  <c r="Q147" i="1"/>
  <c r="Q143" i="1"/>
  <c r="Q139" i="1"/>
  <c r="Q135" i="1"/>
  <c r="Q131" i="1"/>
  <c r="Q127" i="1"/>
  <c r="Q123" i="1"/>
  <c r="Q119" i="1"/>
  <c r="Q115" i="1"/>
  <c r="Q111" i="1"/>
  <c r="Q107" i="1"/>
  <c r="Q103" i="1"/>
  <c r="Q99" i="1"/>
  <c r="Q95" i="1"/>
  <c r="Q91" i="1"/>
  <c r="Q87" i="1"/>
  <c r="Q83" i="1"/>
  <c r="Q79" i="1"/>
  <c r="Q75" i="1"/>
  <c r="Q71" i="1"/>
  <c r="Q7" i="1"/>
  <c r="P9" i="1"/>
  <c r="P8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<sst xmlns="http://schemas.openxmlformats.org/spreadsheetml/2006/main" count="758" uniqueCount="51">
  <si>
    <t>Marketing Plan Data</t>
  </si>
  <si>
    <t>Not Started</t>
  </si>
  <si>
    <t>In Progress</t>
  </si>
  <si>
    <t>ON</t>
  </si>
  <si>
    <t>Custom 2</t>
  </si>
  <si>
    <t>Marketing Plan Lists</t>
  </si>
  <si>
    <t>Name</t>
  </si>
  <si>
    <t>Title</t>
  </si>
  <si>
    <t>Status Color Legend &amp; Toggle</t>
  </si>
  <si>
    <t>Oluwaniyi Bada</t>
  </si>
  <si>
    <t>Form Issued By</t>
  </si>
  <si>
    <t>Professional</t>
  </si>
  <si>
    <t>Day Form was issued</t>
  </si>
  <si>
    <t>Amount In thousands</t>
  </si>
  <si>
    <t>Number of forms Entitled</t>
  </si>
  <si>
    <t>Form Status</t>
  </si>
  <si>
    <t>Remaining</t>
  </si>
  <si>
    <t>Payment Status</t>
  </si>
  <si>
    <t>Actual Date Payment  was Made
Start Date</t>
  </si>
  <si>
    <t>Actual Date Payment Completed
End Date</t>
  </si>
  <si>
    <t>Anticipated Number of form collected</t>
  </si>
  <si>
    <t>Anticipated Actual Forms remaining</t>
  </si>
  <si>
    <t>Installment 2</t>
  </si>
  <si>
    <t>Instlament 3</t>
  </si>
  <si>
    <t>Actual Payment Amount Start Date (installment 1)</t>
  </si>
  <si>
    <t>Total Expected Amount</t>
  </si>
  <si>
    <t>Total Actual Payment</t>
  </si>
  <si>
    <t>Balance</t>
  </si>
  <si>
    <t>Overpaid</t>
  </si>
  <si>
    <t>Collected All</t>
  </si>
  <si>
    <t>Forms Oweing</t>
  </si>
  <si>
    <t>Payment Complete</t>
  </si>
  <si>
    <t>Sum of Total Actual Payment</t>
  </si>
  <si>
    <t>Count of Actual Date Payment  was Made
Start Date</t>
  </si>
  <si>
    <t>Count of Actual Date Payment Completed
End Date</t>
  </si>
  <si>
    <t>Count of Day Form was issued</t>
  </si>
  <si>
    <t>Row Labels</t>
  </si>
  <si>
    <t>Grand Total</t>
  </si>
  <si>
    <t>Sum of Anticipated Number of form collected</t>
  </si>
  <si>
    <t>Sum of Anticipated Actual Forms remaining</t>
  </si>
  <si>
    <t>Count of Form Status</t>
  </si>
  <si>
    <t>Count of Payment Status</t>
  </si>
  <si>
    <t>Sum of Total Expected Amount</t>
  </si>
  <si>
    <t>(Multiple Items)</t>
  </si>
  <si>
    <t>JOHN DOE</t>
  </si>
  <si>
    <t>ZARA JAMES</t>
  </si>
  <si>
    <t>COO</t>
  </si>
  <si>
    <t>Secretary</t>
  </si>
  <si>
    <t>JOHN JOHN</t>
  </si>
  <si>
    <t>(blank)</t>
  </si>
  <si>
    <t>Form Sales Recording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</si>
</sst>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5" formatCode="&quot;$&quot;#,##0_);\(&quot;$&quot;#,##0\)"/>
    <numFmt numFmtId="164" formatCode="[$-409]d\-mmm\-yy;@"/>
    <numFmt numFmtId="165" formatCode="[$₦-46A]#,##0.00"/>
  </numFmts>
  <fonts count="28" x14ac:knownFonts="1">
    <font>
      <sz val="11"/>
      <color theme="1"/>
      <name val="Arial"/>
      <family val="2"/>
      <scheme val="minor"/>
    </font>
    <font>
      <sz val="9"/>
      <color theme="1"/>
      <name val="Arial"/>
      <family val="2"/>
      <scheme val="minor"/>
    </font>
    <font>
      <sz val="26"/>
      <color theme="1"/>
      <name val="Arial"/>
      <family val="2"/>
      <scheme val="major"/>
    </font>
    <font>
      <sz val="11"/>
      <color theme="1"/>
      <name val="Arial"/>
      <family val="2"/>
      <scheme val="minor"/>
    </font>
    <font>
      <sz val="11"/>
      <color theme="4" tint="-0.499984740745262"/>
      <name val="Arial"/>
      <family val="2"/>
      <scheme val="minor"/>
    </font>
    <font>
      <sz val="11"/>
      <color theme="6" tint="-0.499984740745262"/>
      <name val="Arial"/>
      <family val="2"/>
      <scheme val="minor"/>
    </font>
    <font>
      <sz val="11"/>
      <color theme="5" tint="-0.499984740745262"/>
      <name val="Arial"/>
      <family val="2"/>
      <scheme val="minor"/>
    </font>
    <font>
      <sz val="11"/>
      <color theme="7" tint="-0.499984740745262"/>
      <name val="Arial"/>
      <family val="2"/>
      <scheme val="minor"/>
    </font>
    <font>
      <sz val="11"/>
      <color theme="7" tint="-0.24994659260841701"/>
      <name val="Arial"/>
      <family val="2"/>
      <scheme val="minor"/>
    </font>
    <font>
      <sz val="11"/>
      <color theme="6" tint="-0.24994659260841701"/>
      <name val="Arial"/>
      <family val="2"/>
      <scheme val="minor"/>
    </font>
    <font>
      <sz val="11"/>
      <color theme="5" tint="-0.24994659260841701"/>
      <name val="Arial"/>
      <family val="2"/>
      <scheme val="minor"/>
    </font>
    <font>
      <sz val="11"/>
      <color theme="0"/>
      <name val="Arial"/>
      <family val="2"/>
      <scheme val="minor"/>
    </font>
    <font>
      <sz val="11"/>
      <color theme="1" tint="0.34998626667073579"/>
      <name val="Arial"/>
      <family val="1"/>
      <scheme val="major"/>
    </font>
    <font>
      <b/>
      <sz val="11"/>
      <color theme="1"/>
      <name val="Arial"/>
      <family val="2"/>
      <scheme val="minor"/>
    </font>
    <font>
      <sz val="12"/>
      <color theme="1" tint="0.34998626667073579"/>
      <name val="Arial"/>
      <family val="1"/>
      <scheme val="major"/>
    </font>
    <font>
      <b/>
      <sz val="11"/>
      <color theme="0"/>
      <name val="Arial"/>
      <family val="1"/>
      <charset val="238"/>
      <scheme val="minor"/>
    </font>
    <font>
      <b/>
      <sz val="11"/>
      <color theme="1"/>
      <name val="Arial"/>
      <family val="1"/>
      <charset val="238"/>
      <scheme val="minor"/>
    </font>
    <font>
      <b/>
      <sz val="11"/>
      <color theme="6" tint="-0.499984740745262"/>
      <name val="Arial"/>
      <family val="1"/>
      <charset val="238"/>
      <scheme val="minor"/>
    </font>
    <font>
      <b/>
      <sz val="11"/>
      <color theme="5" tint="-0.499984740745262"/>
      <name val="Arial"/>
      <family val="1"/>
      <charset val="238"/>
      <scheme val="minor"/>
    </font>
    <font>
      <b/>
      <sz val="11"/>
      <color theme="7" tint="-0.499984740745262"/>
      <name val="Arial"/>
      <family val="1"/>
      <charset val="238"/>
      <scheme val="minor"/>
    </font>
    <font>
      <sz val="12"/>
      <color theme="1"/>
      <name val="Arial"/>
      <family val="2"/>
      <charset val="238"/>
      <scheme val="major"/>
    </font>
    <font>
      <sz val="26"/>
      <color theme="0"/>
      <name val="Arial"/>
      <family val="2"/>
      <scheme val="major"/>
    </font>
    <font>
      <sz val="20"/>
      <color theme="1"/>
      <name val="Arial"/>
      <family val="2"/>
      <scheme val="major"/>
    </font>
    <font>
      <b/>
      <sz val="11"/>
      <color theme="1"/>
      <name val="Arial"/>
      <family val="2"/>
      <charset val="238"/>
      <scheme val="minor"/>
    </font>
    <font>
      <u/>
      <sz val="11"/>
      <color theme="10"/>
      <name val="Arial"/>
      <family val="2"/>
      <scheme val="minor"/>
    </font>
    <font>
      <sz val="12"/>
      <color theme="0"/>
      <name val="Arial"/>
      <family val="2"/>
      <scheme val="minor"/>
    </font>
    <font>
      <sz val="10"/>
      <color theme="1"/>
      <name val="Times New Roman"/>
      <family val="1"/>
    </font>
    <font>
      <b/>
      <sz val="11"/>
      <color rgb="FF000000"/>
      <name val="Arial"/>
      <family val="2"/>
      <charset val="238"/>
      <scheme val="minor"/>
    </font>
  </fonts>
  <fills count="2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BFBFBF"/>
        <bgColor rgb="FF000000"/>
      </patternFill>
    </fill>
  </fills>
  <borders count="18">
    <border>
      <left/>
      <right/>
      <top/>
      <bottom/>
      <diagonal/>
    </border>
    <border>
      <left style="thin">
        <color theme="1" tint="0.499984740745262"/>
      </left>
      <right/>
      <top style="thin">
        <color theme="1" tint="0.499984740745262"/>
      </top>
      <bottom/>
      <diagonal/>
    </border>
    <border>
      <left/>
      <right/>
      <top style="thin">
        <color theme="1" tint="0.499984740745262"/>
      </top>
      <bottom/>
      <diagonal/>
    </border>
    <border>
      <left/>
      <right style="thin">
        <color theme="1" tint="0.499984740745262"/>
      </right>
      <top style="thin">
        <color theme="1" tint="0.499984740745262"/>
      </top>
      <bottom/>
      <diagonal/>
    </border>
    <border>
      <left/>
      <right/>
      <top/>
      <bottom style="thin">
        <color theme="1" tint="0.499984740745262"/>
      </bottom>
      <diagonal/>
    </border>
    <border>
      <left/>
      <right style="thin">
        <color theme="0"/>
      </right>
      <top style="thick">
        <color theme="0"/>
      </top>
      <bottom style="thin">
        <color theme="0"/>
      </bottom>
      <diagonal/>
    </border>
    <border>
      <left style="thin">
        <color theme="1" tint="0.499984740745262"/>
      </left>
      <right style="thin">
        <color theme="0"/>
      </right>
      <top/>
      <bottom style="thin">
        <color theme="1" tint="0.499984740745262"/>
      </bottom>
      <diagonal/>
    </border>
    <border>
      <left/>
      <right style="thin">
        <color theme="0"/>
      </right>
      <top/>
      <bottom style="thin">
        <color theme="1" tint="0.499984740745262"/>
      </bottom>
      <diagonal/>
    </border>
    <border>
      <left/>
      <right style="thin">
        <color theme="1" tint="0.499984740745262"/>
      </right>
      <top/>
      <bottom style="thin">
        <color theme="1" tint="0.499984740745262"/>
      </bottom>
      <diagonal/>
    </border>
    <border>
      <left/>
      <right style="thin">
        <color theme="1" tint="0.499984740745262"/>
      </right>
      <top/>
      <bottom/>
      <diagonal/>
    </border>
    <border>
      <left style="thin">
        <color theme="1" tint="0.499984740745262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1" tint="0.499984740745262"/>
      </right>
      <top style="thin">
        <color theme="0"/>
      </top>
      <bottom style="thin">
        <color theme="0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rgb="FFFFFFFF"/>
      </left>
      <right style="thick">
        <color rgb="FFFFFFFF"/>
      </right>
      <top style="thick">
        <color rgb="FFFFFFFF"/>
      </top>
      <bottom style="thick">
        <color rgb="FFFFFFFF"/>
      </bottom>
      <diagonal/>
    </border>
  </borders>
  <cellStyleXfs count="23">
    <xf numFmtId="0" fontId="0" fillId="0" borderId="0" applyNumberFormat="0">
      <alignment horizontal="left" vertical="center" wrapText="1"/>
    </xf>
    <xf numFmtId="0" fontId="12" fillId="0" borderId="4" applyProtection="0">
      <alignment horizontal="center"/>
    </xf>
    <xf numFmtId="0" fontId="2" fillId="0" borderId="0" applyNumberFormat="0" applyFill="0" applyBorder="0" applyProtection="0">
      <alignment vertical="center"/>
    </xf>
    <xf numFmtId="0" fontId="3" fillId="0" borderId="0" applyNumberFormat="0" applyFont="0" applyFill="0" applyBorder="0" applyProtection="0">
      <alignment horizontal="left" wrapText="1"/>
    </xf>
    <xf numFmtId="0" fontId="13" fillId="0" borderId="0" applyNumberFormat="0" applyFill="0" applyBorder="0" applyProtection="0">
      <alignment horizontal="left"/>
    </xf>
    <xf numFmtId="5" fontId="3" fillId="0" borderId="0" applyFont="0" applyFill="0" applyBorder="0" applyProtection="0">
      <alignment horizontal="right" vertical="center"/>
    </xf>
    <xf numFmtId="0" fontId="3" fillId="0" borderId="0">
      <alignment vertical="center" wrapText="1"/>
    </xf>
    <xf numFmtId="0" fontId="4" fillId="2" borderId="5" applyNumberFormat="0" applyProtection="0">
      <alignment horizontal="center"/>
    </xf>
    <xf numFmtId="0" fontId="4" fillId="3" borderId="5" applyNumberFormat="0" applyProtection="0">
      <alignment horizontal="center"/>
    </xf>
    <xf numFmtId="0" fontId="10" fillId="4" borderId="5" applyNumberFormat="0" applyProtection="0">
      <alignment horizontal="center"/>
    </xf>
    <xf numFmtId="0" fontId="6" fillId="5" borderId="5" applyNumberFormat="0" applyProtection="0">
      <alignment horizontal="center"/>
    </xf>
    <xf numFmtId="0" fontId="9" fillId="6" borderId="5" applyNumberFormat="0" applyProtection="0">
      <alignment horizontal="center"/>
    </xf>
    <xf numFmtId="0" fontId="5" fillId="7" borderId="5" applyNumberFormat="0" applyProtection="0">
      <alignment horizontal="center"/>
    </xf>
    <xf numFmtId="0" fontId="8" fillId="8" borderId="5" applyNumberFormat="0" applyProtection="0">
      <alignment horizontal="center"/>
    </xf>
    <xf numFmtId="0" fontId="7" fillId="9" borderId="5" applyNumberFormat="0" applyProtection="0">
      <alignment horizontal="center"/>
    </xf>
    <xf numFmtId="14" fontId="3" fillId="0" borderId="0" applyFont="0" applyFill="0" applyBorder="0" applyProtection="0">
      <alignment horizontal="right" vertical="center" wrapText="1"/>
    </xf>
    <xf numFmtId="0" fontId="11" fillId="0" borderId="0" applyNumberFormat="0" applyFill="0" applyBorder="0" applyAlignment="0" applyProtection="0">
      <alignment vertical="center" wrapText="1"/>
    </xf>
    <xf numFmtId="0" fontId="11" fillId="0" borderId="0" applyNumberFormat="0" applyFill="0" applyBorder="0" applyAlignment="0" applyProtection="0">
      <alignment vertical="center" wrapText="1"/>
    </xf>
    <xf numFmtId="0" fontId="3" fillId="0" borderId="1" applyNumberFormat="0" applyFont="0" applyFill="0" applyAlignment="0">
      <alignment horizontal="left" vertical="center" wrapText="1"/>
    </xf>
    <xf numFmtId="0" fontId="3" fillId="0" borderId="3" applyFont="0" applyFill="0" applyAlignment="0">
      <alignment horizontal="left" vertical="center" wrapText="1"/>
    </xf>
    <xf numFmtId="0" fontId="3" fillId="0" borderId="0"/>
    <xf numFmtId="0" fontId="24" fillId="0" borderId="0" applyNumberFormat="0" applyFill="0" applyBorder="0" applyAlignment="0" applyProtection="0"/>
    <xf numFmtId="0" fontId="25" fillId="19" borderId="0" applyNumberFormat="0" applyBorder="0" applyAlignment="0" applyProtection="0"/>
  </cellStyleXfs>
  <cellXfs count="56">
    <xf numFmtId="0" fontId="0" fillId="0" borderId="0" xfId="0">
      <alignment horizontal="left" vertical="center" wrapText="1"/>
    </xf>
    <xf numFmtId="0" fontId="0" fillId="0" borderId="0" xfId="0" applyAlignment="1">
      <alignment vertical="center"/>
    </xf>
    <xf numFmtId="0" fontId="1" fillId="0" borderId="0" xfId="0" applyFont="1">
      <alignment horizontal="left" vertical="center" wrapText="1"/>
    </xf>
    <xf numFmtId="0" fontId="0" fillId="0" borderId="9" xfId="0" applyBorder="1">
      <alignment horizontal="left" vertical="center" wrapText="1"/>
    </xf>
    <xf numFmtId="0" fontId="0" fillId="0" borderId="9" xfId="0" applyBorder="1" applyAlignment="1">
      <alignment vertical="center"/>
    </xf>
    <xf numFmtId="0" fontId="15" fillId="12" borderId="10" xfId="10" applyFont="1" applyFill="1" applyBorder="1" applyAlignment="1">
      <alignment horizontal="center" vertical="center"/>
    </xf>
    <xf numFmtId="0" fontId="16" fillId="13" borderId="11" xfId="8" applyFont="1" applyFill="1" applyBorder="1" applyAlignment="1">
      <alignment horizontal="center" vertical="center"/>
    </xf>
    <xf numFmtId="0" fontId="15" fillId="15" borderId="12" xfId="14" applyFont="1" applyFill="1" applyBorder="1" applyAlignment="1">
      <alignment horizontal="center" vertical="center"/>
    </xf>
    <xf numFmtId="0" fontId="15" fillId="16" borderId="12" xfId="12" applyFont="1" applyFill="1" applyBorder="1" applyAlignment="1">
      <alignment horizontal="center" vertical="center"/>
    </xf>
    <xf numFmtId="0" fontId="18" fillId="14" borderId="13" xfId="9" applyFont="1" applyFill="1" applyBorder="1" applyAlignment="1">
      <alignment horizontal="center" vertical="center"/>
    </xf>
    <xf numFmtId="0" fontId="15" fillId="12" borderId="6" xfId="0" applyFont="1" applyFill="1" applyBorder="1" applyAlignment="1">
      <alignment horizontal="center" vertical="center"/>
    </xf>
    <xf numFmtId="0" fontId="16" fillId="13" borderId="7" xfId="0" applyFont="1" applyFill="1" applyBorder="1" applyAlignment="1">
      <alignment horizontal="center" vertical="center"/>
    </xf>
    <xf numFmtId="0" fontId="15" fillId="15" borderId="7" xfId="0" applyFont="1" applyFill="1" applyBorder="1" applyAlignment="1">
      <alignment horizontal="center" vertical="center"/>
    </xf>
    <xf numFmtId="0" fontId="15" fillId="16" borderId="7" xfId="0" applyFont="1" applyFill="1" applyBorder="1" applyAlignment="1">
      <alignment horizontal="center" vertical="center"/>
    </xf>
    <xf numFmtId="0" fontId="18" fillId="14" borderId="8" xfId="0" applyFont="1" applyFill="1" applyBorder="1" applyAlignment="1">
      <alignment horizontal="center" vertical="center"/>
    </xf>
    <xf numFmtId="0" fontId="19" fillId="10" borderId="12" xfId="13" applyFont="1" applyFill="1" applyBorder="1" applyAlignment="1">
      <alignment horizontal="center" vertical="center"/>
    </xf>
    <xf numFmtId="0" fontId="19" fillId="10" borderId="7" xfId="0" applyFont="1" applyFill="1" applyBorder="1" applyAlignment="1">
      <alignment horizontal="center" vertical="center"/>
    </xf>
    <xf numFmtId="0" fontId="16" fillId="11" borderId="12" xfId="7" applyFont="1" applyFill="1" applyBorder="1" applyAlignment="1">
      <alignment horizontal="center" vertical="center"/>
    </xf>
    <xf numFmtId="0" fontId="16" fillId="11" borderId="7" xfId="0" applyFont="1" applyFill="1" applyBorder="1" applyAlignment="1">
      <alignment horizontal="center" vertical="center"/>
    </xf>
    <xf numFmtId="0" fontId="21" fillId="0" borderId="0" xfId="2" applyFont="1" applyFill="1">
      <alignment vertical="center"/>
    </xf>
    <xf numFmtId="0" fontId="22" fillId="17" borderId="0" xfId="2" applyFont="1" applyFill="1" applyAlignment="1">
      <alignment horizontal="right" vertical="center" indent="1"/>
    </xf>
    <xf numFmtId="0" fontId="11" fillId="0" borderId="0" xfId="16" applyFill="1" applyAlignment="1">
      <alignment horizontal="center" vertical="center" wrapText="1"/>
    </xf>
    <xf numFmtId="0" fontId="17" fillId="18" borderId="12" xfId="11" applyFont="1" applyFill="1" applyBorder="1" applyAlignment="1">
      <alignment horizontal="center" vertical="center"/>
    </xf>
    <xf numFmtId="0" fontId="17" fillId="18" borderId="7" xfId="0" applyFont="1" applyFill="1" applyBorder="1" applyAlignment="1">
      <alignment horizontal="center" vertical="center"/>
    </xf>
    <xf numFmtId="0" fontId="0" fillId="0" borderId="0" xfId="0" applyAlignment="1">
      <alignment horizontal="left" vertical="center" wrapText="1" indent="1"/>
    </xf>
    <xf numFmtId="0" fontId="0" fillId="0" borderId="0" xfId="0" applyAlignment="1">
      <alignment horizontal="left" vertical="center" indent="1"/>
    </xf>
    <xf numFmtId="0" fontId="23" fillId="17" borderId="0" xfId="3" applyFont="1" applyFill="1" applyBorder="1" applyAlignment="1">
      <alignment horizontal="left" vertical="center" wrapText="1" indent="1"/>
    </xf>
    <xf numFmtId="0" fontId="23" fillId="0" borderId="0" xfId="3" applyFont="1" applyFill="1" applyBorder="1" applyAlignment="1">
      <alignment horizontal="left" vertical="center" wrapText="1" indent="1"/>
    </xf>
    <xf numFmtId="164" fontId="0" fillId="0" borderId="0" xfId="0" applyNumberFormat="1" applyAlignment="1"/>
    <xf numFmtId="164" fontId="0" fillId="0" borderId="0" xfId="0" applyNumberFormat="1" applyAlignment="1">
      <alignment horizontal="left" vertical="center" wrapText="1" indent="1"/>
    </xf>
    <xf numFmtId="0" fontId="26" fillId="22" borderId="16" xfId="0" applyFont="1" applyFill="1" applyBorder="1" applyAlignment="1">
      <alignment horizontal="left" vertical="center"/>
    </xf>
    <xf numFmtId="0" fontId="26" fillId="22" borderId="16" xfId="0" applyFont="1" applyFill="1" applyBorder="1" applyAlignment="1">
      <alignment vertical="center"/>
    </xf>
    <xf numFmtId="0" fontId="26" fillId="22" borderId="16" xfId="0" applyFont="1" applyFill="1" applyBorder="1" applyAlignment="1"/>
    <xf numFmtId="0" fontId="26" fillId="22" borderId="16" xfId="0" applyFont="1" applyFill="1" applyBorder="1" applyAlignment="1">
      <alignment horizontal="left"/>
    </xf>
    <xf numFmtId="0" fontId="23" fillId="20" borderId="14" xfId="3" applyFont="1" applyFill="1" applyBorder="1" applyAlignment="1">
      <alignment horizontal="left" vertical="center" wrapText="1" indent="1"/>
    </xf>
    <xf numFmtId="0" fontId="0" fillId="21" borderId="15" xfId="0" applyFill="1" applyBorder="1" applyAlignment="1">
      <alignment horizontal="left" vertical="center" wrapText="1" indent="1"/>
    </xf>
    <xf numFmtId="0" fontId="27" fillId="23" borderId="17" xfId="0" applyFont="1" applyFill="1" applyBorder="1" applyAlignment="1">
      <alignment horizontal="left" vertical="center" wrapText="1" indent="1"/>
    </xf>
    <xf numFmtId="164" fontId="0" fillId="0" borderId="0" xfId="0" applyNumberFormat="1" applyAlignment="1">
      <alignment vertical="center"/>
    </xf>
    <xf numFmtId="0" fontId="0" fillId="0" borderId="0" xfId="0" applyNumberFormat="1" applyAlignment="1">
      <alignment horizontal="left" vertical="center" wrapText="1" indent="1"/>
    </xf>
    <xf numFmtId="0" fontId="0" fillId="0" borderId="0" xfId="15" applyNumberFormat="1" applyFont="1" applyBorder="1" applyAlignment="1">
      <alignment horizontal="right" vertical="center" wrapText="1" indent="1"/>
    </xf>
    <xf numFmtId="0" fontId="0" fillId="0" borderId="0" xfId="0" applyNumberFormat="1" applyAlignment="1">
      <alignment vertical="center"/>
    </xf>
    <xf numFmtId="164" fontId="0" fillId="0" borderId="0" xfId="15" applyNumberFormat="1" applyFont="1" applyBorder="1" applyAlignment="1">
      <alignment horizontal="right" vertical="center" wrapText="1" indent="1"/>
    </xf>
    <xf numFmtId="165" fontId="0" fillId="0" borderId="0" xfId="5" applyNumberFormat="1" applyFont="1" applyBorder="1" applyAlignment="1">
      <alignment horizontal="right" vertical="center" indent="1"/>
    </xf>
    <xf numFmtId="165" fontId="0" fillId="0" borderId="0" xfId="0" applyNumberFormat="1" applyAlignment="1">
      <alignment vertical="center"/>
    </xf>
    <xf numFmtId="0" fontId="25" fillId="19" borderId="0" xfId="22" applyNumberFormat="1" applyAlignment="1">
      <alignment horizontal="left" vertical="center" wrapText="1" indent="1"/>
    </xf>
    <xf numFmtId="0" fontId="20" fillId="0" borderId="2" xfId="18" applyFont="1" applyBorder="1" applyAlignment="1">
      <alignment vertical="center" wrapText="1"/>
    </xf>
    <xf numFmtId="0" fontId="20" fillId="0" borderId="3" xfId="18" applyFont="1" applyBorder="1" applyAlignment="1">
      <alignment vertical="center" wrapText="1"/>
    </xf>
    <xf numFmtId="0" fontId="0" fillId="0" borderId="0" xfId="0" applyNumberFormat="1">
      <alignment horizontal="left" vertical="center" wrapText="1"/>
    </xf>
    <xf numFmtId="0" fontId="0" fillId="0" borderId="0" xfId="0" pivotButton="1">
      <alignment horizontal="left" vertical="center" wrapText="1"/>
    </xf>
    <xf numFmtId="0" fontId="14" fillId="0" borderId="4" xfId="1" applyFont="1">
      <alignment horizontal="center"/>
    </xf>
    <xf numFmtId="0" fontId="11" fillId="0" borderId="0" xfId="16" applyAlignment="1">
      <alignment horizontal="center" vertical="center" wrapText="1"/>
    </xf>
    <xf numFmtId="0" fontId="20" fillId="0" borderId="0" xfId="18" applyFont="1" applyBorder="1" applyAlignment="1">
      <alignment horizontal="center" vertical="center" wrapText="1"/>
    </xf>
    <xf numFmtId="0" fontId="20" fillId="0" borderId="1" xfId="18" applyFont="1" applyAlignment="1">
      <alignment horizontal="center" vertical="center" wrapText="1"/>
    </xf>
    <xf numFmtId="0" fontId="20" fillId="0" borderId="2" xfId="18" applyFont="1" applyBorder="1" applyAlignment="1">
      <alignment horizontal="center" vertical="center" wrapText="1"/>
    </xf>
    <xf numFmtId="0" fontId="22" fillId="17" borderId="0" xfId="2" applyFont="1" applyFill="1" applyAlignment="1">
      <alignment horizontal="right" vertical="center" indent="1"/>
    </xf>
    <xf numFmtId="0" fontId="0" fillId="0" borderId="0" xfId="0" applyAlignment="1">
      <alignment horizontal="left" vertical="center" wrapText="1"/>
    </xf>
  </cellXfs>
  <cellStyles count="23">
    <cellStyle name="20% - Accent1" xfId="7" builtinId="30" customBuiltin="1"/>
    <cellStyle name="20% - Accent2" xfId="9" builtinId="34" customBuiltin="1"/>
    <cellStyle name="20% - Accent3" xfId="11" builtinId="38" customBuiltin="1"/>
    <cellStyle name="20% - Accent4" xfId="13" builtinId="42" customBuiltin="1"/>
    <cellStyle name="40% - Accent1" xfId="8" builtinId="31" customBuiltin="1"/>
    <cellStyle name="40% - Accent2" xfId="10" builtinId="35" customBuiltin="1"/>
    <cellStyle name="40% - Accent3" xfId="12" builtinId="39" customBuiltin="1"/>
    <cellStyle name="40% - Accent4" xfId="14" builtinId="43" customBuiltin="1"/>
    <cellStyle name="Accent4" xfId="22" builtinId="41"/>
    <cellStyle name="Currency" xfId="5" builtinId="4" customBuiltin="1"/>
    <cellStyle name="Date" xfId="15" xr:uid="{00000000-0005-0000-0000-000009000000}"/>
    <cellStyle name="Explanatory Text" xfId="6" builtinId="53" customBuiltin="1"/>
    <cellStyle name="Followed Hyperlink" xfId="17" builtinId="9" customBuiltin="1"/>
    <cellStyle name="Heading 1" xfId="1" builtinId="16" customBuiltin="1"/>
    <cellStyle name="Heading 2" xfId="3" builtinId="17" customBuiltin="1"/>
    <cellStyle name="Heading 3" xfId="4" builtinId="18" customBuiltin="1"/>
    <cellStyle name="Hyperlink" xfId="16" builtinId="8" customBuiltin="1"/>
    <cellStyle name="Hyperlink 2" xfId="21" xr:uid="{97B5C9EE-E476-4D4D-8BCB-E2C34515FC14}"/>
    <cellStyle name="Legend Left Border" xfId="18" xr:uid="{00000000-0005-0000-0000-000010000000}"/>
    <cellStyle name="Legend Right Border" xfId="19" xr:uid="{00000000-0005-0000-0000-000011000000}"/>
    <cellStyle name="Normal" xfId="0" builtinId="0" customBuiltin="1"/>
    <cellStyle name="Normal 2" xfId="20" xr:uid="{15700141-9411-4778-B7B3-D52E4A51FAA8}"/>
    <cellStyle name="Title" xfId="2" builtinId="15" customBuiltin="1"/>
  </cellStyles>
  <dxfs count="33">
    <dxf>
      <fill>
        <patternFill>
          <bgColor rgb="FF0070C0"/>
        </patternFill>
      </fill>
    </dxf>
    <dxf>
      <fill>
        <patternFill>
          <bgColor rgb="FFFFC000"/>
        </patternFill>
      </fill>
    </dxf>
    <dxf>
      <fill>
        <patternFill>
          <bgColor theme="7"/>
        </patternFill>
      </fill>
    </dxf>
    <dxf>
      <fill>
        <patternFill>
          <bgColor theme="6" tint="-0.24994659260841701"/>
        </patternFill>
      </fill>
    </dxf>
    <dxf>
      <font>
        <b/>
        <i val="0"/>
        <color theme="5" tint="-0.499984740745262"/>
      </font>
      <fill>
        <patternFill>
          <bgColor theme="5" tint="0.59996337778862885"/>
        </patternFill>
      </fill>
    </dxf>
    <dxf>
      <font>
        <b/>
        <i val="0"/>
        <color theme="7" tint="-0.499984740745262"/>
      </font>
      <fill>
        <patternFill>
          <bgColor theme="7" tint="0.79998168889431442"/>
        </patternFill>
      </fill>
    </dxf>
    <dxf>
      <font>
        <b/>
        <i val="0"/>
        <color theme="6" tint="-0.499984740745262"/>
      </font>
      <fill>
        <patternFill>
          <bgColor theme="6" tint="0.79998168889431442"/>
        </patternFill>
      </fill>
    </dxf>
    <dxf>
      <font>
        <b/>
        <i val="0"/>
        <color theme="1"/>
      </font>
      <fill>
        <patternFill>
          <bgColor theme="4" tint="0.79998168889431442"/>
        </patternFill>
      </fill>
    </dxf>
    <dxf>
      <alignment horizontal="left" vertical="center" textRotation="0" wrapText="1" indent="1" justifyLastLine="0" shrinkToFit="0" readingOrder="0"/>
    </dxf>
    <dxf>
      <alignment horizontal="left" vertical="center" textRotation="0" wrapText="1" indent="1" justifyLastLine="0" shrinkToFit="0" readingOrder="0"/>
    </dxf>
    <dxf>
      <alignment horizontal="left" vertical="center" textRotation="0" wrapText="1" indent="1" justifyLastLine="0" shrinkToFit="0" readingOrder="0"/>
    </dxf>
    <dxf>
      <font>
        <b/>
      </font>
      <alignment horizontal="left" vertical="center" textRotation="0" wrapText="1" indent="1" justifyLastLine="0" shrinkToFit="0" readingOrder="0"/>
    </dxf>
    <dxf>
      <numFmt numFmtId="0" formatCode="General"/>
      <alignment horizontal="left" vertical="center" textRotation="0" wrapText="1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numFmt numFmtId="165" formatCode="[$₦-46A]#,##0.00"/>
      <alignment horizontal="right" vertical="center" textRotation="0" wrapText="0" indent="1" justifyLastLine="0" shrinkToFit="0" readingOrder="0"/>
    </dxf>
    <dxf>
      <numFmt numFmtId="165" formatCode="[$₦-46A]#,##0.00"/>
    </dxf>
    <dxf>
      <numFmt numFmtId="165" formatCode="[$₦-46A]#,##0.00"/>
      <alignment horizontal="general" vertical="center" textRotation="0" wrapText="0" indent="0" justifyLastLine="0" shrinkToFit="0" readingOrder="0"/>
    </dxf>
    <dxf>
      <numFmt numFmtId="165" formatCode="[$₦-46A]#,##0.00"/>
      <alignment horizontal="general" vertical="center" textRotation="0" wrapText="0" indent="0" justifyLastLine="0" shrinkToFit="0" readingOrder="0"/>
    </dxf>
    <dxf>
      <numFmt numFmtId="165" formatCode="[$₦-46A]#,##0.00"/>
      <alignment horizontal="general" vertical="center" textRotation="0" wrapText="0" indent="0" justifyLastLine="0" shrinkToFit="0" readingOrder="0"/>
    </dxf>
    <dxf>
      <numFmt numFmtId="165" formatCode="[$₦-46A]#,##0.00"/>
    </dxf>
    <dxf>
      <numFmt numFmtId="164" formatCode="[$-409]d\-mmm\-yy;@"/>
    </dxf>
    <dxf>
      <numFmt numFmtId="164" formatCode="[$-409]d\-mmm\-yy;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fill>
        <patternFill patternType="solid">
          <fgColor indexed="64"/>
          <bgColor theme="0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</dxf>
    <dxf>
      <numFmt numFmtId="0" formatCode="General"/>
      <alignment horizontal="right" vertical="center" textRotation="0" wrapText="1" indent="1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164" formatCode="[$-409]d\-mmm\-yy;@"/>
      <alignment horizontal="left" vertical="center" textRotation="0" wrapText="1" indent="1" justifyLastLine="0" shrinkToFit="0" readingOrder="0"/>
    </dxf>
    <dxf>
      <font>
        <b/>
      </font>
      <alignment horizontal="left" vertical="center" textRotation="0" wrapText="1" indent="1" justifyLastLine="0" shrinkToFit="0" readingOrder="0"/>
    </dxf>
    <dxf>
      <fill>
        <patternFill>
          <bgColor theme="0" tint="-0.14996795556505021"/>
        </patternFill>
      </fill>
    </dxf>
    <dxf>
      <font>
        <color theme="1"/>
      </font>
      <fill>
        <patternFill>
          <bgColor theme="0" tint="-0.24994659260841701"/>
        </patternFill>
      </fill>
      <border>
        <left style="thick">
          <color theme="0"/>
        </left>
        <right style="thick">
          <color theme="0"/>
        </right>
        <top style="thick">
          <color theme="0"/>
        </top>
        <bottom style="thick">
          <color theme="0"/>
        </bottom>
        <vertical style="thick">
          <color theme="0"/>
        </vertical>
        <horizontal style="thick">
          <color theme="0"/>
        </horizontal>
      </border>
    </dxf>
    <dxf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  <dxf>
      <font>
        <b/>
        <i val="0"/>
        <color theme="1"/>
      </font>
      <border>
        <top style="thin">
          <color theme="1" tint="0.34998626667073579"/>
        </top>
        <bottom style="medium">
          <color theme="1" tint="0.34998626667073579"/>
        </bottom>
      </border>
    </dxf>
    <dxf>
      <font>
        <b val="0"/>
        <i val="0"/>
        <color theme="1"/>
      </font>
      <border diagonalUp="0" diagonalDown="0">
        <left/>
        <right/>
        <top/>
        <bottom style="thick">
          <color theme="0"/>
        </bottom>
        <vertical style="medium">
          <color theme="0"/>
        </vertical>
        <horizontal/>
      </border>
    </dxf>
    <dxf>
      <font>
        <b val="0"/>
        <i val="0"/>
        <color theme="1"/>
      </font>
      <border diagonalUp="0" diagonalDown="0"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</dxfs>
  <tableStyles count="2" defaultTableStyle="Marketing Plan" defaultPivotStyle="PivotStyleLight16">
    <tableStyle name="Marketing Plan" pivot="0" count="3" xr9:uid="{00000000-0011-0000-FFFF-FFFF00000000}">
      <tableStyleElement type="wholeTable" dxfId="32"/>
      <tableStyleElement type="headerRow" dxfId="31"/>
      <tableStyleElement type="totalRow" dxfId="30"/>
    </tableStyle>
    <tableStyle name="Plan List" pivot="0" count="3" xr9:uid="{00000000-0011-0000-FFFF-FFFF01000000}">
      <tableStyleElement type="wholeTable" dxfId="29"/>
      <tableStyleElement type="headerRow" dxfId="28"/>
      <tableStyleElement type="firstRowStripe" dxfId="27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calcChain" Target="calcChain.xml"/><Relationship Id="rId5" Type="http://schemas.openxmlformats.org/officeDocument/2006/relationships/externalLink" Target="externalLinks/externalLink1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openxmlformats.org/officeDocument/2006/relationships/customXml" Target="../customXml/item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[Town Planner Form Sales Record.xlsx]Sheet3!PivotTable2</c:name>
    <c:fmtId val="1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8.4646723174899505E-2"/>
          <c:y val="2.5316455696202531E-2"/>
          <c:w val="0.64563887927011054"/>
          <c:h val="0.4776121655679117"/>
        </c:manualLayout>
      </c:layout>
      <c:lineChart>
        <c:grouping val="stacked"/>
        <c:varyColors val="0"/>
        <c:ser>
          <c:idx val="0"/>
          <c:order val="0"/>
          <c:tx>
            <c:strRef>
              <c:f>Sheet3!$B$3</c:f>
              <c:strCache>
                <c:ptCount val="1"/>
                <c:pt idx="0">
                  <c:v>Sum of Total Actual Payment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Sheet3!$A$4:$A$7</c:f>
              <c:strCache>
                <c:ptCount val="3"/>
                <c:pt idx="0">
                  <c:v>JOHN JOHN</c:v>
                </c:pt>
                <c:pt idx="1">
                  <c:v>ZARA JAMES</c:v>
                </c:pt>
                <c:pt idx="2">
                  <c:v>JOHN DOE</c:v>
                </c:pt>
              </c:strCache>
            </c:strRef>
          </c:cat>
          <c:val>
            <c:numRef>
              <c:f>Sheet3!$B$4:$B$7</c:f>
              <c:numCache>
                <c:formatCode>General</c:formatCode>
                <c:ptCount val="3"/>
                <c:pt idx="0">
                  <c:v>45000</c:v>
                </c:pt>
                <c:pt idx="1">
                  <c:v>5100</c:v>
                </c:pt>
                <c:pt idx="2">
                  <c:v>1270490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463-FF4F-BD61-6F9C4C8B540B}"/>
            </c:ext>
          </c:extLst>
        </c:ser>
        <c:ser>
          <c:idx val="1"/>
          <c:order val="1"/>
          <c:tx>
            <c:strRef>
              <c:f>Sheet3!$C$3</c:f>
              <c:strCache>
                <c:ptCount val="1"/>
                <c:pt idx="0">
                  <c:v>Sum of Total Expected Amount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Sheet3!$A$4:$A$7</c:f>
              <c:strCache>
                <c:ptCount val="3"/>
                <c:pt idx="0">
                  <c:v>JOHN JOHN</c:v>
                </c:pt>
                <c:pt idx="1">
                  <c:v>ZARA JAMES</c:v>
                </c:pt>
                <c:pt idx="2">
                  <c:v>JOHN DOE</c:v>
                </c:pt>
              </c:strCache>
            </c:strRef>
          </c:cat>
          <c:val>
            <c:numRef>
              <c:f>Sheet3!$C$4:$C$7</c:f>
              <c:numCache>
                <c:formatCode>General</c:formatCode>
                <c:ptCount val="3"/>
                <c:pt idx="0">
                  <c:v>6500</c:v>
                </c:pt>
                <c:pt idx="1">
                  <c:v>4450</c:v>
                </c:pt>
                <c:pt idx="2">
                  <c:v>552125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463-FF4F-BD61-6F9C4C8B54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81187552"/>
        <c:axId val="2080629024"/>
      </c:lineChart>
      <c:catAx>
        <c:axId val="20811875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0629024"/>
        <c:crosses val="autoZero"/>
        <c:auto val="1"/>
        <c:lblAlgn val="ctr"/>
        <c:lblOffset val="100"/>
        <c:noMultiLvlLbl val="0"/>
      </c:catAx>
      <c:valAx>
        <c:axId val="2080629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11875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3547016729291825"/>
          <c:y val="0.84208228552582765"/>
          <c:w val="0.2371742096067779"/>
          <c:h val="0.1518560703167918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#'List Data'!A1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hyperlink" Target="#'Marketing Plan Data'!A1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95246</xdr:rowOff>
    </xdr:from>
    <xdr:to>
      <xdr:col>2</xdr:col>
      <xdr:colOff>0</xdr:colOff>
      <xdr:row>2</xdr:row>
      <xdr:rowOff>67008</xdr:rowOff>
    </xdr:to>
    <xdr:grpSp>
      <xdr:nvGrpSpPr>
        <xdr:cNvPr id="3" name="Marketing Plan Lists" descr="Navigation link to List Data worksheet">
          <a:hlinkClick xmlns:r="http://schemas.openxmlformats.org/officeDocument/2006/relationships" r:id="rId1" tooltip="Select to navigate to List Data worksheet"/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pSpPr/>
      </xdr:nvGrpSpPr>
      <xdr:grpSpPr>
        <a:xfrm>
          <a:off x="230909" y="689012"/>
          <a:ext cx="3249221" cy="268645"/>
          <a:chOff x="200026" y="847725"/>
          <a:chExt cx="2009774" cy="274320"/>
        </a:xfrm>
      </xdr:grpSpPr>
      <xdr:sp macro="" textlink="">
        <xdr:nvSpPr>
          <xdr:cNvPr id="2" name="Rectangle 1" descr="Navigation link to List Data worksheet">
            <a:extLst>
              <a:ext uri="{FF2B5EF4-FFF2-40B4-BE49-F238E27FC236}">
                <a16:creationId xmlns:a16="http://schemas.microsoft.com/office/drawing/2014/main" id="{00000000-0008-0000-0000-000002000000}"/>
              </a:ext>
            </a:extLst>
          </xdr:cNvPr>
          <xdr:cNvSpPr/>
        </xdr:nvSpPr>
        <xdr:spPr>
          <a:xfrm>
            <a:off x="200026" y="847725"/>
            <a:ext cx="2009774" cy="274320"/>
          </a:xfrm>
          <a:prstGeom prst="rect">
            <a:avLst/>
          </a:prstGeom>
          <a:solidFill>
            <a:schemeClr val="bg1">
              <a:lumMod val="8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none" tIns="0" bIns="0" rtlCol="0" anchor="ctr"/>
          <a:lstStyle/>
          <a:p>
            <a:pPr marL="0" indent="0" algn="l"/>
            <a:r>
              <a:rPr lang="en-US" sz="1200" b="0" spc="60">
                <a:solidFill>
                  <a:schemeClr val="tx1"/>
                </a:solidFill>
                <a:latin typeface="+mj-lt"/>
                <a:ea typeface="+mn-ea"/>
                <a:cs typeface="+mn-cs"/>
              </a:rPr>
              <a:t>Go to Marketing Plan Lists</a:t>
            </a:r>
          </a:p>
        </xdr:txBody>
      </xdr:sp>
      <xdr:sp macro="" textlink="">
        <xdr:nvSpPr>
          <xdr:cNvPr id="1029" name="Freeform 5" descr="Arrow">
            <a:extLst>
              <a:ext uri="{FF2B5EF4-FFF2-40B4-BE49-F238E27FC236}">
                <a16:creationId xmlns:a16="http://schemas.microsoft.com/office/drawing/2014/main" id="{00000000-0008-0000-0000-000005040000}"/>
              </a:ext>
            </a:extLst>
          </xdr:cNvPr>
          <xdr:cNvSpPr>
            <a:spLocks/>
          </xdr:cNvSpPr>
        </xdr:nvSpPr>
        <xdr:spPr bwMode="auto">
          <a:xfrm>
            <a:off x="2076238" y="901552"/>
            <a:ext cx="92940" cy="161469"/>
          </a:xfrm>
          <a:custGeom>
            <a:avLst/>
            <a:gdLst>
              <a:gd name="T0" fmla="*/ 548 w 1867"/>
              <a:gd name="T1" fmla="*/ 0 h 2966"/>
              <a:gd name="T2" fmla="*/ 1867 w 1867"/>
              <a:gd name="T3" fmla="*/ 1484 h 2966"/>
              <a:gd name="T4" fmla="*/ 548 w 1867"/>
              <a:gd name="T5" fmla="*/ 2966 h 2966"/>
              <a:gd name="T6" fmla="*/ 0 w 1867"/>
              <a:gd name="T7" fmla="*/ 2479 h 2966"/>
              <a:gd name="T8" fmla="*/ 885 w 1867"/>
              <a:gd name="T9" fmla="*/ 1484 h 2966"/>
              <a:gd name="T10" fmla="*/ 0 w 1867"/>
              <a:gd name="T11" fmla="*/ 487 h 2966"/>
              <a:gd name="T12" fmla="*/ 548 w 1867"/>
              <a:gd name="T13" fmla="*/ 0 h 2966"/>
              <a:gd name="connsiteX0" fmla="*/ 2935 w 10000"/>
              <a:gd name="connsiteY0" fmla="*/ 0 h 10000"/>
              <a:gd name="connsiteX1" fmla="*/ 10000 w 10000"/>
              <a:gd name="connsiteY1" fmla="*/ 5003 h 10000"/>
              <a:gd name="connsiteX2" fmla="*/ 2935 w 10000"/>
              <a:gd name="connsiteY2" fmla="*/ 10000 h 10000"/>
              <a:gd name="connsiteX3" fmla="*/ 0 w 10000"/>
              <a:gd name="connsiteY3" fmla="*/ 8358 h 10000"/>
              <a:gd name="connsiteX4" fmla="*/ 0 w 10000"/>
              <a:gd name="connsiteY4" fmla="*/ 1642 h 10000"/>
              <a:gd name="connsiteX5" fmla="*/ 2935 w 10000"/>
              <a:gd name="connsiteY5" fmla="*/ 0 h 10000"/>
              <a:gd name="connsiteX0" fmla="*/ 2935 w 10000"/>
              <a:gd name="connsiteY0" fmla="*/ 0 h 10000"/>
              <a:gd name="connsiteX1" fmla="*/ 10000 w 10000"/>
              <a:gd name="connsiteY1" fmla="*/ 5003 h 10000"/>
              <a:gd name="connsiteX2" fmla="*/ 2935 w 10000"/>
              <a:gd name="connsiteY2" fmla="*/ 10000 h 10000"/>
              <a:gd name="connsiteX3" fmla="*/ 0 w 10000"/>
              <a:gd name="connsiteY3" fmla="*/ 8358 h 10000"/>
              <a:gd name="connsiteX4" fmla="*/ 2935 w 10000"/>
              <a:gd name="connsiteY4" fmla="*/ 0 h 10000"/>
              <a:gd name="connsiteX0" fmla="*/ 0 w 7065"/>
              <a:gd name="connsiteY0" fmla="*/ 0 h 10000"/>
              <a:gd name="connsiteX1" fmla="*/ 7065 w 7065"/>
              <a:gd name="connsiteY1" fmla="*/ 5003 h 10000"/>
              <a:gd name="connsiteX2" fmla="*/ 0 w 7065"/>
              <a:gd name="connsiteY2" fmla="*/ 10000 h 10000"/>
              <a:gd name="connsiteX3" fmla="*/ 0 w 7065"/>
              <a:gd name="connsiteY3" fmla="*/ 0 h 1000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</a:cxnLst>
            <a:rect l="l" t="t" r="r" b="b"/>
            <a:pathLst>
              <a:path w="7065" h="10000">
                <a:moveTo>
                  <a:pt x="0" y="0"/>
                </a:moveTo>
                <a:lnTo>
                  <a:pt x="7065" y="5003"/>
                </a:lnTo>
                <a:lnTo>
                  <a:pt x="0" y="10000"/>
                </a:lnTo>
                <a:lnTo>
                  <a:pt x="0" y="0"/>
                </a:lnTo>
                <a:close/>
              </a:path>
            </a:pathLst>
          </a:custGeom>
          <a:solidFill>
            <a:schemeClr val="bg1">
              <a:lumMod val="50000"/>
            </a:schemeClr>
          </a:solidFill>
          <a:ln w="0">
            <a:noFill/>
            <a:prstDash val="solid"/>
            <a:round/>
            <a:headEnd/>
            <a:tailEnd/>
          </a:ln>
        </xdr:spPr>
      </xdr:sp>
    </xdr:grpSp>
    <xdr:clientData fPrintsWithSheet="0"/>
  </xdr:twoCellAnchor>
  <xdr:twoCellAnchor>
    <xdr:from>
      <xdr:col>1</xdr:col>
      <xdr:colOff>168843</xdr:colOff>
      <xdr:row>0</xdr:row>
      <xdr:rowOff>70093</xdr:rowOff>
    </xdr:from>
    <xdr:to>
      <xdr:col>1</xdr:col>
      <xdr:colOff>489296</xdr:colOff>
      <xdr:row>0</xdr:row>
      <xdr:rowOff>534883</xdr:rowOff>
    </xdr:to>
    <xdr:grpSp>
      <xdr:nvGrpSpPr>
        <xdr:cNvPr id="5" name="Group 4" descr="color coded list icon">
          <a:extLst>
            <a:ext uri="{FF2B5EF4-FFF2-40B4-BE49-F238E27FC236}">
              <a16:creationId xmlns:a16="http://schemas.microsoft.com/office/drawing/2014/main" id="{24FBCD1B-D03E-4654-AF35-D8030AA28781}"/>
            </a:ext>
          </a:extLst>
        </xdr:cNvPr>
        <xdr:cNvGrpSpPr/>
      </xdr:nvGrpSpPr>
      <xdr:grpSpPr>
        <a:xfrm rot="21048652">
          <a:off x="399752" y="70093"/>
          <a:ext cx="320453" cy="464790"/>
          <a:chOff x="15191221" y="2424545"/>
          <a:chExt cx="3944752" cy="5730876"/>
        </a:xfrm>
      </xdr:grpSpPr>
      <xdr:sp macro="" textlink="">
        <xdr:nvSpPr>
          <xdr:cNvPr id="7" name="Freeform 5">
            <a:extLst>
              <a:ext uri="{FF2B5EF4-FFF2-40B4-BE49-F238E27FC236}">
                <a16:creationId xmlns:a16="http://schemas.microsoft.com/office/drawing/2014/main" id="{C7671CBC-75E1-45E1-83F0-5B71A7394179}"/>
              </a:ext>
            </a:extLst>
          </xdr:cNvPr>
          <xdr:cNvSpPr>
            <a:spLocks/>
          </xdr:cNvSpPr>
        </xdr:nvSpPr>
        <xdr:spPr bwMode="auto">
          <a:xfrm>
            <a:off x="15191221" y="2886508"/>
            <a:ext cx="3944752" cy="5268913"/>
          </a:xfrm>
          <a:custGeom>
            <a:avLst/>
            <a:gdLst>
              <a:gd name="T0" fmla="*/ 1004 w 1117"/>
              <a:gd name="T1" fmla="*/ 0 h 1491"/>
              <a:gd name="T2" fmla="*/ 927 w 1117"/>
              <a:gd name="T3" fmla="*/ 0 h 1491"/>
              <a:gd name="T4" fmla="*/ 927 w 1117"/>
              <a:gd name="T5" fmla="*/ 84 h 1491"/>
              <a:gd name="T6" fmla="*/ 839 w 1117"/>
              <a:gd name="T7" fmla="*/ 172 h 1491"/>
              <a:gd name="T8" fmla="*/ 814 w 1117"/>
              <a:gd name="T9" fmla="*/ 172 h 1491"/>
              <a:gd name="T10" fmla="*/ 726 w 1117"/>
              <a:gd name="T11" fmla="*/ 84 h 1491"/>
              <a:gd name="T12" fmla="*/ 726 w 1117"/>
              <a:gd name="T13" fmla="*/ 0 h 1491"/>
              <a:gd name="T14" fmla="*/ 391 w 1117"/>
              <a:gd name="T15" fmla="*/ 0 h 1491"/>
              <a:gd name="T16" fmla="*/ 391 w 1117"/>
              <a:gd name="T17" fmla="*/ 84 h 1491"/>
              <a:gd name="T18" fmla="*/ 303 w 1117"/>
              <a:gd name="T19" fmla="*/ 172 h 1491"/>
              <a:gd name="T20" fmla="*/ 278 w 1117"/>
              <a:gd name="T21" fmla="*/ 172 h 1491"/>
              <a:gd name="T22" fmla="*/ 190 w 1117"/>
              <a:gd name="T23" fmla="*/ 84 h 1491"/>
              <a:gd name="T24" fmla="*/ 190 w 1117"/>
              <a:gd name="T25" fmla="*/ 0 h 1491"/>
              <a:gd name="T26" fmla="*/ 113 w 1117"/>
              <a:gd name="T27" fmla="*/ 0 h 1491"/>
              <a:gd name="T28" fmla="*/ 0 w 1117"/>
              <a:gd name="T29" fmla="*/ 114 h 1491"/>
              <a:gd name="T30" fmla="*/ 0 w 1117"/>
              <a:gd name="T31" fmla="*/ 1377 h 1491"/>
              <a:gd name="T32" fmla="*/ 113 w 1117"/>
              <a:gd name="T33" fmla="*/ 1491 h 1491"/>
              <a:gd name="T34" fmla="*/ 1004 w 1117"/>
              <a:gd name="T35" fmla="*/ 1491 h 1491"/>
              <a:gd name="T36" fmla="*/ 1117 w 1117"/>
              <a:gd name="T37" fmla="*/ 1377 h 1491"/>
              <a:gd name="T38" fmla="*/ 1117 w 1117"/>
              <a:gd name="T39" fmla="*/ 114 h 1491"/>
              <a:gd name="T40" fmla="*/ 1004 w 1117"/>
              <a:gd name="T41" fmla="*/ 0 h 149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</a:cxnLst>
            <a:rect l="0" t="0" r="r" b="b"/>
            <a:pathLst>
              <a:path w="1117" h="1491">
                <a:moveTo>
                  <a:pt x="1004" y="0"/>
                </a:moveTo>
                <a:cubicBezTo>
                  <a:pt x="927" y="0"/>
                  <a:pt x="927" y="0"/>
                  <a:pt x="927" y="0"/>
                </a:cubicBezTo>
                <a:cubicBezTo>
                  <a:pt x="927" y="84"/>
                  <a:pt x="927" y="84"/>
                  <a:pt x="927" y="84"/>
                </a:cubicBezTo>
                <a:cubicBezTo>
                  <a:pt x="927" y="132"/>
                  <a:pt x="888" y="172"/>
                  <a:pt x="839" y="172"/>
                </a:cubicBezTo>
                <a:cubicBezTo>
                  <a:pt x="814" y="172"/>
                  <a:pt x="814" y="172"/>
                  <a:pt x="814" y="172"/>
                </a:cubicBezTo>
                <a:cubicBezTo>
                  <a:pt x="765" y="172"/>
                  <a:pt x="726" y="132"/>
                  <a:pt x="726" y="84"/>
                </a:cubicBezTo>
                <a:cubicBezTo>
                  <a:pt x="726" y="0"/>
                  <a:pt x="726" y="0"/>
                  <a:pt x="726" y="0"/>
                </a:cubicBezTo>
                <a:cubicBezTo>
                  <a:pt x="391" y="0"/>
                  <a:pt x="391" y="0"/>
                  <a:pt x="391" y="0"/>
                </a:cubicBezTo>
                <a:cubicBezTo>
                  <a:pt x="391" y="84"/>
                  <a:pt x="391" y="84"/>
                  <a:pt x="391" y="84"/>
                </a:cubicBezTo>
                <a:cubicBezTo>
                  <a:pt x="391" y="132"/>
                  <a:pt x="352" y="172"/>
                  <a:pt x="303" y="172"/>
                </a:cubicBezTo>
                <a:cubicBezTo>
                  <a:pt x="278" y="172"/>
                  <a:pt x="278" y="172"/>
                  <a:pt x="278" y="172"/>
                </a:cubicBezTo>
                <a:cubicBezTo>
                  <a:pt x="230" y="172"/>
                  <a:pt x="190" y="132"/>
                  <a:pt x="190" y="84"/>
                </a:cubicBezTo>
                <a:cubicBezTo>
                  <a:pt x="190" y="0"/>
                  <a:pt x="190" y="0"/>
                  <a:pt x="190" y="0"/>
                </a:cubicBezTo>
                <a:cubicBezTo>
                  <a:pt x="113" y="0"/>
                  <a:pt x="113" y="0"/>
                  <a:pt x="113" y="0"/>
                </a:cubicBezTo>
                <a:cubicBezTo>
                  <a:pt x="51" y="0"/>
                  <a:pt x="0" y="51"/>
                  <a:pt x="0" y="114"/>
                </a:cubicBezTo>
                <a:cubicBezTo>
                  <a:pt x="0" y="1377"/>
                  <a:pt x="0" y="1377"/>
                  <a:pt x="0" y="1377"/>
                </a:cubicBezTo>
                <a:cubicBezTo>
                  <a:pt x="0" y="1440"/>
                  <a:pt x="51" y="1491"/>
                  <a:pt x="113" y="1491"/>
                </a:cubicBezTo>
                <a:cubicBezTo>
                  <a:pt x="1004" y="1491"/>
                  <a:pt x="1004" y="1491"/>
                  <a:pt x="1004" y="1491"/>
                </a:cubicBezTo>
                <a:cubicBezTo>
                  <a:pt x="1066" y="1491"/>
                  <a:pt x="1117" y="1440"/>
                  <a:pt x="1117" y="1377"/>
                </a:cubicBezTo>
                <a:cubicBezTo>
                  <a:pt x="1117" y="114"/>
                  <a:pt x="1117" y="114"/>
                  <a:pt x="1117" y="114"/>
                </a:cubicBezTo>
                <a:cubicBezTo>
                  <a:pt x="1117" y="51"/>
                  <a:pt x="1066" y="0"/>
                  <a:pt x="1004" y="0"/>
                </a:cubicBezTo>
                <a:close/>
              </a:path>
            </a:pathLst>
          </a:custGeom>
          <a:solidFill>
            <a:schemeClr val="bg1"/>
          </a:solidFill>
          <a:ln>
            <a:noFill/>
          </a:ln>
        </xdr:spPr>
        <xdr:txBody>
          <a:bodyPr vert="horz" wrap="square" lIns="91440" tIns="45720" rIns="91440" bIns="45720" numCol="1" anchor="t" anchorCtr="0" compatLnSpc="1">
            <a:prstTxWarp prst="textNoShape">
              <a:avLst/>
            </a:prstTxWarp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en-GB"/>
          </a:p>
        </xdr:txBody>
      </xdr:sp>
      <xdr:sp macro="" textlink="">
        <xdr:nvSpPr>
          <xdr:cNvPr id="8" name="Freeform 6">
            <a:extLst>
              <a:ext uri="{FF2B5EF4-FFF2-40B4-BE49-F238E27FC236}">
                <a16:creationId xmlns:a16="http://schemas.microsoft.com/office/drawing/2014/main" id="{C0F3EF31-E9BE-4338-962A-B24666EAD5CD}"/>
              </a:ext>
            </a:extLst>
          </xdr:cNvPr>
          <xdr:cNvSpPr>
            <a:spLocks/>
          </xdr:cNvSpPr>
        </xdr:nvSpPr>
        <xdr:spPr bwMode="auto">
          <a:xfrm>
            <a:off x="16544122" y="3586595"/>
            <a:ext cx="2171164" cy="477838"/>
          </a:xfrm>
          <a:custGeom>
            <a:avLst/>
            <a:gdLst>
              <a:gd name="T0" fmla="*/ 615 w 615"/>
              <a:gd name="T1" fmla="*/ 101 h 135"/>
              <a:gd name="T2" fmla="*/ 581 w 615"/>
              <a:gd name="T3" fmla="*/ 135 h 135"/>
              <a:gd name="T4" fmla="*/ 34 w 615"/>
              <a:gd name="T5" fmla="*/ 135 h 135"/>
              <a:gd name="T6" fmla="*/ 0 w 615"/>
              <a:gd name="T7" fmla="*/ 101 h 135"/>
              <a:gd name="T8" fmla="*/ 0 w 615"/>
              <a:gd name="T9" fmla="*/ 34 h 135"/>
              <a:gd name="T10" fmla="*/ 34 w 615"/>
              <a:gd name="T11" fmla="*/ 0 h 135"/>
              <a:gd name="T12" fmla="*/ 581 w 615"/>
              <a:gd name="T13" fmla="*/ 0 h 135"/>
              <a:gd name="T14" fmla="*/ 615 w 615"/>
              <a:gd name="T15" fmla="*/ 34 h 135"/>
              <a:gd name="T16" fmla="*/ 615 w 615"/>
              <a:gd name="T17" fmla="*/ 101 h 135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</a:cxnLst>
            <a:rect l="0" t="0" r="r" b="b"/>
            <a:pathLst>
              <a:path w="615" h="135">
                <a:moveTo>
                  <a:pt x="615" y="101"/>
                </a:moveTo>
                <a:cubicBezTo>
                  <a:pt x="615" y="119"/>
                  <a:pt x="599" y="135"/>
                  <a:pt x="581" y="135"/>
                </a:cubicBezTo>
                <a:cubicBezTo>
                  <a:pt x="34" y="135"/>
                  <a:pt x="34" y="135"/>
                  <a:pt x="34" y="135"/>
                </a:cubicBezTo>
                <a:cubicBezTo>
                  <a:pt x="15" y="135"/>
                  <a:pt x="0" y="119"/>
                  <a:pt x="0" y="101"/>
                </a:cubicBezTo>
                <a:cubicBezTo>
                  <a:pt x="0" y="34"/>
                  <a:pt x="0" y="34"/>
                  <a:pt x="0" y="34"/>
                </a:cubicBezTo>
                <a:cubicBezTo>
                  <a:pt x="0" y="16"/>
                  <a:pt x="15" y="0"/>
                  <a:pt x="34" y="0"/>
                </a:cubicBezTo>
                <a:cubicBezTo>
                  <a:pt x="581" y="0"/>
                  <a:pt x="581" y="0"/>
                  <a:pt x="581" y="0"/>
                </a:cubicBezTo>
                <a:cubicBezTo>
                  <a:pt x="599" y="0"/>
                  <a:pt x="615" y="16"/>
                  <a:pt x="615" y="34"/>
                </a:cubicBezTo>
                <a:lnTo>
                  <a:pt x="615" y="101"/>
                </a:lnTo>
                <a:close/>
              </a:path>
            </a:pathLst>
          </a:custGeom>
          <a:solidFill>
            <a:schemeClr val="accent3"/>
          </a:solidFill>
          <a:ln>
            <a:noFill/>
          </a:ln>
        </xdr:spPr>
        <xdr:txBody>
          <a:bodyPr vert="horz" wrap="square" lIns="91440" tIns="45720" rIns="91440" bIns="45720" numCol="1" anchor="t" anchorCtr="0" compatLnSpc="1">
            <a:prstTxWarp prst="textNoShape">
              <a:avLst/>
            </a:prstTxWarp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en-GB"/>
          </a:p>
        </xdr:txBody>
      </xdr:sp>
      <xdr:sp macro="" textlink="">
        <xdr:nvSpPr>
          <xdr:cNvPr id="9" name="Freeform 7">
            <a:extLst>
              <a:ext uri="{FF2B5EF4-FFF2-40B4-BE49-F238E27FC236}">
                <a16:creationId xmlns:a16="http://schemas.microsoft.com/office/drawing/2014/main" id="{C428D502-32A4-4017-90D9-00BC8CE7BF32}"/>
              </a:ext>
            </a:extLst>
          </xdr:cNvPr>
          <xdr:cNvSpPr>
            <a:spLocks/>
          </xdr:cNvSpPr>
        </xdr:nvSpPr>
        <xdr:spPr bwMode="auto">
          <a:xfrm>
            <a:off x="16544122" y="4434320"/>
            <a:ext cx="2171164" cy="477838"/>
          </a:xfrm>
          <a:custGeom>
            <a:avLst/>
            <a:gdLst>
              <a:gd name="T0" fmla="*/ 615 w 615"/>
              <a:gd name="T1" fmla="*/ 101 h 135"/>
              <a:gd name="T2" fmla="*/ 581 w 615"/>
              <a:gd name="T3" fmla="*/ 135 h 135"/>
              <a:gd name="T4" fmla="*/ 34 w 615"/>
              <a:gd name="T5" fmla="*/ 135 h 135"/>
              <a:gd name="T6" fmla="*/ 0 w 615"/>
              <a:gd name="T7" fmla="*/ 101 h 135"/>
              <a:gd name="T8" fmla="*/ 0 w 615"/>
              <a:gd name="T9" fmla="*/ 34 h 135"/>
              <a:gd name="T10" fmla="*/ 34 w 615"/>
              <a:gd name="T11" fmla="*/ 0 h 135"/>
              <a:gd name="T12" fmla="*/ 581 w 615"/>
              <a:gd name="T13" fmla="*/ 0 h 135"/>
              <a:gd name="T14" fmla="*/ 615 w 615"/>
              <a:gd name="T15" fmla="*/ 34 h 135"/>
              <a:gd name="T16" fmla="*/ 615 w 615"/>
              <a:gd name="T17" fmla="*/ 101 h 135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</a:cxnLst>
            <a:rect l="0" t="0" r="r" b="b"/>
            <a:pathLst>
              <a:path w="615" h="135">
                <a:moveTo>
                  <a:pt x="615" y="101"/>
                </a:moveTo>
                <a:cubicBezTo>
                  <a:pt x="615" y="119"/>
                  <a:pt x="599" y="135"/>
                  <a:pt x="581" y="135"/>
                </a:cubicBezTo>
                <a:cubicBezTo>
                  <a:pt x="34" y="135"/>
                  <a:pt x="34" y="135"/>
                  <a:pt x="34" y="135"/>
                </a:cubicBezTo>
                <a:cubicBezTo>
                  <a:pt x="15" y="135"/>
                  <a:pt x="0" y="119"/>
                  <a:pt x="0" y="101"/>
                </a:cubicBezTo>
                <a:cubicBezTo>
                  <a:pt x="0" y="34"/>
                  <a:pt x="0" y="34"/>
                  <a:pt x="0" y="34"/>
                </a:cubicBezTo>
                <a:cubicBezTo>
                  <a:pt x="0" y="15"/>
                  <a:pt x="15" y="0"/>
                  <a:pt x="34" y="0"/>
                </a:cubicBezTo>
                <a:cubicBezTo>
                  <a:pt x="581" y="0"/>
                  <a:pt x="581" y="0"/>
                  <a:pt x="581" y="0"/>
                </a:cubicBezTo>
                <a:cubicBezTo>
                  <a:pt x="599" y="0"/>
                  <a:pt x="615" y="15"/>
                  <a:pt x="615" y="34"/>
                </a:cubicBezTo>
                <a:lnTo>
                  <a:pt x="615" y="101"/>
                </a:lnTo>
                <a:close/>
              </a:path>
            </a:pathLst>
          </a:custGeom>
          <a:solidFill>
            <a:schemeClr val="accent3"/>
          </a:solidFill>
          <a:ln>
            <a:noFill/>
          </a:ln>
        </xdr:spPr>
        <xdr:txBody>
          <a:bodyPr vert="horz" wrap="square" lIns="91440" tIns="45720" rIns="91440" bIns="45720" numCol="1" anchor="t" anchorCtr="0" compatLnSpc="1">
            <a:prstTxWarp prst="textNoShape">
              <a:avLst/>
            </a:prstTxWarp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en-GB"/>
          </a:p>
        </xdr:txBody>
      </xdr:sp>
      <xdr:sp macro="" textlink="">
        <xdr:nvSpPr>
          <xdr:cNvPr id="10" name="Freeform 8">
            <a:extLst>
              <a:ext uri="{FF2B5EF4-FFF2-40B4-BE49-F238E27FC236}">
                <a16:creationId xmlns:a16="http://schemas.microsoft.com/office/drawing/2014/main" id="{D6C9836D-E299-47BF-93EE-C8FC96E10715}"/>
              </a:ext>
            </a:extLst>
          </xdr:cNvPr>
          <xdr:cNvSpPr>
            <a:spLocks/>
          </xdr:cNvSpPr>
        </xdr:nvSpPr>
        <xdr:spPr bwMode="auto">
          <a:xfrm>
            <a:off x="16544122" y="5282045"/>
            <a:ext cx="2171164" cy="477838"/>
          </a:xfrm>
          <a:custGeom>
            <a:avLst/>
            <a:gdLst>
              <a:gd name="T0" fmla="*/ 615 w 615"/>
              <a:gd name="T1" fmla="*/ 101 h 135"/>
              <a:gd name="T2" fmla="*/ 581 w 615"/>
              <a:gd name="T3" fmla="*/ 135 h 135"/>
              <a:gd name="T4" fmla="*/ 34 w 615"/>
              <a:gd name="T5" fmla="*/ 135 h 135"/>
              <a:gd name="T6" fmla="*/ 0 w 615"/>
              <a:gd name="T7" fmla="*/ 101 h 135"/>
              <a:gd name="T8" fmla="*/ 0 w 615"/>
              <a:gd name="T9" fmla="*/ 34 h 135"/>
              <a:gd name="T10" fmla="*/ 34 w 615"/>
              <a:gd name="T11" fmla="*/ 0 h 135"/>
              <a:gd name="T12" fmla="*/ 581 w 615"/>
              <a:gd name="T13" fmla="*/ 0 h 135"/>
              <a:gd name="T14" fmla="*/ 615 w 615"/>
              <a:gd name="T15" fmla="*/ 34 h 135"/>
              <a:gd name="T16" fmla="*/ 615 w 615"/>
              <a:gd name="T17" fmla="*/ 101 h 135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</a:cxnLst>
            <a:rect l="0" t="0" r="r" b="b"/>
            <a:pathLst>
              <a:path w="615" h="135">
                <a:moveTo>
                  <a:pt x="615" y="101"/>
                </a:moveTo>
                <a:cubicBezTo>
                  <a:pt x="615" y="119"/>
                  <a:pt x="599" y="135"/>
                  <a:pt x="581" y="135"/>
                </a:cubicBezTo>
                <a:cubicBezTo>
                  <a:pt x="34" y="135"/>
                  <a:pt x="34" y="135"/>
                  <a:pt x="34" y="135"/>
                </a:cubicBezTo>
                <a:cubicBezTo>
                  <a:pt x="15" y="135"/>
                  <a:pt x="0" y="119"/>
                  <a:pt x="0" y="101"/>
                </a:cubicBezTo>
                <a:cubicBezTo>
                  <a:pt x="0" y="34"/>
                  <a:pt x="0" y="34"/>
                  <a:pt x="0" y="34"/>
                </a:cubicBezTo>
                <a:cubicBezTo>
                  <a:pt x="0" y="15"/>
                  <a:pt x="15" y="0"/>
                  <a:pt x="34" y="0"/>
                </a:cubicBezTo>
                <a:cubicBezTo>
                  <a:pt x="581" y="0"/>
                  <a:pt x="581" y="0"/>
                  <a:pt x="581" y="0"/>
                </a:cubicBezTo>
                <a:cubicBezTo>
                  <a:pt x="599" y="0"/>
                  <a:pt x="615" y="15"/>
                  <a:pt x="615" y="34"/>
                </a:cubicBezTo>
                <a:lnTo>
                  <a:pt x="615" y="101"/>
                </a:lnTo>
                <a:close/>
              </a:path>
            </a:pathLst>
          </a:custGeom>
          <a:solidFill>
            <a:schemeClr val="accent1"/>
          </a:solidFill>
          <a:ln>
            <a:noFill/>
          </a:ln>
        </xdr:spPr>
        <xdr:txBody>
          <a:bodyPr vert="horz" wrap="square" lIns="91440" tIns="45720" rIns="91440" bIns="45720" numCol="1" anchor="t" anchorCtr="0" compatLnSpc="1">
            <a:prstTxWarp prst="textNoShape">
              <a:avLst/>
            </a:prstTxWarp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en-GB"/>
          </a:p>
        </xdr:txBody>
      </xdr:sp>
      <xdr:sp macro="" textlink="">
        <xdr:nvSpPr>
          <xdr:cNvPr id="11" name="Freeform 9">
            <a:extLst>
              <a:ext uri="{FF2B5EF4-FFF2-40B4-BE49-F238E27FC236}">
                <a16:creationId xmlns:a16="http://schemas.microsoft.com/office/drawing/2014/main" id="{9767B0D7-9180-47EF-8B4B-D69094194A60}"/>
              </a:ext>
            </a:extLst>
          </xdr:cNvPr>
          <xdr:cNvSpPr>
            <a:spLocks/>
          </xdr:cNvSpPr>
        </xdr:nvSpPr>
        <xdr:spPr bwMode="auto">
          <a:xfrm>
            <a:off x="16544122" y="6131358"/>
            <a:ext cx="2171164" cy="476250"/>
          </a:xfrm>
          <a:custGeom>
            <a:avLst/>
            <a:gdLst>
              <a:gd name="T0" fmla="*/ 615 w 615"/>
              <a:gd name="T1" fmla="*/ 101 h 135"/>
              <a:gd name="T2" fmla="*/ 581 w 615"/>
              <a:gd name="T3" fmla="*/ 135 h 135"/>
              <a:gd name="T4" fmla="*/ 34 w 615"/>
              <a:gd name="T5" fmla="*/ 135 h 135"/>
              <a:gd name="T6" fmla="*/ 0 w 615"/>
              <a:gd name="T7" fmla="*/ 101 h 135"/>
              <a:gd name="T8" fmla="*/ 0 w 615"/>
              <a:gd name="T9" fmla="*/ 34 h 135"/>
              <a:gd name="T10" fmla="*/ 34 w 615"/>
              <a:gd name="T11" fmla="*/ 0 h 135"/>
              <a:gd name="T12" fmla="*/ 581 w 615"/>
              <a:gd name="T13" fmla="*/ 0 h 135"/>
              <a:gd name="T14" fmla="*/ 615 w 615"/>
              <a:gd name="T15" fmla="*/ 34 h 135"/>
              <a:gd name="T16" fmla="*/ 615 w 615"/>
              <a:gd name="T17" fmla="*/ 101 h 135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</a:cxnLst>
            <a:rect l="0" t="0" r="r" b="b"/>
            <a:pathLst>
              <a:path w="615" h="135">
                <a:moveTo>
                  <a:pt x="615" y="101"/>
                </a:moveTo>
                <a:cubicBezTo>
                  <a:pt x="615" y="119"/>
                  <a:pt x="599" y="135"/>
                  <a:pt x="581" y="135"/>
                </a:cubicBezTo>
                <a:cubicBezTo>
                  <a:pt x="34" y="135"/>
                  <a:pt x="34" y="135"/>
                  <a:pt x="34" y="135"/>
                </a:cubicBezTo>
                <a:cubicBezTo>
                  <a:pt x="15" y="135"/>
                  <a:pt x="0" y="119"/>
                  <a:pt x="0" y="101"/>
                </a:cubicBezTo>
                <a:cubicBezTo>
                  <a:pt x="0" y="34"/>
                  <a:pt x="0" y="34"/>
                  <a:pt x="0" y="34"/>
                </a:cubicBezTo>
                <a:cubicBezTo>
                  <a:pt x="0" y="15"/>
                  <a:pt x="15" y="0"/>
                  <a:pt x="34" y="0"/>
                </a:cubicBezTo>
                <a:cubicBezTo>
                  <a:pt x="581" y="0"/>
                  <a:pt x="581" y="0"/>
                  <a:pt x="581" y="0"/>
                </a:cubicBezTo>
                <a:cubicBezTo>
                  <a:pt x="599" y="0"/>
                  <a:pt x="615" y="15"/>
                  <a:pt x="615" y="34"/>
                </a:cubicBezTo>
                <a:lnTo>
                  <a:pt x="615" y="101"/>
                </a:lnTo>
                <a:close/>
              </a:path>
            </a:pathLst>
          </a:custGeom>
          <a:solidFill>
            <a:schemeClr val="accent1"/>
          </a:solidFill>
          <a:ln>
            <a:noFill/>
          </a:ln>
        </xdr:spPr>
        <xdr:txBody>
          <a:bodyPr vert="horz" wrap="square" lIns="91440" tIns="45720" rIns="91440" bIns="45720" numCol="1" anchor="t" anchorCtr="0" compatLnSpc="1">
            <a:prstTxWarp prst="textNoShape">
              <a:avLst/>
            </a:prstTxWarp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en-GB"/>
          </a:p>
        </xdr:txBody>
      </xdr:sp>
      <xdr:sp macro="" textlink="">
        <xdr:nvSpPr>
          <xdr:cNvPr id="12" name="Freeform 10">
            <a:extLst>
              <a:ext uri="{FF2B5EF4-FFF2-40B4-BE49-F238E27FC236}">
                <a16:creationId xmlns:a16="http://schemas.microsoft.com/office/drawing/2014/main" id="{199E3D32-819E-4405-A0B3-E6A39B8DE2B6}"/>
              </a:ext>
            </a:extLst>
          </xdr:cNvPr>
          <xdr:cNvSpPr>
            <a:spLocks/>
          </xdr:cNvSpPr>
        </xdr:nvSpPr>
        <xdr:spPr bwMode="auto">
          <a:xfrm>
            <a:off x="15707159" y="3586595"/>
            <a:ext cx="481013" cy="477838"/>
          </a:xfrm>
          <a:custGeom>
            <a:avLst/>
            <a:gdLst>
              <a:gd name="T0" fmla="*/ 136 w 136"/>
              <a:gd name="T1" fmla="*/ 101 h 135"/>
              <a:gd name="T2" fmla="*/ 102 w 136"/>
              <a:gd name="T3" fmla="*/ 135 h 135"/>
              <a:gd name="T4" fmla="*/ 34 w 136"/>
              <a:gd name="T5" fmla="*/ 135 h 135"/>
              <a:gd name="T6" fmla="*/ 0 w 136"/>
              <a:gd name="T7" fmla="*/ 101 h 135"/>
              <a:gd name="T8" fmla="*/ 0 w 136"/>
              <a:gd name="T9" fmla="*/ 34 h 135"/>
              <a:gd name="T10" fmla="*/ 34 w 136"/>
              <a:gd name="T11" fmla="*/ 0 h 135"/>
              <a:gd name="T12" fmla="*/ 102 w 136"/>
              <a:gd name="T13" fmla="*/ 0 h 135"/>
              <a:gd name="T14" fmla="*/ 136 w 136"/>
              <a:gd name="T15" fmla="*/ 34 h 135"/>
              <a:gd name="T16" fmla="*/ 136 w 136"/>
              <a:gd name="T17" fmla="*/ 101 h 135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</a:cxnLst>
            <a:rect l="0" t="0" r="r" b="b"/>
            <a:pathLst>
              <a:path w="136" h="135">
                <a:moveTo>
                  <a:pt x="136" y="101"/>
                </a:moveTo>
                <a:cubicBezTo>
                  <a:pt x="136" y="119"/>
                  <a:pt x="121" y="135"/>
                  <a:pt x="102" y="135"/>
                </a:cubicBezTo>
                <a:cubicBezTo>
                  <a:pt x="34" y="135"/>
                  <a:pt x="34" y="135"/>
                  <a:pt x="34" y="135"/>
                </a:cubicBezTo>
                <a:cubicBezTo>
                  <a:pt x="16" y="135"/>
                  <a:pt x="0" y="119"/>
                  <a:pt x="0" y="101"/>
                </a:cubicBezTo>
                <a:cubicBezTo>
                  <a:pt x="0" y="34"/>
                  <a:pt x="0" y="34"/>
                  <a:pt x="0" y="34"/>
                </a:cubicBezTo>
                <a:cubicBezTo>
                  <a:pt x="0" y="16"/>
                  <a:pt x="16" y="0"/>
                  <a:pt x="34" y="0"/>
                </a:cubicBezTo>
                <a:cubicBezTo>
                  <a:pt x="102" y="0"/>
                  <a:pt x="102" y="0"/>
                  <a:pt x="102" y="0"/>
                </a:cubicBezTo>
                <a:cubicBezTo>
                  <a:pt x="121" y="0"/>
                  <a:pt x="136" y="16"/>
                  <a:pt x="136" y="34"/>
                </a:cubicBezTo>
                <a:lnTo>
                  <a:pt x="136" y="101"/>
                </a:lnTo>
                <a:close/>
              </a:path>
            </a:pathLst>
          </a:custGeom>
          <a:solidFill>
            <a:schemeClr val="accent3"/>
          </a:solidFill>
          <a:ln>
            <a:noFill/>
          </a:ln>
        </xdr:spPr>
        <xdr:txBody>
          <a:bodyPr vert="horz" wrap="square" lIns="91440" tIns="45720" rIns="91440" bIns="45720" numCol="1" anchor="t" anchorCtr="0" compatLnSpc="1">
            <a:prstTxWarp prst="textNoShape">
              <a:avLst/>
            </a:prstTxWarp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en-GB"/>
          </a:p>
        </xdr:txBody>
      </xdr:sp>
      <xdr:sp macro="" textlink="">
        <xdr:nvSpPr>
          <xdr:cNvPr id="13" name="Freeform 11">
            <a:extLst>
              <a:ext uri="{FF2B5EF4-FFF2-40B4-BE49-F238E27FC236}">
                <a16:creationId xmlns:a16="http://schemas.microsoft.com/office/drawing/2014/main" id="{130CCBBB-A304-4DB6-9972-E3A59555CF0D}"/>
              </a:ext>
            </a:extLst>
          </xdr:cNvPr>
          <xdr:cNvSpPr>
            <a:spLocks/>
          </xdr:cNvSpPr>
        </xdr:nvSpPr>
        <xdr:spPr bwMode="auto">
          <a:xfrm>
            <a:off x="15707159" y="4434320"/>
            <a:ext cx="481013" cy="477838"/>
          </a:xfrm>
          <a:custGeom>
            <a:avLst/>
            <a:gdLst>
              <a:gd name="T0" fmla="*/ 136 w 136"/>
              <a:gd name="T1" fmla="*/ 101 h 135"/>
              <a:gd name="T2" fmla="*/ 102 w 136"/>
              <a:gd name="T3" fmla="*/ 135 h 135"/>
              <a:gd name="T4" fmla="*/ 34 w 136"/>
              <a:gd name="T5" fmla="*/ 135 h 135"/>
              <a:gd name="T6" fmla="*/ 0 w 136"/>
              <a:gd name="T7" fmla="*/ 101 h 135"/>
              <a:gd name="T8" fmla="*/ 0 w 136"/>
              <a:gd name="T9" fmla="*/ 34 h 135"/>
              <a:gd name="T10" fmla="*/ 34 w 136"/>
              <a:gd name="T11" fmla="*/ 0 h 135"/>
              <a:gd name="T12" fmla="*/ 102 w 136"/>
              <a:gd name="T13" fmla="*/ 0 h 135"/>
              <a:gd name="T14" fmla="*/ 136 w 136"/>
              <a:gd name="T15" fmla="*/ 34 h 135"/>
              <a:gd name="T16" fmla="*/ 136 w 136"/>
              <a:gd name="T17" fmla="*/ 101 h 135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</a:cxnLst>
            <a:rect l="0" t="0" r="r" b="b"/>
            <a:pathLst>
              <a:path w="136" h="135">
                <a:moveTo>
                  <a:pt x="136" y="101"/>
                </a:moveTo>
                <a:cubicBezTo>
                  <a:pt x="136" y="119"/>
                  <a:pt x="121" y="135"/>
                  <a:pt x="102" y="135"/>
                </a:cubicBezTo>
                <a:cubicBezTo>
                  <a:pt x="34" y="135"/>
                  <a:pt x="34" y="135"/>
                  <a:pt x="34" y="135"/>
                </a:cubicBezTo>
                <a:cubicBezTo>
                  <a:pt x="16" y="135"/>
                  <a:pt x="0" y="119"/>
                  <a:pt x="0" y="101"/>
                </a:cubicBezTo>
                <a:cubicBezTo>
                  <a:pt x="0" y="34"/>
                  <a:pt x="0" y="34"/>
                  <a:pt x="0" y="34"/>
                </a:cubicBezTo>
                <a:cubicBezTo>
                  <a:pt x="0" y="15"/>
                  <a:pt x="16" y="0"/>
                  <a:pt x="34" y="0"/>
                </a:cubicBezTo>
                <a:cubicBezTo>
                  <a:pt x="102" y="0"/>
                  <a:pt x="102" y="0"/>
                  <a:pt x="102" y="0"/>
                </a:cubicBezTo>
                <a:cubicBezTo>
                  <a:pt x="121" y="0"/>
                  <a:pt x="136" y="15"/>
                  <a:pt x="136" y="34"/>
                </a:cubicBezTo>
                <a:lnTo>
                  <a:pt x="136" y="101"/>
                </a:lnTo>
                <a:close/>
              </a:path>
            </a:pathLst>
          </a:custGeom>
          <a:solidFill>
            <a:schemeClr val="accent3"/>
          </a:solidFill>
          <a:ln>
            <a:noFill/>
          </a:ln>
        </xdr:spPr>
        <xdr:txBody>
          <a:bodyPr vert="horz" wrap="square" lIns="91440" tIns="45720" rIns="91440" bIns="45720" numCol="1" anchor="t" anchorCtr="0" compatLnSpc="1">
            <a:prstTxWarp prst="textNoShape">
              <a:avLst/>
            </a:prstTxWarp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en-GB"/>
          </a:p>
        </xdr:txBody>
      </xdr:sp>
      <xdr:sp macro="" textlink="">
        <xdr:nvSpPr>
          <xdr:cNvPr id="14" name="Freeform 12">
            <a:extLst>
              <a:ext uri="{FF2B5EF4-FFF2-40B4-BE49-F238E27FC236}">
                <a16:creationId xmlns:a16="http://schemas.microsoft.com/office/drawing/2014/main" id="{E6159D27-EA79-406D-8E23-55C6DFD51FB1}"/>
              </a:ext>
            </a:extLst>
          </xdr:cNvPr>
          <xdr:cNvSpPr>
            <a:spLocks/>
          </xdr:cNvSpPr>
        </xdr:nvSpPr>
        <xdr:spPr bwMode="auto">
          <a:xfrm>
            <a:off x="15707159" y="5282045"/>
            <a:ext cx="481013" cy="477838"/>
          </a:xfrm>
          <a:custGeom>
            <a:avLst/>
            <a:gdLst>
              <a:gd name="T0" fmla="*/ 136 w 136"/>
              <a:gd name="T1" fmla="*/ 101 h 135"/>
              <a:gd name="T2" fmla="*/ 102 w 136"/>
              <a:gd name="T3" fmla="*/ 135 h 135"/>
              <a:gd name="T4" fmla="*/ 34 w 136"/>
              <a:gd name="T5" fmla="*/ 135 h 135"/>
              <a:gd name="T6" fmla="*/ 0 w 136"/>
              <a:gd name="T7" fmla="*/ 101 h 135"/>
              <a:gd name="T8" fmla="*/ 0 w 136"/>
              <a:gd name="T9" fmla="*/ 34 h 135"/>
              <a:gd name="T10" fmla="*/ 34 w 136"/>
              <a:gd name="T11" fmla="*/ 0 h 135"/>
              <a:gd name="T12" fmla="*/ 102 w 136"/>
              <a:gd name="T13" fmla="*/ 0 h 135"/>
              <a:gd name="T14" fmla="*/ 136 w 136"/>
              <a:gd name="T15" fmla="*/ 34 h 135"/>
              <a:gd name="T16" fmla="*/ 136 w 136"/>
              <a:gd name="T17" fmla="*/ 101 h 135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</a:cxnLst>
            <a:rect l="0" t="0" r="r" b="b"/>
            <a:pathLst>
              <a:path w="136" h="135">
                <a:moveTo>
                  <a:pt x="136" y="101"/>
                </a:moveTo>
                <a:cubicBezTo>
                  <a:pt x="136" y="119"/>
                  <a:pt x="121" y="135"/>
                  <a:pt x="102" y="135"/>
                </a:cubicBezTo>
                <a:cubicBezTo>
                  <a:pt x="34" y="135"/>
                  <a:pt x="34" y="135"/>
                  <a:pt x="34" y="135"/>
                </a:cubicBezTo>
                <a:cubicBezTo>
                  <a:pt x="16" y="135"/>
                  <a:pt x="0" y="119"/>
                  <a:pt x="0" y="101"/>
                </a:cubicBezTo>
                <a:cubicBezTo>
                  <a:pt x="0" y="34"/>
                  <a:pt x="0" y="34"/>
                  <a:pt x="0" y="34"/>
                </a:cubicBezTo>
                <a:cubicBezTo>
                  <a:pt x="0" y="15"/>
                  <a:pt x="16" y="0"/>
                  <a:pt x="34" y="0"/>
                </a:cubicBezTo>
                <a:cubicBezTo>
                  <a:pt x="102" y="0"/>
                  <a:pt x="102" y="0"/>
                  <a:pt x="102" y="0"/>
                </a:cubicBezTo>
                <a:cubicBezTo>
                  <a:pt x="121" y="0"/>
                  <a:pt x="136" y="15"/>
                  <a:pt x="136" y="34"/>
                </a:cubicBezTo>
                <a:lnTo>
                  <a:pt x="136" y="101"/>
                </a:lnTo>
                <a:close/>
              </a:path>
            </a:pathLst>
          </a:custGeom>
          <a:solidFill>
            <a:schemeClr val="accent1"/>
          </a:solidFill>
          <a:ln>
            <a:noFill/>
          </a:ln>
        </xdr:spPr>
        <xdr:txBody>
          <a:bodyPr vert="horz" wrap="square" lIns="91440" tIns="45720" rIns="91440" bIns="45720" numCol="1" anchor="t" anchorCtr="0" compatLnSpc="1">
            <a:prstTxWarp prst="textNoShape">
              <a:avLst/>
            </a:prstTxWarp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en-GB"/>
          </a:p>
        </xdr:txBody>
      </xdr:sp>
      <xdr:sp macro="" textlink="">
        <xdr:nvSpPr>
          <xdr:cNvPr id="15" name="Freeform 13">
            <a:extLst>
              <a:ext uri="{FF2B5EF4-FFF2-40B4-BE49-F238E27FC236}">
                <a16:creationId xmlns:a16="http://schemas.microsoft.com/office/drawing/2014/main" id="{19C926B2-0885-4E35-92C8-EA286F6C2E68}"/>
              </a:ext>
            </a:extLst>
          </xdr:cNvPr>
          <xdr:cNvSpPr>
            <a:spLocks/>
          </xdr:cNvSpPr>
        </xdr:nvSpPr>
        <xdr:spPr bwMode="auto">
          <a:xfrm>
            <a:off x="15707159" y="6131358"/>
            <a:ext cx="481013" cy="476250"/>
          </a:xfrm>
          <a:custGeom>
            <a:avLst/>
            <a:gdLst>
              <a:gd name="T0" fmla="*/ 136 w 136"/>
              <a:gd name="T1" fmla="*/ 101 h 135"/>
              <a:gd name="T2" fmla="*/ 102 w 136"/>
              <a:gd name="T3" fmla="*/ 135 h 135"/>
              <a:gd name="T4" fmla="*/ 34 w 136"/>
              <a:gd name="T5" fmla="*/ 135 h 135"/>
              <a:gd name="T6" fmla="*/ 0 w 136"/>
              <a:gd name="T7" fmla="*/ 101 h 135"/>
              <a:gd name="T8" fmla="*/ 0 w 136"/>
              <a:gd name="T9" fmla="*/ 34 h 135"/>
              <a:gd name="T10" fmla="*/ 34 w 136"/>
              <a:gd name="T11" fmla="*/ 0 h 135"/>
              <a:gd name="T12" fmla="*/ 102 w 136"/>
              <a:gd name="T13" fmla="*/ 0 h 135"/>
              <a:gd name="T14" fmla="*/ 136 w 136"/>
              <a:gd name="T15" fmla="*/ 34 h 135"/>
              <a:gd name="T16" fmla="*/ 136 w 136"/>
              <a:gd name="T17" fmla="*/ 101 h 135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</a:cxnLst>
            <a:rect l="0" t="0" r="r" b="b"/>
            <a:pathLst>
              <a:path w="136" h="135">
                <a:moveTo>
                  <a:pt x="136" y="101"/>
                </a:moveTo>
                <a:cubicBezTo>
                  <a:pt x="136" y="119"/>
                  <a:pt x="121" y="135"/>
                  <a:pt x="102" y="135"/>
                </a:cubicBezTo>
                <a:cubicBezTo>
                  <a:pt x="34" y="135"/>
                  <a:pt x="34" y="135"/>
                  <a:pt x="34" y="135"/>
                </a:cubicBezTo>
                <a:cubicBezTo>
                  <a:pt x="16" y="135"/>
                  <a:pt x="0" y="119"/>
                  <a:pt x="0" y="101"/>
                </a:cubicBezTo>
                <a:cubicBezTo>
                  <a:pt x="0" y="34"/>
                  <a:pt x="0" y="34"/>
                  <a:pt x="0" y="34"/>
                </a:cubicBezTo>
                <a:cubicBezTo>
                  <a:pt x="0" y="15"/>
                  <a:pt x="16" y="0"/>
                  <a:pt x="34" y="0"/>
                </a:cubicBezTo>
                <a:cubicBezTo>
                  <a:pt x="102" y="0"/>
                  <a:pt x="102" y="0"/>
                  <a:pt x="102" y="0"/>
                </a:cubicBezTo>
                <a:cubicBezTo>
                  <a:pt x="121" y="0"/>
                  <a:pt x="136" y="15"/>
                  <a:pt x="136" y="34"/>
                </a:cubicBezTo>
                <a:lnTo>
                  <a:pt x="136" y="101"/>
                </a:lnTo>
                <a:close/>
              </a:path>
            </a:pathLst>
          </a:custGeom>
          <a:solidFill>
            <a:schemeClr val="accent1"/>
          </a:solidFill>
          <a:ln>
            <a:noFill/>
          </a:ln>
        </xdr:spPr>
        <xdr:txBody>
          <a:bodyPr vert="horz" wrap="square" lIns="91440" tIns="45720" rIns="91440" bIns="45720" numCol="1" anchor="t" anchorCtr="0" compatLnSpc="1">
            <a:prstTxWarp prst="textNoShape">
              <a:avLst/>
            </a:prstTxWarp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en-GB"/>
          </a:p>
        </xdr:txBody>
      </xdr:sp>
      <xdr:sp macro="" textlink="">
        <xdr:nvSpPr>
          <xdr:cNvPr id="16" name="Freeform 14">
            <a:extLst>
              <a:ext uri="{FF2B5EF4-FFF2-40B4-BE49-F238E27FC236}">
                <a16:creationId xmlns:a16="http://schemas.microsoft.com/office/drawing/2014/main" id="{2D475E96-24BB-46DB-B56C-2BFDC0D47BF3}"/>
              </a:ext>
            </a:extLst>
          </xdr:cNvPr>
          <xdr:cNvSpPr>
            <a:spLocks/>
          </xdr:cNvSpPr>
        </xdr:nvSpPr>
        <xdr:spPr bwMode="auto">
          <a:xfrm>
            <a:off x="16544122" y="6979083"/>
            <a:ext cx="2171164" cy="476250"/>
          </a:xfrm>
          <a:custGeom>
            <a:avLst/>
            <a:gdLst>
              <a:gd name="T0" fmla="*/ 615 w 615"/>
              <a:gd name="T1" fmla="*/ 101 h 135"/>
              <a:gd name="T2" fmla="*/ 581 w 615"/>
              <a:gd name="T3" fmla="*/ 135 h 135"/>
              <a:gd name="T4" fmla="*/ 34 w 615"/>
              <a:gd name="T5" fmla="*/ 135 h 135"/>
              <a:gd name="T6" fmla="*/ 0 w 615"/>
              <a:gd name="T7" fmla="*/ 101 h 135"/>
              <a:gd name="T8" fmla="*/ 0 w 615"/>
              <a:gd name="T9" fmla="*/ 34 h 135"/>
              <a:gd name="T10" fmla="*/ 34 w 615"/>
              <a:gd name="T11" fmla="*/ 0 h 135"/>
              <a:gd name="T12" fmla="*/ 581 w 615"/>
              <a:gd name="T13" fmla="*/ 0 h 135"/>
              <a:gd name="T14" fmla="*/ 615 w 615"/>
              <a:gd name="T15" fmla="*/ 34 h 135"/>
              <a:gd name="T16" fmla="*/ 615 w 615"/>
              <a:gd name="T17" fmla="*/ 101 h 135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</a:cxnLst>
            <a:rect l="0" t="0" r="r" b="b"/>
            <a:pathLst>
              <a:path w="615" h="135">
                <a:moveTo>
                  <a:pt x="615" y="101"/>
                </a:moveTo>
                <a:cubicBezTo>
                  <a:pt x="615" y="119"/>
                  <a:pt x="599" y="135"/>
                  <a:pt x="581" y="135"/>
                </a:cubicBezTo>
                <a:cubicBezTo>
                  <a:pt x="34" y="135"/>
                  <a:pt x="34" y="135"/>
                  <a:pt x="34" y="135"/>
                </a:cubicBezTo>
                <a:cubicBezTo>
                  <a:pt x="15" y="135"/>
                  <a:pt x="0" y="119"/>
                  <a:pt x="0" y="101"/>
                </a:cubicBezTo>
                <a:cubicBezTo>
                  <a:pt x="0" y="34"/>
                  <a:pt x="0" y="34"/>
                  <a:pt x="0" y="34"/>
                </a:cubicBezTo>
                <a:cubicBezTo>
                  <a:pt x="0" y="15"/>
                  <a:pt x="15" y="0"/>
                  <a:pt x="34" y="0"/>
                </a:cubicBezTo>
                <a:cubicBezTo>
                  <a:pt x="581" y="0"/>
                  <a:pt x="581" y="0"/>
                  <a:pt x="581" y="0"/>
                </a:cubicBezTo>
                <a:cubicBezTo>
                  <a:pt x="599" y="0"/>
                  <a:pt x="615" y="15"/>
                  <a:pt x="615" y="34"/>
                </a:cubicBezTo>
                <a:lnTo>
                  <a:pt x="615" y="101"/>
                </a:lnTo>
                <a:close/>
              </a:path>
            </a:pathLst>
          </a:custGeom>
          <a:solidFill>
            <a:schemeClr val="accent4"/>
          </a:solidFill>
          <a:ln>
            <a:noFill/>
          </a:ln>
        </xdr:spPr>
        <xdr:txBody>
          <a:bodyPr vert="horz" wrap="square" lIns="91440" tIns="45720" rIns="91440" bIns="45720" numCol="1" anchor="t" anchorCtr="0" compatLnSpc="1">
            <a:prstTxWarp prst="textNoShape">
              <a:avLst/>
            </a:prstTxWarp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en-GB"/>
          </a:p>
        </xdr:txBody>
      </xdr:sp>
      <xdr:sp macro="" textlink="">
        <xdr:nvSpPr>
          <xdr:cNvPr id="17" name="Freeform 15">
            <a:extLst>
              <a:ext uri="{FF2B5EF4-FFF2-40B4-BE49-F238E27FC236}">
                <a16:creationId xmlns:a16="http://schemas.microsoft.com/office/drawing/2014/main" id="{90495ECA-7AC8-402B-8A4E-C8C38F5418D6}"/>
              </a:ext>
            </a:extLst>
          </xdr:cNvPr>
          <xdr:cNvSpPr>
            <a:spLocks/>
          </xdr:cNvSpPr>
        </xdr:nvSpPr>
        <xdr:spPr bwMode="auto">
          <a:xfrm>
            <a:off x="15707159" y="6979083"/>
            <a:ext cx="481013" cy="476250"/>
          </a:xfrm>
          <a:custGeom>
            <a:avLst/>
            <a:gdLst>
              <a:gd name="T0" fmla="*/ 136 w 136"/>
              <a:gd name="T1" fmla="*/ 101 h 135"/>
              <a:gd name="T2" fmla="*/ 102 w 136"/>
              <a:gd name="T3" fmla="*/ 135 h 135"/>
              <a:gd name="T4" fmla="*/ 34 w 136"/>
              <a:gd name="T5" fmla="*/ 135 h 135"/>
              <a:gd name="T6" fmla="*/ 0 w 136"/>
              <a:gd name="T7" fmla="*/ 101 h 135"/>
              <a:gd name="T8" fmla="*/ 0 w 136"/>
              <a:gd name="T9" fmla="*/ 34 h 135"/>
              <a:gd name="T10" fmla="*/ 34 w 136"/>
              <a:gd name="T11" fmla="*/ 0 h 135"/>
              <a:gd name="T12" fmla="*/ 102 w 136"/>
              <a:gd name="T13" fmla="*/ 0 h 135"/>
              <a:gd name="T14" fmla="*/ 136 w 136"/>
              <a:gd name="T15" fmla="*/ 34 h 135"/>
              <a:gd name="T16" fmla="*/ 136 w 136"/>
              <a:gd name="T17" fmla="*/ 101 h 135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</a:cxnLst>
            <a:rect l="0" t="0" r="r" b="b"/>
            <a:pathLst>
              <a:path w="136" h="135">
                <a:moveTo>
                  <a:pt x="136" y="101"/>
                </a:moveTo>
                <a:cubicBezTo>
                  <a:pt x="136" y="119"/>
                  <a:pt x="121" y="135"/>
                  <a:pt x="102" y="135"/>
                </a:cubicBezTo>
                <a:cubicBezTo>
                  <a:pt x="34" y="135"/>
                  <a:pt x="34" y="135"/>
                  <a:pt x="34" y="135"/>
                </a:cubicBezTo>
                <a:cubicBezTo>
                  <a:pt x="16" y="135"/>
                  <a:pt x="0" y="119"/>
                  <a:pt x="0" y="101"/>
                </a:cubicBezTo>
                <a:cubicBezTo>
                  <a:pt x="0" y="34"/>
                  <a:pt x="0" y="34"/>
                  <a:pt x="0" y="34"/>
                </a:cubicBezTo>
                <a:cubicBezTo>
                  <a:pt x="0" y="15"/>
                  <a:pt x="16" y="0"/>
                  <a:pt x="34" y="0"/>
                </a:cubicBezTo>
                <a:cubicBezTo>
                  <a:pt x="102" y="0"/>
                  <a:pt x="102" y="0"/>
                  <a:pt x="102" y="0"/>
                </a:cubicBezTo>
                <a:cubicBezTo>
                  <a:pt x="121" y="0"/>
                  <a:pt x="136" y="15"/>
                  <a:pt x="136" y="34"/>
                </a:cubicBezTo>
                <a:lnTo>
                  <a:pt x="136" y="101"/>
                </a:lnTo>
                <a:close/>
              </a:path>
            </a:pathLst>
          </a:custGeom>
          <a:solidFill>
            <a:schemeClr val="accent4"/>
          </a:solidFill>
          <a:ln>
            <a:noFill/>
          </a:ln>
        </xdr:spPr>
        <xdr:txBody>
          <a:bodyPr vert="horz" wrap="square" lIns="91440" tIns="45720" rIns="91440" bIns="45720" numCol="1" anchor="t" anchorCtr="0" compatLnSpc="1">
            <a:prstTxWarp prst="textNoShape">
              <a:avLst/>
            </a:prstTxWarp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en-GB"/>
          </a:p>
        </xdr:txBody>
      </xdr:sp>
      <xdr:sp macro="" textlink="">
        <xdr:nvSpPr>
          <xdr:cNvPr id="18" name="Freeform 16">
            <a:extLst>
              <a:ext uri="{FF2B5EF4-FFF2-40B4-BE49-F238E27FC236}">
                <a16:creationId xmlns:a16="http://schemas.microsoft.com/office/drawing/2014/main" id="{4527489F-F7BF-4759-ADF2-D50220A40228}"/>
              </a:ext>
            </a:extLst>
          </xdr:cNvPr>
          <xdr:cNvSpPr>
            <a:spLocks/>
          </xdr:cNvSpPr>
        </xdr:nvSpPr>
        <xdr:spPr bwMode="auto">
          <a:xfrm>
            <a:off x="16004021" y="2424545"/>
            <a:ext cx="427388" cy="928688"/>
          </a:xfrm>
          <a:custGeom>
            <a:avLst/>
            <a:gdLst>
              <a:gd name="T0" fmla="*/ 121 w 121"/>
              <a:gd name="T1" fmla="*/ 215 h 263"/>
              <a:gd name="T2" fmla="*/ 73 w 121"/>
              <a:gd name="T3" fmla="*/ 263 h 263"/>
              <a:gd name="T4" fmla="*/ 48 w 121"/>
              <a:gd name="T5" fmla="*/ 263 h 263"/>
              <a:gd name="T6" fmla="*/ 0 w 121"/>
              <a:gd name="T7" fmla="*/ 215 h 263"/>
              <a:gd name="T8" fmla="*/ 0 w 121"/>
              <a:gd name="T9" fmla="*/ 48 h 263"/>
              <a:gd name="T10" fmla="*/ 48 w 121"/>
              <a:gd name="T11" fmla="*/ 0 h 263"/>
              <a:gd name="T12" fmla="*/ 73 w 121"/>
              <a:gd name="T13" fmla="*/ 0 h 263"/>
              <a:gd name="T14" fmla="*/ 121 w 121"/>
              <a:gd name="T15" fmla="*/ 48 h 263"/>
              <a:gd name="T16" fmla="*/ 121 w 121"/>
              <a:gd name="T17" fmla="*/ 215 h 263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</a:cxnLst>
            <a:rect l="0" t="0" r="r" b="b"/>
            <a:pathLst>
              <a:path w="121" h="263">
                <a:moveTo>
                  <a:pt x="121" y="215"/>
                </a:moveTo>
                <a:cubicBezTo>
                  <a:pt x="121" y="241"/>
                  <a:pt x="100" y="263"/>
                  <a:pt x="73" y="263"/>
                </a:cubicBezTo>
                <a:cubicBezTo>
                  <a:pt x="48" y="263"/>
                  <a:pt x="48" y="263"/>
                  <a:pt x="48" y="263"/>
                </a:cubicBezTo>
                <a:cubicBezTo>
                  <a:pt x="22" y="263"/>
                  <a:pt x="0" y="241"/>
                  <a:pt x="0" y="215"/>
                </a:cubicBezTo>
                <a:cubicBezTo>
                  <a:pt x="0" y="48"/>
                  <a:pt x="0" y="48"/>
                  <a:pt x="0" y="48"/>
                </a:cubicBezTo>
                <a:cubicBezTo>
                  <a:pt x="0" y="21"/>
                  <a:pt x="22" y="0"/>
                  <a:pt x="48" y="0"/>
                </a:cubicBezTo>
                <a:cubicBezTo>
                  <a:pt x="73" y="0"/>
                  <a:pt x="73" y="0"/>
                  <a:pt x="73" y="0"/>
                </a:cubicBezTo>
                <a:cubicBezTo>
                  <a:pt x="100" y="0"/>
                  <a:pt x="121" y="21"/>
                  <a:pt x="121" y="48"/>
                </a:cubicBezTo>
                <a:lnTo>
                  <a:pt x="121" y="215"/>
                </a:lnTo>
                <a:close/>
              </a:path>
            </a:pathLst>
          </a:custGeom>
          <a:solidFill>
            <a:schemeClr val="tx2"/>
          </a:solidFill>
          <a:ln>
            <a:noFill/>
          </a:ln>
        </xdr:spPr>
        <xdr:txBody>
          <a:bodyPr vert="horz" wrap="square" lIns="91440" tIns="45720" rIns="91440" bIns="45720" numCol="1" anchor="t" anchorCtr="0" compatLnSpc="1">
            <a:prstTxWarp prst="textNoShape">
              <a:avLst/>
            </a:prstTxWarp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en-GB"/>
          </a:p>
        </xdr:txBody>
      </xdr:sp>
      <xdr:sp macro="" textlink="">
        <xdr:nvSpPr>
          <xdr:cNvPr id="19" name="Freeform 17">
            <a:extLst>
              <a:ext uri="{FF2B5EF4-FFF2-40B4-BE49-F238E27FC236}">
                <a16:creationId xmlns:a16="http://schemas.microsoft.com/office/drawing/2014/main" id="{EC175763-B033-4A02-AA7D-D4918E88E2BB}"/>
              </a:ext>
            </a:extLst>
          </xdr:cNvPr>
          <xdr:cNvSpPr>
            <a:spLocks/>
          </xdr:cNvSpPr>
        </xdr:nvSpPr>
        <xdr:spPr bwMode="auto">
          <a:xfrm>
            <a:off x="17897022" y="2424545"/>
            <a:ext cx="428625" cy="928688"/>
          </a:xfrm>
          <a:custGeom>
            <a:avLst/>
            <a:gdLst>
              <a:gd name="T0" fmla="*/ 121 w 121"/>
              <a:gd name="T1" fmla="*/ 215 h 263"/>
              <a:gd name="T2" fmla="*/ 73 w 121"/>
              <a:gd name="T3" fmla="*/ 263 h 263"/>
              <a:gd name="T4" fmla="*/ 48 w 121"/>
              <a:gd name="T5" fmla="*/ 263 h 263"/>
              <a:gd name="T6" fmla="*/ 0 w 121"/>
              <a:gd name="T7" fmla="*/ 215 h 263"/>
              <a:gd name="T8" fmla="*/ 0 w 121"/>
              <a:gd name="T9" fmla="*/ 48 h 263"/>
              <a:gd name="T10" fmla="*/ 48 w 121"/>
              <a:gd name="T11" fmla="*/ 0 h 263"/>
              <a:gd name="T12" fmla="*/ 73 w 121"/>
              <a:gd name="T13" fmla="*/ 0 h 263"/>
              <a:gd name="T14" fmla="*/ 121 w 121"/>
              <a:gd name="T15" fmla="*/ 48 h 263"/>
              <a:gd name="T16" fmla="*/ 121 w 121"/>
              <a:gd name="T17" fmla="*/ 215 h 263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</a:cxnLst>
            <a:rect l="0" t="0" r="r" b="b"/>
            <a:pathLst>
              <a:path w="121" h="263">
                <a:moveTo>
                  <a:pt x="121" y="215"/>
                </a:moveTo>
                <a:cubicBezTo>
                  <a:pt x="121" y="241"/>
                  <a:pt x="100" y="263"/>
                  <a:pt x="73" y="263"/>
                </a:cubicBezTo>
                <a:cubicBezTo>
                  <a:pt x="48" y="263"/>
                  <a:pt x="48" y="263"/>
                  <a:pt x="48" y="263"/>
                </a:cubicBezTo>
                <a:cubicBezTo>
                  <a:pt x="21" y="263"/>
                  <a:pt x="0" y="241"/>
                  <a:pt x="0" y="215"/>
                </a:cubicBezTo>
                <a:cubicBezTo>
                  <a:pt x="0" y="48"/>
                  <a:pt x="0" y="48"/>
                  <a:pt x="0" y="48"/>
                </a:cubicBezTo>
                <a:cubicBezTo>
                  <a:pt x="0" y="21"/>
                  <a:pt x="21" y="0"/>
                  <a:pt x="48" y="0"/>
                </a:cubicBezTo>
                <a:cubicBezTo>
                  <a:pt x="73" y="0"/>
                  <a:pt x="73" y="0"/>
                  <a:pt x="73" y="0"/>
                </a:cubicBezTo>
                <a:cubicBezTo>
                  <a:pt x="100" y="0"/>
                  <a:pt x="121" y="21"/>
                  <a:pt x="121" y="48"/>
                </a:cubicBezTo>
                <a:lnTo>
                  <a:pt x="121" y="215"/>
                </a:lnTo>
                <a:close/>
              </a:path>
            </a:pathLst>
          </a:custGeom>
          <a:solidFill>
            <a:schemeClr val="tx2"/>
          </a:solidFill>
          <a:ln>
            <a:noFill/>
          </a:ln>
        </xdr:spPr>
        <xdr:txBody>
          <a:bodyPr vert="horz" wrap="square" lIns="91440" tIns="45720" rIns="91440" bIns="45720" numCol="1" anchor="t" anchorCtr="0" compatLnSpc="1">
            <a:prstTxWarp prst="textNoShape">
              <a:avLst/>
            </a:prstTxWarp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en-GB"/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</xdr:colOff>
      <xdr:row>1</xdr:row>
      <xdr:rowOff>95250</xdr:rowOff>
    </xdr:from>
    <xdr:to>
      <xdr:col>2</xdr:col>
      <xdr:colOff>1016000</xdr:colOff>
      <xdr:row>1</xdr:row>
      <xdr:rowOff>369570</xdr:rowOff>
    </xdr:to>
    <xdr:grpSp>
      <xdr:nvGrpSpPr>
        <xdr:cNvPr id="13" name="Marketing Plan Lists" descr="Navigation link to List Data worksheet">
          <a:hlinkClick xmlns:r="http://schemas.openxmlformats.org/officeDocument/2006/relationships" r:id="rId1" tooltip="Select to navigate to Marketing Plan Data worksheet"/>
          <a:extLst>
            <a:ext uri="{FF2B5EF4-FFF2-40B4-BE49-F238E27FC236}">
              <a16:creationId xmlns:a16="http://schemas.microsoft.com/office/drawing/2014/main" id="{578A66B1-D710-4E39-9BDA-C98D91CEC5AD}"/>
            </a:ext>
          </a:extLst>
        </xdr:cNvPr>
        <xdr:cNvGrpSpPr/>
      </xdr:nvGrpSpPr>
      <xdr:grpSpPr>
        <a:xfrm>
          <a:off x="222251" y="698500"/>
          <a:ext cx="3301999" cy="274320"/>
          <a:chOff x="200026" y="847725"/>
          <a:chExt cx="2009774" cy="274320"/>
        </a:xfrm>
      </xdr:grpSpPr>
      <xdr:sp macro="" textlink="">
        <xdr:nvSpPr>
          <xdr:cNvPr id="14" name="Rectangle 13" descr="Navigation link to List Data worksheet">
            <a:extLst>
              <a:ext uri="{FF2B5EF4-FFF2-40B4-BE49-F238E27FC236}">
                <a16:creationId xmlns:a16="http://schemas.microsoft.com/office/drawing/2014/main" id="{B3D9A444-A6E5-4757-A67E-E739AFD814D9}"/>
              </a:ext>
            </a:extLst>
          </xdr:cNvPr>
          <xdr:cNvSpPr/>
        </xdr:nvSpPr>
        <xdr:spPr>
          <a:xfrm>
            <a:off x="200026" y="847725"/>
            <a:ext cx="2009774" cy="274320"/>
          </a:xfrm>
          <a:prstGeom prst="rect">
            <a:avLst/>
          </a:prstGeom>
          <a:solidFill>
            <a:schemeClr val="bg1">
              <a:lumMod val="8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none" tIns="0" bIns="0" rtlCol="0" anchor="ctr"/>
          <a:lstStyle/>
          <a:p>
            <a:pPr marL="0" indent="0" algn="l"/>
            <a:r>
              <a:rPr lang="en-US" sz="1200" b="0" spc="60">
                <a:solidFill>
                  <a:schemeClr val="tx1"/>
                </a:solidFill>
                <a:latin typeface="+mj-lt"/>
                <a:ea typeface="+mn-ea"/>
                <a:cs typeface="+mn-cs"/>
              </a:rPr>
              <a:t>Go to Marketing Plan Data</a:t>
            </a:r>
          </a:p>
        </xdr:txBody>
      </xdr:sp>
      <xdr:sp macro="" textlink="">
        <xdr:nvSpPr>
          <xdr:cNvPr id="15" name="Freeform 5" descr="Arrow">
            <a:extLst>
              <a:ext uri="{FF2B5EF4-FFF2-40B4-BE49-F238E27FC236}">
                <a16:creationId xmlns:a16="http://schemas.microsoft.com/office/drawing/2014/main" id="{BAF3C0F7-7F03-4433-BEF9-FF5057200F39}"/>
              </a:ext>
            </a:extLst>
          </xdr:cNvPr>
          <xdr:cNvSpPr>
            <a:spLocks/>
          </xdr:cNvSpPr>
        </xdr:nvSpPr>
        <xdr:spPr bwMode="auto">
          <a:xfrm flipH="1">
            <a:off x="2076238" y="901552"/>
            <a:ext cx="92940" cy="161469"/>
          </a:xfrm>
          <a:custGeom>
            <a:avLst/>
            <a:gdLst>
              <a:gd name="T0" fmla="*/ 548 w 1867"/>
              <a:gd name="T1" fmla="*/ 0 h 2966"/>
              <a:gd name="T2" fmla="*/ 1867 w 1867"/>
              <a:gd name="T3" fmla="*/ 1484 h 2966"/>
              <a:gd name="T4" fmla="*/ 548 w 1867"/>
              <a:gd name="T5" fmla="*/ 2966 h 2966"/>
              <a:gd name="T6" fmla="*/ 0 w 1867"/>
              <a:gd name="T7" fmla="*/ 2479 h 2966"/>
              <a:gd name="T8" fmla="*/ 885 w 1867"/>
              <a:gd name="T9" fmla="*/ 1484 h 2966"/>
              <a:gd name="T10" fmla="*/ 0 w 1867"/>
              <a:gd name="T11" fmla="*/ 487 h 2966"/>
              <a:gd name="T12" fmla="*/ 548 w 1867"/>
              <a:gd name="T13" fmla="*/ 0 h 2966"/>
              <a:gd name="connsiteX0" fmla="*/ 2935 w 10000"/>
              <a:gd name="connsiteY0" fmla="*/ 0 h 10000"/>
              <a:gd name="connsiteX1" fmla="*/ 10000 w 10000"/>
              <a:gd name="connsiteY1" fmla="*/ 5003 h 10000"/>
              <a:gd name="connsiteX2" fmla="*/ 2935 w 10000"/>
              <a:gd name="connsiteY2" fmla="*/ 10000 h 10000"/>
              <a:gd name="connsiteX3" fmla="*/ 0 w 10000"/>
              <a:gd name="connsiteY3" fmla="*/ 8358 h 10000"/>
              <a:gd name="connsiteX4" fmla="*/ 0 w 10000"/>
              <a:gd name="connsiteY4" fmla="*/ 1642 h 10000"/>
              <a:gd name="connsiteX5" fmla="*/ 2935 w 10000"/>
              <a:gd name="connsiteY5" fmla="*/ 0 h 10000"/>
              <a:gd name="connsiteX0" fmla="*/ 2935 w 10000"/>
              <a:gd name="connsiteY0" fmla="*/ 0 h 10000"/>
              <a:gd name="connsiteX1" fmla="*/ 10000 w 10000"/>
              <a:gd name="connsiteY1" fmla="*/ 5003 h 10000"/>
              <a:gd name="connsiteX2" fmla="*/ 2935 w 10000"/>
              <a:gd name="connsiteY2" fmla="*/ 10000 h 10000"/>
              <a:gd name="connsiteX3" fmla="*/ 0 w 10000"/>
              <a:gd name="connsiteY3" fmla="*/ 8358 h 10000"/>
              <a:gd name="connsiteX4" fmla="*/ 2935 w 10000"/>
              <a:gd name="connsiteY4" fmla="*/ 0 h 10000"/>
              <a:gd name="connsiteX0" fmla="*/ 0 w 7065"/>
              <a:gd name="connsiteY0" fmla="*/ 0 h 10000"/>
              <a:gd name="connsiteX1" fmla="*/ 7065 w 7065"/>
              <a:gd name="connsiteY1" fmla="*/ 5003 h 10000"/>
              <a:gd name="connsiteX2" fmla="*/ 0 w 7065"/>
              <a:gd name="connsiteY2" fmla="*/ 10000 h 10000"/>
              <a:gd name="connsiteX3" fmla="*/ 0 w 7065"/>
              <a:gd name="connsiteY3" fmla="*/ 0 h 1000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</a:cxnLst>
            <a:rect l="l" t="t" r="r" b="b"/>
            <a:pathLst>
              <a:path w="7065" h="10000">
                <a:moveTo>
                  <a:pt x="0" y="0"/>
                </a:moveTo>
                <a:lnTo>
                  <a:pt x="7065" y="5003"/>
                </a:lnTo>
                <a:lnTo>
                  <a:pt x="0" y="10000"/>
                </a:lnTo>
                <a:lnTo>
                  <a:pt x="0" y="0"/>
                </a:lnTo>
                <a:close/>
              </a:path>
            </a:pathLst>
          </a:custGeom>
          <a:solidFill>
            <a:schemeClr val="bg1">
              <a:lumMod val="50000"/>
            </a:schemeClr>
          </a:solidFill>
          <a:ln w="0">
            <a:noFill/>
            <a:prstDash val="solid"/>
            <a:round/>
            <a:headEnd/>
            <a:tailEnd/>
          </a:ln>
        </xdr:spPr>
      </xdr:sp>
    </xdr:grpSp>
    <xdr:clientData fPrintsWithSheet="0"/>
  </xdr:twoCellAnchor>
  <xdr:twoCellAnchor>
    <xdr:from>
      <xdr:col>1</xdr:col>
      <xdr:colOff>163111</xdr:colOff>
      <xdr:row>0</xdr:row>
      <xdr:rowOff>72811</xdr:rowOff>
    </xdr:from>
    <xdr:to>
      <xdr:col>1</xdr:col>
      <xdr:colOff>678527</xdr:colOff>
      <xdr:row>0</xdr:row>
      <xdr:rowOff>511629</xdr:rowOff>
    </xdr:to>
    <xdr:grpSp>
      <xdr:nvGrpSpPr>
        <xdr:cNvPr id="5" name="Group 4" descr="icon of two people" title="Plan List Icon">
          <a:extLst>
            <a:ext uri="{FF2B5EF4-FFF2-40B4-BE49-F238E27FC236}">
              <a16:creationId xmlns:a16="http://schemas.microsoft.com/office/drawing/2014/main" id="{D8706F24-875D-4E74-B088-6E0782CFF7B8}"/>
            </a:ext>
          </a:extLst>
        </xdr:cNvPr>
        <xdr:cNvGrpSpPr>
          <a:grpSpLocks noChangeAspect="1"/>
        </xdr:cNvGrpSpPr>
      </xdr:nvGrpSpPr>
      <xdr:grpSpPr bwMode="auto">
        <a:xfrm>
          <a:off x="385361" y="72811"/>
          <a:ext cx="515416" cy="438818"/>
          <a:chOff x="3682" y="1129"/>
          <a:chExt cx="1340" cy="1158"/>
        </a:xfrm>
      </xdr:grpSpPr>
      <xdr:sp macro="" textlink="">
        <xdr:nvSpPr>
          <xdr:cNvPr id="7" name="AutoShape 19">
            <a:extLst>
              <a:ext uri="{FF2B5EF4-FFF2-40B4-BE49-F238E27FC236}">
                <a16:creationId xmlns:a16="http://schemas.microsoft.com/office/drawing/2014/main" id="{46F69921-16B3-4384-B287-DD5EA3C2964B}"/>
              </a:ext>
            </a:extLst>
          </xdr:cNvPr>
          <xdr:cNvSpPr>
            <a:spLocks noChangeAspect="1" noChangeArrowheads="1" noTextEdit="1"/>
          </xdr:cNvSpPr>
        </xdr:nvSpPr>
        <xdr:spPr bwMode="auto">
          <a:xfrm>
            <a:off x="3693" y="1139"/>
            <a:ext cx="1329" cy="1148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vert="horz" wrap="square" lIns="91440" tIns="45720" rIns="91440" bIns="45720" numCol="1" anchor="t" anchorCtr="0" compatLnSpc="1">
            <a:prstTxWarp prst="textNoShape">
              <a:avLst/>
            </a:prstTxWarp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en-GB"/>
          </a:p>
        </xdr:txBody>
      </xdr:sp>
      <xdr:sp macro="" textlink="">
        <xdr:nvSpPr>
          <xdr:cNvPr id="9" name="Freeform 21">
            <a:extLst>
              <a:ext uri="{FF2B5EF4-FFF2-40B4-BE49-F238E27FC236}">
                <a16:creationId xmlns:a16="http://schemas.microsoft.com/office/drawing/2014/main" id="{8BDF72DC-5D89-41A4-B478-6EECBD7F5246}"/>
              </a:ext>
            </a:extLst>
          </xdr:cNvPr>
          <xdr:cNvSpPr>
            <a:spLocks/>
          </xdr:cNvSpPr>
        </xdr:nvSpPr>
        <xdr:spPr bwMode="auto">
          <a:xfrm>
            <a:off x="3682" y="1791"/>
            <a:ext cx="1092" cy="496"/>
          </a:xfrm>
          <a:custGeom>
            <a:avLst/>
            <a:gdLst>
              <a:gd name="T0" fmla="*/ 83 w 106"/>
              <a:gd name="T1" fmla="*/ 0 h 48"/>
              <a:gd name="T2" fmla="*/ 70 w 106"/>
              <a:gd name="T3" fmla="*/ 0 h 48"/>
              <a:gd name="T4" fmla="*/ 53 w 106"/>
              <a:gd name="T5" fmla="*/ 17 h 48"/>
              <a:gd name="T6" fmla="*/ 36 w 106"/>
              <a:gd name="T7" fmla="*/ 0 h 48"/>
              <a:gd name="T8" fmla="*/ 23 w 106"/>
              <a:gd name="T9" fmla="*/ 0 h 48"/>
              <a:gd name="T10" fmla="*/ 0 w 106"/>
              <a:gd name="T11" fmla="*/ 23 h 48"/>
              <a:gd name="T12" fmla="*/ 0 w 106"/>
              <a:gd name="T13" fmla="*/ 48 h 48"/>
              <a:gd name="T14" fmla="*/ 106 w 106"/>
              <a:gd name="T15" fmla="*/ 48 h 48"/>
              <a:gd name="T16" fmla="*/ 106 w 106"/>
              <a:gd name="T17" fmla="*/ 23 h 48"/>
              <a:gd name="T18" fmla="*/ 83 w 106"/>
              <a:gd name="T19" fmla="*/ 0 h 48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</a:cxnLst>
            <a:rect l="0" t="0" r="r" b="b"/>
            <a:pathLst>
              <a:path w="106" h="48">
                <a:moveTo>
                  <a:pt x="83" y="0"/>
                </a:moveTo>
                <a:cubicBezTo>
                  <a:pt x="70" y="0"/>
                  <a:pt x="70" y="0"/>
                  <a:pt x="70" y="0"/>
                </a:cubicBezTo>
                <a:cubicBezTo>
                  <a:pt x="53" y="17"/>
                  <a:pt x="53" y="17"/>
                  <a:pt x="53" y="17"/>
                </a:cubicBezTo>
                <a:cubicBezTo>
                  <a:pt x="36" y="0"/>
                  <a:pt x="36" y="0"/>
                  <a:pt x="36" y="0"/>
                </a:cubicBezTo>
                <a:cubicBezTo>
                  <a:pt x="23" y="0"/>
                  <a:pt x="23" y="0"/>
                  <a:pt x="23" y="0"/>
                </a:cubicBezTo>
                <a:cubicBezTo>
                  <a:pt x="10" y="0"/>
                  <a:pt x="0" y="10"/>
                  <a:pt x="0" y="23"/>
                </a:cubicBezTo>
                <a:cubicBezTo>
                  <a:pt x="0" y="48"/>
                  <a:pt x="0" y="48"/>
                  <a:pt x="0" y="48"/>
                </a:cubicBezTo>
                <a:cubicBezTo>
                  <a:pt x="106" y="48"/>
                  <a:pt x="106" y="48"/>
                  <a:pt x="106" y="48"/>
                </a:cubicBezTo>
                <a:cubicBezTo>
                  <a:pt x="106" y="23"/>
                  <a:pt x="106" y="23"/>
                  <a:pt x="106" y="23"/>
                </a:cubicBezTo>
                <a:cubicBezTo>
                  <a:pt x="106" y="10"/>
                  <a:pt x="95" y="0"/>
                  <a:pt x="83" y="0"/>
                </a:cubicBezTo>
                <a:close/>
              </a:path>
            </a:pathLst>
          </a:custGeom>
          <a:solidFill>
            <a:schemeClr val="accent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  <xdr:txBody>
          <a:bodyPr vert="horz" wrap="square" lIns="91440" tIns="45720" rIns="91440" bIns="45720" numCol="1" anchor="t" anchorCtr="0" compatLnSpc="1">
            <a:prstTxWarp prst="textNoShape">
              <a:avLst/>
            </a:prstTxWarp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en-GB"/>
          </a:p>
        </xdr:txBody>
      </xdr:sp>
      <xdr:sp macro="" textlink="">
        <xdr:nvSpPr>
          <xdr:cNvPr id="10" name="Oval 9">
            <a:extLst>
              <a:ext uri="{FF2B5EF4-FFF2-40B4-BE49-F238E27FC236}">
                <a16:creationId xmlns:a16="http://schemas.microsoft.com/office/drawing/2014/main" id="{A4974F9E-B4EB-4F83-BF8B-1F3DCEAAC0F4}"/>
              </a:ext>
            </a:extLst>
          </xdr:cNvPr>
          <xdr:cNvSpPr>
            <a:spLocks noChangeArrowheads="1"/>
          </xdr:cNvSpPr>
        </xdr:nvSpPr>
        <xdr:spPr bwMode="auto">
          <a:xfrm>
            <a:off x="3961" y="1232"/>
            <a:ext cx="525" cy="528"/>
          </a:xfrm>
          <a:prstGeom prst="ellipse">
            <a:avLst/>
          </a:prstGeom>
          <a:solidFill>
            <a:schemeClr val="accent2">
              <a:lumMod val="50000"/>
            </a:schemeClr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  <xdr:txBody>
          <a:bodyPr vert="horz" wrap="square" lIns="91440" tIns="45720" rIns="91440" bIns="45720" numCol="1" anchor="t" anchorCtr="0" compatLnSpc="1">
            <a:prstTxWarp prst="textNoShape">
              <a:avLst/>
            </a:prstTxWarp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en-GB"/>
          </a:p>
        </xdr:txBody>
      </xdr:sp>
      <xdr:sp macro="" textlink="">
        <xdr:nvSpPr>
          <xdr:cNvPr id="11" name="Freeform 23">
            <a:extLst>
              <a:ext uri="{FF2B5EF4-FFF2-40B4-BE49-F238E27FC236}">
                <a16:creationId xmlns:a16="http://schemas.microsoft.com/office/drawing/2014/main" id="{BBBB5BDA-718D-4A63-BF48-4FB19CCED205}"/>
              </a:ext>
            </a:extLst>
          </xdr:cNvPr>
          <xdr:cNvSpPr>
            <a:spLocks/>
          </xdr:cNvSpPr>
        </xdr:nvSpPr>
        <xdr:spPr bwMode="auto">
          <a:xfrm>
            <a:off x="4568" y="1636"/>
            <a:ext cx="443" cy="444"/>
          </a:xfrm>
          <a:custGeom>
            <a:avLst/>
            <a:gdLst>
              <a:gd name="T0" fmla="*/ 23 w 43"/>
              <a:gd name="T1" fmla="*/ 0 h 43"/>
              <a:gd name="T2" fmla="*/ 11 w 43"/>
              <a:gd name="T3" fmla="*/ 0 h 43"/>
              <a:gd name="T4" fmla="*/ 0 w 43"/>
              <a:gd name="T5" fmla="*/ 11 h 43"/>
              <a:gd name="T6" fmla="*/ 5 w 43"/>
              <a:gd name="T7" fmla="*/ 11 h 43"/>
              <a:gd name="T8" fmla="*/ 28 w 43"/>
              <a:gd name="T9" fmla="*/ 33 h 43"/>
              <a:gd name="T10" fmla="*/ 28 w 43"/>
              <a:gd name="T11" fmla="*/ 43 h 43"/>
              <a:gd name="T12" fmla="*/ 43 w 43"/>
              <a:gd name="T13" fmla="*/ 43 h 43"/>
              <a:gd name="T14" fmla="*/ 43 w 43"/>
              <a:gd name="T15" fmla="*/ 21 h 43"/>
              <a:gd name="T16" fmla="*/ 23 w 43"/>
              <a:gd name="T17" fmla="*/ 0 h 43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</a:cxnLst>
            <a:rect l="0" t="0" r="r" b="b"/>
            <a:pathLst>
              <a:path w="43" h="43">
                <a:moveTo>
                  <a:pt x="23" y="0"/>
                </a:moveTo>
                <a:cubicBezTo>
                  <a:pt x="11" y="0"/>
                  <a:pt x="11" y="0"/>
                  <a:pt x="11" y="0"/>
                </a:cubicBezTo>
                <a:cubicBezTo>
                  <a:pt x="0" y="11"/>
                  <a:pt x="0" y="11"/>
                  <a:pt x="0" y="11"/>
                </a:cubicBezTo>
                <a:cubicBezTo>
                  <a:pt x="5" y="11"/>
                  <a:pt x="5" y="11"/>
                  <a:pt x="5" y="11"/>
                </a:cubicBezTo>
                <a:cubicBezTo>
                  <a:pt x="18" y="11"/>
                  <a:pt x="28" y="21"/>
                  <a:pt x="28" y="33"/>
                </a:cubicBezTo>
                <a:cubicBezTo>
                  <a:pt x="28" y="43"/>
                  <a:pt x="28" y="43"/>
                  <a:pt x="28" y="43"/>
                </a:cubicBezTo>
                <a:cubicBezTo>
                  <a:pt x="43" y="43"/>
                  <a:pt x="43" y="43"/>
                  <a:pt x="43" y="43"/>
                </a:cubicBezTo>
                <a:cubicBezTo>
                  <a:pt x="43" y="21"/>
                  <a:pt x="43" y="21"/>
                  <a:pt x="43" y="21"/>
                </a:cubicBezTo>
                <a:cubicBezTo>
                  <a:pt x="43" y="9"/>
                  <a:pt x="34" y="0"/>
                  <a:pt x="23" y="0"/>
                </a:cubicBezTo>
                <a:close/>
              </a:path>
            </a:pathLst>
          </a:custGeom>
          <a:solidFill>
            <a:schemeClr val="accent3">
              <a:lumMod val="75000"/>
            </a:schemeClr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  <xdr:txBody>
          <a:bodyPr vert="horz" wrap="square" lIns="91440" tIns="45720" rIns="91440" bIns="45720" numCol="1" anchor="t" anchorCtr="0" compatLnSpc="1">
            <a:prstTxWarp prst="textNoShape">
              <a:avLst/>
            </a:prstTxWarp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en-GB"/>
          </a:p>
        </xdr:txBody>
      </xdr:sp>
      <xdr:sp macro="" textlink="">
        <xdr:nvSpPr>
          <xdr:cNvPr id="12" name="Freeform 24">
            <a:extLst>
              <a:ext uri="{FF2B5EF4-FFF2-40B4-BE49-F238E27FC236}">
                <a16:creationId xmlns:a16="http://schemas.microsoft.com/office/drawing/2014/main" id="{763A17B4-2186-427E-8885-5766C3642795}"/>
              </a:ext>
            </a:extLst>
          </xdr:cNvPr>
          <xdr:cNvSpPr>
            <a:spLocks/>
          </xdr:cNvSpPr>
        </xdr:nvSpPr>
        <xdr:spPr bwMode="auto">
          <a:xfrm>
            <a:off x="4352" y="1129"/>
            <a:ext cx="402" cy="476"/>
          </a:xfrm>
          <a:custGeom>
            <a:avLst/>
            <a:gdLst>
              <a:gd name="T0" fmla="*/ 16 w 39"/>
              <a:gd name="T1" fmla="*/ 0 h 46"/>
              <a:gd name="T2" fmla="*/ 0 w 39"/>
              <a:gd name="T3" fmla="*/ 6 h 46"/>
              <a:gd name="T4" fmla="*/ 22 w 39"/>
              <a:gd name="T5" fmla="*/ 31 h 46"/>
              <a:gd name="T6" fmla="*/ 17 w 39"/>
              <a:gd name="T7" fmla="*/ 46 h 46"/>
              <a:gd name="T8" fmla="*/ 39 w 39"/>
              <a:gd name="T9" fmla="*/ 23 h 46"/>
              <a:gd name="T10" fmla="*/ 16 w 39"/>
              <a:gd name="T11" fmla="*/ 0 h 4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</a:cxnLst>
            <a:rect l="0" t="0" r="r" b="b"/>
            <a:pathLst>
              <a:path w="39" h="46">
                <a:moveTo>
                  <a:pt x="16" y="0"/>
                </a:moveTo>
                <a:cubicBezTo>
                  <a:pt x="10" y="0"/>
                  <a:pt x="4" y="2"/>
                  <a:pt x="0" y="6"/>
                </a:cubicBezTo>
                <a:cubicBezTo>
                  <a:pt x="12" y="8"/>
                  <a:pt x="22" y="19"/>
                  <a:pt x="22" y="31"/>
                </a:cubicBezTo>
                <a:cubicBezTo>
                  <a:pt x="22" y="37"/>
                  <a:pt x="20" y="42"/>
                  <a:pt x="17" y="46"/>
                </a:cubicBezTo>
                <a:cubicBezTo>
                  <a:pt x="29" y="46"/>
                  <a:pt x="39" y="36"/>
                  <a:pt x="39" y="23"/>
                </a:cubicBezTo>
                <a:cubicBezTo>
                  <a:pt x="39" y="10"/>
                  <a:pt x="29" y="0"/>
                  <a:pt x="16" y="0"/>
                </a:cubicBezTo>
                <a:close/>
              </a:path>
            </a:pathLst>
          </a:custGeom>
          <a:solidFill>
            <a:schemeClr val="accent3">
              <a:lumMod val="50000"/>
            </a:schemeClr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  <xdr:txBody>
          <a:bodyPr vert="horz" wrap="square" lIns="91440" tIns="45720" rIns="91440" bIns="45720" numCol="1" anchor="t" anchorCtr="0" compatLnSpc="1">
            <a:prstTxWarp prst="textNoShape">
              <a:avLst/>
            </a:prstTxWarp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en-GB"/>
          </a:p>
        </xdr:txBody>
      </xdr: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698500</xdr:colOff>
      <xdr:row>0</xdr:row>
      <xdr:rowOff>127000</xdr:rowOff>
    </xdr:from>
    <xdr:to>
      <xdr:col>14</xdr:col>
      <xdr:colOff>800100</xdr:colOff>
      <xdr:row>12</xdr:row>
      <xdr:rowOff>12700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0AE26D5-3E73-4A8B-0ADC-247BB5A5279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Bash/Dropbox/Esther%20files/MyExcelOnline%20Partnership/Templates%20v0.2/Business/Activity%20costs%20tracker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Learn Excel"/>
      <sheetName val="Summary"/>
      <sheetName val="Direct"/>
      <sheetName val="Indirect"/>
      <sheetName val="General and Administrative"/>
    </sheetNames>
    <sheetDataSet>
      <sheetData sheetId="0"/>
      <sheetData sheetId="1">
        <row r="3">
          <cell r="C3" t="str">
            <v>Economy Car</v>
          </cell>
          <cell r="D3" t="str">
            <v>Sports Car</v>
          </cell>
        </row>
      </sheetData>
      <sheetData sheetId="2"/>
      <sheetData sheetId="3"/>
      <sheetData sheetId="4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uthor" refreshedDate="45745.933774189813" createdVersion="8" refreshedVersion="8" minRefreshableVersion="3" recordCount="176" xr:uid="{5990E5D6-3A9D-0B4E-8A7E-CABD2A73067C}">
  <cacheSource type="worksheet">
    <worksheetSource name="Data"/>
  </cacheSource>
  <cacheFields count="17">
    <cacheField name="Day Form was issued" numFmtId="164">
      <sharedItems containsNonDate="0" containsDate="1" containsString="0" containsBlank="1" minDate="2025-01-02T00:00:00" maxDate="2025-06-26T00:00:00" count="175">
        <d v="2025-01-03T00:00:00"/>
        <d v="2025-01-02T00:00:00"/>
        <d v="2025-01-04T00:00:00"/>
        <m/>
        <d v="2025-01-06T00:00:00"/>
        <d v="2025-01-07T00:00:00"/>
        <d v="2025-01-08T00:00:00"/>
        <d v="2025-01-09T00:00:00"/>
        <d v="2025-01-10T00:00:00"/>
        <d v="2025-01-11T00:00:00"/>
        <d v="2025-01-12T00:00:00"/>
        <d v="2025-01-13T00:00:00"/>
        <d v="2025-01-14T00:00:00"/>
        <d v="2025-01-15T00:00:00"/>
        <d v="2025-01-16T00:00:00"/>
        <d v="2025-01-17T00:00:00"/>
        <d v="2025-01-18T00:00:00"/>
        <d v="2025-01-19T00:00:00"/>
        <d v="2025-01-20T00:00:00"/>
        <d v="2025-01-21T00:00:00"/>
        <d v="2025-01-22T00:00:00"/>
        <d v="2025-01-23T00:00:00"/>
        <d v="2025-01-24T00:00:00"/>
        <d v="2025-01-25T00:00:00"/>
        <d v="2025-01-26T00:00:00"/>
        <d v="2025-01-27T00:00:00"/>
        <d v="2025-01-28T00:00:00"/>
        <d v="2025-01-29T00:00:00"/>
        <d v="2025-01-30T00:00:00"/>
        <d v="2025-01-31T00:00:00"/>
        <d v="2025-02-01T00:00:00"/>
        <d v="2025-02-02T00:00:00"/>
        <d v="2025-02-03T00:00:00"/>
        <d v="2025-02-04T00:00:00"/>
        <d v="2025-02-05T00:00:00"/>
        <d v="2025-02-06T00:00:00"/>
        <d v="2025-02-07T00:00:00"/>
        <d v="2025-02-08T00:00:00"/>
        <d v="2025-02-09T00:00:00"/>
        <d v="2025-02-10T00:00:00"/>
        <d v="2025-02-11T00:00:00"/>
        <d v="2025-02-12T00:00:00"/>
        <d v="2025-02-13T00:00:00"/>
        <d v="2025-02-14T00:00:00"/>
        <d v="2025-02-15T00:00:00"/>
        <d v="2025-02-16T00:00:00"/>
        <d v="2025-02-17T00:00:00"/>
        <d v="2025-02-18T00:00:00"/>
        <d v="2025-02-19T00:00:00"/>
        <d v="2025-02-20T00:00:00"/>
        <d v="2025-02-21T00:00:00"/>
        <d v="2025-02-22T00:00:00"/>
        <d v="2025-02-23T00:00:00"/>
        <d v="2025-02-24T00:00:00"/>
        <d v="2025-02-25T00:00:00"/>
        <d v="2025-02-26T00:00:00"/>
        <d v="2025-02-27T00:00:00"/>
        <d v="2025-02-28T00:00:00"/>
        <d v="2025-03-01T00:00:00"/>
        <d v="2025-03-02T00:00:00"/>
        <d v="2025-03-03T00:00:00"/>
        <d v="2025-03-04T00:00:00"/>
        <d v="2025-03-05T00:00:00"/>
        <d v="2025-03-06T00:00:00"/>
        <d v="2025-03-07T00:00:00"/>
        <d v="2025-03-08T00:00:00"/>
        <d v="2025-03-09T00:00:00"/>
        <d v="2025-03-10T00:00:00"/>
        <d v="2025-03-11T00:00:00"/>
        <d v="2025-03-12T00:00:00"/>
        <d v="2025-03-13T00:00:00"/>
        <d v="2025-03-14T00:00:00"/>
        <d v="2025-03-15T00:00:00"/>
        <d v="2025-03-16T00:00:00"/>
        <d v="2025-03-17T00:00:00"/>
        <d v="2025-03-18T00:00:00"/>
        <d v="2025-03-19T00:00:00"/>
        <d v="2025-03-20T00:00:00"/>
        <d v="2025-03-21T00:00:00"/>
        <d v="2025-03-22T00:00:00"/>
        <d v="2025-03-23T00:00:00"/>
        <d v="2025-03-24T00:00:00"/>
        <d v="2025-03-25T00:00:00"/>
        <d v="2025-03-26T00:00:00"/>
        <d v="2025-03-27T00:00:00"/>
        <d v="2025-03-28T00:00:00"/>
        <d v="2025-03-29T00:00:00"/>
        <d v="2025-03-30T00:00:00"/>
        <d v="2025-03-31T00:00:00"/>
        <d v="2025-04-01T00:00:00"/>
        <d v="2025-04-02T00:00:00"/>
        <d v="2025-04-03T00:00:00"/>
        <d v="2025-04-04T00:00:00"/>
        <d v="2025-04-05T00:00:00"/>
        <d v="2025-04-06T00:00:00"/>
        <d v="2025-04-07T00:00:00"/>
        <d v="2025-04-08T00:00:00"/>
        <d v="2025-04-09T00:00:00"/>
        <d v="2025-04-10T00:00:00"/>
        <d v="2025-04-11T00:00:00"/>
        <d v="2025-04-12T00:00:00"/>
        <d v="2025-04-13T00:00:00"/>
        <d v="2025-04-14T00:00:00"/>
        <d v="2025-04-15T00:00:00"/>
        <d v="2025-04-16T00:00:00"/>
        <d v="2025-04-17T00:00:00"/>
        <d v="2025-04-18T00:00:00"/>
        <d v="2025-04-19T00:00:00"/>
        <d v="2025-04-20T00:00:00"/>
        <d v="2025-04-21T00:00:00"/>
        <d v="2025-04-22T00:00:00"/>
        <d v="2025-04-23T00:00:00"/>
        <d v="2025-04-24T00:00:00"/>
        <d v="2025-04-25T00:00:00"/>
        <d v="2025-04-26T00:00:00"/>
        <d v="2025-04-27T00:00:00"/>
        <d v="2025-04-28T00:00:00"/>
        <d v="2025-04-29T00:00:00"/>
        <d v="2025-04-30T00:00:00"/>
        <d v="2025-05-01T00:00:00"/>
        <d v="2025-05-02T00:00:00"/>
        <d v="2025-05-03T00:00:00"/>
        <d v="2025-05-04T00:00:00"/>
        <d v="2025-05-05T00:00:00"/>
        <d v="2025-05-06T00:00:00"/>
        <d v="2025-05-07T00:00:00"/>
        <d v="2025-05-08T00:00:00"/>
        <d v="2025-05-09T00:00:00"/>
        <d v="2025-05-10T00:00:00"/>
        <d v="2025-05-11T00:00:00"/>
        <d v="2025-05-12T00:00:00"/>
        <d v="2025-05-13T00:00:00"/>
        <d v="2025-05-14T00:00:00"/>
        <d v="2025-05-15T00:00:00"/>
        <d v="2025-05-16T00:00:00"/>
        <d v="2025-05-17T00:00:00"/>
        <d v="2025-05-18T00:00:00"/>
        <d v="2025-05-19T00:00:00"/>
        <d v="2025-05-20T00:00:00"/>
        <d v="2025-05-21T00:00:00"/>
        <d v="2025-05-22T00:00:00"/>
        <d v="2025-05-23T00:00:00"/>
        <d v="2025-05-24T00:00:00"/>
        <d v="2025-05-25T00:00:00"/>
        <d v="2025-05-26T00:00:00"/>
        <d v="2025-05-27T00:00:00"/>
        <d v="2025-05-28T00:00:00"/>
        <d v="2025-05-29T00:00:00"/>
        <d v="2025-05-30T00:00:00"/>
        <d v="2025-05-31T00:00:00"/>
        <d v="2025-06-01T00:00:00"/>
        <d v="2025-06-02T00:00:00"/>
        <d v="2025-06-03T00:00:00"/>
        <d v="2025-06-04T00:00:00"/>
        <d v="2025-06-05T00:00:00"/>
        <d v="2025-06-06T00:00:00"/>
        <d v="2025-06-07T00:00:00"/>
        <d v="2025-06-08T00:00:00"/>
        <d v="2025-06-09T00:00:00"/>
        <d v="2025-06-10T00:00:00"/>
        <d v="2025-06-11T00:00:00"/>
        <d v="2025-06-12T00:00:00"/>
        <d v="2025-06-13T00:00:00"/>
        <d v="2025-06-14T00:00:00"/>
        <d v="2025-06-15T00:00:00"/>
        <d v="2025-06-16T00:00:00"/>
        <d v="2025-06-17T00:00:00"/>
        <d v="2025-06-18T00:00:00"/>
        <d v="2025-06-19T00:00:00"/>
        <d v="2025-06-20T00:00:00"/>
        <d v="2025-06-21T00:00:00"/>
        <d v="2025-06-22T00:00:00"/>
        <d v="2025-06-23T00:00:00"/>
        <d v="2025-06-24T00:00:00"/>
        <d v="2025-06-25T00:00:00"/>
      </sharedItems>
      <fieldGroup par="16" base="0">
        <rangePr groupBy="days" startDate="2025-01-02T00:00:00" endDate="2025-06-26T00:00:00"/>
        <groupItems count="368">
          <s v="(blank)"/>
          <s v="1-Jan"/>
          <s v="2-Jan"/>
          <s v="3-Jan"/>
          <s v="4-Jan"/>
          <s v="5-Jan"/>
          <s v="6-Jan"/>
          <s v="7-Jan"/>
          <s v="8-Jan"/>
          <s v="9-Jan"/>
          <s v="10-Jan"/>
          <s v="11-Jan"/>
          <s v="12-Jan"/>
          <s v="13-Jan"/>
          <s v="14-Jan"/>
          <s v="15-Jan"/>
          <s v="16-Jan"/>
          <s v="17-Jan"/>
          <s v="18-Jan"/>
          <s v="19-Jan"/>
          <s v="20-Jan"/>
          <s v="21-Jan"/>
          <s v="22-Jan"/>
          <s v="23-Jan"/>
          <s v="24-Jan"/>
          <s v="25-Jan"/>
          <s v="26-Jan"/>
          <s v="27-Jan"/>
          <s v="28-Jan"/>
          <s v="29-Jan"/>
          <s v="30-Jan"/>
          <s v="31-Jan"/>
          <s v="1-Feb"/>
          <s v="2-Feb"/>
          <s v="3-Feb"/>
          <s v="4-Feb"/>
          <s v="5-Feb"/>
          <s v="6-Feb"/>
          <s v="7-Feb"/>
          <s v="8-Feb"/>
          <s v="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1-Mar"/>
          <s v="2-Mar"/>
          <s v="3-Mar"/>
          <s v="4-Mar"/>
          <s v="5-Mar"/>
          <s v="6-Mar"/>
          <s v="7-Mar"/>
          <s v="8-Mar"/>
          <s v="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1-Apr"/>
          <s v="2-Apr"/>
          <s v="3-Apr"/>
          <s v="4-Apr"/>
          <s v="5-Apr"/>
          <s v="6-Apr"/>
          <s v="7-Apr"/>
          <s v="8-Apr"/>
          <s v="9-Apr"/>
          <s v="10-Apr"/>
          <s v="11-Apr"/>
          <s v="12-Apr"/>
          <s v="13-Apr"/>
          <s v="14-Apr"/>
          <s v="15-Apr"/>
          <s v="16-Apr"/>
          <s v="17-Apr"/>
          <s v="18-Apr"/>
          <s v="19-Apr"/>
          <s v="20-Apr"/>
          <s v="21-Apr"/>
          <s v="22-Apr"/>
          <s v="23-Apr"/>
          <s v="24-Apr"/>
          <s v="25-Apr"/>
          <s v="26-Apr"/>
          <s v="27-Apr"/>
          <s v="28-Apr"/>
          <s v="29-Apr"/>
          <s v="30-Apr"/>
          <s v="1-May"/>
          <s v="2-May"/>
          <s v="3-May"/>
          <s v="4-May"/>
          <s v="5-May"/>
          <s v="6-May"/>
          <s v="7-May"/>
          <s v="8-May"/>
          <s v="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1-Jun"/>
          <s v="2-Jun"/>
          <s v="3-Jun"/>
          <s v="4-Jun"/>
          <s v="5-Jun"/>
          <s v="6-Jun"/>
          <s v="7-Jun"/>
          <s v="8-Jun"/>
          <s v="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1-Jul"/>
          <s v="2-Jul"/>
          <s v="3-Jul"/>
          <s v="4-Jul"/>
          <s v="5-Jul"/>
          <s v="6-Jul"/>
          <s v="7-Jul"/>
          <s v="8-Jul"/>
          <s v="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1-Aug"/>
          <s v="2-Aug"/>
          <s v="3-Aug"/>
          <s v="4-Aug"/>
          <s v="5-Aug"/>
          <s v="6-Aug"/>
          <s v="7-Aug"/>
          <s v="8-Aug"/>
          <s v="9-Aug"/>
          <s v="10-Aug"/>
          <s v="11-Aug"/>
          <s v="12-Aug"/>
          <s v="13-Aug"/>
          <s v="14-Aug"/>
          <s v="15-Aug"/>
          <s v="16-Aug"/>
          <s v="17-Aug"/>
          <s v="18-Aug"/>
          <s v="19-Aug"/>
          <s v="20-Aug"/>
          <s v="21-Aug"/>
          <s v="22-Aug"/>
          <s v="23-Aug"/>
          <s v="24-Aug"/>
          <s v="25-Aug"/>
          <s v="26-Aug"/>
          <s v="27-Aug"/>
          <s v="28-Aug"/>
          <s v="29-Aug"/>
          <s v="30-Aug"/>
          <s v="31-Aug"/>
          <s v="1-Sep"/>
          <s v="2-Sep"/>
          <s v="3-Sep"/>
          <s v="4-Sep"/>
          <s v="5-Sep"/>
          <s v="6-Sep"/>
          <s v="7-Sep"/>
          <s v="8-Sep"/>
          <s v="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1-Oct"/>
          <s v="2-Oct"/>
          <s v="3-Oct"/>
          <s v="4-Oct"/>
          <s v="5-Oct"/>
          <s v="6-Oct"/>
          <s v="7-Oct"/>
          <s v="8-Oct"/>
          <s v="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1-Nov"/>
          <s v="2-Nov"/>
          <s v="3-Nov"/>
          <s v="4-Nov"/>
          <s v="5-Nov"/>
          <s v="6-Nov"/>
          <s v="7-Nov"/>
          <s v="8-Nov"/>
          <s v="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1-Dec"/>
          <s v="2-Dec"/>
          <s v="3-Dec"/>
          <s v="4-Dec"/>
          <s v="5-Dec"/>
          <s v="6-Dec"/>
          <s v="7-Dec"/>
          <s v="8-Dec"/>
          <s v="9-Dec"/>
          <s v="10-Dec"/>
          <s v="11-Dec"/>
          <s v="12-Dec"/>
          <s v="13-Dec"/>
          <s v="14-Dec"/>
          <s v="15-Dec"/>
          <s v="16-Dec"/>
          <s v="17-Dec"/>
          <s v="18-Dec"/>
          <s v="19-Dec"/>
          <s v="20-Dec"/>
          <s v="21-Dec"/>
          <s v="22-Dec"/>
          <s v="23-Dec"/>
          <s v="24-Dec"/>
          <s v="25-Dec"/>
          <s v="26-Dec"/>
          <s v="27-Dec"/>
          <s v="28-Dec"/>
          <s v="29-Dec"/>
          <s v="30-Dec"/>
          <s v="31-Dec"/>
          <s v="&gt;6/26/25"/>
        </groupItems>
      </fieldGroup>
    </cacheField>
    <cacheField name="Number of forms Entitled" numFmtId="0">
      <sharedItems containsSemiMixedTypes="0" containsString="0" containsNumber="1" containsInteger="1" minValue="5" maxValue="12"/>
    </cacheField>
    <cacheField name="Anticipated Number of form collected" numFmtId="0">
      <sharedItems containsSemiMixedTypes="0" containsString="0" containsNumber="1" containsInteger="1" minValue="1" maxValue="15"/>
    </cacheField>
    <cacheField name="Anticipated Actual Forms remaining" numFmtId="0">
      <sharedItems containsSemiMixedTypes="0" containsString="0" containsNumber="1" containsInteger="1" minValue="-9" maxValue="5"/>
    </cacheField>
    <cacheField name="Form Status" numFmtId="0">
      <sharedItems/>
    </cacheField>
    <cacheField name="Name" numFmtId="0">
      <sharedItems containsBlank="1" count="178">
        <s v="JOHN JOHN"/>
        <s v="ZARA JAMES"/>
        <s v="JOHN DOE"/>
        <m/>
        <s v="TPL. OJETUNDE BAYO" u="1"/>
        <s v="TPL. ADEOSUN BABATUNDE" u="1"/>
        <s v="TPL. ADENIRAN JOEL" u="1"/>
        <s v="TPL. OYELAMI TAIWO " u="1"/>
        <s v="TPL. FASIKU ADEMOLA" u="1"/>
        <s v="TPL. OLUDAPO GABRIEL " u="1"/>
        <s v="TPL. OLUTADE SINA GEORGE" u="1"/>
        <s v="TPL. ALABA ADEDIJI" u="1"/>
        <s v="TPL. OGUNBUSOLA KEHINDE" u="1"/>
        <s v="TPL. LASISI MUBARAK" u="1"/>
        <s v="TPL. ADENIYI AMOS BADEJO" u="1"/>
        <s v="TPL. ADESOKAN SAMUEL " u="1"/>
        <s v="TPL. (MRS) ADIGUN CHRISTIANAH" u="1"/>
        <s v="TPL. OGUNDIRAN ROBERT ADEYINKA" u="1"/>
        <s v="TPL. OYEDEMI ISAAC. O" u="1"/>
        <s v="TPL. OWOEYE MARTINS" u="1"/>
        <s v="TPL. ASAMU S.OYEROGBA" u="1"/>
        <s v="TPL. ZUBAIR OLANIYI" u="1"/>
        <s v="TPL. AKANMU ADEMOLA" u="1"/>
        <s v="TPL. SANGOKEYE SAMUEL OLU" u="1"/>
        <s v="TPL. POPOOLA REMI" u="1"/>
        <s v="TPL. OLOYEDE JOHN O." u="1"/>
        <s v="TPL. MUILI AKEEM B." u="1"/>
        <s v="TPL. OYEJIDE OYEDEJI T." u="1"/>
        <s v="TPL. OLOWOKAN SOGO" u="1"/>
        <s v="TPL. ADEBAYO ISIAKA" u="1"/>
        <s v="TPL. (BARR.) OLOYEDE A. J." u="1"/>
        <s v="TPL. (DR.) OGUNSESAN DURO " u="1"/>
        <s v="TPL. (ALH) IBIKUNLE RASAQ" u="1"/>
        <s v="TPL. ADEDIJI SOLOMON" u="1"/>
        <s v="TPL. (MRS) OGUNSESAN ABIMBOLA" u="1"/>
        <s v="TPL. ADELEKE OLUSEGUN MIC." u="1"/>
        <s v="TPL. S. BOLATITO TAIWO" u="1"/>
        <s v="TPL. MIKE OGUNRINDE" u="1"/>
        <s v="TPL. (DR) OJOLOWO SAEED" u="1"/>
        <s v="TPL. OLADEPO OLABODE T." u="1"/>
        <s v="TPL. OLADELE JAMES" u="1"/>
        <s v="TPL. OYELEKE ALAO" u="1"/>
        <s v="TPL. AMOO OLAYIWOLA MUMUNI" u="1"/>
        <s v="TPL. SULAIMO ADEMOLA DAUDA" u="1"/>
        <s v="TPL. OLADEJO BOLARINWA" u="1"/>
        <s v="TPL. (DR.) ADEJUMO SAMSON" u="1"/>
        <s v="TPL. (ALH) AKINLABI GANIYU O." u="1"/>
        <s v="TPL. (DEACON) OYEWALE E. O." u="1"/>
        <s v="TPL. AYO OLADELE" u="1"/>
        <s v="TPL. (ALH) APANPA KOLAWOLE" u="1"/>
        <s v="TPL. OWOLABI .D. AGBOOLA" u="1"/>
        <s v="TPL. (PROF.) WAHAB" u="1"/>
        <s v="TPL. BALOGUN FEMI " u="1"/>
        <s v="TPL. OLU OGUNJIMI" u="1"/>
        <s v="TPL. LEKAN SALAMI" u="1"/>
        <s v="TPL. BABATUNDE FEYISETAN YETUNDE" u="1"/>
        <s v="TPL. OKEDIJI YEKENI" u="1"/>
        <s v="TPL. AYANYINKA AYANKANMI " u="1"/>
        <s v="TPL. AYO ADEJARE JACOB" u="1"/>
        <s v="TPL. OLADITI ABDULMAJEED" u="1"/>
        <s v="TPL. MRS SANGODOYIN LATIFAT" u="1"/>
        <s v="TPL. AKANDE OLUKAYODE DANIEL" u="1"/>
        <s v="TPL. (CHIEF) OJEBODE AYO" u="1"/>
        <s v="TPL. (CHIEF)B ADEDIRAN" u="1"/>
        <s v="TPL. (DR.) AKINYODE BABATUNDE" u="1"/>
        <s v="TPL. RICHARD TAIWO OLUSEYI" u="1"/>
        <s v="TPL.  OLAYINWOLA OYEJIDE ARINOLA" u="1"/>
        <s v="TPL. OLUSEGUN FALOLA" u="1"/>
        <s v="TPL. KILANKO SOLA" u="1"/>
        <s v="TPL. MURITALA IDOWU SALAMI" u="1"/>
        <s v="TPL. AREMU OLUSEYI" u="1"/>
        <s v="TPL. OKE MICHAEL" u="1"/>
        <s v="TPL. BELLO IBRAHIM ADENIYI" u="1"/>
        <s v="TPL. DADA JOHN ADEOYE" u="1"/>
        <s v="TPL. OLADELE OSUNBOTE" u="1"/>
        <s v="TPL. OLADOJA AYOADE" u="1"/>
        <s v="TPL. ADEDOKUN MOBOLAJI" u="1"/>
        <s v="TPL. (PROF.) JELILI MUSIBAU" u="1"/>
        <s v="TPL. MRS (PROF.) ADIGUN F." u="1"/>
        <s v="TPL. (PROF.) TOYOBO E." u="1"/>
        <s v="TPL. (DR.) SEWO ALEX AKINTADE" u="1"/>
        <s v="TPL. FUNMI MOSES " u="1"/>
        <s v="TPL. GAFARI OLAGBENRO" u="1"/>
        <s v="TPL. JOLAORO IPADEOLA" u="1"/>
        <s v="TPL. GBADEGESIN RASAQ O." u="1"/>
        <s v="TPL. (CHIEF) ADEWOYIN MOBOLOAJI " u="1"/>
        <s v="TPL. BABAJIDE EMMANUEL OLAJIDE" u="1"/>
        <s v="TPL. (HON) BUSARI KAYODE" u="1"/>
        <s v="TPL. (PST.) ADULOJU LAWAL" u="1"/>
        <s v="TPL. (PROF.) ALUKO EMMANUEL" u="1"/>
        <s v="TPL. ADERIBIGBE EMMANUEL " u="1"/>
        <s v="TPL. OJETUNDE BUSAYO" u="1"/>
        <s v="TPL. OYENIYI AJALA" u="1"/>
        <s v="TPL. OMOTOSO TUNDE" u="1"/>
        <s v="TPL. (ELDER) KEJI OYEKUNLE" u="1"/>
        <s v="TPL. OJERINDE TIMOTHY O." u="1"/>
        <s v="TPL. SALIU ISMAEL " u="1"/>
        <s v="TPL. (DR.) ODUNOLA " u="1"/>
        <s v="TPL. MORAKINYO OLADOTUN" u="1"/>
        <s v="TPL. EYINADE O. JOHSON" u="1"/>
        <s v="TPL. ADEPOJU ABIODUN LAWRENCE " u="1"/>
        <s v="TPL. (DR.) IGE JAMES" u="1"/>
        <s v="TPL. OLAOGUN MUSIBAU AJANI" u="1"/>
        <s v="TPL. OJO DAMILARE K." u="1"/>
        <s v="TPL. O. D. TAIWO (IGBOORA)" u="1"/>
        <s v="TPL. ALADE ABDULAZEEZ SHEFIU" u="1"/>
        <s v="TPL. DURODOLA ABIOLA  NURUDEEN " u="1"/>
        <s v="TPL. (ARC.) MARTINS LANIYAN" u="1"/>
        <s v="TPL. OLOYEDE L. A." u="1"/>
        <s v="TPL. OYETORO OLUSEGUN" u="1"/>
        <s v="TPL. AFOLABI BIMBO I." u="1"/>
        <s v="TPL. DOSUMU  NICHOLAS " u="1"/>
        <s v="TPL. DAIRO OLATUNJI MONSUR" u="1"/>
        <s v="TPL. ADISA AMOS OLUREMI" u="1"/>
        <s v="TPL TIMOTHY ADEYEMO" u="1"/>
        <s v="ISHOLA ADEREMI DAUDA" u="1"/>
        <s v="TPL. AJAGBE AKEEM" u="1"/>
        <s v="TPL YUSUFF WAHAB ADEMOLA" u="1"/>
        <s v="TPL. N. O. KILANKO" u="1"/>
        <s v="TPL. AKANNI TAIWO GBOLAGADE" u="1"/>
        <s v="TPL. ADEYINKA  EBENEZER " u="1"/>
        <s v="TPL.ADEDIRAN TOBI OLAIDE" u="1"/>
        <s v="TPL. FOLASADE IDOWU OLALEYE" u="1"/>
        <s v="TPL. OLAKOJO JOHN OLAITAN " u="1"/>
        <s v="TPL. ABIOLA BANJI " u="1"/>
        <s v="TPL. ALALADE AYOMIDE O. " u="1"/>
        <s v="TPL. IDIBEKE EDET EKOTT" u="1"/>
        <s v="TPL. ILORI ADISA KABIR" u="1"/>
        <s v="TPL. OLABISI DAVID " u="1"/>
        <s v="TPL. ADEBAYO SALAWU" u="1"/>
        <s v="TPL. OJO OPEYEMI DORCAS" u="1"/>
        <s v="TPL. WOLE AFOLABI" u="1"/>
        <s v="TPL. SASONA BLESSING GBENGA" u="1"/>
        <s v="TPL. OYEDEPO ADESINA" u="1"/>
        <s v="TPL. OGEROJU LATIF AFOLABI" u="1"/>
        <s v="TPL. RAFIU KABIR T." u="1"/>
        <s v="TPL. (Dr) KOLA LAWAL" u="1"/>
        <s v="TPL. S. T. AJAGBE" u="1"/>
        <s v="TPL. AKANNI ISMAIL ALABI" u="1"/>
        <s v="TPL. AROLAGBADE LONI" u="1"/>
        <s v="TPL. DAVID DAYO OLOYEDE" u="1"/>
        <s v="TPL. ADEMOLA ADEBAYO" u="1"/>
        <s v="TPL. OYENIRAN DEMILADE" u="1"/>
        <s v="TPL. ADESANYA" u="1"/>
        <s v="TPL. OLUKOI GRACE" u="1"/>
        <s v="TPL. OGUNDIPE JOHN O." u="1"/>
        <s v="TPL. IPINGBEMI OLUTUYI" u="1"/>
        <s v="TPL. OMIRIN JOSIAH OLAYIDE" u="1"/>
        <s v="TPL. FISAYO OGUNMODEDE" u="1"/>
        <s v="TPL. BANKOLE FAUSAT B." u="1"/>
        <s v="TPL. OLASINDE ABIMBOLA " u="1"/>
        <s v="TPL. SALAUDEEN MUINAT " u="1"/>
        <s v="TPL. AJAYI ABIODUN" u="1"/>
        <s v="TPL. AKINRONMBI " u="1"/>
        <s v="TPL. ALABI ABIMBOLA T." u="1"/>
        <s v="TPL. OLANIPEKUN KEHINDE " u="1"/>
        <s v="TPL. OLADEJI SULAIMO OLABODE" u="1"/>
        <s v="TPL. BADA OLUWANIYI MICHAEL" u="1"/>
        <s v="TPL. IDOGBE MATTHEW " u="1"/>
        <s v="TPL. KOLAPO SAMUEL OLUGBENGA" u="1"/>
        <s v="TPL. OLADUNNI GRACE OLUWATOYIN" u="1"/>
        <s v="TPL. OLOYEDE OLABODE" u="1"/>
        <s v="TPL. OLANIYI ADETUNJI SEYI" u="1"/>
        <s v="TPL. J.O. ADENIYI" u="1"/>
        <s v="TPL. OLADIMEJI YAKUB ADEREMI" u="1"/>
        <s v="TPL. TAIWO MURUFAT BUSARI" u="1"/>
        <s v="TPL. ABDULHAI OLAWOLE AWUJOLA" u="1"/>
        <s v="TPL. ADEOYE YOMIDE USMAN" u="1"/>
        <s v="TPL. OLAJIDE MURUFU A." u="1"/>
        <s v="TPL. OLUFEMI BABATUNDE FAGBEMI" u="1"/>
        <s v="TPL. DR. USMAN JIMOH" u="1"/>
        <s v="TPL. ODEWALE ADEDAYO" u="1"/>
        <s v="MUIDASIRU MUIDEEN A." u="1"/>
        <s v="TPL. ADEGOKE TESLIM" u="1"/>
        <s v="TPL. SHODONKE HAZZAN" u="1"/>
        <s v="TPL. ISHOLA OLUWADAMILARE L." u="1"/>
        <s v="TPL. OLADEJI PETTER BOLAJI" u="1"/>
        <s v="TPL. ABANIWONDA SEKINAT" u="1"/>
      </sharedItems>
    </cacheField>
    <cacheField name="Form Issued By" numFmtId="0">
      <sharedItems/>
    </cacheField>
    <cacheField name="Actual Date Payment  was Made_x000a_Start Date" numFmtId="164">
      <sharedItems containsNonDate="0" containsDate="1" containsString="0" containsBlank="1" minDate="2025-01-02T00:00:00" maxDate="2025-07-14T00:00:00"/>
    </cacheField>
    <cacheField name="Actual Date Payment Completed_x000a_End Date" numFmtId="164">
      <sharedItems containsSemiMixedTypes="0" containsNonDate="0" containsDate="1" containsString="0" minDate="2025-01-01T00:00:00" maxDate="2026-04-10T00:00:00"/>
    </cacheField>
    <cacheField name="Total Expected Amount" numFmtId="165">
      <sharedItems containsSemiMixedTypes="0" containsString="0" containsNumber="1" containsInteger="1" minValue="500" maxValue="30000"/>
    </cacheField>
    <cacheField name="Actual Payment Amount Start Date (installment 1)" numFmtId="165">
      <sharedItems containsString="0" containsBlank="1" containsNumber="1" containsInteger="1" minValue="0" maxValue="100000"/>
    </cacheField>
    <cacheField name="Installment 2" numFmtId="165">
      <sharedItems containsString="0" containsBlank="1" containsNumber="1" containsInteger="1" minValue="0" maxValue="300000"/>
    </cacheField>
    <cacheField name="Instlament 3" numFmtId="165">
      <sharedItems containsSemiMixedTypes="0" containsString="0" containsNumber="1" containsInteger="1" minValue="0" maxValue="15000"/>
    </cacheField>
    <cacheField name="Total Actual Payment" numFmtId="165">
      <sharedItems containsSemiMixedTypes="0" containsString="0" containsNumber="1" containsInteger="1" minValue="0" maxValue="350000"/>
    </cacheField>
    <cacheField name="Balance" numFmtId="165">
      <sharedItems containsSemiMixedTypes="0" containsString="0" containsNumber="1" containsInteger="1" minValue="-320000" maxValue="30000"/>
    </cacheField>
    <cacheField name="Payment Status" numFmtId="0">
      <sharedItems count="4">
        <s v="Overpaid"/>
        <s v="Payment Complete"/>
        <s v="In Progress"/>
        <s v="Not Started"/>
      </sharedItems>
    </cacheField>
    <cacheField name="Months" numFmtId="0" databaseField="0">
      <fieldGroup base="0">
        <rangePr groupBy="months" startDate="2025-01-02T00:00:00" endDate="2025-06-26T00:00:00"/>
        <groupItems count="14">
          <s v="&lt;1/2/25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6/26/25"/>
        </groupItems>
      </fieldGroup>
    </cacheField>
  </cacheFields>
  <extLst>
    <ext xmlns:x14="http://schemas.microsoft.com/office/spreadsheetml/2009/9/main" uri="{725AE2AE-9491-48be-B2B4-4EB974FC3084}">
      <x14:pivotCacheDefinition pivotCacheId="61139927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76">
  <r>
    <x v="0"/>
    <n v="6"/>
    <n v="8"/>
    <n v="-2"/>
    <s v="Forms Oweing"/>
    <x v="0"/>
    <s v="ZARA JAMES"/>
    <d v="2025-06-28T00:00:00"/>
    <d v="2025-01-01T00:00:00"/>
    <n v="1500"/>
    <n v="3000"/>
    <n v="0"/>
    <n v="0"/>
    <n v="3000"/>
    <n v="-1500"/>
    <x v="0"/>
  </r>
  <r>
    <x v="1"/>
    <n v="5"/>
    <n v="5"/>
    <n v="0"/>
    <s v="Collected All"/>
    <x v="0"/>
    <s v="ZARA JAMES"/>
    <d v="2025-07-13T00:00:00"/>
    <d v="2025-01-13T00:00:00"/>
    <n v="2000"/>
    <n v="30000"/>
    <n v="1000"/>
    <n v="0"/>
    <n v="31000"/>
    <n v="-29000"/>
    <x v="0"/>
  </r>
  <r>
    <x v="0"/>
    <n v="6"/>
    <n v="5"/>
    <n v="1"/>
    <s v="Remaining"/>
    <x v="1"/>
    <s v="ZARA JAMES"/>
    <d v="2025-02-08T00:00:00"/>
    <d v="2025-12-17T00:00:00"/>
    <n v="1450"/>
    <n v="2000"/>
    <n v="100"/>
    <n v="0"/>
    <n v="2100"/>
    <n v="-650"/>
    <x v="0"/>
  </r>
  <r>
    <x v="2"/>
    <n v="6"/>
    <n v="10"/>
    <n v="-4"/>
    <s v="Forms Oweing"/>
    <x v="1"/>
    <s v="ZARA JAMES"/>
    <d v="2025-06-01T00:00:00"/>
    <d v="2025-06-28T00:00:00"/>
    <n v="3000"/>
    <n v="1000"/>
    <n v="2000"/>
    <n v="0"/>
    <n v="3000"/>
    <n v="0"/>
    <x v="1"/>
  </r>
  <r>
    <x v="3"/>
    <n v="6"/>
    <n v="3"/>
    <n v="3"/>
    <s v="Remaining"/>
    <x v="1"/>
    <s v="ZARA JAMES"/>
    <d v="2025-01-11T00:00:00"/>
    <d v="2025-06-28T00:00:00"/>
    <n v="30000"/>
    <n v="20000"/>
    <n v="10000"/>
    <n v="0"/>
    <n v="30000"/>
    <n v="0"/>
    <x v="1"/>
  </r>
  <r>
    <x v="4"/>
    <n v="6"/>
    <n v="15"/>
    <n v="-9"/>
    <s v="Forms Oweing"/>
    <x v="0"/>
    <s v="ZARA JAMES"/>
    <d v="2025-06-01T00:00:00"/>
    <d v="2025-06-28T00:00:00"/>
    <n v="3000"/>
    <n v="1000"/>
    <n v="10000"/>
    <n v="0"/>
    <n v="11000"/>
    <n v="-8000"/>
    <x v="0"/>
  </r>
  <r>
    <x v="5"/>
    <n v="6"/>
    <n v="1"/>
    <n v="5"/>
    <s v="Remaining"/>
    <x v="2"/>
    <s v="ZARA JAMES"/>
    <d v="2025-06-01T00:00:00"/>
    <d v="2025-06-28T00:00:00"/>
    <n v="1750"/>
    <m/>
    <n v="10000"/>
    <n v="0"/>
    <n v="10000"/>
    <n v="-8250"/>
    <x v="0"/>
  </r>
  <r>
    <x v="6"/>
    <n v="12"/>
    <n v="12"/>
    <n v="0"/>
    <s v="Collected All"/>
    <x v="2"/>
    <s v="ZARA JAMES"/>
    <d v="2025-06-01T00:00:00"/>
    <d v="2025-06-28T00:00:00"/>
    <n v="925"/>
    <n v="250"/>
    <n v="10000"/>
    <n v="0"/>
    <n v="10250"/>
    <n v="-9325"/>
    <x v="0"/>
  </r>
  <r>
    <x v="7"/>
    <n v="6"/>
    <n v="12"/>
    <n v="-6"/>
    <s v="Forms Oweing"/>
    <x v="2"/>
    <s v="ZARA JAMES"/>
    <d v="2025-06-01T00:00:00"/>
    <d v="2025-01-07T00:00:00"/>
    <n v="2000"/>
    <n v="1840"/>
    <n v="10000"/>
    <n v="0"/>
    <n v="11840"/>
    <n v="-9840"/>
    <x v="0"/>
  </r>
  <r>
    <x v="8"/>
    <n v="6"/>
    <n v="6"/>
    <n v="0"/>
    <s v="Collected All"/>
    <x v="2"/>
    <s v="ZARA JAMES"/>
    <d v="2025-06-01T00:00:00"/>
    <d v="2025-02-13T00:00:00"/>
    <n v="1450"/>
    <n v="500"/>
    <n v="100"/>
    <n v="0"/>
    <n v="600"/>
    <n v="850"/>
    <x v="2"/>
  </r>
  <r>
    <x v="9"/>
    <n v="6"/>
    <n v="12"/>
    <n v="-6"/>
    <s v="Forms Oweing"/>
    <x v="2"/>
    <s v="ZARA JAMES"/>
    <d v="2025-06-01T00:00:00"/>
    <d v="2025-06-28T00:00:00"/>
    <n v="3000"/>
    <n v="3200"/>
    <n v="100"/>
    <n v="0"/>
    <n v="3300"/>
    <n v="-300"/>
    <x v="0"/>
  </r>
  <r>
    <x v="10"/>
    <n v="6"/>
    <n v="12"/>
    <n v="-6"/>
    <s v="Forms Oweing"/>
    <x v="2"/>
    <s v="ZARA JAMES"/>
    <d v="2025-06-01T00:00:00"/>
    <d v="2025-03-12T00:00:00"/>
    <n v="500"/>
    <n v="20000"/>
    <n v="1000"/>
    <n v="0"/>
    <n v="21000"/>
    <n v="-20500"/>
    <x v="0"/>
  </r>
  <r>
    <x v="11"/>
    <n v="6"/>
    <n v="12"/>
    <n v="-6"/>
    <s v="Forms Oweing"/>
    <x v="2"/>
    <s v="ZARA JAMES"/>
    <d v="2025-06-01T00:00:00"/>
    <d v="2025-04-02T00:00:00"/>
    <n v="3000"/>
    <n v="1000"/>
    <n v="1000"/>
    <n v="0"/>
    <n v="2000"/>
    <n v="1000"/>
    <x v="2"/>
  </r>
  <r>
    <x v="12"/>
    <n v="6"/>
    <n v="12"/>
    <n v="-6"/>
    <s v="Forms Oweing"/>
    <x v="2"/>
    <s v="ZARA JAMES"/>
    <d v="2025-06-01T00:00:00"/>
    <d v="2025-12-07T00:00:00"/>
    <n v="30000"/>
    <n v="1000"/>
    <n v="1000"/>
    <n v="0"/>
    <n v="2000"/>
    <n v="28000"/>
    <x v="2"/>
  </r>
  <r>
    <x v="13"/>
    <n v="6"/>
    <n v="3"/>
    <n v="3"/>
    <s v="Remaining"/>
    <x v="2"/>
    <s v="ZARA JAMES"/>
    <d v="2025-06-01T00:00:00"/>
    <d v="2025-06-12T00:00:00"/>
    <n v="30000"/>
    <n v="3000"/>
    <n v="2000"/>
    <n v="0"/>
    <n v="5000"/>
    <n v="25000"/>
    <x v="2"/>
  </r>
  <r>
    <x v="14"/>
    <n v="6"/>
    <n v="3"/>
    <n v="3"/>
    <s v="Remaining"/>
    <x v="2"/>
    <s v="ZARA JAMES"/>
    <d v="2025-06-01T00:00:00"/>
    <d v="2025-10-31T00:00:00"/>
    <n v="30000"/>
    <n v="15000"/>
    <n v="15000"/>
    <n v="0"/>
    <n v="30000"/>
    <n v="0"/>
    <x v="1"/>
  </r>
  <r>
    <x v="15"/>
    <n v="6"/>
    <n v="3"/>
    <n v="3"/>
    <s v="Remaining"/>
    <x v="2"/>
    <s v="ZARA JAMES"/>
    <d v="2025-06-01T00:00:00"/>
    <d v="2025-11-01T00:00:00"/>
    <n v="30000"/>
    <n v="9000"/>
    <n v="0"/>
    <n v="0"/>
    <n v="9000"/>
    <n v="21000"/>
    <x v="2"/>
  </r>
  <r>
    <x v="16"/>
    <n v="6"/>
    <n v="3"/>
    <n v="3"/>
    <s v="Remaining"/>
    <x v="2"/>
    <s v="ZARA JAMES"/>
    <d v="2025-06-01T00:00:00"/>
    <d v="2025-11-02T00:00:00"/>
    <n v="30000"/>
    <n v="30000"/>
    <n v="0"/>
    <n v="0"/>
    <n v="30000"/>
    <n v="0"/>
    <x v="1"/>
  </r>
  <r>
    <x v="17"/>
    <n v="6"/>
    <n v="3"/>
    <n v="3"/>
    <s v="Remaining"/>
    <x v="2"/>
    <s v="ZARA JAMES"/>
    <d v="2025-06-01T00:00:00"/>
    <d v="2025-11-03T00:00:00"/>
    <n v="30000"/>
    <n v="50000"/>
    <n v="0"/>
    <n v="0"/>
    <n v="50000"/>
    <n v="-20000"/>
    <x v="0"/>
  </r>
  <r>
    <x v="18"/>
    <n v="6"/>
    <n v="3"/>
    <n v="3"/>
    <s v="Remaining"/>
    <x v="2"/>
    <s v="ZARA JAMES"/>
    <d v="2025-06-01T00:00:00"/>
    <d v="2025-11-04T00:00:00"/>
    <n v="30000"/>
    <n v="9000"/>
    <n v="8000"/>
    <n v="0"/>
    <n v="17000"/>
    <n v="13000"/>
    <x v="2"/>
  </r>
  <r>
    <x v="19"/>
    <n v="6"/>
    <n v="3"/>
    <n v="3"/>
    <s v="Remaining"/>
    <x v="2"/>
    <s v="ZARA JAMES"/>
    <d v="2025-06-01T00:00:00"/>
    <d v="2025-11-05T00:00:00"/>
    <n v="30000"/>
    <n v="9000"/>
    <m/>
    <n v="0"/>
    <n v="9000"/>
    <n v="21000"/>
    <x v="2"/>
  </r>
  <r>
    <x v="20"/>
    <n v="6"/>
    <n v="3"/>
    <n v="3"/>
    <s v="Remaining"/>
    <x v="2"/>
    <s v="ZARA JAMES"/>
    <d v="2025-06-01T00:00:00"/>
    <d v="2025-11-06T00:00:00"/>
    <n v="30000"/>
    <n v="50000"/>
    <n v="300000"/>
    <n v="0"/>
    <n v="350000"/>
    <n v="-320000"/>
    <x v="0"/>
  </r>
  <r>
    <x v="21"/>
    <n v="6"/>
    <n v="3"/>
    <n v="3"/>
    <s v="Remaining"/>
    <x v="2"/>
    <s v="ZARA JAMES"/>
    <d v="2025-06-01T00:00:00"/>
    <d v="2025-11-07T00:00:00"/>
    <n v="30000"/>
    <n v="50000"/>
    <n v="300000"/>
    <n v="0"/>
    <n v="350000"/>
    <n v="-320000"/>
    <x v="0"/>
  </r>
  <r>
    <x v="22"/>
    <n v="6"/>
    <n v="3"/>
    <n v="3"/>
    <s v="Remaining"/>
    <x v="2"/>
    <s v="ZARA JAMES"/>
    <d v="2025-06-01T00:00:00"/>
    <d v="2025-11-08T00:00:00"/>
    <n v="30000"/>
    <n v="50000"/>
    <n v="300000"/>
    <n v="0"/>
    <n v="350000"/>
    <n v="-320000"/>
    <x v="0"/>
  </r>
  <r>
    <x v="23"/>
    <n v="6"/>
    <n v="1"/>
    <n v="5"/>
    <s v="Remaining"/>
    <x v="2"/>
    <s v="ZARA JAMES"/>
    <d v="2025-06-01T00:00:00"/>
    <d v="2025-11-09T00:00:00"/>
    <n v="30000"/>
    <n v="0"/>
    <n v="0"/>
    <n v="0"/>
    <n v="0"/>
    <n v="30000"/>
    <x v="3"/>
  </r>
  <r>
    <x v="24"/>
    <n v="6"/>
    <n v="3"/>
    <n v="3"/>
    <s v="Remaining"/>
    <x v="2"/>
    <s v="ZARA JAMES"/>
    <d v="2025-06-01T00:00:00"/>
    <d v="2025-11-10T00:00:00"/>
    <n v="30000"/>
    <n v="0"/>
    <n v="0"/>
    <n v="0"/>
    <n v="0"/>
    <n v="30000"/>
    <x v="3"/>
  </r>
  <r>
    <x v="25"/>
    <n v="6"/>
    <n v="11"/>
    <n v="-5"/>
    <s v="Forms Oweing"/>
    <x v="2"/>
    <s v="ZARA JAMES"/>
    <d v="2025-06-01T00:00:00"/>
    <d v="2025-11-11T00:00:00"/>
    <n v="30000"/>
    <n v="0"/>
    <n v="0"/>
    <n v="0"/>
    <n v="0"/>
    <n v="30000"/>
    <x v="3"/>
  </r>
  <r>
    <x v="26"/>
    <n v="6"/>
    <n v="11"/>
    <n v="-5"/>
    <s v="Forms Oweing"/>
    <x v="2"/>
    <s v="ZARA JAMES"/>
    <d v="2025-06-01T00:00:00"/>
    <d v="2025-11-12T00:00:00"/>
    <n v="30000"/>
    <n v="0"/>
    <n v="0"/>
    <n v="0"/>
    <n v="0"/>
    <n v="30000"/>
    <x v="3"/>
  </r>
  <r>
    <x v="27"/>
    <n v="6"/>
    <n v="11"/>
    <n v="-5"/>
    <s v="Forms Oweing"/>
    <x v="2"/>
    <s v="ZARA JAMES"/>
    <d v="2025-06-01T00:00:00"/>
    <d v="2025-11-13T00:00:00"/>
    <n v="30000"/>
    <n v="0"/>
    <n v="0"/>
    <n v="0"/>
    <n v="0"/>
    <n v="30000"/>
    <x v="3"/>
  </r>
  <r>
    <x v="28"/>
    <n v="6"/>
    <n v="11"/>
    <n v="-5"/>
    <s v="Forms Oweing"/>
    <x v="2"/>
    <s v="ZARA JAMES"/>
    <d v="2025-06-01T00:00:00"/>
    <d v="2025-11-14T00:00:00"/>
    <n v="30000"/>
    <n v="30000"/>
    <n v="0"/>
    <n v="0"/>
    <n v="30000"/>
    <n v="0"/>
    <x v="1"/>
  </r>
  <r>
    <x v="29"/>
    <n v="6"/>
    <n v="11"/>
    <n v="-5"/>
    <s v="Forms Oweing"/>
    <x v="2"/>
    <s v="ZARA JAMES"/>
    <d v="2025-06-01T00:00:00"/>
    <d v="2025-11-15T00:00:00"/>
    <n v="30000"/>
    <n v="500"/>
    <n v="0"/>
    <n v="0"/>
    <n v="500"/>
    <n v="29500"/>
    <x v="2"/>
  </r>
  <r>
    <x v="30"/>
    <n v="6"/>
    <n v="11"/>
    <n v="-5"/>
    <s v="Forms Oweing"/>
    <x v="2"/>
    <s v="ZARA JAMES"/>
    <d v="2025-06-01T00:00:00"/>
    <d v="2025-11-16T00:00:00"/>
    <n v="30000"/>
    <n v="29500"/>
    <n v="0"/>
    <n v="0"/>
    <n v="29500"/>
    <n v="500"/>
    <x v="2"/>
  </r>
  <r>
    <x v="31"/>
    <n v="6"/>
    <n v="11"/>
    <n v="-5"/>
    <s v="Forms Oweing"/>
    <x v="2"/>
    <s v="ZARA JAMES"/>
    <d v="2025-06-01T00:00:00"/>
    <d v="2025-11-17T00:00:00"/>
    <n v="30000"/>
    <n v="100000"/>
    <n v="0"/>
    <n v="0"/>
    <n v="100000"/>
    <n v="-70000"/>
    <x v="0"/>
  </r>
  <r>
    <x v="32"/>
    <n v="6"/>
    <n v="11"/>
    <n v="-5"/>
    <s v="Forms Oweing"/>
    <x v="2"/>
    <s v="ZARA JAMES"/>
    <d v="2025-06-01T00:00:00"/>
    <d v="2025-11-18T00:00:00"/>
    <n v="30000"/>
    <n v="500"/>
    <n v="0"/>
    <n v="0"/>
    <n v="500"/>
    <n v="29500"/>
    <x v="2"/>
  </r>
  <r>
    <x v="33"/>
    <n v="6"/>
    <n v="11"/>
    <n v="-5"/>
    <s v="Forms Oweing"/>
    <x v="2"/>
    <s v="ZARA JAMES"/>
    <d v="2025-06-01T00:00:00"/>
    <d v="2025-11-19T00:00:00"/>
    <n v="30000"/>
    <n v="500"/>
    <n v="0"/>
    <n v="0"/>
    <n v="500"/>
    <n v="29500"/>
    <x v="2"/>
  </r>
  <r>
    <x v="34"/>
    <n v="6"/>
    <n v="11"/>
    <n v="-5"/>
    <s v="Forms Oweing"/>
    <x v="2"/>
    <s v="ZARA JAMES"/>
    <d v="2025-06-01T00:00:00"/>
    <d v="2025-11-20T00:00:00"/>
    <n v="30000"/>
    <n v="70000"/>
    <n v="0"/>
    <n v="0"/>
    <n v="70000"/>
    <n v="-40000"/>
    <x v="0"/>
  </r>
  <r>
    <x v="35"/>
    <n v="6"/>
    <n v="11"/>
    <n v="-5"/>
    <s v="Forms Oweing"/>
    <x v="2"/>
    <s v="ZARA JAMES"/>
    <d v="2025-06-01T00:00:00"/>
    <d v="2025-11-21T00:00:00"/>
    <n v="30000"/>
    <n v="70000"/>
    <n v="0"/>
    <n v="0"/>
    <n v="70000"/>
    <n v="-40000"/>
    <x v="0"/>
  </r>
  <r>
    <x v="36"/>
    <n v="6"/>
    <n v="11"/>
    <n v="-5"/>
    <s v="Forms Oweing"/>
    <x v="2"/>
    <s v="ZARA JAMES"/>
    <d v="2025-06-01T00:00:00"/>
    <d v="2025-11-22T00:00:00"/>
    <n v="30000"/>
    <n v="70000"/>
    <n v="0"/>
    <n v="0"/>
    <n v="70000"/>
    <n v="-40000"/>
    <x v="0"/>
  </r>
  <r>
    <x v="37"/>
    <n v="6"/>
    <n v="11"/>
    <n v="-5"/>
    <s v="Forms Oweing"/>
    <x v="2"/>
    <s v="ZARA JAMES"/>
    <d v="2025-06-01T00:00:00"/>
    <d v="2025-11-23T00:00:00"/>
    <n v="30000"/>
    <n v="70000"/>
    <n v="0"/>
    <n v="0"/>
    <n v="70000"/>
    <n v="-40000"/>
    <x v="0"/>
  </r>
  <r>
    <x v="38"/>
    <n v="6"/>
    <n v="11"/>
    <n v="-5"/>
    <s v="Forms Oweing"/>
    <x v="2"/>
    <s v="ZARA JAMES"/>
    <d v="2025-06-01T00:00:00"/>
    <d v="2025-11-24T00:00:00"/>
    <n v="30000"/>
    <n v="70000"/>
    <n v="0"/>
    <n v="0"/>
    <n v="70000"/>
    <n v="-40000"/>
    <x v="0"/>
  </r>
  <r>
    <x v="39"/>
    <n v="6"/>
    <n v="11"/>
    <n v="-5"/>
    <s v="Forms Oweing"/>
    <x v="2"/>
    <s v="ZARA JAMES"/>
    <d v="2025-06-01T00:00:00"/>
    <d v="2025-11-25T00:00:00"/>
    <n v="30000"/>
    <n v="70000"/>
    <n v="0"/>
    <n v="0"/>
    <n v="70000"/>
    <n v="-40000"/>
    <x v="0"/>
  </r>
  <r>
    <x v="40"/>
    <n v="6"/>
    <n v="11"/>
    <n v="-5"/>
    <s v="Forms Oweing"/>
    <x v="2"/>
    <s v="ZARA JAMES"/>
    <d v="2025-06-01T00:00:00"/>
    <d v="2025-11-26T00:00:00"/>
    <n v="30000"/>
    <n v="70000"/>
    <n v="0"/>
    <n v="0"/>
    <n v="70000"/>
    <n v="-40000"/>
    <x v="0"/>
  </r>
  <r>
    <x v="41"/>
    <n v="6"/>
    <n v="11"/>
    <n v="-5"/>
    <s v="Forms Oweing"/>
    <x v="2"/>
    <s v="ZARA JAMES"/>
    <d v="2025-06-01T00:00:00"/>
    <d v="2025-11-27T00:00:00"/>
    <n v="30000"/>
    <n v="70000"/>
    <n v="0"/>
    <n v="0"/>
    <n v="70000"/>
    <n v="-40000"/>
    <x v="0"/>
  </r>
  <r>
    <x v="42"/>
    <n v="6"/>
    <n v="11"/>
    <n v="-5"/>
    <s v="Forms Oweing"/>
    <x v="2"/>
    <s v="ZARA JAMES"/>
    <d v="2025-06-01T00:00:00"/>
    <d v="2025-11-28T00:00:00"/>
    <n v="30000"/>
    <n v="70000"/>
    <n v="0"/>
    <n v="0"/>
    <n v="70000"/>
    <n v="-40000"/>
    <x v="0"/>
  </r>
  <r>
    <x v="43"/>
    <n v="6"/>
    <n v="11"/>
    <n v="-5"/>
    <s v="Forms Oweing"/>
    <x v="2"/>
    <s v="ZARA JAMES"/>
    <d v="2025-06-01T00:00:00"/>
    <d v="2025-11-29T00:00:00"/>
    <n v="30000"/>
    <n v="70000"/>
    <n v="0"/>
    <n v="0"/>
    <n v="70000"/>
    <n v="-40000"/>
    <x v="0"/>
  </r>
  <r>
    <x v="44"/>
    <n v="6"/>
    <n v="11"/>
    <n v="-5"/>
    <s v="Forms Oweing"/>
    <x v="2"/>
    <s v="ZARA JAMES"/>
    <d v="2025-06-01T00:00:00"/>
    <d v="2025-11-30T00:00:00"/>
    <n v="30000"/>
    <n v="16000"/>
    <n v="0"/>
    <n v="0"/>
    <n v="16000"/>
    <n v="14000"/>
    <x v="2"/>
  </r>
  <r>
    <x v="45"/>
    <n v="6"/>
    <n v="11"/>
    <n v="-5"/>
    <s v="Forms Oweing"/>
    <x v="2"/>
    <s v="ZARA JAMES"/>
    <d v="2025-06-01T00:00:00"/>
    <d v="2025-12-01T00:00:00"/>
    <n v="30000"/>
    <n v="0"/>
    <n v="0"/>
    <n v="0"/>
    <n v="0"/>
    <n v="30000"/>
    <x v="3"/>
  </r>
  <r>
    <x v="46"/>
    <n v="6"/>
    <n v="11"/>
    <n v="-5"/>
    <s v="Forms Oweing"/>
    <x v="2"/>
    <s v="ZARA JAMES"/>
    <d v="2025-06-01T00:00:00"/>
    <d v="2025-12-02T00:00:00"/>
    <n v="30000"/>
    <n v="13000"/>
    <n v="0"/>
    <n v="0"/>
    <n v="13000"/>
    <n v="17000"/>
    <x v="2"/>
  </r>
  <r>
    <x v="47"/>
    <n v="6"/>
    <n v="11"/>
    <n v="-5"/>
    <s v="Forms Oweing"/>
    <x v="2"/>
    <s v="ZARA JAMES"/>
    <d v="2025-06-01T00:00:00"/>
    <d v="2025-12-03T00:00:00"/>
    <n v="30000"/>
    <n v="13000"/>
    <n v="0"/>
    <n v="0"/>
    <n v="13000"/>
    <n v="17000"/>
    <x v="2"/>
  </r>
  <r>
    <x v="48"/>
    <n v="6"/>
    <n v="11"/>
    <n v="-5"/>
    <s v="Forms Oweing"/>
    <x v="2"/>
    <s v="ZARA JAMES"/>
    <d v="2025-06-01T00:00:00"/>
    <d v="2025-12-04T00:00:00"/>
    <n v="30000"/>
    <n v="13000"/>
    <n v="0"/>
    <n v="0"/>
    <n v="13000"/>
    <n v="17000"/>
    <x v="2"/>
  </r>
  <r>
    <x v="49"/>
    <n v="6"/>
    <n v="11"/>
    <n v="-5"/>
    <s v="Forms Oweing"/>
    <x v="2"/>
    <s v="ZARA JAMES"/>
    <d v="2025-06-01T00:00:00"/>
    <d v="2025-12-05T00:00:00"/>
    <n v="30000"/>
    <n v="30000"/>
    <n v="0"/>
    <n v="0"/>
    <n v="30000"/>
    <n v="0"/>
    <x v="1"/>
  </r>
  <r>
    <x v="50"/>
    <n v="6"/>
    <n v="11"/>
    <n v="-5"/>
    <s v="Forms Oweing"/>
    <x v="2"/>
    <s v="ZARA JAMES"/>
    <d v="2025-06-01T00:00:00"/>
    <d v="2025-12-06T00:00:00"/>
    <n v="30000"/>
    <n v="13000"/>
    <n v="0"/>
    <n v="0"/>
    <n v="13000"/>
    <n v="17000"/>
    <x v="2"/>
  </r>
  <r>
    <x v="51"/>
    <n v="6"/>
    <n v="11"/>
    <n v="-5"/>
    <s v="Forms Oweing"/>
    <x v="2"/>
    <s v="ZARA JAMES"/>
    <d v="2025-06-01T00:00:00"/>
    <d v="2025-12-07T00:00:00"/>
    <n v="30000"/>
    <n v="13000"/>
    <n v="0"/>
    <n v="0"/>
    <n v="13000"/>
    <n v="17000"/>
    <x v="2"/>
  </r>
  <r>
    <x v="52"/>
    <n v="6"/>
    <n v="11"/>
    <n v="-5"/>
    <s v="Forms Oweing"/>
    <x v="2"/>
    <s v="ZARA JAMES"/>
    <d v="2025-06-01T00:00:00"/>
    <d v="2025-12-08T00:00:00"/>
    <n v="30000"/>
    <n v="13000"/>
    <n v="0"/>
    <n v="0"/>
    <n v="13000"/>
    <n v="17000"/>
    <x v="2"/>
  </r>
  <r>
    <x v="53"/>
    <n v="6"/>
    <n v="11"/>
    <n v="-5"/>
    <s v="Forms Oweing"/>
    <x v="2"/>
    <s v="ZARA JAMES"/>
    <d v="2025-06-01T00:00:00"/>
    <d v="2025-12-09T00:00:00"/>
    <n v="30000"/>
    <m/>
    <n v="0"/>
    <n v="0"/>
    <n v="0"/>
    <n v="30000"/>
    <x v="3"/>
  </r>
  <r>
    <x v="54"/>
    <n v="6"/>
    <n v="11"/>
    <n v="-5"/>
    <s v="Forms Oweing"/>
    <x v="2"/>
    <s v="ZARA JAMES"/>
    <d v="2025-06-01T00:00:00"/>
    <d v="2025-12-10T00:00:00"/>
    <n v="30000"/>
    <n v="15000"/>
    <n v="0"/>
    <n v="15000"/>
    <n v="30000"/>
    <n v="0"/>
    <x v="1"/>
  </r>
  <r>
    <x v="55"/>
    <n v="6"/>
    <n v="11"/>
    <n v="-5"/>
    <s v="Forms Oweing"/>
    <x v="2"/>
    <s v="ZARA JAMES"/>
    <m/>
    <d v="2025-12-11T00:00:00"/>
    <n v="30000"/>
    <n v="10000"/>
    <n v="100000"/>
    <n v="0"/>
    <n v="110000"/>
    <n v="-80000"/>
    <x v="0"/>
  </r>
  <r>
    <x v="56"/>
    <n v="6"/>
    <n v="11"/>
    <n v="-5"/>
    <s v="Forms Oweing"/>
    <x v="2"/>
    <s v="ZARA JAMES"/>
    <m/>
    <d v="2025-12-12T00:00:00"/>
    <n v="30000"/>
    <n v="5000"/>
    <n v="0"/>
    <n v="0"/>
    <n v="5000"/>
    <n v="25000"/>
    <x v="2"/>
  </r>
  <r>
    <x v="57"/>
    <n v="6"/>
    <n v="11"/>
    <n v="-5"/>
    <s v="Forms Oweing"/>
    <x v="2"/>
    <s v="ZARA JAMES"/>
    <d v="2025-01-11T00:00:00"/>
    <d v="2025-12-13T00:00:00"/>
    <n v="30000"/>
    <m/>
    <n v="0"/>
    <n v="0"/>
    <n v="0"/>
    <n v="30000"/>
    <x v="3"/>
  </r>
  <r>
    <x v="58"/>
    <n v="6"/>
    <n v="11"/>
    <n v="-5"/>
    <s v="Forms Oweing"/>
    <x v="2"/>
    <s v="ZARA JAMES"/>
    <d v="2025-01-12T00:00:00"/>
    <d v="2025-12-14T00:00:00"/>
    <n v="30000"/>
    <n v="10000"/>
    <n v="10000"/>
    <n v="10000"/>
    <n v="30000"/>
    <n v="0"/>
    <x v="1"/>
  </r>
  <r>
    <x v="59"/>
    <n v="6"/>
    <n v="11"/>
    <n v="-5"/>
    <s v="Forms Oweing"/>
    <x v="2"/>
    <s v="ZARA JAMES"/>
    <d v="2025-01-13T00:00:00"/>
    <d v="2025-12-15T00:00:00"/>
    <n v="30000"/>
    <n v="10000"/>
    <n v="0"/>
    <n v="0"/>
    <n v="10000"/>
    <n v="20000"/>
    <x v="2"/>
  </r>
  <r>
    <x v="60"/>
    <n v="6"/>
    <n v="11"/>
    <n v="-5"/>
    <s v="Forms Oweing"/>
    <x v="2"/>
    <s v="ZARA JAMES"/>
    <d v="2025-01-14T00:00:00"/>
    <d v="2025-12-16T00:00:00"/>
    <n v="30000"/>
    <n v="10000"/>
    <n v="0"/>
    <n v="0"/>
    <n v="10000"/>
    <n v="20000"/>
    <x v="2"/>
  </r>
  <r>
    <x v="61"/>
    <n v="6"/>
    <n v="11"/>
    <n v="-5"/>
    <s v="Forms Oweing"/>
    <x v="2"/>
    <s v="ZARA JAMES"/>
    <d v="2025-01-15T00:00:00"/>
    <d v="2025-12-17T00:00:00"/>
    <n v="30000"/>
    <n v="10000"/>
    <n v="0"/>
    <n v="0"/>
    <n v="10000"/>
    <n v="20000"/>
    <x v="2"/>
  </r>
  <r>
    <x v="62"/>
    <n v="6"/>
    <n v="11"/>
    <n v="-5"/>
    <s v="Forms Oweing"/>
    <x v="2"/>
    <s v="ZARA JAMES"/>
    <d v="2025-01-16T00:00:00"/>
    <d v="2025-12-18T00:00:00"/>
    <n v="30000"/>
    <m/>
    <n v="0"/>
    <n v="0"/>
    <n v="0"/>
    <n v="30000"/>
    <x v="3"/>
  </r>
  <r>
    <x v="63"/>
    <n v="6"/>
    <n v="11"/>
    <n v="-5"/>
    <s v="Forms Oweing"/>
    <x v="2"/>
    <s v="ZARA JAMES"/>
    <d v="2025-01-17T00:00:00"/>
    <d v="2025-12-19T00:00:00"/>
    <n v="30000"/>
    <m/>
    <n v="0"/>
    <n v="0"/>
    <n v="0"/>
    <n v="30000"/>
    <x v="3"/>
  </r>
  <r>
    <x v="64"/>
    <n v="6"/>
    <n v="11"/>
    <n v="-5"/>
    <s v="Forms Oweing"/>
    <x v="2"/>
    <s v="ZARA JAMES"/>
    <d v="2025-01-18T00:00:00"/>
    <d v="2025-12-20T00:00:00"/>
    <n v="30000"/>
    <m/>
    <n v="0"/>
    <n v="0"/>
    <n v="0"/>
    <n v="30000"/>
    <x v="3"/>
  </r>
  <r>
    <x v="65"/>
    <n v="6"/>
    <n v="11"/>
    <n v="-5"/>
    <s v="Forms Oweing"/>
    <x v="2"/>
    <s v="ZARA JAMES"/>
    <d v="2025-01-19T00:00:00"/>
    <d v="2025-12-21T00:00:00"/>
    <n v="30000"/>
    <m/>
    <n v="0"/>
    <n v="0"/>
    <n v="0"/>
    <n v="30000"/>
    <x v="3"/>
  </r>
  <r>
    <x v="66"/>
    <n v="6"/>
    <n v="11"/>
    <n v="-5"/>
    <s v="Forms Oweing"/>
    <x v="2"/>
    <s v="ZARA JAMES"/>
    <d v="2025-01-20T00:00:00"/>
    <d v="2025-12-22T00:00:00"/>
    <n v="30000"/>
    <m/>
    <n v="0"/>
    <n v="0"/>
    <n v="0"/>
    <n v="30000"/>
    <x v="3"/>
  </r>
  <r>
    <x v="67"/>
    <n v="6"/>
    <n v="11"/>
    <n v="-5"/>
    <s v="Forms Oweing"/>
    <x v="2"/>
    <s v="ZARA JAMES"/>
    <d v="2025-01-21T00:00:00"/>
    <d v="2025-12-23T00:00:00"/>
    <n v="30000"/>
    <m/>
    <n v="0"/>
    <n v="0"/>
    <n v="0"/>
    <n v="30000"/>
    <x v="3"/>
  </r>
  <r>
    <x v="68"/>
    <n v="6"/>
    <n v="11"/>
    <n v="-5"/>
    <s v="Forms Oweing"/>
    <x v="2"/>
    <s v="ZARA JAMES"/>
    <d v="2025-01-22T00:00:00"/>
    <d v="2025-12-24T00:00:00"/>
    <n v="30000"/>
    <m/>
    <n v="0"/>
    <n v="0"/>
    <n v="0"/>
    <n v="30000"/>
    <x v="3"/>
  </r>
  <r>
    <x v="69"/>
    <n v="6"/>
    <n v="11"/>
    <n v="-5"/>
    <s v="Forms Oweing"/>
    <x v="2"/>
    <s v="ZARA JAMES"/>
    <d v="2025-01-23T00:00:00"/>
    <d v="2025-12-25T00:00:00"/>
    <n v="30000"/>
    <m/>
    <n v="0"/>
    <n v="0"/>
    <n v="0"/>
    <n v="30000"/>
    <x v="3"/>
  </r>
  <r>
    <x v="70"/>
    <n v="6"/>
    <n v="11"/>
    <n v="-5"/>
    <s v="Forms Oweing"/>
    <x v="2"/>
    <s v="ZARA JAMES"/>
    <d v="2025-01-24T00:00:00"/>
    <d v="2025-12-26T00:00:00"/>
    <n v="30000"/>
    <m/>
    <n v="0"/>
    <n v="0"/>
    <n v="0"/>
    <n v="30000"/>
    <x v="3"/>
  </r>
  <r>
    <x v="71"/>
    <n v="6"/>
    <n v="11"/>
    <n v="-5"/>
    <s v="Forms Oweing"/>
    <x v="2"/>
    <s v="ZARA JAMES"/>
    <d v="2025-01-25T00:00:00"/>
    <d v="2025-12-27T00:00:00"/>
    <n v="30000"/>
    <m/>
    <n v="0"/>
    <n v="0"/>
    <n v="0"/>
    <n v="30000"/>
    <x v="3"/>
  </r>
  <r>
    <x v="72"/>
    <n v="6"/>
    <n v="11"/>
    <n v="-5"/>
    <s v="Forms Oweing"/>
    <x v="2"/>
    <s v="ZARA JAMES"/>
    <d v="2025-01-26T00:00:00"/>
    <d v="2025-12-28T00:00:00"/>
    <n v="30000"/>
    <m/>
    <n v="0"/>
    <n v="0"/>
    <n v="0"/>
    <n v="30000"/>
    <x v="3"/>
  </r>
  <r>
    <x v="73"/>
    <n v="6"/>
    <n v="11"/>
    <n v="-5"/>
    <s v="Forms Oweing"/>
    <x v="2"/>
    <s v="ZARA JAMES"/>
    <d v="2025-01-27T00:00:00"/>
    <d v="2025-12-29T00:00:00"/>
    <n v="30000"/>
    <m/>
    <n v="0"/>
    <n v="0"/>
    <n v="0"/>
    <n v="30000"/>
    <x v="3"/>
  </r>
  <r>
    <x v="74"/>
    <n v="6"/>
    <n v="11"/>
    <n v="-5"/>
    <s v="Forms Oweing"/>
    <x v="2"/>
    <s v="ZARA JAMES"/>
    <d v="2025-01-28T00:00:00"/>
    <d v="2025-12-30T00:00:00"/>
    <n v="30000"/>
    <m/>
    <n v="0"/>
    <n v="0"/>
    <n v="0"/>
    <n v="30000"/>
    <x v="3"/>
  </r>
  <r>
    <x v="75"/>
    <n v="6"/>
    <n v="11"/>
    <n v="-5"/>
    <s v="Forms Oweing"/>
    <x v="2"/>
    <s v="ZARA JAMES"/>
    <d v="2025-01-29T00:00:00"/>
    <d v="2025-12-31T00:00:00"/>
    <n v="30000"/>
    <m/>
    <n v="0"/>
    <n v="0"/>
    <n v="0"/>
    <n v="30000"/>
    <x v="3"/>
  </r>
  <r>
    <x v="76"/>
    <n v="6"/>
    <n v="11"/>
    <n v="-5"/>
    <s v="Forms Oweing"/>
    <x v="2"/>
    <s v="ZARA JAMES"/>
    <d v="2025-01-30T00:00:00"/>
    <d v="2026-01-01T00:00:00"/>
    <n v="30000"/>
    <m/>
    <n v="0"/>
    <n v="0"/>
    <n v="0"/>
    <n v="30000"/>
    <x v="3"/>
  </r>
  <r>
    <x v="77"/>
    <n v="6"/>
    <n v="11"/>
    <n v="-5"/>
    <s v="Forms Oweing"/>
    <x v="2"/>
    <s v="ZARA JAMES"/>
    <d v="2025-01-31T00:00:00"/>
    <d v="2026-01-02T00:00:00"/>
    <n v="30000"/>
    <m/>
    <n v="0"/>
    <n v="0"/>
    <n v="0"/>
    <n v="30000"/>
    <x v="3"/>
  </r>
  <r>
    <x v="78"/>
    <n v="6"/>
    <n v="11"/>
    <n v="-5"/>
    <s v="Forms Oweing"/>
    <x v="2"/>
    <s v="ZARA JAMES"/>
    <d v="2025-02-01T00:00:00"/>
    <d v="2026-01-03T00:00:00"/>
    <n v="30000"/>
    <m/>
    <n v="0"/>
    <n v="0"/>
    <n v="0"/>
    <n v="30000"/>
    <x v="3"/>
  </r>
  <r>
    <x v="79"/>
    <n v="6"/>
    <n v="11"/>
    <n v="-5"/>
    <s v="Forms Oweing"/>
    <x v="2"/>
    <s v="ZARA JAMES"/>
    <d v="2025-02-02T00:00:00"/>
    <d v="2026-01-04T00:00:00"/>
    <n v="30000"/>
    <m/>
    <n v="0"/>
    <n v="0"/>
    <n v="0"/>
    <n v="30000"/>
    <x v="3"/>
  </r>
  <r>
    <x v="80"/>
    <n v="6"/>
    <n v="11"/>
    <n v="-5"/>
    <s v="Forms Oweing"/>
    <x v="2"/>
    <s v="ZARA JAMES"/>
    <d v="2025-02-03T00:00:00"/>
    <d v="2026-01-05T00:00:00"/>
    <n v="30000"/>
    <m/>
    <n v="0"/>
    <n v="0"/>
    <n v="0"/>
    <n v="30000"/>
    <x v="3"/>
  </r>
  <r>
    <x v="81"/>
    <n v="6"/>
    <n v="11"/>
    <n v="-5"/>
    <s v="Forms Oweing"/>
    <x v="2"/>
    <s v="ZARA JAMES"/>
    <d v="2025-02-04T00:00:00"/>
    <d v="2026-01-06T00:00:00"/>
    <n v="30000"/>
    <m/>
    <n v="0"/>
    <n v="0"/>
    <n v="0"/>
    <n v="30000"/>
    <x v="3"/>
  </r>
  <r>
    <x v="82"/>
    <n v="6"/>
    <n v="11"/>
    <n v="-5"/>
    <s v="Forms Oweing"/>
    <x v="2"/>
    <s v="ZARA JAMES"/>
    <d v="2025-02-05T00:00:00"/>
    <d v="2026-01-07T00:00:00"/>
    <n v="30000"/>
    <m/>
    <n v="0"/>
    <n v="0"/>
    <n v="0"/>
    <n v="30000"/>
    <x v="3"/>
  </r>
  <r>
    <x v="83"/>
    <n v="6"/>
    <n v="11"/>
    <n v="-5"/>
    <s v="Forms Oweing"/>
    <x v="2"/>
    <s v="ZARA JAMES"/>
    <d v="2025-02-06T00:00:00"/>
    <d v="2026-01-08T00:00:00"/>
    <n v="30000"/>
    <m/>
    <n v="0"/>
    <n v="0"/>
    <n v="0"/>
    <n v="30000"/>
    <x v="3"/>
  </r>
  <r>
    <x v="84"/>
    <n v="6"/>
    <n v="11"/>
    <n v="-5"/>
    <s v="Forms Oweing"/>
    <x v="2"/>
    <s v="ZARA JAMES"/>
    <d v="2025-02-07T00:00:00"/>
    <d v="2026-01-09T00:00:00"/>
    <n v="30000"/>
    <m/>
    <n v="0"/>
    <n v="0"/>
    <n v="0"/>
    <n v="30000"/>
    <x v="3"/>
  </r>
  <r>
    <x v="85"/>
    <n v="6"/>
    <n v="11"/>
    <n v="-5"/>
    <s v="Forms Oweing"/>
    <x v="2"/>
    <s v="ZARA JAMES"/>
    <d v="2025-02-08T00:00:00"/>
    <d v="2026-01-10T00:00:00"/>
    <n v="10000"/>
    <m/>
    <n v="0"/>
    <n v="0"/>
    <n v="0"/>
    <n v="10000"/>
    <x v="3"/>
  </r>
  <r>
    <x v="86"/>
    <n v="6"/>
    <n v="11"/>
    <n v="-5"/>
    <s v="Forms Oweing"/>
    <x v="2"/>
    <s v="ZARA JAMES"/>
    <d v="2025-02-09T00:00:00"/>
    <d v="2026-01-11T00:00:00"/>
    <n v="10000"/>
    <m/>
    <n v="0"/>
    <n v="0"/>
    <n v="0"/>
    <n v="10000"/>
    <x v="3"/>
  </r>
  <r>
    <x v="87"/>
    <n v="6"/>
    <n v="11"/>
    <n v="-5"/>
    <s v="Forms Oweing"/>
    <x v="2"/>
    <s v="ZARA JAMES"/>
    <d v="2025-02-10T00:00:00"/>
    <d v="2026-01-12T00:00:00"/>
    <n v="10000"/>
    <m/>
    <n v="0"/>
    <n v="0"/>
    <n v="0"/>
    <n v="10000"/>
    <x v="3"/>
  </r>
  <r>
    <x v="88"/>
    <n v="6"/>
    <n v="11"/>
    <n v="-5"/>
    <s v="Forms Oweing"/>
    <x v="2"/>
    <s v="ZARA JAMES"/>
    <d v="2025-02-11T00:00:00"/>
    <d v="2026-01-13T00:00:00"/>
    <n v="10000"/>
    <m/>
    <n v="0"/>
    <n v="0"/>
    <n v="0"/>
    <n v="10000"/>
    <x v="3"/>
  </r>
  <r>
    <x v="89"/>
    <n v="6"/>
    <n v="11"/>
    <n v="-5"/>
    <s v="Forms Oweing"/>
    <x v="2"/>
    <s v="ZARA JAMES"/>
    <d v="2025-02-12T00:00:00"/>
    <d v="2026-01-14T00:00:00"/>
    <n v="10000"/>
    <m/>
    <n v="0"/>
    <n v="0"/>
    <n v="0"/>
    <n v="10000"/>
    <x v="3"/>
  </r>
  <r>
    <x v="90"/>
    <n v="6"/>
    <n v="11"/>
    <n v="-5"/>
    <s v="Forms Oweing"/>
    <x v="2"/>
    <s v="ZARA JAMES"/>
    <d v="2025-02-13T00:00:00"/>
    <d v="2026-01-15T00:00:00"/>
    <n v="10000"/>
    <m/>
    <n v="0"/>
    <n v="0"/>
    <n v="0"/>
    <n v="10000"/>
    <x v="3"/>
  </r>
  <r>
    <x v="91"/>
    <n v="6"/>
    <n v="11"/>
    <n v="-5"/>
    <s v="Forms Oweing"/>
    <x v="2"/>
    <s v="ZARA JAMES"/>
    <d v="2025-02-14T00:00:00"/>
    <d v="2026-01-16T00:00:00"/>
    <n v="10000"/>
    <m/>
    <n v="0"/>
    <n v="0"/>
    <n v="0"/>
    <n v="10000"/>
    <x v="3"/>
  </r>
  <r>
    <x v="92"/>
    <n v="6"/>
    <n v="11"/>
    <n v="-5"/>
    <s v="Forms Oweing"/>
    <x v="2"/>
    <s v="ZARA JAMES"/>
    <d v="2025-02-15T00:00:00"/>
    <d v="2026-01-17T00:00:00"/>
    <n v="10000"/>
    <m/>
    <n v="0"/>
    <n v="0"/>
    <n v="0"/>
    <n v="10000"/>
    <x v="3"/>
  </r>
  <r>
    <x v="93"/>
    <n v="6"/>
    <n v="11"/>
    <n v="-5"/>
    <s v="Forms Oweing"/>
    <x v="2"/>
    <s v="ZARA JAMES"/>
    <d v="2025-02-16T00:00:00"/>
    <d v="2026-01-18T00:00:00"/>
    <n v="10000"/>
    <m/>
    <n v="0"/>
    <n v="0"/>
    <n v="0"/>
    <n v="10000"/>
    <x v="3"/>
  </r>
  <r>
    <x v="94"/>
    <n v="6"/>
    <n v="11"/>
    <n v="-5"/>
    <s v="Forms Oweing"/>
    <x v="2"/>
    <s v="ZARA JAMES"/>
    <d v="2025-02-17T00:00:00"/>
    <d v="2026-01-19T00:00:00"/>
    <n v="10000"/>
    <m/>
    <n v="0"/>
    <n v="0"/>
    <n v="0"/>
    <n v="10000"/>
    <x v="3"/>
  </r>
  <r>
    <x v="95"/>
    <n v="6"/>
    <n v="11"/>
    <n v="-5"/>
    <s v="Forms Oweing"/>
    <x v="2"/>
    <s v="ZARA JAMES"/>
    <d v="2025-02-18T00:00:00"/>
    <d v="2026-01-20T00:00:00"/>
    <n v="10000"/>
    <m/>
    <n v="0"/>
    <n v="0"/>
    <n v="0"/>
    <n v="10000"/>
    <x v="3"/>
  </r>
  <r>
    <x v="96"/>
    <n v="6"/>
    <n v="11"/>
    <n v="-5"/>
    <s v="Forms Oweing"/>
    <x v="2"/>
    <s v="ZARA JAMES"/>
    <d v="2025-02-19T00:00:00"/>
    <d v="2026-01-21T00:00:00"/>
    <n v="10000"/>
    <m/>
    <n v="0"/>
    <n v="0"/>
    <n v="0"/>
    <n v="10000"/>
    <x v="3"/>
  </r>
  <r>
    <x v="97"/>
    <n v="6"/>
    <n v="11"/>
    <n v="-5"/>
    <s v="Forms Oweing"/>
    <x v="2"/>
    <s v="ZARA JAMES"/>
    <d v="2025-02-20T00:00:00"/>
    <d v="2026-01-22T00:00:00"/>
    <n v="10000"/>
    <m/>
    <n v="0"/>
    <n v="0"/>
    <n v="0"/>
    <n v="10000"/>
    <x v="3"/>
  </r>
  <r>
    <x v="98"/>
    <n v="6"/>
    <n v="11"/>
    <n v="-5"/>
    <s v="Forms Oweing"/>
    <x v="2"/>
    <s v="ZARA JAMES"/>
    <d v="2025-02-21T00:00:00"/>
    <d v="2026-01-23T00:00:00"/>
    <n v="10000"/>
    <m/>
    <n v="0"/>
    <n v="0"/>
    <n v="0"/>
    <n v="10000"/>
    <x v="3"/>
  </r>
  <r>
    <x v="99"/>
    <n v="6"/>
    <n v="11"/>
    <n v="-5"/>
    <s v="Forms Oweing"/>
    <x v="2"/>
    <s v="ZARA JAMES"/>
    <d v="2025-02-22T00:00:00"/>
    <d v="2026-01-24T00:00:00"/>
    <n v="10000"/>
    <m/>
    <n v="0"/>
    <n v="0"/>
    <n v="0"/>
    <n v="10000"/>
    <x v="3"/>
  </r>
  <r>
    <x v="100"/>
    <n v="6"/>
    <n v="11"/>
    <n v="-5"/>
    <s v="Forms Oweing"/>
    <x v="2"/>
    <s v="ZARA JAMES"/>
    <d v="2025-02-23T00:00:00"/>
    <d v="2026-01-25T00:00:00"/>
    <n v="10000"/>
    <m/>
    <n v="0"/>
    <n v="0"/>
    <n v="0"/>
    <n v="10000"/>
    <x v="3"/>
  </r>
  <r>
    <x v="101"/>
    <n v="6"/>
    <n v="11"/>
    <n v="-5"/>
    <s v="Forms Oweing"/>
    <x v="2"/>
    <s v="ZARA JAMES"/>
    <d v="2025-02-24T00:00:00"/>
    <d v="2026-01-26T00:00:00"/>
    <n v="10000"/>
    <m/>
    <n v="0"/>
    <n v="0"/>
    <n v="0"/>
    <n v="10000"/>
    <x v="3"/>
  </r>
  <r>
    <x v="102"/>
    <n v="6"/>
    <n v="11"/>
    <n v="-5"/>
    <s v="Forms Oweing"/>
    <x v="2"/>
    <s v="ZARA JAMES"/>
    <d v="2025-02-25T00:00:00"/>
    <d v="2026-01-27T00:00:00"/>
    <n v="10000"/>
    <m/>
    <n v="0"/>
    <n v="0"/>
    <n v="0"/>
    <n v="10000"/>
    <x v="3"/>
  </r>
  <r>
    <x v="103"/>
    <n v="6"/>
    <n v="11"/>
    <n v="-5"/>
    <s v="Forms Oweing"/>
    <x v="2"/>
    <s v="ZARA JAMES"/>
    <d v="2025-02-26T00:00:00"/>
    <d v="2026-01-28T00:00:00"/>
    <n v="10000"/>
    <m/>
    <n v="0"/>
    <n v="0"/>
    <n v="0"/>
    <n v="10000"/>
    <x v="3"/>
  </r>
  <r>
    <x v="104"/>
    <n v="6"/>
    <n v="11"/>
    <n v="-5"/>
    <s v="Forms Oweing"/>
    <x v="2"/>
    <s v="ZARA JAMES"/>
    <d v="2025-02-27T00:00:00"/>
    <d v="2026-01-29T00:00:00"/>
    <n v="10000"/>
    <m/>
    <n v="0"/>
    <n v="0"/>
    <n v="0"/>
    <n v="10000"/>
    <x v="3"/>
  </r>
  <r>
    <x v="105"/>
    <n v="6"/>
    <n v="11"/>
    <n v="-5"/>
    <s v="Forms Oweing"/>
    <x v="2"/>
    <s v="ZARA JAMES"/>
    <d v="2025-02-28T00:00:00"/>
    <d v="2026-01-30T00:00:00"/>
    <n v="10000"/>
    <m/>
    <n v="0"/>
    <n v="0"/>
    <n v="0"/>
    <n v="10000"/>
    <x v="3"/>
  </r>
  <r>
    <x v="106"/>
    <n v="6"/>
    <n v="11"/>
    <n v="-5"/>
    <s v="Forms Oweing"/>
    <x v="2"/>
    <s v="ZARA JAMES"/>
    <d v="2025-03-01T00:00:00"/>
    <d v="2026-01-31T00:00:00"/>
    <n v="10000"/>
    <m/>
    <n v="0"/>
    <n v="0"/>
    <n v="0"/>
    <n v="10000"/>
    <x v="3"/>
  </r>
  <r>
    <x v="107"/>
    <n v="6"/>
    <n v="11"/>
    <n v="-5"/>
    <s v="Forms Oweing"/>
    <x v="2"/>
    <s v="ZARA JAMES"/>
    <d v="2025-03-02T00:00:00"/>
    <d v="2026-02-01T00:00:00"/>
    <n v="10000"/>
    <m/>
    <n v="0"/>
    <n v="0"/>
    <n v="0"/>
    <n v="10000"/>
    <x v="3"/>
  </r>
  <r>
    <x v="108"/>
    <n v="6"/>
    <n v="11"/>
    <n v="-5"/>
    <s v="Forms Oweing"/>
    <x v="2"/>
    <s v="ZARA JAMES"/>
    <d v="2025-01-02T00:00:00"/>
    <d v="2026-02-02T00:00:00"/>
    <n v="10000"/>
    <m/>
    <n v="0"/>
    <n v="0"/>
    <n v="0"/>
    <n v="10000"/>
    <x v="3"/>
  </r>
  <r>
    <x v="109"/>
    <n v="6"/>
    <n v="11"/>
    <n v="-5"/>
    <s v="Forms Oweing"/>
    <x v="2"/>
    <s v="ZARA JAMES"/>
    <d v="2025-03-04T00:00:00"/>
    <d v="2026-02-03T00:00:00"/>
    <n v="10000"/>
    <m/>
    <n v="0"/>
    <n v="0"/>
    <n v="0"/>
    <n v="10000"/>
    <x v="3"/>
  </r>
  <r>
    <x v="110"/>
    <n v="6"/>
    <n v="11"/>
    <n v="-5"/>
    <s v="Forms Oweing"/>
    <x v="2"/>
    <s v="ZARA JAMES"/>
    <d v="2025-03-05T00:00:00"/>
    <d v="2026-02-04T00:00:00"/>
    <n v="10000"/>
    <m/>
    <n v="0"/>
    <n v="0"/>
    <n v="0"/>
    <n v="10000"/>
    <x v="3"/>
  </r>
  <r>
    <x v="111"/>
    <n v="6"/>
    <n v="11"/>
    <n v="-5"/>
    <s v="Forms Oweing"/>
    <x v="1"/>
    <s v="ZARA JAMES"/>
    <d v="2025-03-06T00:00:00"/>
    <d v="2026-02-05T00:00:00"/>
    <n v="10000"/>
    <m/>
    <n v="0"/>
    <n v="0"/>
    <n v="0"/>
    <n v="10000"/>
    <x v="3"/>
  </r>
  <r>
    <x v="112"/>
    <n v="6"/>
    <n v="11"/>
    <n v="-5"/>
    <s v="Forms Oweing"/>
    <x v="1"/>
    <s v="ZARA JAMES"/>
    <d v="2025-03-07T00:00:00"/>
    <d v="2026-02-06T00:00:00"/>
    <n v="10000"/>
    <m/>
    <n v="0"/>
    <n v="0"/>
    <n v="0"/>
    <n v="10000"/>
    <x v="3"/>
  </r>
  <r>
    <x v="113"/>
    <n v="6"/>
    <n v="11"/>
    <n v="-5"/>
    <s v="Forms Oweing"/>
    <x v="1"/>
    <s v="ZARA JAMES"/>
    <d v="2025-03-08T00:00:00"/>
    <d v="2026-02-07T00:00:00"/>
    <n v="10000"/>
    <m/>
    <n v="0"/>
    <n v="0"/>
    <n v="0"/>
    <n v="10000"/>
    <x v="3"/>
  </r>
  <r>
    <x v="114"/>
    <n v="6"/>
    <n v="11"/>
    <n v="-5"/>
    <s v="Forms Oweing"/>
    <x v="1"/>
    <s v="ZARA JAMES"/>
    <d v="2025-03-09T00:00:00"/>
    <d v="2026-02-08T00:00:00"/>
    <n v="10000"/>
    <m/>
    <n v="0"/>
    <n v="0"/>
    <n v="0"/>
    <n v="10000"/>
    <x v="3"/>
  </r>
  <r>
    <x v="115"/>
    <n v="6"/>
    <n v="11"/>
    <n v="-5"/>
    <s v="Forms Oweing"/>
    <x v="1"/>
    <s v="ZARA JAMES"/>
    <d v="2025-03-10T00:00:00"/>
    <d v="2026-02-09T00:00:00"/>
    <n v="10000"/>
    <m/>
    <n v="0"/>
    <n v="0"/>
    <n v="0"/>
    <n v="10000"/>
    <x v="3"/>
  </r>
  <r>
    <x v="116"/>
    <n v="6"/>
    <n v="11"/>
    <n v="-5"/>
    <s v="Forms Oweing"/>
    <x v="1"/>
    <s v="ZARA JAMES"/>
    <d v="2025-03-11T00:00:00"/>
    <d v="2026-02-10T00:00:00"/>
    <n v="10000"/>
    <m/>
    <n v="0"/>
    <n v="0"/>
    <n v="0"/>
    <n v="10000"/>
    <x v="3"/>
  </r>
  <r>
    <x v="117"/>
    <n v="6"/>
    <n v="11"/>
    <n v="-5"/>
    <s v="Forms Oweing"/>
    <x v="1"/>
    <s v="ZARA JAMES"/>
    <d v="2025-03-12T00:00:00"/>
    <d v="2026-02-11T00:00:00"/>
    <n v="10000"/>
    <m/>
    <n v="0"/>
    <n v="0"/>
    <n v="0"/>
    <n v="10000"/>
    <x v="3"/>
  </r>
  <r>
    <x v="118"/>
    <n v="6"/>
    <n v="11"/>
    <n v="-5"/>
    <s v="Forms Oweing"/>
    <x v="1"/>
    <s v="ZARA JAMES"/>
    <d v="2025-03-13T00:00:00"/>
    <d v="2026-02-12T00:00:00"/>
    <n v="10000"/>
    <m/>
    <n v="0"/>
    <n v="0"/>
    <n v="0"/>
    <n v="10000"/>
    <x v="3"/>
  </r>
  <r>
    <x v="119"/>
    <n v="6"/>
    <n v="11"/>
    <n v="-5"/>
    <s v="Forms Oweing"/>
    <x v="2"/>
    <s v="ZARA JAMES"/>
    <d v="2025-03-14T00:00:00"/>
    <d v="2026-02-13T00:00:00"/>
    <n v="10000"/>
    <m/>
    <n v="0"/>
    <n v="0"/>
    <n v="0"/>
    <n v="10000"/>
    <x v="3"/>
  </r>
  <r>
    <x v="120"/>
    <n v="6"/>
    <n v="11"/>
    <n v="-5"/>
    <s v="Forms Oweing"/>
    <x v="2"/>
    <s v="ZARA JAMES"/>
    <d v="2025-03-15T00:00:00"/>
    <d v="2026-02-14T00:00:00"/>
    <n v="10000"/>
    <m/>
    <n v="0"/>
    <n v="0"/>
    <n v="0"/>
    <n v="10000"/>
    <x v="3"/>
  </r>
  <r>
    <x v="121"/>
    <n v="6"/>
    <n v="11"/>
    <n v="-5"/>
    <s v="Forms Oweing"/>
    <x v="2"/>
    <s v="ZARA JAMES"/>
    <d v="2025-03-16T00:00:00"/>
    <d v="2026-02-15T00:00:00"/>
    <n v="10000"/>
    <m/>
    <n v="0"/>
    <n v="0"/>
    <n v="0"/>
    <n v="10000"/>
    <x v="3"/>
  </r>
  <r>
    <x v="122"/>
    <n v="6"/>
    <n v="11"/>
    <n v="-5"/>
    <s v="Forms Oweing"/>
    <x v="2"/>
    <s v="ZARA JAMES"/>
    <d v="2025-03-17T00:00:00"/>
    <d v="2026-02-16T00:00:00"/>
    <n v="10000"/>
    <m/>
    <n v="0"/>
    <n v="0"/>
    <n v="0"/>
    <n v="10000"/>
    <x v="3"/>
  </r>
  <r>
    <x v="123"/>
    <n v="6"/>
    <n v="11"/>
    <n v="-5"/>
    <s v="Forms Oweing"/>
    <x v="2"/>
    <s v="ZARA JAMES"/>
    <d v="2025-03-18T00:00:00"/>
    <d v="2026-02-17T00:00:00"/>
    <n v="10000"/>
    <m/>
    <n v="0"/>
    <n v="0"/>
    <n v="0"/>
    <n v="10000"/>
    <x v="3"/>
  </r>
  <r>
    <x v="124"/>
    <n v="6"/>
    <n v="11"/>
    <n v="-5"/>
    <s v="Forms Oweing"/>
    <x v="2"/>
    <s v="ZARA JAMES"/>
    <d v="2025-03-19T00:00:00"/>
    <d v="2026-02-18T00:00:00"/>
    <n v="10000"/>
    <n v="12000"/>
    <n v="0"/>
    <n v="0"/>
    <n v="12000"/>
    <n v="-2000"/>
    <x v="0"/>
  </r>
  <r>
    <x v="125"/>
    <n v="6"/>
    <n v="11"/>
    <n v="-5"/>
    <s v="Forms Oweing"/>
    <x v="2"/>
    <s v="ZARA JAMES"/>
    <d v="2025-03-20T00:00:00"/>
    <d v="2026-02-19T00:00:00"/>
    <n v="10000"/>
    <n v="12000"/>
    <n v="0"/>
    <n v="0"/>
    <n v="12000"/>
    <n v="-2000"/>
    <x v="0"/>
  </r>
  <r>
    <x v="126"/>
    <n v="6"/>
    <n v="11"/>
    <n v="-5"/>
    <s v="Forms Oweing"/>
    <x v="3"/>
    <s v="Oluwaniyi Bada"/>
    <d v="2025-03-21T00:00:00"/>
    <d v="2026-02-20T00:00:00"/>
    <n v="10000"/>
    <n v="12000"/>
    <n v="0"/>
    <n v="0"/>
    <n v="12000"/>
    <n v="-2000"/>
    <x v="0"/>
  </r>
  <r>
    <x v="127"/>
    <n v="6"/>
    <n v="11"/>
    <n v="-5"/>
    <s v="Forms Oweing"/>
    <x v="3"/>
    <s v="Oluwaniyi Bada"/>
    <d v="2025-03-22T00:00:00"/>
    <d v="2026-02-21T00:00:00"/>
    <n v="10000"/>
    <n v="12"/>
    <n v="0"/>
    <n v="0"/>
    <n v="12"/>
    <n v="9988"/>
    <x v="2"/>
  </r>
  <r>
    <x v="128"/>
    <n v="6"/>
    <n v="11"/>
    <n v="-5"/>
    <s v="Forms Oweing"/>
    <x v="3"/>
    <s v="Oluwaniyi Bada"/>
    <d v="2025-03-23T00:00:00"/>
    <d v="2026-02-22T00:00:00"/>
    <n v="10000"/>
    <n v="12"/>
    <n v="0"/>
    <n v="0"/>
    <n v="12"/>
    <n v="9988"/>
    <x v="2"/>
  </r>
  <r>
    <x v="129"/>
    <n v="6"/>
    <n v="11"/>
    <n v="-5"/>
    <s v="Forms Oweing"/>
    <x v="3"/>
    <s v="Oluwaniyi Bada"/>
    <d v="2025-03-24T00:00:00"/>
    <d v="2026-02-23T00:00:00"/>
    <n v="10000"/>
    <n v="1000"/>
    <n v="0"/>
    <n v="0"/>
    <n v="1000"/>
    <n v="9000"/>
    <x v="2"/>
  </r>
  <r>
    <x v="130"/>
    <n v="6"/>
    <n v="11"/>
    <n v="-5"/>
    <s v="Forms Oweing"/>
    <x v="3"/>
    <s v="Oluwaniyi Bada"/>
    <d v="2025-03-25T00:00:00"/>
    <d v="2026-02-24T00:00:00"/>
    <n v="10000"/>
    <n v="1000"/>
    <n v="0"/>
    <n v="0"/>
    <n v="1000"/>
    <n v="9000"/>
    <x v="2"/>
  </r>
  <r>
    <x v="131"/>
    <n v="6"/>
    <n v="11"/>
    <n v="-5"/>
    <s v="Forms Oweing"/>
    <x v="3"/>
    <s v="Oluwaniyi Bada"/>
    <d v="2025-03-26T00:00:00"/>
    <d v="2026-02-25T00:00:00"/>
    <n v="10000"/>
    <n v="1000"/>
    <n v="0"/>
    <n v="0"/>
    <n v="1000"/>
    <n v="9000"/>
    <x v="2"/>
  </r>
  <r>
    <x v="132"/>
    <n v="6"/>
    <n v="11"/>
    <n v="-5"/>
    <s v="Forms Oweing"/>
    <x v="3"/>
    <s v="Oluwaniyi Bada"/>
    <d v="2025-03-27T00:00:00"/>
    <d v="2026-02-26T00:00:00"/>
    <n v="10000"/>
    <n v="15000"/>
    <n v="0"/>
    <n v="0"/>
    <n v="15000"/>
    <n v="-5000"/>
    <x v="0"/>
  </r>
  <r>
    <x v="133"/>
    <n v="6"/>
    <n v="11"/>
    <n v="-5"/>
    <s v="Forms Oweing"/>
    <x v="3"/>
    <s v="Oluwaniyi Bada"/>
    <d v="2025-03-28T00:00:00"/>
    <d v="2026-02-27T00:00:00"/>
    <n v="10000"/>
    <n v="15000"/>
    <n v="0"/>
    <n v="0"/>
    <n v="15000"/>
    <n v="-5000"/>
    <x v="0"/>
  </r>
  <r>
    <x v="134"/>
    <n v="6"/>
    <n v="11"/>
    <n v="-5"/>
    <s v="Forms Oweing"/>
    <x v="3"/>
    <s v="Oluwaniyi Bada"/>
    <d v="2025-03-29T00:00:00"/>
    <d v="2026-02-28T00:00:00"/>
    <n v="10000"/>
    <n v="15000"/>
    <n v="0"/>
    <n v="0"/>
    <n v="15000"/>
    <n v="-5000"/>
    <x v="0"/>
  </r>
  <r>
    <x v="135"/>
    <n v="6"/>
    <n v="11"/>
    <n v="-5"/>
    <s v="Forms Oweing"/>
    <x v="3"/>
    <s v="Oluwaniyi Bada"/>
    <d v="2025-03-30T00:00:00"/>
    <d v="2026-03-01T00:00:00"/>
    <n v="10000"/>
    <n v="15000"/>
    <n v="0"/>
    <n v="0"/>
    <n v="15000"/>
    <n v="-5000"/>
    <x v="0"/>
  </r>
  <r>
    <x v="136"/>
    <n v="6"/>
    <n v="11"/>
    <n v="-5"/>
    <s v="Forms Oweing"/>
    <x v="3"/>
    <s v="Oluwaniyi Bada"/>
    <d v="2025-03-31T00:00:00"/>
    <d v="2026-03-02T00:00:00"/>
    <n v="10000"/>
    <n v="15000"/>
    <n v="0"/>
    <n v="0"/>
    <n v="15000"/>
    <n v="-5000"/>
    <x v="0"/>
  </r>
  <r>
    <x v="137"/>
    <n v="6"/>
    <n v="11"/>
    <n v="-5"/>
    <s v="Forms Oweing"/>
    <x v="3"/>
    <s v="Oluwaniyi Bada"/>
    <d v="2025-04-01T00:00:00"/>
    <d v="2026-03-03T00:00:00"/>
    <n v="10000"/>
    <n v="15000"/>
    <n v="0"/>
    <n v="0"/>
    <n v="15000"/>
    <n v="-5000"/>
    <x v="0"/>
  </r>
  <r>
    <x v="138"/>
    <n v="6"/>
    <n v="11"/>
    <n v="-5"/>
    <s v="Forms Oweing"/>
    <x v="3"/>
    <s v="Oluwaniyi Bada"/>
    <d v="2025-04-02T00:00:00"/>
    <d v="2026-03-04T00:00:00"/>
    <n v="10000"/>
    <n v="15000"/>
    <n v="0"/>
    <n v="0"/>
    <n v="15000"/>
    <n v="-5000"/>
    <x v="0"/>
  </r>
  <r>
    <x v="139"/>
    <n v="6"/>
    <n v="11"/>
    <n v="-5"/>
    <s v="Forms Oweing"/>
    <x v="3"/>
    <s v="Oluwaniyi Bada"/>
    <d v="2025-04-03T00:00:00"/>
    <d v="2026-03-05T00:00:00"/>
    <n v="10000"/>
    <n v="1000"/>
    <n v="0"/>
    <n v="0"/>
    <n v="1000"/>
    <n v="9000"/>
    <x v="2"/>
  </r>
  <r>
    <x v="140"/>
    <n v="6"/>
    <n v="11"/>
    <n v="-5"/>
    <s v="Forms Oweing"/>
    <x v="3"/>
    <s v="Oluwaniyi Bada"/>
    <d v="2025-04-04T00:00:00"/>
    <d v="2026-03-06T00:00:00"/>
    <n v="10000"/>
    <n v="1000"/>
    <n v="2000"/>
    <n v="0"/>
    <n v="3000"/>
    <n v="7000"/>
    <x v="2"/>
  </r>
  <r>
    <x v="141"/>
    <n v="6"/>
    <n v="11"/>
    <n v="-5"/>
    <s v="Forms Oweing"/>
    <x v="3"/>
    <s v="Oluwaniyi Bada"/>
    <d v="2025-04-05T00:00:00"/>
    <d v="2026-03-07T00:00:00"/>
    <n v="10000"/>
    <n v="1000"/>
    <n v="2000"/>
    <n v="0"/>
    <n v="3000"/>
    <n v="7000"/>
    <x v="2"/>
  </r>
  <r>
    <x v="142"/>
    <n v="6"/>
    <n v="11"/>
    <n v="-5"/>
    <s v="Forms Oweing"/>
    <x v="3"/>
    <s v="Oluwaniyi Bada"/>
    <d v="2025-04-06T00:00:00"/>
    <d v="2026-03-08T00:00:00"/>
    <n v="10000"/>
    <n v="1000"/>
    <n v="2000"/>
    <n v="0"/>
    <n v="3000"/>
    <n v="7000"/>
    <x v="2"/>
  </r>
  <r>
    <x v="143"/>
    <n v="6"/>
    <n v="11"/>
    <n v="-5"/>
    <s v="Forms Oweing"/>
    <x v="3"/>
    <s v="Oluwaniyi Bada"/>
    <d v="2025-04-07T00:00:00"/>
    <d v="2026-03-09T00:00:00"/>
    <n v="10000"/>
    <n v="1000"/>
    <n v="2000"/>
    <n v="0"/>
    <n v="3000"/>
    <n v="7000"/>
    <x v="2"/>
  </r>
  <r>
    <x v="144"/>
    <n v="6"/>
    <n v="11"/>
    <n v="-5"/>
    <s v="Forms Oweing"/>
    <x v="3"/>
    <s v="Oluwaniyi Bada"/>
    <d v="2025-04-08T00:00:00"/>
    <d v="2026-03-10T00:00:00"/>
    <n v="10000"/>
    <n v="1000"/>
    <n v="2000"/>
    <n v="0"/>
    <n v="3000"/>
    <n v="7000"/>
    <x v="2"/>
  </r>
  <r>
    <x v="145"/>
    <n v="6"/>
    <n v="11"/>
    <n v="-5"/>
    <s v="Forms Oweing"/>
    <x v="3"/>
    <s v="Oluwaniyi Bada"/>
    <d v="2025-04-09T00:00:00"/>
    <d v="2026-03-11T00:00:00"/>
    <n v="10000"/>
    <n v="1000"/>
    <n v="2000"/>
    <n v="0"/>
    <n v="3000"/>
    <n v="7000"/>
    <x v="2"/>
  </r>
  <r>
    <x v="146"/>
    <n v="6"/>
    <n v="11"/>
    <n v="-5"/>
    <s v="Forms Oweing"/>
    <x v="3"/>
    <s v="Oluwaniyi Bada"/>
    <d v="2025-04-10T00:00:00"/>
    <d v="2026-03-12T00:00:00"/>
    <n v="10000"/>
    <n v="1000"/>
    <n v="2000"/>
    <n v="0"/>
    <n v="3000"/>
    <n v="7000"/>
    <x v="2"/>
  </r>
  <r>
    <x v="147"/>
    <n v="6"/>
    <n v="11"/>
    <n v="-5"/>
    <s v="Forms Oweing"/>
    <x v="3"/>
    <s v="Oluwaniyi Bada"/>
    <d v="2025-04-11T00:00:00"/>
    <d v="2026-03-13T00:00:00"/>
    <n v="10000"/>
    <n v="1000"/>
    <n v="2000"/>
    <n v="0"/>
    <n v="3000"/>
    <n v="7000"/>
    <x v="2"/>
  </r>
  <r>
    <x v="148"/>
    <n v="6"/>
    <n v="11"/>
    <n v="-5"/>
    <s v="Forms Oweing"/>
    <x v="3"/>
    <s v="Oluwaniyi Bada"/>
    <d v="2025-04-12T00:00:00"/>
    <d v="2026-03-14T00:00:00"/>
    <n v="10000"/>
    <n v="1000"/>
    <n v="2000"/>
    <n v="0"/>
    <n v="3000"/>
    <n v="7000"/>
    <x v="2"/>
  </r>
  <r>
    <x v="149"/>
    <n v="6"/>
    <n v="11"/>
    <n v="-5"/>
    <s v="Forms Oweing"/>
    <x v="3"/>
    <s v="Oluwaniyi Bada"/>
    <d v="2025-04-13T00:00:00"/>
    <d v="2026-03-15T00:00:00"/>
    <n v="10000"/>
    <n v="1000"/>
    <n v="2000"/>
    <n v="0"/>
    <n v="3000"/>
    <n v="7000"/>
    <x v="2"/>
  </r>
  <r>
    <x v="150"/>
    <n v="6"/>
    <n v="11"/>
    <n v="-5"/>
    <s v="Forms Oweing"/>
    <x v="3"/>
    <s v="Oluwaniyi Bada"/>
    <d v="2025-04-14T00:00:00"/>
    <d v="2026-03-16T00:00:00"/>
    <n v="10000"/>
    <n v="1000"/>
    <n v="2000"/>
    <n v="0"/>
    <n v="3000"/>
    <n v="7000"/>
    <x v="2"/>
  </r>
  <r>
    <x v="151"/>
    <n v="6"/>
    <n v="11"/>
    <n v="-5"/>
    <s v="Forms Oweing"/>
    <x v="3"/>
    <s v="Oluwaniyi Bada"/>
    <d v="2025-04-15T00:00:00"/>
    <d v="2026-03-17T00:00:00"/>
    <n v="10000"/>
    <n v="1000"/>
    <n v="2000"/>
    <n v="0"/>
    <n v="3000"/>
    <n v="7000"/>
    <x v="2"/>
  </r>
  <r>
    <x v="152"/>
    <n v="6"/>
    <n v="11"/>
    <n v="-5"/>
    <s v="Forms Oweing"/>
    <x v="3"/>
    <s v="Oluwaniyi Bada"/>
    <d v="2025-04-16T00:00:00"/>
    <d v="2026-03-18T00:00:00"/>
    <n v="10000"/>
    <n v="1000"/>
    <n v="2000"/>
    <n v="0"/>
    <n v="3000"/>
    <n v="7000"/>
    <x v="2"/>
  </r>
  <r>
    <x v="153"/>
    <n v="6"/>
    <n v="11"/>
    <n v="-5"/>
    <s v="Forms Oweing"/>
    <x v="3"/>
    <s v="Oluwaniyi Bada"/>
    <d v="2025-04-17T00:00:00"/>
    <d v="2026-03-19T00:00:00"/>
    <n v="10000"/>
    <n v="1000"/>
    <n v="2000"/>
    <n v="0"/>
    <n v="3000"/>
    <n v="7000"/>
    <x v="2"/>
  </r>
  <r>
    <x v="154"/>
    <n v="6"/>
    <n v="11"/>
    <n v="-5"/>
    <s v="Forms Oweing"/>
    <x v="3"/>
    <s v="Oluwaniyi Bada"/>
    <d v="2025-04-18T00:00:00"/>
    <d v="2026-03-20T00:00:00"/>
    <n v="10000"/>
    <n v="1000"/>
    <n v="2000"/>
    <n v="0"/>
    <n v="3000"/>
    <n v="7000"/>
    <x v="2"/>
  </r>
  <r>
    <x v="155"/>
    <n v="12"/>
    <n v="11"/>
    <n v="1"/>
    <s v="Remaining"/>
    <x v="3"/>
    <s v="Oluwaniyi Bada"/>
    <d v="2025-04-19T00:00:00"/>
    <d v="2026-03-21T00:00:00"/>
    <n v="10000"/>
    <n v="50000"/>
    <n v="2000"/>
    <n v="0"/>
    <n v="52000"/>
    <n v="-42000"/>
    <x v="0"/>
  </r>
  <r>
    <x v="156"/>
    <n v="12"/>
    <n v="11"/>
    <n v="1"/>
    <s v="Remaining"/>
    <x v="3"/>
    <s v="Oluwaniyi Bada"/>
    <d v="2025-04-20T00:00:00"/>
    <d v="2026-03-22T00:00:00"/>
    <n v="10000"/>
    <n v="50000"/>
    <n v="2000"/>
    <n v="0"/>
    <n v="52000"/>
    <n v="-42000"/>
    <x v="0"/>
  </r>
  <r>
    <x v="157"/>
    <n v="12"/>
    <n v="11"/>
    <n v="1"/>
    <s v="Remaining"/>
    <x v="3"/>
    <s v="Oluwaniyi Bada"/>
    <d v="2025-04-21T00:00:00"/>
    <d v="2026-03-23T00:00:00"/>
    <n v="10000"/>
    <n v="50000"/>
    <n v="2000"/>
    <n v="0"/>
    <n v="52000"/>
    <n v="-42000"/>
    <x v="0"/>
  </r>
  <r>
    <x v="158"/>
    <n v="12"/>
    <n v="11"/>
    <n v="1"/>
    <s v="Remaining"/>
    <x v="3"/>
    <s v="Oluwaniyi Bada"/>
    <d v="2025-04-22T00:00:00"/>
    <d v="2026-03-24T00:00:00"/>
    <n v="10000"/>
    <n v="50000"/>
    <n v="500"/>
    <n v="0"/>
    <n v="50500"/>
    <n v="-40500"/>
    <x v="0"/>
  </r>
  <r>
    <x v="159"/>
    <n v="12"/>
    <n v="11"/>
    <n v="1"/>
    <s v="Remaining"/>
    <x v="3"/>
    <s v="Oluwaniyi Bada"/>
    <d v="2025-04-23T00:00:00"/>
    <d v="2026-03-25T00:00:00"/>
    <n v="10000"/>
    <n v="1000"/>
    <n v="500"/>
    <n v="0"/>
    <n v="1500"/>
    <n v="8500"/>
    <x v="2"/>
  </r>
  <r>
    <x v="160"/>
    <n v="12"/>
    <n v="11"/>
    <n v="1"/>
    <s v="Remaining"/>
    <x v="3"/>
    <s v="Oluwaniyi Bada"/>
    <d v="2025-04-24T00:00:00"/>
    <d v="2026-03-26T00:00:00"/>
    <n v="10000"/>
    <n v="2000"/>
    <n v="500"/>
    <n v="0"/>
    <n v="2500"/>
    <n v="7500"/>
    <x v="2"/>
  </r>
  <r>
    <x v="161"/>
    <n v="12"/>
    <n v="11"/>
    <n v="1"/>
    <s v="Remaining"/>
    <x v="3"/>
    <s v="Oluwaniyi Bada"/>
    <d v="2025-04-25T00:00:00"/>
    <d v="2026-03-27T00:00:00"/>
    <n v="10000"/>
    <n v="1000"/>
    <n v="500"/>
    <n v="0"/>
    <n v="1500"/>
    <n v="8500"/>
    <x v="2"/>
  </r>
  <r>
    <x v="162"/>
    <n v="12"/>
    <n v="11"/>
    <n v="1"/>
    <s v="Remaining"/>
    <x v="3"/>
    <s v="Oluwaniyi Bada"/>
    <d v="2025-04-26T00:00:00"/>
    <d v="2026-03-28T00:00:00"/>
    <n v="10000"/>
    <n v="1000"/>
    <n v="500"/>
    <n v="0"/>
    <n v="1500"/>
    <n v="8500"/>
    <x v="2"/>
  </r>
  <r>
    <x v="163"/>
    <n v="12"/>
    <n v="11"/>
    <n v="1"/>
    <s v="Remaining"/>
    <x v="3"/>
    <s v="Oluwaniyi Bada"/>
    <d v="2025-04-27T00:00:00"/>
    <d v="2026-03-29T00:00:00"/>
    <n v="10000"/>
    <n v="1000"/>
    <n v="500"/>
    <n v="0"/>
    <n v="1500"/>
    <n v="8500"/>
    <x v="2"/>
  </r>
  <r>
    <x v="164"/>
    <n v="12"/>
    <n v="11"/>
    <n v="1"/>
    <s v="Remaining"/>
    <x v="3"/>
    <s v="Oluwaniyi Bada"/>
    <d v="2025-04-28T00:00:00"/>
    <d v="2026-03-30T00:00:00"/>
    <n v="10000"/>
    <n v="1000"/>
    <n v="500"/>
    <n v="0"/>
    <n v="1500"/>
    <n v="8500"/>
    <x v="2"/>
  </r>
  <r>
    <x v="165"/>
    <n v="12"/>
    <n v="11"/>
    <n v="1"/>
    <s v="Remaining"/>
    <x v="3"/>
    <s v="Oluwaniyi Bada"/>
    <d v="2025-04-29T00:00:00"/>
    <d v="2026-03-31T00:00:00"/>
    <n v="10000"/>
    <n v="1000"/>
    <n v="500"/>
    <n v="0"/>
    <n v="1500"/>
    <n v="8500"/>
    <x v="2"/>
  </r>
  <r>
    <x v="166"/>
    <n v="12"/>
    <n v="11"/>
    <n v="1"/>
    <s v="Remaining"/>
    <x v="3"/>
    <s v="Oluwaniyi Bada"/>
    <d v="2025-04-30T00:00:00"/>
    <d v="2026-04-01T00:00:00"/>
    <n v="10000"/>
    <n v="1000"/>
    <n v="500"/>
    <n v="1000"/>
    <n v="2500"/>
    <n v="7500"/>
    <x v="2"/>
  </r>
  <r>
    <x v="167"/>
    <n v="12"/>
    <n v="11"/>
    <n v="1"/>
    <s v="Remaining"/>
    <x v="3"/>
    <s v="Oluwaniyi Bada"/>
    <d v="2025-05-01T00:00:00"/>
    <d v="2026-04-02T00:00:00"/>
    <n v="10000"/>
    <m/>
    <m/>
    <n v="0"/>
    <n v="0"/>
    <n v="10000"/>
    <x v="3"/>
  </r>
  <r>
    <x v="168"/>
    <n v="6"/>
    <n v="8"/>
    <n v="-2"/>
    <s v="Forms Oweing"/>
    <x v="3"/>
    <s v="Oluwaniyi Bada"/>
    <d v="2025-05-02T00:00:00"/>
    <d v="2026-04-03T00:00:00"/>
    <n v="10000"/>
    <m/>
    <m/>
    <n v="0"/>
    <n v="0"/>
    <n v="10000"/>
    <x v="3"/>
  </r>
  <r>
    <x v="169"/>
    <n v="6"/>
    <n v="8"/>
    <n v="-2"/>
    <s v="Forms Oweing"/>
    <x v="3"/>
    <s v="Oluwaniyi Bada"/>
    <d v="2025-05-03T00:00:00"/>
    <d v="2026-04-04T00:00:00"/>
    <n v="10000"/>
    <n v="5000"/>
    <n v="5000"/>
    <n v="0"/>
    <n v="10000"/>
    <n v="0"/>
    <x v="1"/>
  </r>
  <r>
    <x v="170"/>
    <n v="8"/>
    <n v="8"/>
    <n v="0"/>
    <s v="Collected All"/>
    <x v="3"/>
    <s v="Oluwaniyi Bada"/>
    <d v="2025-05-04T00:00:00"/>
    <d v="2026-04-05T00:00:00"/>
    <n v="10000"/>
    <m/>
    <m/>
    <n v="0"/>
    <n v="0"/>
    <n v="10000"/>
    <x v="3"/>
  </r>
  <r>
    <x v="171"/>
    <n v="8"/>
    <n v="8"/>
    <n v="0"/>
    <s v="Collected All"/>
    <x v="3"/>
    <s v="Oluwaniyi Bada"/>
    <d v="2025-05-05T00:00:00"/>
    <d v="2026-04-06T00:00:00"/>
    <n v="10000"/>
    <n v="5000"/>
    <n v="1000"/>
    <n v="4000"/>
    <n v="10000"/>
    <n v="0"/>
    <x v="1"/>
  </r>
  <r>
    <x v="172"/>
    <n v="12"/>
    <n v="8"/>
    <n v="4"/>
    <s v="Remaining"/>
    <x v="3"/>
    <s v="Oluwaniyi Bada"/>
    <d v="2025-05-06T00:00:00"/>
    <d v="2026-04-07T00:00:00"/>
    <n v="10000"/>
    <n v="12000"/>
    <n v="1000"/>
    <n v="0"/>
    <n v="13000"/>
    <n v="-3000"/>
    <x v="0"/>
  </r>
  <r>
    <x v="173"/>
    <n v="5"/>
    <n v="8"/>
    <n v="-3"/>
    <s v="Forms Oweing"/>
    <x v="3"/>
    <s v="Oluwaniyi Bada"/>
    <d v="2025-05-07T00:00:00"/>
    <d v="2026-04-08T00:00:00"/>
    <n v="10000"/>
    <m/>
    <m/>
    <n v="0"/>
    <n v="0"/>
    <n v="10000"/>
    <x v="3"/>
  </r>
  <r>
    <x v="174"/>
    <n v="12"/>
    <n v="8"/>
    <n v="4"/>
    <s v="Remaining"/>
    <x v="3"/>
    <s v="Oluwaniyi Bada"/>
    <d v="2025-05-08T00:00:00"/>
    <d v="2026-04-09T00:00:00"/>
    <n v="10000"/>
    <m/>
    <m/>
    <n v="0"/>
    <n v="0"/>
    <n v="10000"/>
    <x v="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2101B47-5D41-BA4F-A2F7-3EC7B69D6026}" name="PivotTable1" cacheId="1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J20" firstHeaderRow="0" firstDataRow="1" firstDataCol="1"/>
  <pivotFields count="17">
    <pivotField dataField="1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/>
    <pivotField dataField="1" showAll="0"/>
    <pivotField dataField="1" showAll="0"/>
    <pivotField dataField="1" showAll="0"/>
    <pivotField axis="axisRow" showAll="0">
      <items count="179">
        <item sd="0" m="1" x="115"/>
        <item sd="0" m="1" x="172"/>
        <item m="1" x="114"/>
        <item m="1" x="117"/>
        <item m="1" x="66"/>
        <item m="1" x="46"/>
        <item m="1" x="49"/>
        <item m="1" x="32"/>
        <item m="1" x="107"/>
        <item m="1" x="30"/>
        <item m="1" x="85"/>
        <item m="1" x="62"/>
        <item m="1" x="63"/>
        <item m="1" x="47"/>
        <item m="1" x="45"/>
        <item m="1" x="64"/>
        <item m="1" x="101"/>
        <item m="1" x="97"/>
        <item m="1" x="31"/>
        <item m="1" x="80"/>
        <item m="1" x="136"/>
        <item m="1" x="38"/>
        <item m="1" x="94"/>
        <item m="1" x="87"/>
        <item m="1" x="16"/>
        <item m="1" x="34"/>
        <item m="1" x="89"/>
        <item m="1" x="77"/>
        <item m="1" x="79"/>
        <item m="1" x="51"/>
        <item m="1" x="88"/>
        <item m="1" x="177"/>
        <item m="1" x="166"/>
        <item m="1" x="124"/>
        <item m="1" x="29"/>
        <item m="1" x="129"/>
        <item m="1" x="33"/>
        <item m="1" x="76"/>
        <item m="1" x="173"/>
        <item m="1" x="35"/>
        <item m="1" x="141"/>
        <item m="1" x="6"/>
        <item m="1" x="14"/>
        <item m="1" x="5"/>
        <item m="1" x="167"/>
        <item m="1" x="100"/>
        <item m="1" x="90"/>
        <item m="1" x="143"/>
        <item m="1" x="15"/>
        <item m="1" x="120"/>
        <item m="1" x="113"/>
        <item m="1" x="110"/>
        <item m="1" x="116"/>
        <item m="1" x="152"/>
        <item m="1" x="61"/>
        <item m="1" x="22"/>
        <item m="1" x="138"/>
        <item m="1" x="119"/>
        <item m="1" x="153"/>
        <item m="1" x="11"/>
        <item m="1" x="154"/>
        <item m="1" x="105"/>
        <item m="1" x="125"/>
        <item m="1" x="42"/>
        <item m="1" x="70"/>
        <item m="1" x="139"/>
        <item m="1" x="20"/>
        <item m="1" x="57"/>
        <item m="1" x="58"/>
        <item m="1" x="48"/>
        <item m="1" x="86"/>
        <item m="1" x="55"/>
        <item m="1" x="157"/>
        <item m="1" x="52"/>
        <item m="1" x="149"/>
        <item m="1" x="72"/>
        <item m="1" x="73"/>
        <item m="1" x="112"/>
        <item m="1" x="140"/>
        <item m="1" x="111"/>
        <item m="1" x="170"/>
        <item m="1" x="106"/>
        <item m="1" x="99"/>
        <item m="1" x="8"/>
        <item m="1" x="148"/>
        <item m="1" x="122"/>
        <item m="1" x="81"/>
        <item m="1" x="82"/>
        <item m="1" x="84"/>
        <item m="1" x="126"/>
        <item m="1" x="158"/>
        <item m="1" x="127"/>
        <item m="1" x="146"/>
        <item m="1" x="175"/>
        <item m="1" x="163"/>
        <item m="1" x="83"/>
        <item m="1" x="68"/>
        <item m="1" x="159"/>
        <item m="1" x="13"/>
        <item m="1" x="54"/>
        <item m="1" x="37"/>
        <item m="1" x="98"/>
        <item m="1" x="78"/>
        <item m="1" x="60"/>
        <item m="1" x="26"/>
        <item m="1" x="69"/>
        <item m="1" x="118"/>
        <item m="1" x="104"/>
        <item m="1" x="171"/>
        <item m="1" x="134"/>
        <item m="1" x="12"/>
        <item m="1" x="145"/>
        <item m="1" x="17"/>
        <item m="1" x="95"/>
        <item m="1" x="4"/>
        <item m="1" x="91"/>
        <item m="1" x="103"/>
        <item m="1" x="130"/>
        <item m="1" x="71"/>
        <item m="1" x="56"/>
        <item m="1" x="128"/>
        <item m="1" x="176"/>
        <item m="1" x="156"/>
        <item m="1" x="44"/>
        <item m="1" x="40"/>
        <item m="1" x="74"/>
        <item m="1" x="39"/>
        <item m="1" x="164"/>
        <item m="1" x="59"/>
        <item m="1" x="75"/>
        <item m="1" x="160"/>
        <item m="1" x="168"/>
        <item m="1" x="123"/>
        <item m="1" x="155"/>
        <item m="1" x="162"/>
        <item m="1" x="102"/>
        <item m="1" x="150"/>
        <item m="1" x="28"/>
        <item m="1" x="25"/>
        <item m="1" x="108"/>
        <item m="1" x="161"/>
        <item m="1" x="53"/>
        <item m="1" x="9"/>
        <item m="1" x="169"/>
        <item m="1" x="144"/>
        <item m="1" x="67"/>
        <item m="1" x="10"/>
        <item m="1" x="147"/>
        <item m="1" x="93"/>
        <item m="1" x="19"/>
        <item m="1" x="50"/>
        <item m="1" x="18"/>
        <item m="1" x="133"/>
        <item m="1" x="27"/>
        <item m="1" x="7"/>
        <item m="1" x="41"/>
        <item m="1" x="142"/>
        <item m="1" x="92"/>
        <item m="1" x="109"/>
        <item m="1" x="24"/>
        <item m="1" x="135"/>
        <item m="1" x="65"/>
        <item m="1" x="36"/>
        <item m="1" x="137"/>
        <item m="1" x="151"/>
        <item m="1" x="96"/>
        <item m="1" x="23"/>
        <item m="1" x="132"/>
        <item m="1" x="174"/>
        <item m="1" x="43"/>
        <item m="1" x="165"/>
        <item m="1" x="131"/>
        <item m="1" x="21"/>
        <item m="1" x="121"/>
        <item x="3"/>
        <item x="0"/>
        <item x="1"/>
        <item x="2"/>
        <item t="default"/>
      </items>
    </pivotField>
    <pivotField showAll="0"/>
    <pivotField dataField="1" showAll="0"/>
    <pivotField dataField="1" numFmtId="164" showAll="0"/>
    <pivotField dataField="1" numFmtId="165" showAll="0"/>
    <pivotField showAll="0"/>
    <pivotField showAll="0"/>
    <pivotField numFmtId="165" showAll="0"/>
    <pivotField dataField="1" numFmtId="165" showAll="0"/>
    <pivotField numFmtId="165" showAll="0"/>
    <pivotField axis="axisRow" dataField="1" showAll="0">
      <items count="5">
        <item x="2"/>
        <item x="3"/>
        <item x="0"/>
        <item x="1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</pivotFields>
  <rowFields count="2">
    <field x="5"/>
    <field x="15"/>
  </rowFields>
  <rowItems count="17">
    <i>
      <x v="174"/>
    </i>
    <i r="1">
      <x/>
    </i>
    <i r="1">
      <x v="1"/>
    </i>
    <i r="1">
      <x v="2"/>
    </i>
    <i r="1">
      <x v="3"/>
    </i>
    <i>
      <x v="175"/>
    </i>
    <i r="1">
      <x v="2"/>
    </i>
    <i>
      <x v="176"/>
    </i>
    <i r="1">
      <x v="1"/>
    </i>
    <i r="1">
      <x v="2"/>
    </i>
    <i r="1">
      <x v="3"/>
    </i>
    <i>
      <x v="177"/>
    </i>
    <i r="1">
      <x/>
    </i>
    <i r="1">
      <x v="1"/>
    </i>
    <i r="1">
      <x v="2"/>
    </i>
    <i r="1">
      <x v="3"/>
    </i>
    <i t="grand">
      <x/>
    </i>
  </rowItems>
  <colFields count="1">
    <field x="-2"/>
  </colFields>
  <colItems count="9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</colItems>
  <dataFields count="9">
    <dataField name="Sum of Total Actual Payment" fld="13" baseField="0" baseItem="0"/>
    <dataField name="Count of Actual Date Payment  was Made_x000a_Start Date" fld="7" subtotal="count" baseField="0" baseItem="0"/>
    <dataField name="Count of Actual Date Payment Completed_x000a_End Date" fld="8" subtotal="count" baseField="0" baseItem="0"/>
    <dataField name="Count of Day Form was issued" fld="0" subtotal="count" baseField="0" baseItem="0"/>
    <dataField name="Sum of Anticipated Number of form collected" fld="2" baseField="0" baseItem="0"/>
    <dataField name="Sum of Anticipated Actual Forms remaining" fld="3" baseField="0" baseItem="0"/>
    <dataField name="Count of Form Status" fld="4" subtotal="count" baseField="0" baseItem="0"/>
    <dataField name="Count of Payment Status" fld="15" subtotal="count" baseField="0" baseItem="0"/>
    <dataField name="Sum of Total Expected Amount" fld="9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B64CA2B-E819-464A-8137-E077FE4BF8F8}" name="PivotTable2" cacheId="1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A3:C7" firstHeaderRow="0" firstDataRow="1" firstDataCol="1" rowPageCount="1" colPageCount="1"/>
  <pivotFields count="17">
    <pivotField axis="axisPage" multipleItemSelectionAllowed="1" showAll="0">
      <items count="369">
        <item h="1" x="0"/>
        <item x="1"/>
        <item x="2"/>
        <item x="3"/>
        <item x="4"/>
        <item x="5"/>
        <item x="6"/>
        <item x="7"/>
        <item x="8"/>
        <item x="9"/>
        <item x="10"/>
        <item x="11"/>
        <item h="1"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h="1" x="32"/>
        <item h="1" x="33"/>
        <item h="1" x="34"/>
        <item h="1" x="35"/>
        <item h="1" x="36"/>
        <item h="1" x="37"/>
        <item h="1" x="38"/>
        <item h="1" x="39"/>
        <item h="1" x="40"/>
        <item h="1" x="41"/>
        <item h="1" x="42"/>
        <item h="1" x="43"/>
        <item h="1" x="44"/>
        <item h="1" x="45"/>
        <item h="1" x="46"/>
        <item h="1" x="47"/>
        <item h="1" x="48"/>
        <item h="1" x="49"/>
        <item h="1" x="50"/>
        <item h="1" x="51"/>
        <item h="1" x="52"/>
        <item h="1" x="53"/>
        <item h="1" x="54"/>
        <item h="1" x="55"/>
        <item h="1" x="56"/>
        <item h="1" x="57"/>
        <item h="1" x="58"/>
        <item h="1" x="59"/>
        <item h="1" x="60"/>
        <item h="1" x="61"/>
        <item h="1" x="62"/>
        <item h="1" x="63"/>
        <item h="1" x="64"/>
        <item h="1" x="65"/>
        <item h="1" x="66"/>
        <item h="1" x="67"/>
        <item h="1" x="68"/>
        <item h="1" x="69"/>
        <item h="1" x="70"/>
        <item h="1" x="71"/>
        <item h="1" x="72"/>
        <item h="1" x="73"/>
        <item h="1" x="74"/>
        <item h="1" x="75"/>
        <item h="1" x="76"/>
        <item h="1" x="77"/>
        <item h="1" x="78"/>
        <item h="1" x="79"/>
        <item h="1" x="80"/>
        <item h="1" x="81"/>
        <item h="1" x="82"/>
        <item h="1" x="83"/>
        <item h="1" x="84"/>
        <item h="1" x="85"/>
        <item h="1" x="86"/>
        <item h="1" x="87"/>
        <item h="1" x="88"/>
        <item h="1" x="89"/>
        <item h="1" x="90"/>
        <item h="1" x="91"/>
        <item h="1" x="92"/>
        <item h="1" x="93"/>
        <item h="1" x="94"/>
        <item h="1" x="95"/>
        <item h="1" x="96"/>
        <item h="1" x="97"/>
        <item h="1" x="98"/>
        <item h="1" x="99"/>
        <item h="1" x="100"/>
        <item h="1" x="101"/>
        <item h="1" x="102"/>
        <item h="1" x="103"/>
        <item h="1" x="104"/>
        <item h="1" x="105"/>
        <item h="1" x="106"/>
        <item h="1" x="107"/>
        <item h="1" x="108"/>
        <item h="1" x="109"/>
        <item h="1" x="110"/>
        <item h="1" x="111"/>
        <item h="1" x="112"/>
        <item h="1" x="113"/>
        <item h="1" x="114"/>
        <item h="1" x="115"/>
        <item h="1" x="116"/>
        <item h="1" x="117"/>
        <item h="1" x="118"/>
        <item h="1" x="119"/>
        <item h="1" x="120"/>
        <item h="1" x="121"/>
        <item h="1" x="122"/>
        <item h="1" x="123"/>
        <item h="1" x="124"/>
        <item h="1" x="125"/>
        <item h="1" x="126"/>
        <item h="1" x="127"/>
        <item h="1" x="128"/>
        <item h="1" x="129"/>
        <item h="1" x="130"/>
        <item h="1" x="131"/>
        <item h="1" x="132"/>
        <item h="1" x="133"/>
        <item h="1" x="134"/>
        <item h="1" x="135"/>
        <item h="1" x="136"/>
        <item h="1" x="137"/>
        <item h="1" x="138"/>
        <item h="1" x="139"/>
        <item h="1" x="140"/>
        <item h="1" x="141"/>
        <item h="1" x="142"/>
        <item h="1" x="143"/>
        <item h="1" x="144"/>
        <item h="1" x="145"/>
        <item h="1" x="146"/>
        <item h="1" x="147"/>
        <item h="1" x="148"/>
        <item h="1" x="149"/>
        <item h="1" x="150"/>
        <item h="1" x="151"/>
        <item h="1" x="152"/>
        <item h="1" x="153"/>
        <item h="1" x="154"/>
        <item h="1" x="155"/>
        <item h="1" x="156"/>
        <item h="1" x="157"/>
        <item h="1" x="158"/>
        <item h="1" x="159"/>
        <item h="1" x="160"/>
        <item h="1" x="161"/>
        <item h="1" x="162"/>
        <item h="1" x="163"/>
        <item h="1" x="164"/>
        <item h="1" x="165"/>
        <item h="1" x="166"/>
        <item h="1" x="167"/>
        <item h="1" x="168"/>
        <item h="1" x="169"/>
        <item h="1" x="170"/>
        <item h="1" x="171"/>
        <item h="1" x="172"/>
        <item h="1" x="173"/>
        <item h="1" x="174"/>
        <item h="1" x="175"/>
        <item h="1" x="176"/>
        <item h="1" x="177"/>
        <item h="1" x="178"/>
        <item h="1" x="179"/>
        <item h="1" x="180"/>
        <item h="1" x="181"/>
        <item h="1" x="182"/>
        <item h="1" x="183"/>
        <item h="1" x="184"/>
        <item h="1" x="185"/>
        <item h="1" x="186"/>
        <item h="1" x="187"/>
        <item h="1" x="188"/>
        <item h="1" x="189"/>
        <item h="1" x="190"/>
        <item h="1" x="191"/>
        <item h="1" x="192"/>
        <item h="1" x="193"/>
        <item h="1" x="194"/>
        <item h="1" x="195"/>
        <item h="1" x="196"/>
        <item h="1" x="197"/>
        <item h="1" x="198"/>
        <item h="1" x="199"/>
        <item h="1" x="200"/>
        <item h="1" x="201"/>
        <item h="1" x="202"/>
        <item h="1" x="203"/>
        <item h="1" x="204"/>
        <item h="1" x="205"/>
        <item h="1" x="206"/>
        <item h="1" x="207"/>
        <item h="1" x="208"/>
        <item h="1" x="209"/>
        <item h="1" x="210"/>
        <item h="1" x="211"/>
        <item h="1" x="212"/>
        <item h="1" x="213"/>
        <item h="1" x="214"/>
        <item h="1" x="215"/>
        <item h="1" x="216"/>
        <item h="1" x="217"/>
        <item h="1" x="218"/>
        <item h="1" x="219"/>
        <item h="1" x="220"/>
        <item h="1" x="221"/>
        <item h="1" x="222"/>
        <item h="1" x="223"/>
        <item h="1" x="224"/>
        <item h="1" x="225"/>
        <item h="1" x="226"/>
        <item h="1" x="227"/>
        <item h="1" x="228"/>
        <item h="1" x="229"/>
        <item h="1" x="230"/>
        <item h="1" x="231"/>
        <item h="1" x="232"/>
        <item h="1" x="233"/>
        <item h="1" x="234"/>
        <item h="1" x="235"/>
        <item h="1" x="236"/>
        <item h="1" x="237"/>
        <item h="1" x="238"/>
        <item h="1" x="239"/>
        <item h="1" x="240"/>
        <item h="1" x="241"/>
        <item h="1" x="242"/>
        <item h="1" x="243"/>
        <item h="1" x="244"/>
        <item h="1" x="245"/>
        <item h="1" x="246"/>
        <item h="1" x="247"/>
        <item h="1" x="248"/>
        <item h="1" x="249"/>
        <item h="1" x="250"/>
        <item h="1" x="251"/>
        <item h="1" x="252"/>
        <item h="1" x="253"/>
        <item h="1" x="254"/>
        <item h="1" x="255"/>
        <item h="1" x="256"/>
        <item h="1" x="257"/>
        <item h="1" x="258"/>
        <item h="1" x="259"/>
        <item h="1" x="260"/>
        <item h="1" x="261"/>
        <item h="1" x="262"/>
        <item h="1" x="263"/>
        <item h="1" x="264"/>
        <item h="1" x="265"/>
        <item h="1" x="266"/>
        <item h="1" x="267"/>
        <item h="1" x="268"/>
        <item h="1" x="269"/>
        <item h="1" x="270"/>
        <item h="1" x="271"/>
        <item h="1" x="272"/>
        <item h="1" x="273"/>
        <item h="1" x="274"/>
        <item h="1" x="275"/>
        <item h="1" x="276"/>
        <item h="1" x="277"/>
        <item h="1" x="278"/>
        <item h="1" x="279"/>
        <item h="1" x="280"/>
        <item h="1" x="281"/>
        <item h="1" x="282"/>
        <item h="1" x="283"/>
        <item h="1" x="284"/>
        <item h="1" x="285"/>
        <item h="1" x="286"/>
        <item h="1" x="287"/>
        <item h="1" x="288"/>
        <item h="1" x="289"/>
        <item h="1" x="290"/>
        <item h="1" x="291"/>
        <item h="1" x="292"/>
        <item h="1" x="293"/>
        <item h="1" x="294"/>
        <item h="1" x="295"/>
        <item h="1" x="296"/>
        <item h="1" x="297"/>
        <item h="1" x="298"/>
        <item h="1" x="299"/>
        <item h="1" x="300"/>
        <item h="1" x="301"/>
        <item h="1" x="302"/>
        <item h="1" x="303"/>
        <item h="1" x="304"/>
        <item h="1" x="305"/>
        <item h="1" x="306"/>
        <item h="1" x="307"/>
        <item h="1" x="308"/>
        <item h="1" x="309"/>
        <item h="1" x="310"/>
        <item h="1" x="311"/>
        <item h="1" x="312"/>
        <item h="1" x="313"/>
        <item h="1" x="314"/>
        <item h="1" x="315"/>
        <item h="1" x="316"/>
        <item h="1" x="317"/>
        <item h="1" x="318"/>
        <item h="1" x="319"/>
        <item h="1" x="320"/>
        <item h="1" x="321"/>
        <item h="1" x="322"/>
        <item h="1" x="323"/>
        <item h="1" x="324"/>
        <item h="1" x="325"/>
        <item h="1" x="326"/>
        <item h="1" x="327"/>
        <item h="1" x="328"/>
        <item h="1" x="329"/>
        <item h="1" x="330"/>
        <item h="1" x="331"/>
        <item h="1" x="332"/>
        <item h="1" x="333"/>
        <item h="1" x="334"/>
        <item h="1" x="335"/>
        <item h="1" x="336"/>
        <item h="1" x="337"/>
        <item h="1" x="338"/>
        <item h="1" x="339"/>
        <item h="1" x="340"/>
        <item h="1" x="341"/>
        <item h="1" x="342"/>
        <item h="1" x="343"/>
        <item h="1" x="344"/>
        <item h="1" x="345"/>
        <item h="1" x="346"/>
        <item h="1" x="347"/>
        <item h="1" x="348"/>
        <item h="1" x="349"/>
        <item h="1" x="350"/>
        <item h="1" x="351"/>
        <item h="1" x="352"/>
        <item h="1" x="353"/>
        <item h="1" x="354"/>
        <item h="1" x="355"/>
        <item h="1" x="356"/>
        <item h="1" x="357"/>
        <item h="1" x="358"/>
        <item h="1" x="359"/>
        <item h="1" x="360"/>
        <item h="1" x="361"/>
        <item h="1" x="362"/>
        <item h="1" x="363"/>
        <item h="1" x="364"/>
        <item h="1" x="365"/>
        <item h="1" x="366"/>
        <item h="1" x="367"/>
        <item t="default"/>
      </items>
    </pivotField>
    <pivotField showAll="0"/>
    <pivotField showAll="0"/>
    <pivotField showAll="0"/>
    <pivotField showAll="0"/>
    <pivotField axis="axisRow" showAll="0">
      <items count="179">
        <item m="1" x="115"/>
        <item m="1" x="172"/>
        <item m="1" x="114"/>
        <item m="1" x="117"/>
        <item m="1" x="66"/>
        <item m="1" x="46"/>
        <item m="1" x="49"/>
        <item m="1" x="32"/>
        <item m="1" x="107"/>
        <item m="1" x="30"/>
        <item m="1" x="85"/>
        <item m="1" x="62"/>
        <item m="1" x="63"/>
        <item m="1" x="47"/>
        <item m="1" x="45"/>
        <item m="1" x="64"/>
        <item m="1" x="101"/>
        <item m="1" x="97"/>
        <item m="1" x="31"/>
        <item m="1" x="80"/>
        <item m="1" x="136"/>
        <item m="1" x="38"/>
        <item m="1" x="94"/>
        <item m="1" x="87"/>
        <item m="1" x="16"/>
        <item m="1" x="34"/>
        <item m="1" x="89"/>
        <item m="1" x="77"/>
        <item m="1" x="79"/>
        <item m="1" x="51"/>
        <item m="1" x="88"/>
        <item m="1" x="177"/>
        <item m="1" x="166"/>
        <item m="1" x="124"/>
        <item m="1" x="29"/>
        <item m="1" x="129"/>
        <item m="1" x="33"/>
        <item m="1" x="76"/>
        <item m="1" x="173"/>
        <item m="1" x="35"/>
        <item m="1" x="141"/>
        <item m="1" x="6"/>
        <item m="1" x="14"/>
        <item m="1" x="5"/>
        <item m="1" x="167"/>
        <item m="1" x="100"/>
        <item m="1" x="90"/>
        <item m="1" x="143"/>
        <item m="1" x="15"/>
        <item m="1" x="120"/>
        <item m="1" x="113"/>
        <item m="1" x="110"/>
        <item m="1" x="116"/>
        <item m="1" x="152"/>
        <item m="1" x="61"/>
        <item m="1" x="22"/>
        <item m="1" x="138"/>
        <item m="1" x="119"/>
        <item m="1" x="153"/>
        <item m="1" x="11"/>
        <item m="1" x="154"/>
        <item m="1" x="105"/>
        <item m="1" x="125"/>
        <item m="1" x="42"/>
        <item m="1" x="70"/>
        <item m="1" x="139"/>
        <item m="1" x="20"/>
        <item m="1" x="57"/>
        <item m="1" x="58"/>
        <item m="1" x="48"/>
        <item m="1" x="86"/>
        <item m="1" x="55"/>
        <item m="1" x="157"/>
        <item m="1" x="52"/>
        <item m="1" x="149"/>
        <item m="1" x="72"/>
        <item m="1" x="73"/>
        <item m="1" x="112"/>
        <item m="1" x="140"/>
        <item m="1" x="111"/>
        <item m="1" x="170"/>
        <item m="1" x="106"/>
        <item m="1" x="99"/>
        <item m="1" x="8"/>
        <item m="1" x="148"/>
        <item m="1" x="122"/>
        <item m="1" x="81"/>
        <item m="1" x="82"/>
        <item m="1" x="84"/>
        <item m="1" x="126"/>
        <item m="1" x="158"/>
        <item m="1" x="127"/>
        <item m="1" x="146"/>
        <item m="1" x="175"/>
        <item m="1" x="163"/>
        <item m="1" x="83"/>
        <item m="1" x="68"/>
        <item m="1" x="159"/>
        <item m="1" x="13"/>
        <item m="1" x="54"/>
        <item m="1" x="37"/>
        <item m="1" x="98"/>
        <item m="1" x="78"/>
        <item m="1" x="60"/>
        <item m="1" x="26"/>
        <item m="1" x="69"/>
        <item m="1" x="118"/>
        <item m="1" x="104"/>
        <item m="1" x="171"/>
        <item m="1" x="134"/>
        <item m="1" x="12"/>
        <item m="1" x="145"/>
        <item m="1" x="17"/>
        <item m="1" x="95"/>
        <item m="1" x="4"/>
        <item m="1" x="91"/>
        <item m="1" x="103"/>
        <item m="1" x="130"/>
        <item m="1" x="71"/>
        <item m="1" x="56"/>
        <item m="1" x="128"/>
        <item m="1" x="176"/>
        <item m="1" x="156"/>
        <item m="1" x="44"/>
        <item m="1" x="40"/>
        <item m="1" x="74"/>
        <item m="1" x="39"/>
        <item m="1" x="164"/>
        <item m="1" x="59"/>
        <item m="1" x="75"/>
        <item m="1" x="160"/>
        <item m="1" x="168"/>
        <item m="1" x="123"/>
        <item m="1" x="155"/>
        <item m="1" x="162"/>
        <item m="1" x="102"/>
        <item m="1" x="150"/>
        <item m="1" x="28"/>
        <item m="1" x="25"/>
        <item m="1" x="108"/>
        <item m="1" x="161"/>
        <item m="1" x="53"/>
        <item m="1" x="9"/>
        <item m="1" x="169"/>
        <item m="1" x="144"/>
        <item m="1" x="67"/>
        <item m="1" x="10"/>
        <item m="1" x="147"/>
        <item m="1" x="93"/>
        <item m="1" x="19"/>
        <item m="1" x="50"/>
        <item m="1" x="18"/>
        <item m="1" x="133"/>
        <item m="1" x="27"/>
        <item m="1" x="7"/>
        <item m="1" x="41"/>
        <item m="1" x="142"/>
        <item m="1" x="92"/>
        <item m="1" x="109"/>
        <item m="1" x="24"/>
        <item m="1" x="135"/>
        <item m="1" x="65"/>
        <item m="1" x="36"/>
        <item m="1" x="137"/>
        <item m="1" x="151"/>
        <item m="1" x="96"/>
        <item m="1" x="23"/>
        <item m="1" x="132"/>
        <item m="1" x="174"/>
        <item m="1" x="43"/>
        <item m="1" x="165"/>
        <item m="1" x="131"/>
        <item m="1" x="21"/>
        <item m="1" x="121"/>
        <item x="3"/>
        <item x="0"/>
        <item x="1"/>
        <item x="2"/>
        <item t="default"/>
      </items>
    </pivotField>
    <pivotField showAll="0"/>
    <pivotField showAll="0"/>
    <pivotField numFmtId="164" showAll="0"/>
    <pivotField dataField="1" numFmtId="165" showAll="0"/>
    <pivotField showAll="0"/>
    <pivotField showAll="0"/>
    <pivotField numFmtId="165" showAll="0"/>
    <pivotField dataField="1" numFmtId="165" showAll="0"/>
    <pivotField numFmtId="165" showAll="0"/>
    <pivotField showAll="0"/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</pivotFields>
  <rowFields count="1">
    <field x="5"/>
  </rowFields>
  <rowItems count="4">
    <i>
      <x v="175"/>
    </i>
    <i>
      <x v="176"/>
    </i>
    <i>
      <x v="177"/>
    </i>
    <i t="grand">
      <x/>
    </i>
  </rowItems>
  <colFields count="1">
    <field x="-2"/>
  </colFields>
  <colItems count="2">
    <i>
      <x/>
    </i>
    <i i="1">
      <x v="1"/>
    </i>
  </colItems>
  <pageFields count="1">
    <pageField fld="0" hier="-1"/>
  </pageFields>
  <dataFields count="2">
    <dataField name="Sum of Total Actual Payment" fld="13" baseField="0" baseItem="0"/>
    <dataField name="Sum of Total Expected Amount" fld="9" baseField="0" baseItem="0"/>
  </dataFields>
  <chartFormats count="6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Data" displayName="Data" ref="B6:Q182" headerRowDxfId="26">
  <autoFilter ref="B6:Q182" xr:uid="{00000000-0009-0000-0100-000001000000}">
    <filterColumn colId="5">
      <customFilters>
        <customFilter operator="notEqual" val=" "/>
      </customFilters>
    </filterColumn>
  </autoFilter>
  <tableColumns count="16">
    <tableColumn id="1" xr3:uid="{00000000-0010-0000-0000-000001000000}" name="Day Form was issued" totalsRowLabel="Total"/>
    <tableColumn id="12" xr3:uid="{9F1A07A0-0F3B-7540-B872-8C813434209B}" name="Number of forms Entitled" dataDxfId="25"/>
    <tableColumn id="17" xr3:uid="{6949E6E0-87E7-4C47-968B-FF5A5F8DF805}" name="Anticipated Number of form collected" dataDxfId="24"/>
    <tableColumn id="16" xr3:uid="{CF782360-CFC0-8F40-968D-A7FDD752A73F}" name="Anticipated Actual Forms remaining" dataDxfId="23" dataCellStyle="Date">
      <calculatedColumnFormula>Data[[#This Row],[Number of forms Entitled]]-Data[[#This Row],[Anticipated Number of form collected]]</calculatedColumnFormula>
    </tableColumn>
    <tableColumn id="10" xr3:uid="{00000000-0010-0000-0000-00000A000000}" name="Form Status" totalsRowFunction="count" dataDxfId="22">
      <calculatedColumnFormula>IF(Data[[#This Row],[Anticipated Actual Forms remaining]]&lt;0, "Forms Oweing", IF(Data[[#This Row],[Anticipated Actual Forms remaining]]=0, "Collected All", "Remaining"))</calculatedColumnFormula>
    </tableColumn>
    <tableColumn id="2" xr3:uid="{00000000-0010-0000-0000-000002000000}" name="Name" dataDxfId="21"/>
    <tableColumn id="3" xr3:uid="{00000000-0010-0000-0000-000003000000}" name="Form Issued By"/>
    <tableColumn id="6" xr3:uid="{00000000-0010-0000-0000-000006000000}" name="Actual Date Payment  was Made_x000a_Start Date" dataDxfId="20"/>
    <tableColumn id="7" xr3:uid="{00000000-0010-0000-0000-000007000000}" name="Actual Date Payment Completed_x000a_End Date" dataDxfId="19"/>
    <tableColumn id="8" xr3:uid="{00000000-0010-0000-0000-000008000000}" name="Total Expected Amount" dataDxfId="18"/>
    <tableColumn id="13" xr3:uid="{B3095678-05AC-C542-8B6F-9A54996FF4C9}" name="Actual Payment Amount Start Date (installment 1)" dataDxfId="17"/>
    <tableColumn id="22" xr3:uid="{DB2BB25A-C28B-8F4A-8F12-CF54E389010F}" name="Installment 2" dataDxfId="16"/>
    <tableColumn id="21" xr3:uid="{99AFBA36-E132-9549-A3B7-AE0809E50BFA}" name="Instlament 3" dataDxfId="15"/>
    <tableColumn id="9" xr3:uid="{00000000-0010-0000-0000-000009000000}" name="Total Actual Payment" totalsRowFunction="sum" dataDxfId="14">
      <calculatedColumnFormula>SUM(Data[[#This Row],[Actual Payment Amount Start Date (installment 1)]:[Instlament 3]])</calculatedColumnFormula>
    </tableColumn>
    <tableColumn id="23" xr3:uid="{9192D7C1-96F3-7349-8464-A587DB6BF026}" name="Balance" dataDxfId="13" dataCellStyle="Currency">
      <calculatedColumnFormula>Data[[#This Row],[Total Expected Amount]]-Data[[#This Row],[Total Actual Payment]]</calculatedColumnFormula>
    </tableColumn>
    <tableColumn id="11" xr3:uid="{482E1A6F-ED90-3542-9BCB-D10D8796A8D4}" name="Payment Status" dataDxfId="12">
      <calculatedColumnFormula>IF(Data[[#This Row],[Total Actual Payment]] = Data[[#This Row],[Total Expected Amount]], "Payment Complete",
IF(Data[[#This Row],[Total Actual Payment]] &gt; Data[[#This Row],[Total Expected Amount]], "Overpaid",
IF(Data[[#This Row],[Total Actual Payment]] &gt; 0, "In Progress", "Not Started")))</calculatedColumnFormula>
    </tableColumn>
  </tableColumns>
  <tableStyleInfo name="Marketing Plan" showFirstColumn="0" showLastColumn="0" showRowStripes="0" showColumnStripes="0"/>
  <extLst>
    <ext xmlns:x14="http://schemas.microsoft.com/office/spreadsheetml/2009/9/main" uri="{504A1905-F514-4f6f-8877-14C23A59335A}">
      <x14:table altTextSummary="Enter Task, Status, Owner and Assigned To person name, Anticipated Start Date and End Date, Actual Start Date and End Date, and Estimated and Actual cost in this table"/>
    </ext>
  </extLst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People" displayName="People" ref="B4:C205" totalsRowShown="0" headerRowDxfId="11" dataDxfId="10">
  <autoFilter ref="B4:C205" xr:uid="{00000000-0009-0000-0100-000003000000}"/>
  <tableColumns count="2">
    <tableColumn id="1" xr3:uid="{00000000-0010-0000-0100-000001000000}" name="Name" dataDxfId="9"/>
    <tableColumn id="2" xr3:uid="{00000000-0010-0000-0100-000002000000}" name="Title" dataDxfId="8"/>
  </tableColumns>
  <tableStyleInfo name="Plan List" showFirstColumn="0" showLastColumn="0" showRowStripes="1" showColumnStripes="0"/>
  <extLst>
    <ext xmlns:x14="http://schemas.microsoft.com/office/spreadsheetml/2009/9/main" uri="{504A1905-F514-4f6f-8877-14C23A59335A}">
      <x14:table altTextSummary="Enter Name &amp; Title in People table in this worksheet. Names are used in Data table in Marketing Plan Data worksheet"/>
    </ext>
  </extLst>
</table>
</file>

<file path=xl/theme/theme1.xml><?xml version="1.0" encoding="utf-8"?>
<a:theme xmlns:a="http://schemas.openxmlformats.org/drawingml/2006/main" name="Office Theme">
  <a:themeElements>
    <a:clrScheme name="Custom 17">
      <a:dk1>
        <a:srgbClr val="000000"/>
      </a:dk1>
      <a:lt1>
        <a:srgbClr val="FFFFFF"/>
      </a:lt1>
      <a:dk2>
        <a:srgbClr val="636466"/>
      </a:dk2>
      <a:lt2>
        <a:srgbClr val="F2F2F2"/>
      </a:lt2>
      <a:accent1>
        <a:srgbClr val="FFC000"/>
      </a:accent1>
      <a:accent2>
        <a:srgbClr val="0070C0"/>
      </a:accent2>
      <a:accent3>
        <a:srgbClr val="00B050"/>
      </a:accent3>
      <a:accent4>
        <a:srgbClr val="C00000"/>
      </a:accent4>
      <a:accent5>
        <a:srgbClr val="7030A0"/>
      </a:accent5>
      <a:accent6>
        <a:srgbClr val="FF0000"/>
      </a:accent6>
      <a:hlink>
        <a:srgbClr val="3778A9"/>
      </a:hlink>
      <a:folHlink>
        <a:srgbClr val="6B3489"/>
      </a:folHlink>
    </a:clrScheme>
    <a:fontScheme name="Arial">
      <a:maj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bg1">
            <a:lumMod val="85000"/>
          </a:schemeClr>
        </a:solidFill>
        <a:ln>
          <a:noFill/>
        </a:ln>
      </a:spPr>
      <a:bodyPr vertOverflow="clip" horzOverflow="clip" rtlCol="0" anchor="t"/>
      <a:lstStyle>
        <a:defPPr algn="l">
          <a:defRPr sz="900">
            <a:solidFill>
              <a:schemeClr val="tx1"/>
            </a:solidFill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4" tint="0.39997558519241921"/>
    <pageSetUpPr autoPageBreaks="0" fitToPage="1"/>
  </sheetPr>
  <dimension ref="B1:U182"/>
  <sheetViews>
    <sheetView showGridLines="0" tabSelected="1" topLeftCell="B63" zoomScale="77" zoomScaleNormal="80" workbookViewId="0">
      <selection activeCell="R74" sqref="R74"/>
    </sheetView>
  </sheetViews>
  <sheetFormatPr baseColWidth="10" defaultColWidth="8.6640625" defaultRowHeight="30" customHeight="1" x14ac:dyDescent="0.15"/>
  <cols>
    <col min="1" max="1" width="3" customWidth="1"/>
    <col min="2" max="2" width="42.6640625" style="1" customWidth="1"/>
    <col min="3" max="3" width="14.1640625" style="1" customWidth="1"/>
    <col min="4" max="4" width="11.83203125" style="1" customWidth="1"/>
    <col min="5" max="5" width="16" style="1" customWidth="1"/>
    <col min="6" max="6" width="17.1640625" style="1" customWidth="1"/>
    <col min="7" max="7" width="22.1640625" style="1" customWidth="1"/>
    <col min="8" max="8" width="15.5" style="1" customWidth="1"/>
    <col min="9" max="9" width="15.1640625" style="1" customWidth="1"/>
    <col min="10" max="10" width="10.1640625" style="1" customWidth="1"/>
    <col min="11" max="11" width="15.1640625" style="1" customWidth="1"/>
    <col min="12" max="12" width="13.6640625" customWidth="1"/>
    <col min="13" max="13" width="16.1640625" customWidth="1"/>
    <col min="14" max="14" width="12.1640625" bestFit="1" customWidth="1"/>
    <col min="15" max="16" width="11.1640625" bestFit="1" customWidth="1"/>
    <col min="17" max="17" width="16" customWidth="1"/>
  </cols>
  <sheetData>
    <row r="1" spans="2:21" ht="47.25" customHeight="1" x14ac:dyDescent="0.2">
      <c r="B1" s="20" t="s">
        <v>50</v>
      </c>
      <c r="C1" s="19"/>
      <c r="D1" s="49"/>
      <c r="E1" s="49"/>
      <c r="F1" s="49"/>
      <c r="G1" s="49"/>
      <c r="H1" s="49"/>
      <c r="I1" s="49"/>
      <c r="J1" s="49"/>
      <c r="K1" s="49"/>
    </row>
    <row r="2" spans="2:21" ht="24" customHeight="1" x14ac:dyDescent="0.15">
      <c r="B2" s="50" t="s">
        <v>5</v>
      </c>
      <c r="C2" s="3"/>
      <c r="D2" s="52" t="s">
        <v>8</v>
      </c>
      <c r="E2" s="53"/>
      <c r="F2" s="53"/>
      <c r="G2" s="53"/>
      <c r="H2" s="53"/>
      <c r="I2" s="45"/>
      <c r="J2" s="45"/>
      <c r="K2" s="46"/>
      <c r="N2" s="51"/>
      <c r="O2" s="51"/>
      <c r="P2" s="51"/>
      <c r="Q2" s="51"/>
      <c r="R2" s="51"/>
      <c r="S2" s="51"/>
      <c r="T2" s="51"/>
      <c r="U2" s="51"/>
    </row>
    <row r="3" spans="2:21" ht="20" customHeight="1" x14ac:dyDescent="0.15">
      <c r="B3" s="50"/>
      <c r="C3" s="4"/>
      <c r="D3" s="17" t="s">
        <v>16</v>
      </c>
      <c r="E3" s="15" t="s">
        <v>30</v>
      </c>
      <c r="F3" s="22" t="s">
        <v>29</v>
      </c>
      <c r="G3" s="9" t="s">
        <v>4</v>
      </c>
      <c r="H3"/>
      <c r="I3"/>
      <c r="J3" s="5" t="s">
        <v>1</v>
      </c>
      <c r="K3" s="6" t="s">
        <v>2</v>
      </c>
      <c r="L3" s="7" t="s">
        <v>28</v>
      </c>
      <c r="M3" s="8" t="s">
        <v>31</v>
      </c>
    </row>
    <row r="4" spans="2:21" ht="20" customHeight="1" x14ac:dyDescent="0.15">
      <c r="B4" s="50"/>
      <c r="C4" s="4"/>
      <c r="D4" s="18" t="s">
        <v>3</v>
      </c>
      <c r="E4" s="16" t="s">
        <v>3</v>
      </c>
      <c r="F4" s="23" t="s">
        <v>3</v>
      </c>
      <c r="G4" s="14" t="s">
        <v>3</v>
      </c>
      <c r="H4"/>
      <c r="I4"/>
      <c r="J4" s="10" t="s">
        <v>3</v>
      </c>
      <c r="K4" s="11" t="s">
        <v>3</v>
      </c>
      <c r="L4" s="12" t="s">
        <v>3</v>
      </c>
      <c r="M4" s="13" t="s">
        <v>3</v>
      </c>
    </row>
    <row r="5" spans="2:21" ht="12" customHeight="1" x14ac:dyDescent="0.15">
      <c r="B5"/>
      <c r="C5"/>
      <c r="D5"/>
      <c r="E5"/>
      <c r="F5"/>
      <c r="G5"/>
      <c r="H5"/>
      <c r="I5"/>
      <c r="J5"/>
      <c r="K5"/>
    </row>
    <row r="6" spans="2:21" ht="65" customHeight="1" x14ac:dyDescent="0.15">
      <c r="B6" s="26" t="s">
        <v>12</v>
      </c>
      <c r="C6" s="26" t="s">
        <v>14</v>
      </c>
      <c r="D6" s="26" t="s">
        <v>20</v>
      </c>
      <c r="E6" s="26" t="s">
        <v>21</v>
      </c>
      <c r="F6" s="26" t="s">
        <v>15</v>
      </c>
      <c r="G6" s="26" t="s">
        <v>6</v>
      </c>
      <c r="H6" s="26" t="s">
        <v>10</v>
      </c>
      <c r="I6" s="26" t="s">
        <v>18</v>
      </c>
      <c r="J6" s="26" t="s">
        <v>19</v>
      </c>
      <c r="K6" s="26" t="s">
        <v>25</v>
      </c>
      <c r="L6" s="26" t="s">
        <v>24</v>
      </c>
      <c r="M6" s="26" t="s">
        <v>22</v>
      </c>
      <c r="N6" s="26" t="s">
        <v>23</v>
      </c>
      <c r="O6" s="26" t="s">
        <v>26</v>
      </c>
      <c r="P6" s="26" t="s">
        <v>27</v>
      </c>
      <c r="Q6" s="26" t="s">
        <v>17</v>
      </c>
    </row>
    <row r="7" spans="2:21" ht="36" customHeight="1" x14ac:dyDescent="0.15">
      <c r="B7" s="29">
        <v>45660</v>
      </c>
      <c r="C7" s="38">
        <v>6</v>
      </c>
      <c r="D7" s="39">
        <v>8</v>
      </c>
      <c r="E7" s="39">
        <f>Data[[#This Row],[Number of forms Entitled]]-Data[[#This Row],[Anticipated Number of form collected]]</f>
        <v>-2</v>
      </c>
      <c r="F7" s="24" t="str">
        <f>IF(Data[[#This Row],[Anticipated Actual Forms remaining]]&lt;0, "Forms Oweing", IF(Data[[#This Row],[Anticipated Actual Forms remaining]]=0, "Collected All", "Remaining"))</f>
        <v>Forms Oweing</v>
      </c>
      <c r="G7" s="30" t="s">
        <v>48</v>
      </c>
      <c r="H7" s="25" t="s">
        <v>45</v>
      </c>
      <c r="I7" s="41">
        <f ca="1">DATE(YEAR(TODAY()),6,28)</f>
        <v>45836</v>
      </c>
      <c r="J7" s="41">
        <v>45658</v>
      </c>
      <c r="K7" s="42">
        <v>1500</v>
      </c>
      <c r="L7" s="42">
        <v>3000</v>
      </c>
      <c r="M7" s="42">
        <v>0</v>
      </c>
      <c r="N7" s="42">
        <v>0</v>
      </c>
      <c r="O7" s="42">
        <f>SUM(Data[[#This Row],[Actual Payment Amount Start Date (installment 1)]:[Instlament 3]])</f>
        <v>3000</v>
      </c>
      <c r="P7" s="42">
        <f>Data[[#This Row],[Total Expected Amount]]-Data[[#This Row],[Total Actual Payment]]</f>
        <v>-1500</v>
      </c>
      <c r="Q7" s="44" t="str">
        <f>IF(Data[[#This Row],[Total Actual Payment]] = Data[[#This Row],[Total Expected Amount]], "Payment Complete",
IF(Data[[#This Row],[Total Actual Payment]] &gt; Data[[#This Row],[Total Expected Amount]], "Overpaid",
IF(Data[[#This Row],[Total Actual Payment]] &gt; 0, "In Progress", "Not Started")))</f>
        <v>Overpaid</v>
      </c>
    </row>
    <row r="8" spans="2:21" ht="36" customHeight="1" x14ac:dyDescent="0.15">
      <c r="B8" s="29">
        <v>45659</v>
      </c>
      <c r="C8" s="38">
        <v>5</v>
      </c>
      <c r="D8" s="39">
        <v>5</v>
      </c>
      <c r="E8" s="39">
        <f>Data[[#This Row],[Number of forms Entitled]]-Data[[#This Row],[Anticipated Number of form collected]]</f>
        <v>0</v>
      </c>
      <c r="F8" s="24" t="str">
        <f>IF(Data[[#This Row],[Anticipated Actual Forms remaining]]&lt;0, "Forms Oweing", IF(Data[[#This Row],[Anticipated Actual Forms remaining]]=0, "Collected All", "Remaining"))</f>
        <v>Collected All</v>
      </c>
      <c r="G8" s="30" t="s">
        <v>48</v>
      </c>
      <c r="H8" s="25" t="s">
        <v>45</v>
      </c>
      <c r="I8" s="41">
        <f ca="1">DATE(YEAR(TODAY()),7,13)</f>
        <v>45851</v>
      </c>
      <c r="J8" s="41">
        <v>45670</v>
      </c>
      <c r="K8" s="42">
        <v>2000</v>
      </c>
      <c r="L8" s="42">
        <v>30000</v>
      </c>
      <c r="M8" s="42">
        <v>1000</v>
      </c>
      <c r="N8" s="42">
        <v>0</v>
      </c>
      <c r="O8" s="42">
        <f>SUM(Data[[#This Row],[Actual Payment Amount Start Date (installment 1)]:[Instlament 3]])</f>
        <v>31000</v>
      </c>
      <c r="P8" s="42">
        <f>Data[[#This Row],[Total Expected Amount]]-Data[[#This Row],[Total Actual Payment]]</f>
        <v>-29000</v>
      </c>
      <c r="Q8" s="44" t="str">
        <f>IF(Data[[#This Row],[Total Actual Payment]] = Data[[#This Row],[Total Expected Amount]], "Payment Complete",
IF(Data[[#This Row],[Total Actual Payment]] &gt; Data[[#This Row],[Total Expected Amount]], "Overpaid",
IF(Data[[#This Row],[Total Actual Payment]] &gt; 0, "In Progress", "Not Started")))</f>
        <v>Overpaid</v>
      </c>
    </row>
    <row r="9" spans="2:21" ht="36" customHeight="1" x14ac:dyDescent="0.15">
      <c r="B9" s="29">
        <v>45660</v>
      </c>
      <c r="C9" s="38">
        <v>6</v>
      </c>
      <c r="D9" s="39">
        <v>5</v>
      </c>
      <c r="E9" s="39">
        <f>Data[[#This Row],[Number of forms Entitled]]-Data[[#This Row],[Anticipated Number of form collected]]</f>
        <v>1</v>
      </c>
      <c r="F9" s="24" t="str">
        <f>IF(Data[[#This Row],[Anticipated Actual Forms remaining]]&lt;0, "Forms Oweing", IF(Data[[#This Row],[Anticipated Actual Forms remaining]]=0, "Collected All", "Remaining"))</f>
        <v>Remaining</v>
      </c>
      <c r="G9" s="30" t="s">
        <v>45</v>
      </c>
      <c r="H9" s="25" t="s">
        <v>45</v>
      </c>
      <c r="I9" s="41">
        <v>45696</v>
      </c>
      <c r="J9" s="41">
        <v>46008</v>
      </c>
      <c r="K9" s="42">
        <v>1450</v>
      </c>
      <c r="L9" s="42">
        <v>2000</v>
      </c>
      <c r="M9" s="42">
        <v>100</v>
      </c>
      <c r="N9" s="42">
        <v>0</v>
      </c>
      <c r="O9" s="42">
        <f>SUM(Data[[#This Row],[Actual Payment Amount Start Date (installment 1)]:[Instlament 3]])</f>
        <v>2100</v>
      </c>
      <c r="P9" s="42">
        <f>Data[[#This Row],[Total Expected Amount]]-Data[[#This Row],[Total Actual Payment]]</f>
        <v>-650</v>
      </c>
      <c r="Q9" s="44" t="str">
        <f>IF(Data[[#This Row],[Total Actual Payment]] = Data[[#This Row],[Total Expected Amount]], "Payment Complete",
IF(Data[[#This Row],[Total Actual Payment]] &gt; Data[[#This Row],[Total Expected Amount]], "Overpaid",
IF(Data[[#This Row],[Total Actual Payment]] &gt; 0, "In Progress", "Not Started")))</f>
        <v>Overpaid</v>
      </c>
    </row>
    <row r="10" spans="2:21" ht="36" customHeight="1" x14ac:dyDescent="0.15">
      <c r="B10" s="29">
        <v>45661</v>
      </c>
      <c r="C10" s="38">
        <v>6</v>
      </c>
      <c r="D10" s="39">
        <v>10</v>
      </c>
      <c r="E10" s="39">
        <f>Data[[#This Row],[Number of forms Entitled]]-Data[[#This Row],[Anticipated Number of form collected]]</f>
        <v>-4</v>
      </c>
      <c r="F10" s="24" t="str">
        <f>IF(Data[[#This Row],[Anticipated Actual Forms remaining]]&lt;0, "Forms Oweing", IF(Data[[#This Row],[Anticipated Actual Forms remaining]]=0, "Collected All", "Remaining"))</f>
        <v>Forms Oweing</v>
      </c>
      <c r="G10" s="30" t="s">
        <v>45</v>
      </c>
      <c r="H10" s="25" t="s">
        <v>45</v>
      </c>
      <c r="I10" s="41">
        <f ca="1">DATE(YEAR(TODAY()),6,1)</f>
        <v>45809</v>
      </c>
      <c r="J10" s="41">
        <f ca="1">DATE(YEAR(TODAY()),6,28)</f>
        <v>45836</v>
      </c>
      <c r="K10" s="42">
        <v>3000</v>
      </c>
      <c r="L10" s="42">
        <v>1000</v>
      </c>
      <c r="M10" s="42">
        <v>2000</v>
      </c>
      <c r="N10" s="42">
        <v>0</v>
      </c>
      <c r="O10" s="42">
        <f>SUM(Data[[#This Row],[Actual Payment Amount Start Date (installment 1)]:[Instlament 3]])</f>
        <v>3000</v>
      </c>
      <c r="P10" s="42">
        <f>Data[[#This Row],[Total Expected Amount]]-Data[[#This Row],[Total Actual Payment]]</f>
        <v>0</v>
      </c>
      <c r="Q10" s="44" t="str">
        <f>IF(Data[[#This Row],[Total Actual Payment]] = Data[[#This Row],[Total Expected Amount]], "Payment Complete",
IF(Data[[#This Row],[Total Actual Payment]] &gt; Data[[#This Row],[Total Expected Amount]], "Overpaid",
IF(Data[[#This Row],[Total Actual Payment]] &gt; 0, "In Progress", "Not Started")))</f>
        <v>Payment Complete</v>
      </c>
    </row>
    <row r="11" spans="2:21" ht="36" customHeight="1" x14ac:dyDescent="0.15">
      <c r="B11" s="29"/>
      <c r="C11" s="38">
        <v>6</v>
      </c>
      <c r="D11" s="39">
        <v>3</v>
      </c>
      <c r="E11" s="39">
        <f>Data[[#This Row],[Number of forms Entitled]]-Data[[#This Row],[Anticipated Number of form collected]]</f>
        <v>3</v>
      </c>
      <c r="F11" s="24" t="str">
        <f>IF(Data[[#This Row],[Anticipated Actual Forms remaining]]&lt;0, "Forms Oweing", IF(Data[[#This Row],[Anticipated Actual Forms remaining]]=0, "Collected All", "Remaining"))</f>
        <v>Remaining</v>
      </c>
      <c r="G11" s="30" t="s">
        <v>45</v>
      </c>
      <c r="H11" s="25" t="s">
        <v>45</v>
      </c>
      <c r="I11" s="41">
        <v>45668</v>
      </c>
      <c r="J11" s="41">
        <f t="shared" ref="J11:J14" ca="1" si="0">DATE(YEAR(TODAY()),6,28)</f>
        <v>45836</v>
      </c>
      <c r="K11" s="42">
        <v>30000</v>
      </c>
      <c r="L11" s="42">
        <v>20000</v>
      </c>
      <c r="M11" s="42">
        <v>10000</v>
      </c>
      <c r="N11" s="42">
        <v>0</v>
      </c>
      <c r="O11" s="42">
        <f>SUM(Data[[#This Row],[Actual Payment Amount Start Date (installment 1)]:[Instlament 3]])</f>
        <v>30000</v>
      </c>
      <c r="P11" s="42">
        <f>Data[[#This Row],[Total Expected Amount]]-Data[[#This Row],[Total Actual Payment]]</f>
        <v>0</v>
      </c>
      <c r="Q11" s="44" t="str">
        <f>IF(Data[[#This Row],[Total Actual Payment]] = Data[[#This Row],[Total Expected Amount]], "Payment Complete",
IF(Data[[#This Row],[Total Actual Payment]] &gt; Data[[#This Row],[Total Expected Amount]], "Overpaid",
IF(Data[[#This Row],[Total Actual Payment]] &gt; 0, "In Progress", "Not Started")))</f>
        <v>Payment Complete</v>
      </c>
    </row>
    <row r="12" spans="2:21" ht="36" customHeight="1" x14ac:dyDescent="0.15">
      <c r="B12" s="29">
        <v>45663</v>
      </c>
      <c r="C12" s="38">
        <v>6</v>
      </c>
      <c r="D12" s="39">
        <v>15</v>
      </c>
      <c r="E12" s="39">
        <f>Data[[#This Row],[Number of forms Entitled]]-Data[[#This Row],[Anticipated Number of form collected]]</f>
        <v>-9</v>
      </c>
      <c r="F12" s="24" t="str">
        <f>IF(Data[[#This Row],[Anticipated Actual Forms remaining]]&lt;0, "Forms Oweing", IF(Data[[#This Row],[Anticipated Actual Forms remaining]]=0, "Collected All", "Remaining"))</f>
        <v>Forms Oweing</v>
      </c>
      <c r="G12" s="30" t="s">
        <v>48</v>
      </c>
      <c r="H12" s="25" t="s">
        <v>45</v>
      </c>
      <c r="I12" s="41">
        <f t="shared" ref="I12:I62" ca="1" si="1">DATE(YEAR(TODAY()),6,1)</f>
        <v>45809</v>
      </c>
      <c r="J12" s="41">
        <f t="shared" ca="1" si="0"/>
        <v>45836</v>
      </c>
      <c r="K12" s="42">
        <v>3000</v>
      </c>
      <c r="L12" s="42">
        <v>1000</v>
      </c>
      <c r="M12" s="42">
        <v>10000</v>
      </c>
      <c r="N12" s="42">
        <v>0</v>
      </c>
      <c r="O12" s="42">
        <f>SUM(Data[[#This Row],[Actual Payment Amount Start Date (installment 1)]:[Instlament 3]])</f>
        <v>11000</v>
      </c>
      <c r="P12" s="42">
        <f>Data[[#This Row],[Total Expected Amount]]-Data[[#This Row],[Total Actual Payment]]</f>
        <v>-8000</v>
      </c>
      <c r="Q12" s="44" t="str">
        <f>IF(Data[[#This Row],[Total Actual Payment]] = Data[[#This Row],[Total Expected Amount]], "Payment Complete",
IF(Data[[#This Row],[Total Actual Payment]] &gt; Data[[#This Row],[Total Expected Amount]], "Overpaid",
IF(Data[[#This Row],[Total Actual Payment]] &gt; 0, "In Progress", "Not Started")))</f>
        <v>Overpaid</v>
      </c>
    </row>
    <row r="13" spans="2:21" ht="36" customHeight="1" x14ac:dyDescent="0.15">
      <c r="B13" s="29">
        <v>45664</v>
      </c>
      <c r="C13" s="38">
        <v>6</v>
      </c>
      <c r="D13" s="39">
        <v>1</v>
      </c>
      <c r="E13" s="39">
        <f>Data[[#This Row],[Number of forms Entitled]]-Data[[#This Row],[Anticipated Number of form collected]]</f>
        <v>5</v>
      </c>
      <c r="F13" s="24" t="str">
        <f>IF(Data[[#This Row],[Anticipated Actual Forms remaining]]&lt;0, "Forms Oweing", IF(Data[[#This Row],[Anticipated Actual Forms remaining]]=0, "Collected All", "Remaining"))</f>
        <v>Remaining</v>
      </c>
      <c r="G13" s="30" t="s">
        <v>44</v>
      </c>
      <c r="H13" s="25" t="s">
        <v>45</v>
      </c>
      <c r="I13" s="41">
        <f t="shared" ca="1" si="1"/>
        <v>45809</v>
      </c>
      <c r="J13" s="41">
        <f t="shared" ca="1" si="0"/>
        <v>45836</v>
      </c>
      <c r="K13" s="42">
        <v>1750</v>
      </c>
      <c r="L13" s="42"/>
      <c r="M13" s="42">
        <v>10000</v>
      </c>
      <c r="N13" s="42">
        <v>0</v>
      </c>
      <c r="O13" s="42">
        <f>SUM(Data[[#This Row],[Actual Payment Amount Start Date (installment 1)]:[Instlament 3]])</f>
        <v>10000</v>
      </c>
      <c r="P13" s="42">
        <f>Data[[#This Row],[Total Expected Amount]]-Data[[#This Row],[Total Actual Payment]]</f>
        <v>-8250</v>
      </c>
      <c r="Q13" s="44" t="str">
        <f>IF(Data[[#This Row],[Total Actual Payment]] = Data[[#This Row],[Total Expected Amount]], "Payment Complete",
IF(Data[[#This Row],[Total Actual Payment]] &gt; Data[[#This Row],[Total Expected Amount]], "Overpaid",
IF(Data[[#This Row],[Total Actual Payment]] &gt; 0, "In Progress", "Not Started")))</f>
        <v>Overpaid</v>
      </c>
    </row>
    <row r="14" spans="2:21" ht="36" customHeight="1" x14ac:dyDescent="0.15">
      <c r="B14" s="29">
        <v>45665</v>
      </c>
      <c r="C14" s="38">
        <v>12</v>
      </c>
      <c r="D14" s="39">
        <v>12</v>
      </c>
      <c r="E14" s="39">
        <f>Data[[#This Row],[Number of forms Entitled]]-Data[[#This Row],[Anticipated Number of form collected]]</f>
        <v>0</v>
      </c>
      <c r="F14" s="24" t="str">
        <f>IF(Data[[#This Row],[Anticipated Actual Forms remaining]]&lt;0, "Forms Oweing", IF(Data[[#This Row],[Anticipated Actual Forms remaining]]=0, "Collected All", "Remaining"))</f>
        <v>Collected All</v>
      </c>
      <c r="G14" s="30" t="s">
        <v>44</v>
      </c>
      <c r="H14" s="25" t="s">
        <v>45</v>
      </c>
      <c r="I14" s="41">
        <f t="shared" ca="1" si="1"/>
        <v>45809</v>
      </c>
      <c r="J14" s="41">
        <f t="shared" ca="1" si="0"/>
        <v>45836</v>
      </c>
      <c r="K14" s="42">
        <v>925</v>
      </c>
      <c r="L14" s="42">
        <v>250</v>
      </c>
      <c r="M14" s="42">
        <v>10000</v>
      </c>
      <c r="N14" s="42">
        <v>0</v>
      </c>
      <c r="O14" s="42">
        <f>SUM(Data[[#This Row],[Actual Payment Amount Start Date (installment 1)]:[Instlament 3]])</f>
        <v>10250</v>
      </c>
      <c r="P14" s="42">
        <f>Data[[#This Row],[Total Expected Amount]]-Data[[#This Row],[Total Actual Payment]]</f>
        <v>-9325</v>
      </c>
      <c r="Q14" s="44" t="str">
        <f>IF(Data[[#This Row],[Total Actual Payment]] = Data[[#This Row],[Total Expected Amount]], "Payment Complete",
IF(Data[[#This Row],[Total Actual Payment]] &gt; Data[[#This Row],[Total Expected Amount]], "Overpaid",
IF(Data[[#This Row],[Total Actual Payment]] &gt; 0, "In Progress", "Not Started")))</f>
        <v>Overpaid</v>
      </c>
    </row>
    <row r="15" spans="2:21" ht="36" customHeight="1" x14ac:dyDescent="0.15">
      <c r="B15" s="29">
        <v>45666</v>
      </c>
      <c r="C15" s="38">
        <v>6</v>
      </c>
      <c r="D15" s="39">
        <v>12</v>
      </c>
      <c r="E15" s="39">
        <f>Data[[#This Row],[Number of forms Entitled]]-Data[[#This Row],[Anticipated Number of form collected]]</f>
        <v>-6</v>
      </c>
      <c r="F15" s="24" t="str">
        <f>IF(Data[[#This Row],[Anticipated Actual Forms remaining]]&lt;0, "Forms Oweing", IF(Data[[#This Row],[Anticipated Actual Forms remaining]]=0, "Collected All", "Remaining"))</f>
        <v>Forms Oweing</v>
      </c>
      <c r="G15" s="30" t="s">
        <v>44</v>
      </c>
      <c r="H15" s="25" t="s">
        <v>45</v>
      </c>
      <c r="I15" s="41">
        <f t="shared" ca="1" si="1"/>
        <v>45809</v>
      </c>
      <c r="J15" s="41">
        <v>45664</v>
      </c>
      <c r="K15" s="42">
        <v>2000</v>
      </c>
      <c r="L15" s="42">
        <v>1840</v>
      </c>
      <c r="M15" s="42">
        <v>10000</v>
      </c>
      <c r="N15" s="42">
        <v>0</v>
      </c>
      <c r="O15" s="42">
        <f>SUM(Data[[#This Row],[Actual Payment Amount Start Date (installment 1)]:[Instlament 3]])</f>
        <v>11840</v>
      </c>
      <c r="P15" s="42">
        <f>Data[[#This Row],[Total Expected Amount]]-Data[[#This Row],[Total Actual Payment]]</f>
        <v>-9840</v>
      </c>
      <c r="Q15" s="44" t="str">
        <f>IF(Data[[#This Row],[Total Actual Payment]] = Data[[#This Row],[Total Expected Amount]], "Payment Complete",
IF(Data[[#This Row],[Total Actual Payment]] &gt; Data[[#This Row],[Total Expected Amount]], "Overpaid",
IF(Data[[#This Row],[Total Actual Payment]] &gt; 0, "In Progress", "Not Started")))</f>
        <v>Overpaid</v>
      </c>
    </row>
    <row r="16" spans="2:21" ht="36" customHeight="1" x14ac:dyDescent="0.15">
      <c r="B16" s="29">
        <v>45667</v>
      </c>
      <c r="C16" s="38">
        <v>6</v>
      </c>
      <c r="D16" s="39">
        <v>6</v>
      </c>
      <c r="E16" s="39">
        <f>Data[[#This Row],[Number of forms Entitled]]-Data[[#This Row],[Anticipated Number of form collected]]</f>
        <v>0</v>
      </c>
      <c r="F16" s="24" t="str">
        <f>IF(Data[[#This Row],[Anticipated Actual Forms remaining]]&lt;0, "Forms Oweing", IF(Data[[#This Row],[Anticipated Actual Forms remaining]]=0, "Collected All", "Remaining"))</f>
        <v>Collected All</v>
      </c>
      <c r="G16" s="30" t="s">
        <v>44</v>
      </c>
      <c r="H16" s="25" t="s">
        <v>45</v>
      </c>
      <c r="I16" s="41">
        <f t="shared" ca="1" si="1"/>
        <v>45809</v>
      </c>
      <c r="J16" s="41">
        <v>45701</v>
      </c>
      <c r="K16" s="42">
        <v>1450</v>
      </c>
      <c r="L16" s="42">
        <v>500</v>
      </c>
      <c r="M16" s="42">
        <v>100</v>
      </c>
      <c r="N16" s="42">
        <v>0</v>
      </c>
      <c r="O16" s="42">
        <f>SUM(Data[[#This Row],[Actual Payment Amount Start Date (installment 1)]:[Instlament 3]])</f>
        <v>600</v>
      </c>
      <c r="P16" s="42">
        <f>Data[[#This Row],[Total Expected Amount]]-Data[[#This Row],[Total Actual Payment]]</f>
        <v>850</v>
      </c>
      <c r="Q16" s="44" t="str">
        <f>IF(Data[[#This Row],[Total Actual Payment]] = Data[[#This Row],[Total Expected Amount]], "Payment Complete",
IF(Data[[#This Row],[Total Actual Payment]] &gt; Data[[#This Row],[Total Expected Amount]], "Overpaid",
IF(Data[[#This Row],[Total Actual Payment]] &gt; 0, "In Progress", "Not Started")))</f>
        <v>In Progress</v>
      </c>
    </row>
    <row r="17" spans="2:17" ht="36" customHeight="1" x14ac:dyDescent="0.15">
      <c r="B17" s="29">
        <v>45668</v>
      </c>
      <c r="C17" s="38">
        <v>6</v>
      </c>
      <c r="D17" s="39">
        <v>12</v>
      </c>
      <c r="E17" s="39">
        <f>Data[[#This Row],[Number of forms Entitled]]-Data[[#This Row],[Anticipated Number of form collected]]</f>
        <v>-6</v>
      </c>
      <c r="F17" s="24" t="str">
        <f>IF(Data[[#This Row],[Anticipated Actual Forms remaining]]&lt;0, "Forms Oweing", IF(Data[[#This Row],[Anticipated Actual Forms remaining]]=0, "Collected All", "Remaining"))</f>
        <v>Forms Oweing</v>
      </c>
      <c r="G17" s="30" t="s">
        <v>44</v>
      </c>
      <c r="H17" s="25" t="s">
        <v>45</v>
      </c>
      <c r="I17" s="41">
        <f t="shared" ca="1" si="1"/>
        <v>45809</v>
      </c>
      <c r="J17" s="41">
        <f ca="1">DATE(YEAR(TODAY()),6,28)</f>
        <v>45836</v>
      </c>
      <c r="K17" s="42">
        <v>3000</v>
      </c>
      <c r="L17" s="42">
        <v>3200</v>
      </c>
      <c r="M17" s="42">
        <v>100</v>
      </c>
      <c r="N17" s="42">
        <v>0</v>
      </c>
      <c r="O17" s="42">
        <f>SUM(Data[[#This Row],[Actual Payment Amount Start Date (installment 1)]:[Instlament 3]])</f>
        <v>3300</v>
      </c>
      <c r="P17" s="42">
        <f>Data[[#This Row],[Total Expected Amount]]-Data[[#This Row],[Total Actual Payment]]</f>
        <v>-300</v>
      </c>
      <c r="Q17" s="44" t="str">
        <f>IF(Data[[#This Row],[Total Actual Payment]] = Data[[#This Row],[Total Expected Amount]], "Payment Complete",
IF(Data[[#This Row],[Total Actual Payment]] &gt; Data[[#This Row],[Total Expected Amount]], "Overpaid",
IF(Data[[#This Row],[Total Actual Payment]] &gt; 0, "In Progress", "Not Started")))</f>
        <v>Overpaid</v>
      </c>
    </row>
    <row r="18" spans="2:17" ht="36" customHeight="1" x14ac:dyDescent="0.15">
      <c r="B18" s="29">
        <v>45669</v>
      </c>
      <c r="C18" s="38">
        <v>6</v>
      </c>
      <c r="D18" s="39">
        <v>12</v>
      </c>
      <c r="E18" s="39">
        <f>Data[[#This Row],[Number of forms Entitled]]-Data[[#This Row],[Anticipated Number of form collected]]</f>
        <v>-6</v>
      </c>
      <c r="F18" s="24" t="str">
        <f>IF(Data[[#This Row],[Anticipated Actual Forms remaining]]&lt;0, "Forms Oweing", IF(Data[[#This Row],[Anticipated Actual Forms remaining]]=0, "Collected All", "Remaining"))</f>
        <v>Forms Oweing</v>
      </c>
      <c r="G18" s="30" t="s">
        <v>44</v>
      </c>
      <c r="H18" s="25" t="s">
        <v>45</v>
      </c>
      <c r="I18" s="41">
        <f t="shared" ca="1" si="1"/>
        <v>45809</v>
      </c>
      <c r="J18" s="41">
        <v>45728</v>
      </c>
      <c r="K18" s="42">
        <v>500</v>
      </c>
      <c r="L18" s="42">
        <v>20000</v>
      </c>
      <c r="M18" s="42">
        <v>1000</v>
      </c>
      <c r="N18" s="42">
        <v>0</v>
      </c>
      <c r="O18" s="42">
        <f>SUM(Data[[#This Row],[Actual Payment Amount Start Date (installment 1)]:[Instlament 3]])</f>
        <v>21000</v>
      </c>
      <c r="P18" s="42">
        <f>Data[[#This Row],[Total Expected Amount]]-Data[[#This Row],[Total Actual Payment]]</f>
        <v>-20500</v>
      </c>
      <c r="Q18" s="44" t="str">
        <f>IF(Data[[#This Row],[Total Actual Payment]] = Data[[#This Row],[Total Expected Amount]], "Payment Complete",
IF(Data[[#This Row],[Total Actual Payment]] &gt; Data[[#This Row],[Total Expected Amount]], "Overpaid",
IF(Data[[#This Row],[Total Actual Payment]] &gt; 0, "In Progress", "Not Started")))</f>
        <v>Overpaid</v>
      </c>
    </row>
    <row r="19" spans="2:17" ht="30" customHeight="1" x14ac:dyDescent="0.15">
      <c r="B19" s="29">
        <v>45670</v>
      </c>
      <c r="C19" s="38">
        <v>6</v>
      </c>
      <c r="D19" s="39">
        <v>12</v>
      </c>
      <c r="E19" s="39">
        <f>Data[[#This Row],[Number of forms Entitled]]-Data[[#This Row],[Anticipated Number of form collected]]</f>
        <v>-6</v>
      </c>
      <c r="F19" s="24" t="str">
        <f>IF(Data[[#This Row],[Anticipated Actual Forms remaining]]&lt;0, "Forms Oweing", IF(Data[[#This Row],[Anticipated Actual Forms remaining]]=0, "Collected All", "Remaining"))</f>
        <v>Forms Oweing</v>
      </c>
      <c r="G19" s="30" t="s">
        <v>44</v>
      </c>
      <c r="H19" s="25" t="s">
        <v>45</v>
      </c>
      <c r="I19" s="41">
        <f t="shared" ca="1" si="1"/>
        <v>45809</v>
      </c>
      <c r="J19" s="37">
        <v>45749</v>
      </c>
      <c r="K19" s="43">
        <v>3000</v>
      </c>
      <c r="L19" s="42">
        <v>1000</v>
      </c>
      <c r="M19" s="42">
        <v>1000</v>
      </c>
      <c r="N19" s="42">
        <v>0</v>
      </c>
      <c r="O19" s="42">
        <f>SUM(Data[[#This Row],[Actual Payment Amount Start Date (installment 1)]:[Instlament 3]])</f>
        <v>2000</v>
      </c>
      <c r="P19" s="42">
        <f>Data[[#This Row],[Total Expected Amount]]-Data[[#This Row],[Total Actual Payment]]</f>
        <v>1000</v>
      </c>
      <c r="Q19" s="44" t="str">
        <f>IF(Data[[#This Row],[Total Actual Payment]] = Data[[#This Row],[Total Expected Amount]], "Payment Complete",
IF(Data[[#This Row],[Total Actual Payment]] &gt; Data[[#This Row],[Total Expected Amount]], "Overpaid",
IF(Data[[#This Row],[Total Actual Payment]] &gt; 0, "In Progress", "Not Started")))</f>
        <v>In Progress</v>
      </c>
    </row>
    <row r="20" spans="2:17" ht="30" customHeight="1" x14ac:dyDescent="0.15">
      <c r="B20" s="29">
        <v>45671</v>
      </c>
      <c r="C20" s="38">
        <v>6</v>
      </c>
      <c r="D20" s="39">
        <v>12</v>
      </c>
      <c r="E20" s="39">
        <f>Data[[#This Row],[Number of forms Entitled]]-Data[[#This Row],[Anticipated Number of form collected]]</f>
        <v>-6</v>
      </c>
      <c r="F20" s="24" t="str">
        <f>IF(Data[[#This Row],[Anticipated Actual Forms remaining]]&lt;0, "Forms Oweing", IF(Data[[#This Row],[Anticipated Actual Forms remaining]]=0, "Collected All", "Remaining"))</f>
        <v>Forms Oweing</v>
      </c>
      <c r="G20" s="30" t="s">
        <v>44</v>
      </c>
      <c r="H20" s="25" t="s">
        <v>45</v>
      </c>
      <c r="I20" s="41">
        <f t="shared" ca="1" si="1"/>
        <v>45809</v>
      </c>
      <c r="J20" s="37">
        <v>45998</v>
      </c>
      <c r="K20" s="43">
        <v>30000</v>
      </c>
      <c r="L20" s="42">
        <v>1000</v>
      </c>
      <c r="M20" s="42">
        <v>1000</v>
      </c>
      <c r="N20" s="42">
        <v>0</v>
      </c>
      <c r="O20" s="42">
        <f>SUM(Data[[#This Row],[Actual Payment Amount Start Date (installment 1)]:[Instlament 3]])</f>
        <v>2000</v>
      </c>
      <c r="P20" s="42">
        <f>Data[[#This Row],[Total Expected Amount]]-Data[[#This Row],[Total Actual Payment]]</f>
        <v>28000</v>
      </c>
      <c r="Q20" s="44" t="str">
        <f>IF(Data[[#This Row],[Total Actual Payment]] = Data[[#This Row],[Total Expected Amount]], "Payment Complete",
IF(Data[[#This Row],[Total Actual Payment]] &gt; Data[[#This Row],[Total Expected Amount]], "Overpaid",
IF(Data[[#This Row],[Total Actual Payment]] &gt; 0, "In Progress", "Not Started")))</f>
        <v>In Progress</v>
      </c>
    </row>
    <row r="21" spans="2:17" ht="30" customHeight="1" x14ac:dyDescent="0.15">
      <c r="B21" s="29">
        <v>45672</v>
      </c>
      <c r="C21" s="38">
        <v>6</v>
      </c>
      <c r="D21" s="39">
        <v>3</v>
      </c>
      <c r="E21" s="39">
        <f>Data[[#This Row],[Number of forms Entitled]]-Data[[#This Row],[Anticipated Number of form collected]]</f>
        <v>3</v>
      </c>
      <c r="F21" s="24" t="str">
        <f>IF(Data[[#This Row],[Anticipated Actual Forms remaining]]&lt;0, "Forms Oweing", IF(Data[[#This Row],[Anticipated Actual Forms remaining]]=0, "Collected All", "Remaining"))</f>
        <v>Remaining</v>
      </c>
      <c r="G21" s="30" t="s">
        <v>44</v>
      </c>
      <c r="H21" s="25" t="s">
        <v>45</v>
      </c>
      <c r="I21" s="41">
        <f t="shared" ca="1" si="1"/>
        <v>45809</v>
      </c>
      <c r="J21" s="37">
        <v>45820</v>
      </c>
      <c r="K21" s="43">
        <v>30000</v>
      </c>
      <c r="L21" s="42">
        <v>3000</v>
      </c>
      <c r="M21" s="42">
        <v>2000</v>
      </c>
      <c r="N21" s="42">
        <v>0</v>
      </c>
      <c r="O21" s="42">
        <f>SUM(Data[[#This Row],[Actual Payment Amount Start Date (installment 1)]:[Instlament 3]])</f>
        <v>5000</v>
      </c>
      <c r="P21" s="42">
        <f>Data[[#This Row],[Total Expected Amount]]-Data[[#This Row],[Total Actual Payment]]</f>
        <v>25000</v>
      </c>
      <c r="Q21" s="44" t="str">
        <f>IF(Data[[#This Row],[Total Actual Payment]] = Data[[#This Row],[Total Expected Amount]], "Payment Complete",
IF(Data[[#This Row],[Total Actual Payment]] &gt; Data[[#This Row],[Total Expected Amount]], "Overpaid",
IF(Data[[#This Row],[Total Actual Payment]] &gt; 0, "In Progress", "Not Started")))</f>
        <v>In Progress</v>
      </c>
    </row>
    <row r="22" spans="2:17" ht="30" customHeight="1" x14ac:dyDescent="0.15">
      <c r="B22" s="29">
        <v>45673</v>
      </c>
      <c r="C22" s="38">
        <v>6</v>
      </c>
      <c r="D22" s="39">
        <v>3</v>
      </c>
      <c r="E22" s="39">
        <f>Data[[#This Row],[Number of forms Entitled]]-Data[[#This Row],[Anticipated Number of form collected]]</f>
        <v>3</v>
      </c>
      <c r="F22" s="24" t="str">
        <f>IF(Data[[#This Row],[Anticipated Actual Forms remaining]]&lt;0, "Forms Oweing", IF(Data[[#This Row],[Anticipated Actual Forms remaining]]=0, "Collected All", "Remaining"))</f>
        <v>Remaining</v>
      </c>
      <c r="G22" s="30" t="s">
        <v>44</v>
      </c>
      <c r="H22" s="25" t="s">
        <v>45</v>
      </c>
      <c r="I22" s="41">
        <f t="shared" ca="1" si="1"/>
        <v>45809</v>
      </c>
      <c r="J22" s="37">
        <v>45961</v>
      </c>
      <c r="K22" s="43">
        <v>30000</v>
      </c>
      <c r="L22" s="42">
        <v>15000</v>
      </c>
      <c r="M22" s="42">
        <v>15000</v>
      </c>
      <c r="N22" s="42">
        <v>0</v>
      </c>
      <c r="O22" s="42">
        <f>SUM(Data[[#This Row],[Actual Payment Amount Start Date (installment 1)]:[Instlament 3]])</f>
        <v>30000</v>
      </c>
      <c r="P22" s="42">
        <f>Data[[#This Row],[Total Expected Amount]]-Data[[#This Row],[Total Actual Payment]]</f>
        <v>0</v>
      </c>
      <c r="Q22" s="44" t="str">
        <f>IF(Data[[#This Row],[Total Actual Payment]] = Data[[#This Row],[Total Expected Amount]], "Payment Complete",
IF(Data[[#This Row],[Total Actual Payment]] &gt; Data[[#This Row],[Total Expected Amount]], "Overpaid",
IF(Data[[#This Row],[Total Actual Payment]] &gt; 0, "In Progress", "Not Started")))</f>
        <v>Payment Complete</v>
      </c>
    </row>
    <row r="23" spans="2:17" ht="30" customHeight="1" x14ac:dyDescent="0.15">
      <c r="B23" s="29">
        <v>45674</v>
      </c>
      <c r="C23" s="38">
        <v>6</v>
      </c>
      <c r="D23" s="39">
        <v>3</v>
      </c>
      <c r="E23" s="39">
        <f>Data[[#This Row],[Number of forms Entitled]]-Data[[#This Row],[Anticipated Number of form collected]]</f>
        <v>3</v>
      </c>
      <c r="F23" s="24" t="str">
        <f>IF(Data[[#This Row],[Anticipated Actual Forms remaining]]&lt;0, "Forms Oweing", IF(Data[[#This Row],[Anticipated Actual Forms remaining]]=0, "Collected All", "Remaining"))</f>
        <v>Remaining</v>
      </c>
      <c r="G23" s="30" t="s">
        <v>44</v>
      </c>
      <c r="H23" s="25" t="s">
        <v>45</v>
      </c>
      <c r="I23" s="41">
        <f t="shared" ca="1" si="1"/>
        <v>45809</v>
      </c>
      <c r="J23" s="37">
        <v>45962</v>
      </c>
      <c r="K23" s="43">
        <v>30000</v>
      </c>
      <c r="L23" s="43">
        <v>9000</v>
      </c>
      <c r="M23" s="43">
        <v>0</v>
      </c>
      <c r="N23" s="42">
        <v>0</v>
      </c>
      <c r="O23" s="42">
        <f>SUM(Data[[#This Row],[Actual Payment Amount Start Date (installment 1)]:[Instlament 3]])</f>
        <v>9000</v>
      </c>
      <c r="P23" s="42">
        <f>Data[[#This Row],[Total Expected Amount]]-Data[[#This Row],[Total Actual Payment]]</f>
        <v>21000</v>
      </c>
      <c r="Q23" s="44" t="str">
        <f>IF(Data[[#This Row],[Total Actual Payment]] = Data[[#This Row],[Total Expected Amount]], "Payment Complete",
IF(Data[[#This Row],[Total Actual Payment]] &gt; Data[[#This Row],[Total Expected Amount]], "Overpaid",
IF(Data[[#This Row],[Total Actual Payment]] &gt; 0, "In Progress", "Not Started")))</f>
        <v>In Progress</v>
      </c>
    </row>
    <row r="24" spans="2:17" ht="30" customHeight="1" x14ac:dyDescent="0.15">
      <c r="B24" s="29">
        <v>45675</v>
      </c>
      <c r="C24" s="38">
        <v>6</v>
      </c>
      <c r="D24" s="39">
        <v>3</v>
      </c>
      <c r="E24" s="39">
        <f>Data[[#This Row],[Number of forms Entitled]]-Data[[#This Row],[Anticipated Number of form collected]]</f>
        <v>3</v>
      </c>
      <c r="F24" s="24" t="str">
        <f>IF(Data[[#This Row],[Anticipated Actual Forms remaining]]&lt;0, "Forms Oweing", IF(Data[[#This Row],[Anticipated Actual Forms remaining]]=0, "Collected All", "Remaining"))</f>
        <v>Remaining</v>
      </c>
      <c r="G24" s="30" t="s">
        <v>44</v>
      </c>
      <c r="H24" s="25" t="s">
        <v>45</v>
      </c>
      <c r="I24" s="41">
        <f t="shared" ca="1" si="1"/>
        <v>45809</v>
      </c>
      <c r="J24" s="37">
        <v>45963</v>
      </c>
      <c r="K24" s="43">
        <v>30000</v>
      </c>
      <c r="L24" s="43">
        <v>30000</v>
      </c>
      <c r="M24" s="43">
        <v>0</v>
      </c>
      <c r="N24" s="42">
        <v>0</v>
      </c>
      <c r="O24" s="42">
        <f>SUM(Data[[#This Row],[Actual Payment Amount Start Date (installment 1)]:[Instlament 3]])</f>
        <v>30000</v>
      </c>
      <c r="P24" s="42">
        <f>Data[[#This Row],[Total Expected Amount]]-Data[[#This Row],[Total Actual Payment]]</f>
        <v>0</v>
      </c>
      <c r="Q24" s="44" t="str">
        <f>IF(Data[[#This Row],[Total Actual Payment]] = Data[[#This Row],[Total Expected Amount]], "Payment Complete",
IF(Data[[#This Row],[Total Actual Payment]] &gt; Data[[#This Row],[Total Expected Amount]], "Overpaid",
IF(Data[[#This Row],[Total Actual Payment]] &gt; 0, "In Progress", "Not Started")))</f>
        <v>Payment Complete</v>
      </c>
    </row>
    <row r="25" spans="2:17" ht="30" customHeight="1" x14ac:dyDescent="0.15">
      <c r="B25" s="29">
        <v>45676</v>
      </c>
      <c r="C25" s="38">
        <v>6</v>
      </c>
      <c r="D25" s="39">
        <v>3</v>
      </c>
      <c r="E25" s="39">
        <f>Data[[#This Row],[Number of forms Entitled]]-Data[[#This Row],[Anticipated Number of form collected]]</f>
        <v>3</v>
      </c>
      <c r="F25" s="24" t="str">
        <f>IF(Data[[#This Row],[Anticipated Actual Forms remaining]]&lt;0, "Forms Oweing", IF(Data[[#This Row],[Anticipated Actual Forms remaining]]=0, "Collected All", "Remaining"))</f>
        <v>Remaining</v>
      </c>
      <c r="G25" s="30" t="s">
        <v>44</v>
      </c>
      <c r="H25" s="25" t="s">
        <v>45</v>
      </c>
      <c r="I25" s="41">
        <f t="shared" ca="1" si="1"/>
        <v>45809</v>
      </c>
      <c r="J25" s="37">
        <v>45964</v>
      </c>
      <c r="K25" s="43">
        <v>30000</v>
      </c>
      <c r="L25" s="43">
        <v>50000</v>
      </c>
      <c r="M25" s="43">
        <v>0</v>
      </c>
      <c r="N25" s="42">
        <v>0</v>
      </c>
      <c r="O25" s="42">
        <f>SUM(Data[[#This Row],[Actual Payment Amount Start Date (installment 1)]:[Instlament 3]])</f>
        <v>50000</v>
      </c>
      <c r="P25" s="42">
        <f>Data[[#This Row],[Total Expected Amount]]-Data[[#This Row],[Total Actual Payment]]</f>
        <v>-20000</v>
      </c>
      <c r="Q25" s="44" t="str">
        <f>IF(Data[[#This Row],[Total Actual Payment]] = Data[[#This Row],[Total Expected Amount]], "Payment Complete",
IF(Data[[#This Row],[Total Actual Payment]] &gt; Data[[#This Row],[Total Expected Amount]], "Overpaid",
IF(Data[[#This Row],[Total Actual Payment]] &gt; 0, "In Progress", "Not Started")))</f>
        <v>Overpaid</v>
      </c>
    </row>
    <row r="26" spans="2:17" ht="30" customHeight="1" x14ac:dyDescent="0.15">
      <c r="B26" s="29">
        <v>45677</v>
      </c>
      <c r="C26" s="38">
        <v>6</v>
      </c>
      <c r="D26" s="39">
        <v>3</v>
      </c>
      <c r="E26" s="39">
        <f>Data[[#This Row],[Number of forms Entitled]]-Data[[#This Row],[Anticipated Number of form collected]]</f>
        <v>3</v>
      </c>
      <c r="F26" s="24" t="str">
        <f>IF(Data[[#This Row],[Anticipated Actual Forms remaining]]&lt;0, "Forms Oweing", IF(Data[[#This Row],[Anticipated Actual Forms remaining]]=0, "Collected All", "Remaining"))</f>
        <v>Remaining</v>
      </c>
      <c r="G26" s="30" t="s">
        <v>44</v>
      </c>
      <c r="H26" s="25" t="s">
        <v>45</v>
      </c>
      <c r="I26" s="41">
        <f t="shared" ca="1" si="1"/>
        <v>45809</v>
      </c>
      <c r="J26" s="37">
        <v>45965</v>
      </c>
      <c r="K26" s="43">
        <v>30000</v>
      </c>
      <c r="L26" s="43">
        <v>9000</v>
      </c>
      <c r="M26" s="43">
        <v>8000</v>
      </c>
      <c r="N26" s="42">
        <v>0</v>
      </c>
      <c r="O26" s="42">
        <f>SUM(Data[[#This Row],[Actual Payment Amount Start Date (installment 1)]:[Instlament 3]])</f>
        <v>17000</v>
      </c>
      <c r="P26" s="42">
        <f>Data[[#This Row],[Total Expected Amount]]-Data[[#This Row],[Total Actual Payment]]</f>
        <v>13000</v>
      </c>
      <c r="Q26" s="44" t="str">
        <f>IF(Data[[#This Row],[Total Actual Payment]] = Data[[#This Row],[Total Expected Amount]], "Payment Complete",
IF(Data[[#This Row],[Total Actual Payment]] &gt; Data[[#This Row],[Total Expected Amount]], "Overpaid",
IF(Data[[#This Row],[Total Actual Payment]] &gt; 0, "In Progress", "Not Started")))</f>
        <v>In Progress</v>
      </c>
    </row>
    <row r="27" spans="2:17" ht="30" customHeight="1" x14ac:dyDescent="0.15">
      <c r="B27" s="29">
        <v>45678</v>
      </c>
      <c r="C27" s="38">
        <v>6</v>
      </c>
      <c r="D27" s="39">
        <v>3</v>
      </c>
      <c r="E27" s="39">
        <f>Data[[#This Row],[Number of forms Entitled]]-Data[[#This Row],[Anticipated Number of form collected]]</f>
        <v>3</v>
      </c>
      <c r="F27" s="24" t="str">
        <f>IF(Data[[#This Row],[Anticipated Actual Forms remaining]]&lt;0, "Forms Oweing", IF(Data[[#This Row],[Anticipated Actual Forms remaining]]=0, "Collected All", "Remaining"))</f>
        <v>Remaining</v>
      </c>
      <c r="G27" s="30" t="s">
        <v>44</v>
      </c>
      <c r="H27" s="25" t="s">
        <v>45</v>
      </c>
      <c r="I27" s="41">
        <f t="shared" ca="1" si="1"/>
        <v>45809</v>
      </c>
      <c r="J27" s="37">
        <v>45966</v>
      </c>
      <c r="K27" s="43">
        <v>30000</v>
      </c>
      <c r="L27" s="43">
        <v>9000</v>
      </c>
      <c r="M27" s="43"/>
      <c r="N27" s="42">
        <v>0</v>
      </c>
      <c r="O27" s="42">
        <f>SUM(Data[[#This Row],[Actual Payment Amount Start Date (installment 1)]:[Instlament 3]])</f>
        <v>9000</v>
      </c>
      <c r="P27" s="42">
        <f>Data[[#This Row],[Total Expected Amount]]-Data[[#This Row],[Total Actual Payment]]</f>
        <v>21000</v>
      </c>
      <c r="Q27" s="44" t="str">
        <f>IF(Data[[#This Row],[Total Actual Payment]] = Data[[#This Row],[Total Expected Amount]], "Payment Complete",
IF(Data[[#This Row],[Total Actual Payment]] &gt; Data[[#This Row],[Total Expected Amount]], "Overpaid",
IF(Data[[#This Row],[Total Actual Payment]] &gt; 0, "In Progress", "Not Started")))</f>
        <v>In Progress</v>
      </c>
    </row>
    <row r="28" spans="2:17" ht="30" customHeight="1" x14ac:dyDescent="0.15">
      <c r="B28" s="29">
        <v>45679</v>
      </c>
      <c r="C28" s="38">
        <v>6</v>
      </c>
      <c r="D28" s="39">
        <v>3</v>
      </c>
      <c r="E28" s="39">
        <f>Data[[#This Row],[Number of forms Entitled]]-Data[[#This Row],[Anticipated Number of form collected]]</f>
        <v>3</v>
      </c>
      <c r="F28" s="24" t="str">
        <f>IF(Data[[#This Row],[Anticipated Actual Forms remaining]]&lt;0, "Forms Oweing", IF(Data[[#This Row],[Anticipated Actual Forms remaining]]=0, "Collected All", "Remaining"))</f>
        <v>Remaining</v>
      </c>
      <c r="G28" s="30" t="s">
        <v>44</v>
      </c>
      <c r="H28" s="25" t="s">
        <v>45</v>
      </c>
      <c r="I28" s="41">
        <f t="shared" ca="1" si="1"/>
        <v>45809</v>
      </c>
      <c r="J28" s="37">
        <v>45967</v>
      </c>
      <c r="K28" s="43">
        <v>30000</v>
      </c>
      <c r="L28" s="43">
        <v>50000</v>
      </c>
      <c r="M28" s="43">
        <v>300000</v>
      </c>
      <c r="N28" s="42">
        <v>0</v>
      </c>
      <c r="O28" s="42">
        <f>SUM(Data[[#This Row],[Actual Payment Amount Start Date (installment 1)]:[Instlament 3]])</f>
        <v>350000</v>
      </c>
      <c r="P28" s="42">
        <f>Data[[#This Row],[Total Expected Amount]]-Data[[#This Row],[Total Actual Payment]]</f>
        <v>-320000</v>
      </c>
      <c r="Q28" s="44" t="str">
        <f>IF(Data[[#This Row],[Total Actual Payment]] = Data[[#This Row],[Total Expected Amount]], "Payment Complete",
IF(Data[[#This Row],[Total Actual Payment]] &gt; Data[[#This Row],[Total Expected Amount]], "Overpaid",
IF(Data[[#This Row],[Total Actual Payment]] &gt; 0, "In Progress", "Not Started")))</f>
        <v>Overpaid</v>
      </c>
    </row>
    <row r="29" spans="2:17" ht="30" customHeight="1" x14ac:dyDescent="0.15">
      <c r="B29" s="29">
        <v>45680</v>
      </c>
      <c r="C29" s="38">
        <v>6</v>
      </c>
      <c r="D29" s="39">
        <v>3</v>
      </c>
      <c r="E29" s="39">
        <f>Data[[#This Row],[Number of forms Entitled]]-Data[[#This Row],[Anticipated Number of form collected]]</f>
        <v>3</v>
      </c>
      <c r="F29" s="24" t="str">
        <f>IF(Data[[#This Row],[Anticipated Actual Forms remaining]]&lt;0, "Forms Oweing", IF(Data[[#This Row],[Anticipated Actual Forms remaining]]=0, "Collected All", "Remaining"))</f>
        <v>Remaining</v>
      </c>
      <c r="G29" s="30" t="s">
        <v>44</v>
      </c>
      <c r="H29" s="25" t="s">
        <v>45</v>
      </c>
      <c r="I29" s="41">
        <f t="shared" ca="1" si="1"/>
        <v>45809</v>
      </c>
      <c r="J29" s="37">
        <v>45968</v>
      </c>
      <c r="K29" s="43">
        <v>30000</v>
      </c>
      <c r="L29" s="43">
        <v>50000</v>
      </c>
      <c r="M29" s="43">
        <v>300000</v>
      </c>
      <c r="N29" s="42">
        <v>0</v>
      </c>
      <c r="O29" s="42">
        <f>SUM(Data[[#This Row],[Actual Payment Amount Start Date (installment 1)]:[Instlament 3]])</f>
        <v>350000</v>
      </c>
      <c r="P29" s="42">
        <f>Data[[#This Row],[Total Expected Amount]]-Data[[#This Row],[Total Actual Payment]]</f>
        <v>-320000</v>
      </c>
      <c r="Q29" s="44" t="str">
        <f>IF(Data[[#This Row],[Total Actual Payment]] = Data[[#This Row],[Total Expected Amount]], "Payment Complete",
IF(Data[[#This Row],[Total Actual Payment]] &gt; Data[[#This Row],[Total Expected Amount]], "Overpaid",
IF(Data[[#This Row],[Total Actual Payment]] &gt; 0, "In Progress", "Not Started")))</f>
        <v>Overpaid</v>
      </c>
    </row>
    <row r="30" spans="2:17" ht="30" customHeight="1" x14ac:dyDescent="0.15">
      <c r="B30" s="29">
        <v>45681</v>
      </c>
      <c r="C30" s="38">
        <v>6</v>
      </c>
      <c r="D30" s="39">
        <v>3</v>
      </c>
      <c r="E30" s="39">
        <f>Data[[#This Row],[Number of forms Entitled]]-Data[[#This Row],[Anticipated Number of form collected]]</f>
        <v>3</v>
      </c>
      <c r="F30" s="24" t="str">
        <f>IF(Data[[#This Row],[Anticipated Actual Forms remaining]]&lt;0, "Forms Oweing", IF(Data[[#This Row],[Anticipated Actual Forms remaining]]=0, "Collected All", "Remaining"))</f>
        <v>Remaining</v>
      </c>
      <c r="G30" s="30" t="s">
        <v>44</v>
      </c>
      <c r="H30" s="25" t="s">
        <v>45</v>
      </c>
      <c r="I30" s="41">
        <f t="shared" ca="1" si="1"/>
        <v>45809</v>
      </c>
      <c r="J30" s="37">
        <v>45969</v>
      </c>
      <c r="K30" s="43">
        <v>30000</v>
      </c>
      <c r="L30" s="43">
        <v>50000</v>
      </c>
      <c r="M30" s="43">
        <v>300000</v>
      </c>
      <c r="N30" s="42">
        <v>0</v>
      </c>
      <c r="O30" s="42">
        <f>SUM(Data[[#This Row],[Actual Payment Amount Start Date (installment 1)]:[Instlament 3]])</f>
        <v>350000</v>
      </c>
      <c r="P30" s="42">
        <f>Data[[#This Row],[Total Expected Amount]]-Data[[#This Row],[Total Actual Payment]]</f>
        <v>-320000</v>
      </c>
      <c r="Q30" s="44" t="str">
        <f>IF(Data[[#This Row],[Total Actual Payment]] = Data[[#This Row],[Total Expected Amount]], "Payment Complete",
IF(Data[[#This Row],[Total Actual Payment]] &gt; Data[[#This Row],[Total Expected Amount]], "Overpaid",
IF(Data[[#This Row],[Total Actual Payment]] &gt; 0, "In Progress", "Not Started")))</f>
        <v>Overpaid</v>
      </c>
    </row>
    <row r="31" spans="2:17" ht="30" customHeight="1" x14ac:dyDescent="0.15">
      <c r="B31" s="29">
        <v>45682</v>
      </c>
      <c r="C31" s="38">
        <v>6</v>
      </c>
      <c r="D31" s="39">
        <v>1</v>
      </c>
      <c r="E31" s="39">
        <f>Data[[#This Row],[Number of forms Entitled]]-Data[[#This Row],[Anticipated Number of form collected]]</f>
        <v>5</v>
      </c>
      <c r="F31" s="24" t="str">
        <f>IF(Data[[#This Row],[Anticipated Actual Forms remaining]]&lt;0, "Forms Oweing", IF(Data[[#This Row],[Anticipated Actual Forms remaining]]=0, "Collected All", "Remaining"))</f>
        <v>Remaining</v>
      </c>
      <c r="G31" s="30" t="s">
        <v>44</v>
      </c>
      <c r="H31" s="25" t="s">
        <v>45</v>
      </c>
      <c r="I31" s="41">
        <f t="shared" ca="1" si="1"/>
        <v>45809</v>
      </c>
      <c r="J31" s="37">
        <v>45970</v>
      </c>
      <c r="K31" s="43">
        <v>30000</v>
      </c>
      <c r="L31" s="43">
        <v>0</v>
      </c>
      <c r="M31" s="43">
        <v>0</v>
      </c>
      <c r="N31" s="42">
        <v>0</v>
      </c>
      <c r="O31" s="42">
        <f>SUM(Data[[#This Row],[Actual Payment Amount Start Date (installment 1)]:[Instlament 3]])</f>
        <v>0</v>
      </c>
      <c r="P31" s="42">
        <f>Data[[#This Row],[Total Expected Amount]]-Data[[#This Row],[Total Actual Payment]]</f>
        <v>30000</v>
      </c>
      <c r="Q31" s="44" t="str">
        <f>IF(Data[[#This Row],[Total Actual Payment]] = Data[[#This Row],[Total Expected Amount]], "Payment Complete",
IF(Data[[#This Row],[Total Actual Payment]] &gt; Data[[#This Row],[Total Expected Amount]], "Overpaid",
IF(Data[[#This Row],[Total Actual Payment]] &gt; 0, "In Progress", "Not Started")))</f>
        <v>Not Started</v>
      </c>
    </row>
    <row r="32" spans="2:17" ht="30" customHeight="1" x14ac:dyDescent="0.15">
      <c r="B32" s="29">
        <v>45683</v>
      </c>
      <c r="C32" s="38">
        <v>6</v>
      </c>
      <c r="D32" s="39">
        <v>3</v>
      </c>
      <c r="E32" s="39">
        <f>Data[[#This Row],[Number of forms Entitled]]-Data[[#This Row],[Anticipated Number of form collected]]</f>
        <v>3</v>
      </c>
      <c r="F32" s="24" t="str">
        <f>IF(Data[[#This Row],[Anticipated Actual Forms remaining]]&lt;0, "Forms Oweing", IF(Data[[#This Row],[Anticipated Actual Forms remaining]]=0, "Collected All", "Remaining"))</f>
        <v>Remaining</v>
      </c>
      <c r="G32" s="30" t="s">
        <v>44</v>
      </c>
      <c r="H32" s="25" t="s">
        <v>45</v>
      </c>
      <c r="I32" s="41">
        <f t="shared" ca="1" si="1"/>
        <v>45809</v>
      </c>
      <c r="J32" s="37">
        <v>45971</v>
      </c>
      <c r="K32" s="43">
        <v>30000</v>
      </c>
      <c r="L32" s="43">
        <v>0</v>
      </c>
      <c r="M32" s="43">
        <v>0</v>
      </c>
      <c r="N32" s="42">
        <v>0</v>
      </c>
      <c r="O32" s="42">
        <f>SUM(Data[[#This Row],[Actual Payment Amount Start Date (installment 1)]:[Instlament 3]])</f>
        <v>0</v>
      </c>
      <c r="P32" s="42">
        <f>Data[[#This Row],[Total Expected Amount]]-Data[[#This Row],[Total Actual Payment]]</f>
        <v>30000</v>
      </c>
      <c r="Q32" s="44" t="str">
        <f>IF(Data[[#This Row],[Total Actual Payment]] = Data[[#This Row],[Total Expected Amount]], "Payment Complete",
IF(Data[[#This Row],[Total Actual Payment]] &gt; Data[[#This Row],[Total Expected Amount]], "Overpaid",
IF(Data[[#This Row],[Total Actual Payment]] &gt; 0, "In Progress", "Not Started")))</f>
        <v>Not Started</v>
      </c>
    </row>
    <row r="33" spans="2:17" ht="30" customHeight="1" x14ac:dyDescent="0.15">
      <c r="B33" s="29">
        <v>45684</v>
      </c>
      <c r="C33" s="38">
        <v>6</v>
      </c>
      <c r="D33" s="40">
        <v>11</v>
      </c>
      <c r="E33" s="39">
        <f>Data[[#This Row],[Number of forms Entitled]]-Data[[#This Row],[Anticipated Number of form collected]]</f>
        <v>-5</v>
      </c>
      <c r="F33" s="24" t="str">
        <f>IF(Data[[#This Row],[Anticipated Actual Forms remaining]]&lt;0, "Forms Oweing", IF(Data[[#This Row],[Anticipated Actual Forms remaining]]=0, "Collected All", "Remaining"))</f>
        <v>Forms Oweing</v>
      </c>
      <c r="G33" s="30" t="s">
        <v>44</v>
      </c>
      <c r="H33" s="25" t="s">
        <v>45</v>
      </c>
      <c r="I33" s="41">
        <f t="shared" ca="1" si="1"/>
        <v>45809</v>
      </c>
      <c r="J33" s="37">
        <v>45972</v>
      </c>
      <c r="K33" s="43">
        <v>30000</v>
      </c>
      <c r="L33" s="43">
        <v>0</v>
      </c>
      <c r="M33" s="43">
        <v>0</v>
      </c>
      <c r="N33" s="42">
        <v>0</v>
      </c>
      <c r="O33" s="42">
        <f>SUM(Data[[#This Row],[Actual Payment Amount Start Date (installment 1)]:[Instlament 3]])</f>
        <v>0</v>
      </c>
      <c r="P33" s="42">
        <f>Data[[#This Row],[Total Expected Amount]]-Data[[#This Row],[Total Actual Payment]]</f>
        <v>30000</v>
      </c>
      <c r="Q33" s="44" t="str">
        <f>IF(Data[[#This Row],[Total Actual Payment]] = Data[[#This Row],[Total Expected Amount]], "Payment Complete",
IF(Data[[#This Row],[Total Actual Payment]] &gt; Data[[#This Row],[Total Expected Amount]], "Overpaid",
IF(Data[[#This Row],[Total Actual Payment]] &gt; 0, "In Progress", "Not Started")))</f>
        <v>Not Started</v>
      </c>
    </row>
    <row r="34" spans="2:17" ht="30" customHeight="1" x14ac:dyDescent="0.15">
      <c r="B34" s="29">
        <v>45685</v>
      </c>
      <c r="C34" s="38">
        <v>6</v>
      </c>
      <c r="D34" s="40">
        <v>11</v>
      </c>
      <c r="E34" s="39">
        <f>Data[[#This Row],[Number of forms Entitled]]-Data[[#This Row],[Anticipated Number of form collected]]</f>
        <v>-5</v>
      </c>
      <c r="F34" s="24" t="str">
        <f>IF(Data[[#This Row],[Anticipated Actual Forms remaining]]&lt;0, "Forms Oweing", IF(Data[[#This Row],[Anticipated Actual Forms remaining]]=0, "Collected All", "Remaining"))</f>
        <v>Forms Oweing</v>
      </c>
      <c r="G34" s="30" t="s">
        <v>44</v>
      </c>
      <c r="H34" s="25" t="s">
        <v>45</v>
      </c>
      <c r="I34" s="41">
        <f t="shared" ca="1" si="1"/>
        <v>45809</v>
      </c>
      <c r="J34" s="37">
        <v>45973</v>
      </c>
      <c r="K34" s="43">
        <v>30000</v>
      </c>
      <c r="L34" s="43">
        <v>0</v>
      </c>
      <c r="M34" s="43">
        <v>0</v>
      </c>
      <c r="N34" s="42">
        <v>0</v>
      </c>
      <c r="O34" s="42">
        <f>SUM(Data[[#This Row],[Actual Payment Amount Start Date (installment 1)]:[Instlament 3]])</f>
        <v>0</v>
      </c>
      <c r="P34" s="42">
        <f>Data[[#This Row],[Total Expected Amount]]-Data[[#This Row],[Total Actual Payment]]</f>
        <v>30000</v>
      </c>
      <c r="Q34" s="44" t="str">
        <f>IF(Data[[#This Row],[Total Actual Payment]] = Data[[#This Row],[Total Expected Amount]], "Payment Complete",
IF(Data[[#This Row],[Total Actual Payment]] &gt; Data[[#This Row],[Total Expected Amount]], "Overpaid",
IF(Data[[#This Row],[Total Actual Payment]] &gt; 0, "In Progress", "Not Started")))</f>
        <v>Not Started</v>
      </c>
    </row>
    <row r="35" spans="2:17" ht="30" customHeight="1" x14ac:dyDescent="0.15">
      <c r="B35" s="29">
        <v>45686</v>
      </c>
      <c r="C35" s="38">
        <v>6</v>
      </c>
      <c r="D35" s="40">
        <v>11</v>
      </c>
      <c r="E35" s="39">
        <f>Data[[#This Row],[Number of forms Entitled]]-Data[[#This Row],[Anticipated Number of form collected]]</f>
        <v>-5</v>
      </c>
      <c r="F35" s="24" t="str">
        <f>IF(Data[[#This Row],[Anticipated Actual Forms remaining]]&lt;0, "Forms Oweing", IF(Data[[#This Row],[Anticipated Actual Forms remaining]]=0, "Collected All", "Remaining"))</f>
        <v>Forms Oweing</v>
      </c>
      <c r="G35" s="30" t="s">
        <v>44</v>
      </c>
      <c r="H35" s="25" t="s">
        <v>45</v>
      </c>
      <c r="I35" s="41">
        <f t="shared" ca="1" si="1"/>
        <v>45809</v>
      </c>
      <c r="J35" s="37">
        <v>45974</v>
      </c>
      <c r="K35" s="43">
        <v>30000</v>
      </c>
      <c r="L35" s="43">
        <v>0</v>
      </c>
      <c r="M35" s="43">
        <v>0</v>
      </c>
      <c r="N35" s="42">
        <v>0</v>
      </c>
      <c r="O35" s="42">
        <f>SUM(Data[[#This Row],[Actual Payment Amount Start Date (installment 1)]:[Instlament 3]])</f>
        <v>0</v>
      </c>
      <c r="P35" s="42">
        <f>Data[[#This Row],[Total Expected Amount]]-Data[[#This Row],[Total Actual Payment]]</f>
        <v>30000</v>
      </c>
      <c r="Q35" s="44" t="str">
        <f>IF(Data[[#This Row],[Total Actual Payment]] = Data[[#This Row],[Total Expected Amount]], "Payment Complete",
IF(Data[[#This Row],[Total Actual Payment]] &gt; Data[[#This Row],[Total Expected Amount]], "Overpaid",
IF(Data[[#This Row],[Total Actual Payment]] &gt; 0, "In Progress", "Not Started")))</f>
        <v>Not Started</v>
      </c>
    </row>
    <row r="36" spans="2:17" ht="30" customHeight="1" x14ac:dyDescent="0.15">
      <c r="B36" s="29">
        <v>45687</v>
      </c>
      <c r="C36" s="38">
        <v>6</v>
      </c>
      <c r="D36" s="40">
        <v>11</v>
      </c>
      <c r="E36" s="39">
        <f>Data[[#This Row],[Number of forms Entitled]]-Data[[#This Row],[Anticipated Number of form collected]]</f>
        <v>-5</v>
      </c>
      <c r="F36" s="24" t="str">
        <f>IF(Data[[#This Row],[Anticipated Actual Forms remaining]]&lt;0, "Forms Oweing", IF(Data[[#This Row],[Anticipated Actual Forms remaining]]=0, "Collected All", "Remaining"))</f>
        <v>Forms Oweing</v>
      </c>
      <c r="G36" s="30" t="s">
        <v>44</v>
      </c>
      <c r="H36" s="25" t="s">
        <v>45</v>
      </c>
      <c r="I36" s="41">
        <f t="shared" ca="1" si="1"/>
        <v>45809</v>
      </c>
      <c r="J36" s="37">
        <v>45975</v>
      </c>
      <c r="K36" s="43">
        <v>30000</v>
      </c>
      <c r="L36" s="43">
        <v>30000</v>
      </c>
      <c r="M36" s="43">
        <v>0</v>
      </c>
      <c r="N36" s="42">
        <v>0</v>
      </c>
      <c r="O36" s="42">
        <f>SUM(Data[[#This Row],[Actual Payment Amount Start Date (installment 1)]:[Instlament 3]])</f>
        <v>30000</v>
      </c>
      <c r="P36" s="42">
        <f>Data[[#This Row],[Total Expected Amount]]-Data[[#This Row],[Total Actual Payment]]</f>
        <v>0</v>
      </c>
      <c r="Q36" s="44" t="str">
        <f>IF(Data[[#This Row],[Total Actual Payment]] = Data[[#This Row],[Total Expected Amount]], "Payment Complete",
IF(Data[[#This Row],[Total Actual Payment]] &gt; Data[[#This Row],[Total Expected Amount]], "Overpaid",
IF(Data[[#This Row],[Total Actual Payment]] &gt; 0, "In Progress", "Not Started")))</f>
        <v>Payment Complete</v>
      </c>
    </row>
    <row r="37" spans="2:17" ht="30" customHeight="1" x14ac:dyDescent="0.15">
      <c r="B37" s="29">
        <v>45688</v>
      </c>
      <c r="C37" s="38">
        <v>6</v>
      </c>
      <c r="D37" s="40">
        <v>11</v>
      </c>
      <c r="E37" s="39">
        <f>Data[[#This Row],[Number of forms Entitled]]-Data[[#This Row],[Anticipated Number of form collected]]</f>
        <v>-5</v>
      </c>
      <c r="F37" s="24" t="str">
        <f>IF(Data[[#This Row],[Anticipated Actual Forms remaining]]&lt;0, "Forms Oweing", IF(Data[[#This Row],[Anticipated Actual Forms remaining]]=0, "Collected All", "Remaining"))</f>
        <v>Forms Oweing</v>
      </c>
      <c r="G37" s="30" t="s">
        <v>44</v>
      </c>
      <c r="H37" s="25" t="s">
        <v>45</v>
      </c>
      <c r="I37" s="41">
        <f t="shared" ca="1" si="1"/>
        <v>45809</v>
      </c>
      <c r="J37" s="37">
        <v>45976</v>
      </c>
      <c r="K37" s="43">
        <v>30000</v>
      </c>
      <c r="L37" s="43">
        <v>500</v>
      </c>
      <c r="M37" s="43">
        <v>0</v>
      </c>
      <c r="N37" s="42">
        <v>0</v>
      </c>
      <c r="O37" s="42">
        <f>SUM(Data[[#This Row],[Actual Payment Amount Start Date (installment 1)]:[Instlament 3]])</f>
        <v>500</v>
      </c>
      <c r="P37" s="42">
        <f>Data[[#This Row],[Total Expected Amount]]-Data[[#This Row],[Total Actual Payment]]</f>
        <v>29500</v>
      </c>
      <c r="Q37" s="44" t="str">
        <f>IF(Data[[#This Row],[Total Actual Payment]] = Data[[#This Row],[Total Expected Amount]], "Payment Complete",
IF(Data[[#This Row],[Total Actual Payment]] &gt; Data[[#This Row],[Total Expected Amount]], "Overpaid",
IF(Data[[#This Row],[Total Actual Payment]] &gt; 0, "In Progress", "Not Started")))</f>
        <v>In Progress</v>
      </c>
    </row>
    <row r="38" spans="2:17" ht="30" customHeight="1" x14ac:dyDescent="0.15">
      <c r="B38" s="29">
        <v>45689</v>
      </c>
      <c r="C38" s="38">
        <v>6</v>
      </c>
      <c r="D38" s="40">
        <v>11</v>
      </c>
      <c r="E38" s="39">
        <f>Data[[#This Row],[Number of forms Entitled]]-Data[[#This Row],[Anticipated Number of form collected]]</f>
        <v>-5</v>
      </c>
      <c r="F38" s="24" t="str">
        <f>IF(Data[[#This Row],[Anticipated Actual Forms remaining]]&lt;0, "Forms Oweing", IF(Data[[#This Row],[Anticipated Actual Forms remaining]]=0, "Collected All", "Remaining"))</f>
        <v>Forms Oweing</v>
      </c>
      <c r="G38" s="30" t="s">
        <v>44</v>
      </c>
      <c r="H38" s="25" t="s">
        <v>45</v>
      </c>
      <c r="I38" s="41">
        <f t="shared" ca="1" si="1"/>
        <v>45809</v>
      </c>
      <c r="J38" s="37">
        <v>45977</v>
      </c>
      <c r="K38" s="43">
        <v>30000</v>
      </c>
      <c r="L38" s="43">
        <v>29500</v>
      </c>
      <c r="M38" s="43">
        <v>0</v>
      </c>
      <c r="N38" s="42">
        <v>0</v>
      </c>
      <c r="O38" s="42">
        <f>SUM(Data[[#This Row],[Actual Payment Amount Start Date (installment 1)]:[Instlament 3]])</f>
        <v>29500</v>
      </c>
      <c r="P38" s="42">
        <f>Data[[#This Row],[Total Expected Amount]]-Data[[#This Row],[Total Actual Payment]]</f>
        <v>500</v>
      </c>
      <c r="Q38" s="44" t="str">
        <f>IF(Data[[#This Row],[Total Actual Payment]] = Data[[#This Row],[Total Expected Amount]], "Payment Complete",
IF(Data[[#This Row],[Total Actual Payment]] &gt; Data[[#This Row],[Total Expected Amount]], "Overpaid",
IF(Data[[#This Row],[Total Actual Payment]] &gt; 0, "In Progress", "Not Started")))</f>
        <v>In Progress</v>
      </c>
    </row>
    <row r="39" spans="2:17" ht="30" customHeight="1" x14ac:dyDescent="0.15">
      <c r="B39" s="29">
        <v>45690</v>
      </c>
      <c r="C39" s="38">
        <v>6</v>
      </c>
      <c r="D39" s="40">
        <v>11</v>
      </c>
      <c r="E39" s="39">
        <f>Data[[#This Row],[Number of forms Entitled]]-Data[[#This Row],[Anticipated Number of form collected]]</f>
        <v>-5</v>
      </c>
      <c r="F39" s="24" t="str">
        <f>IF(Data[[#This Row],[Anticipated Actual Forms remaining]]&lt;0, "Forms Oweing", IF(Data[[#This Row],[Anticipated Actual Forms remaining]]=0, "Collected All", "Remaining"))</f>
        <v>Forms Oweing</v>
      </c>
      <c r="G39" s="30" t="s">
        <v>44</v>
      </c>
      <c r="H39" s="25" t="s">
        <v>45</v>
      </c>
      <c r="I39" s="41">
        <f t="shared" ca="1" si="1"/>
        <v>45809</v>
      </c>
      <c r="J39" s="37">
        <v>45978</v>
      </c>
      <c r="K39" s="43">
        <v>30000</v>
      </c>
      <c r="L39" s="43">
        <v>100000</v>
      </c>
      <c r="M39" s="43">
        <v>0</v>
      </c>
      <c r="N39" s="42">
        <v>0</v>
      </c>
      <c r="O39" s="42">
        <f>SUM(Data[[#This Row],[Actual Payment Amount Start Date (installment 1)]:[Instlament 3]])</f>
        <v>100000</v>
      </c>
      <c r="P39" s="42">
        <f>Data[[#This Row],[Total Expected Amount]]-Data[[#This Row],[Total Actual Payment]]</f>
        <v>-70000</v>
      </c>
      <c r="Q39" s="44" t="str">
        <f>IF(Data[[#This Row],[Total Actual Payment]] = Data[[#This Row],[Total Expected Amount]], "Payment Complete",
IF(Data[[#This Row],[Total Actual Payment]] &gt; Data[[#This Row],[Total Expected Amount]], "Overpaid",
IF(Data[[#This Row],[Total Actual Payment]] &gt; 0, "In Progress", "Not Started")))</f>
        <v>Overpaid</v>
      </c>
    </row>
    <row r="40" spans="2:17" ht="30" customHeight="1" x14ac:dyDescent="0.15">
      <c r="B40" s="29">
        <v>45691</v>
      </c>
      <c r="C40" s="38">
        <v>6</v>
      </c>
      <c r="D40" s="40">
        <v>11</v>
      </c>
      <c r="E40" s="39">
        <f>Data[[#This Row],[Number of forms Entitled]]-Data[[#This Row],[Anticipated Number of form collected]]</f>
        <v>-5</v>
      </c>
      <c r="F40" s="24" t="str">
        <f>IF(Data[[#This Row],[Anticipated Actual Forms remaining]]&lt;0, "Forms Oweing", IF(Data[[#This Row],[Anticipated Actual Forms remaining]]=0, "Collected All", "Remaining"))</f>
        <v>Forms Oweing</v>
      </c>
      <c r="G40" s="30" t="s">
        <v>44</v>
      </c>
      <c r="H40" s="25" t="s">
        <v>45</v>
      </c>
      <c r="I40" s="41">
        <f t="shared" ca="1" si="1"/>
        <v>45809</v>
      </c>
      <c r="J40" s="37">
        <v>45979</v>
      </c>
      <c r="K40" s="43">
        <v>30000</v>
      </c>
      <c r="L40" s="43">
        <v>500</v>
      </c>
      <c r="M40" s="43">
        <v>0</v>
      </c>
      <c r="N40" s="42">
        <v>0</v>
      </c>
      <c r="O40" s="42">
        <f>SUM(Data[[#This Row],[Actual Payment Amount Start Date (installment 1)]:[Instlament 3]])</f>
        <v>500</v>
      </c>
      <c r="P40" s="42">
        <f>Data[[#This Row],[Total Expected Amount]]-Data[[#This Row],[Total Actual Payment]]</f>
        <v>29500</v>
      </c>
      <c r="Q40" s="44" t="str">
        <f>IF(Data[[#This Row],[Total Actual Payment]] = Data[[#This Row],[Total Expected Amount]], "Payment Complete",
IF(Data[[#This Row],[Total Actual Payment]] &gt; Data[[#This Row],[Total Expected Amount]], "Overpaid",
IF(Data[[#This Row],[Total Actual Payment]] &gt; 0, "In Progress", "Not Started")))</f>
        <v>In Progress</v>
      </c>
    </row>
    <row r="41" spans="2:17" ht="30" customHeight="1" x14ac:dyDescent="0.15">
      <c r="B41" s="29">
        <v>45692</v>
      </c>
      <c r="C41" s="38">
        <v>6</v>
      </c>
      <c r="D41" s="40">
        <v>11</v>
      </c>
      <c r="E41" s="39">
        <f>Data[[#This Row],[Number of forms Entitled]]-Data[[#This Row],[Anticipated Number of form collected]]</f>
        <v>-5</v>
      </c>
      <c r="F41" s="24" t="str">
        <f>IF(Data[[#This Row],[Anticipated Actual Forms remaining]]&lt;0, "Forms Oweing", IF(Data[[#This Row],[Anticipated Actual Forms remaining]]=0, "Collected All", "Remaining"))</f>
        <v>Forms Oweing</v>
      </c>
      <c r="G41" s="30" t="s">
        <v>44</v>
      </c>
      <c r="H41" s="25" t="s">
        <v>45</v>
      </c>
      <c r="I41" s="41">
        <f t="shared" ca="1" si="1"/>
        <v>45809</v>
      </c>
      <c r="J41" s="37">
        <v>45980</v>
      </c>
      <c r="K41" s="43">
        <v>30000</v>
      </c>
      <c r="L41" s="43">
        <v>500</v>
      </c>
      <c r="M41" s="43">
        <v>0</v>
      </c>
      <c r="N41" s="42">
        <v>0</v>
      </c>
      <c r="O41" s="42">
        <f>SUM(Data[[#This Row],[Actual Payment Amount Start Date (installment 1)]:[Instlament 3]])</f>
        <v>500</v>
      </c>
      <c r="P41" s="42">
        <f>Data[[#This Row],[Total Expected Amount]]-Data[[#This Row],[Total Actual Payment]]</f>
        <v>29500</v>
      </c>
      <c r="Q41" s="44" t="str">
        <f>IF(Data[[#This Row],[Total Actual Payment]] = Data[[#This Row],[Total Expected Amount]], "Payment Complete",
IF(Data[[#This Row],[Total Actual Payment]] &gt; Data[[#This Row],[Total Expected Amount]], "Overpaid",
IF(Data[[#This Row],[Total Actual Payment]] &gt; 0, "In Progress", "Not Started")))</f>
        <v>In Progress</v>
      </c>
    </row>
    <row r="42" spans="2:17" ht="30" customHeight="1" x14ac:dyDescent="0.15">
      <c r="B42" s="29">
        <v>45693</v>
      </c>
      <c r="C42" s="38">
        <v>6</v>
      </c>
      <c r="D42" s="40">
        <v>11</v>
      </c>
      <c r="E42" s="39">
        <f>Data[[#This Row],[Number of forms Entitled]]-Data[[#This Row],[Anticipated Number of form collected]]</f>
        <v>-5</v>
      </c>
      <c r="F42" s="24" t="str">
        <f>IF(Data[[#This Row],[Anticipated Actual Forms remaining]]&lt;0, "Forms Oweing", IF(Data[[#This Row],[Anticipated Actual Forms remaining]]=0, "Collected All", "Remaining"))</f>
        <v>Forms Oweing</v>
      </c>
      <c r="G42" s="30" t="s">
        <v>44</v>
      </c>
      <c r="H42" s="25" t="s">
        <v>45</v>
      </c>
      <c r="I42" s="41">
        <f t="shared" ca="1" si="1"/>
        <v>45809</v>
      </c>
      <c r="J42" s="37">
        <v>45981</v>
      </c>
      <c r="K42" s="43">
        <v>30000</v>
      </c>
      <c r="L42" s="43">
        <v>70000</v>
      </c>
      <c r="M42" s="43">
        <v>0</v>
      </c>
      <c r="N42" s="42">
        <v>0</v>
      </c>
      <c r="O42" s="42">
        <f>SUM(Data[[#This Row],[Actual Payment Amount Start Date (installment 1)]:[Instlament 3]])</f>
        <v>70000</v>
      </c>
      <c r="P42" s="42">
        <f>Data[[#This Row],[Total Expected Amount]]-Data[[#This Row],[Total Actual Payment]]</f>
        <v>-40000</v>
      </c>
      <c r="Q42" s="44" t="str">
        <f>IF(Data[[#This Row],[Total Actual Payment]] = Data[[#This Row],[Total Expected Amount]], "Payment Complete",
IF(Data[[#This Row],[Total Actual Payment]] &gt; Data[[#This Row],[Total Expected Amount]], "Overpaid",
IF(Data[[#This Row],[Total Actual Payment]] &gt; 0, "In Progress", "Not Started")))</f>
        <v>Overpaid</v>
      </c>
    </row>
    <row r="43" spans="2:17" ht="30" customHeight="1" x14ac:dyDescent="0.15">
      <c r="B43" s="29">
        <v>45694</v>
      </c>
      <c r="C43" s="38">
        <v>6</v>
      </c>
      <c r="D43" s="40">
        <v>11</v>
      </c>
      <c r="E43" s="39">
        <f>Data[[#This Row],[Number of forms Entitled]]-Data[[#This Row],[Anticipated Number of form collected]]</f>
        <v>-5</v>
      </c>
      <c r="F43" s="24" t="str">
        <f>IF(Data[[#This Row],[Anticipated Actual Forms remaining]]&lt;0, "Forms Oweing", IF(Data[[#This Row],[Anticipated Actual Forms remaining]]=0, "Collected All", "Remaining"))</f>
        <v>Forms Oweing</v>
      </c>
      <c r="G43" s="30" t="s">
        <v>44</v>
      </c>
      <c r="H43" s="25" t="s">
        <v>45</v>
      </c>
      <c r="I43" s="41">
        <f t="shared" ca="1" si="1"/>
        <v>45809</v>
      </c>
      <c r="J43" s="37">
        <v>45982</v>
      </c>
      <c r="K43" s="43">
        <v>30000</v>
      </c>
      <c r="L43" s="43">
        <v>70000</v>
      </c>
      <c r="M43" s="43">
        <v>0</v>
      </c>
      <c r="N43" s="42">
        <v>0</v>
      </c>
      <c r="O43" s="42">
        <f>SUM(Data[[#This Row],[Actual Payment Amount Start Date (installment 1)]:[Instlament 3]])</f>
        <v>70000</v>
      </c>
      <c r="P43" s="42">
        <f>Data[[#This Row],[Total Expected Amount]]-Data[[#This Row],[Total Actual Payment]]</f>
        <v>-40000</v>
      </c>
      <c r="Q43" s="44" t="str">
        <f>IF(Data[[#This Row],[Total Actual Payment]] = Data[[#This Row],[Total Expected Amount]], "Payment Complete",
IF(Data[[#This Row],[Total Actual Payment]] &gt; Data[[#This Row],[Total Expected Amount]], "Overpaid",
IF(Data[[#This Row],[Total Actual Payment]] &gt; 0, "In Progress", "Not Started")))</f>
        <v>Overpaid</v>
      </c>
    </row>
    <row r="44" spans="2:17" ht="30" customHeight="1" x14ac:dyDescent="0.15">
      <c r="B44" s="29">
        <v>45695</v>
      </c>
      <c r="C44" s="38">
        <v>6</v>
      </c>
      <c r="D44" s="40">
        <v>11</v>
      </c>
      <c r="E44" s="39">
        <f>Data[[#This Row],[Number of forms Entitled]]-Data[[#This Row],[Anticipated Number of form collected]]</f>
        <v>-5</v>
      </c>
      <c r="F44" s="24" t="str">
        <f>IF(Data[[#This Row],[Anticipated Actual Forms remaining]]&lt;0, "Forms Oweing", IF(Data[[#This Row],[Anticipated Actual Forms remaining]]=0, "Collected All", "Remaining"))</f>
        <v>Forms Oweing</v>
      </c>
      <c r="G44" s="30" t="s">
        <v>44</v>
      </c>
      <c r="H44" s="25" t="s">
        <v>45</v>
      </c>
      <c r="I44" s="41">
        <f t="shared" ca="1" si="1"/>
        <v>45809</v>
      </c>
      <c r="J44" s="37">
        <v>45983</v>
      </c>
      <c r="K44" s="43">
        <v>30000</v>
      </c>
      <c r="L44" s="43">
        <v>70000</v>
      </c>
      <c r="M44" s="43">
        <v>0</v>
      </c>
      <c r="N44" s="42">
        <v>0</v>
      </c>
      <c r="O44" s="42">
        <f>SUM(Data[[#This Row],[Actual Payment Amount Start Date (installment 1)]:[Instlament 3]])</f>
        <v>70000</v>
      </c>
      <c r="P44" s="42">
        <f>Data[[#This Row],[Total Expected Amount]]-Data[[#This Row],[Total Actual Payment]]</f>
        <v>-40000</v>
      </c>
      <c r="Q44" s="44" t="str">
        <f>IF(Data[[#This Row],[Total Actual Payment]] = Data[[#This Row],[Total Expected Amount]], "Payment Complete",
IF(Data[[#This Row],[Total Actual Payment]] &gt; Data[[#This Row],[Total Expected Amount]], "Overpaid",
IF(Data[[#This Row],[Total Actual Payment]] &gt; 0, "In Progress", "Not Started")))</f>
        <v>Overpaid</v>
      </c>
    </row>
    <row r="45" spans="2:17" ht="30" customHeight="1" x14ac:dyDescent="0.15">
      <c r="B45" s="29">
        <v>45696</v>
      </c>
      <c r="C45" s="38">
        <v>6</v>
      </c>
      <c r="D45" s="40">
        <v>11</v>
      </c>
      <c r="E45" s="39">
        <f>Data[[#This Row],[Number of forms Entitled]]-Data[[#This Row],[Anticipated Number of form collected]]</f>
        <v>-5</v>
      </c>
      <c r="F45" s="24" t="str">
        <f>IF(Data[[#This Row],[Anticipated Actual Forms remaining]]&lt;0, "Forms Oweing", IF(Data[[#This Row],[Anticipated Actual Forms remaining]]=0, "Collected All", "Remaining"))</f>
        <v>Forms Oweing</v>
      </c>
      <c r="G45" s="30" t="s">
        <v>44</v>
      </c>
      <c r="H45" s="25" t="s">
        <v>45</v>
      </c>
      <c r="I45" s="41">
        <f t="shared" ca="1" si="1"/>
        <v>45809</v>
      </c>
      <c r="J45" s="37">
        <v>45984</v>
      </c>
      <c r="K45" s="43">
        <v>30000</v>
      </c>
      <c r="L45" s="43">
        <v>70000</v>
      </c>
      <c r="M45" s="43">
        <v>0</v>
      </c>
      <c r="N45" s="42">
        <v>0</v>
      </c>
      <c r="O45" s="42">
        <f>SUM(Data[[#This Row],[Actual Payment Amount Start Date (installment 1)]:[Instlament 3]])</f>
        <v>70000</v>
      </c>
      <c r="P45" s="42">
        <f>Data[[#This Row],[Total Expected Amount]]-Data[[#This Row],[Total Actual Payment]]</f>
        <v>-40000</v>
      </c>
      <c r="Q45" s="44" t="str">
        <f>IF(Data[[#This Row],[Total Actual Payment]] = Data[[#This Row],[Total Expected Amount]], "Payment Complete",
IF(Data[[#This Row],[Total Actual Payment]] &gt; Data[[#This Row],[Total Expected Amount]], "Overpaid",
IF(Data[[#This Row],[Total Actual Payment]] &gt; 0, "In Progress", "Not Started")))</f>
        <v>Overpaid</v>
      </c>
    </row>
    <row r="46" spans="2:17" ht="30" customHeight="1" x14ac:dyDescent="0.15">
      <c r="B46" s="29">
        <v>45697</v>
      </c>
      <c r="C46" s="38">
        <v>6</v>
      </c>
      <c r="D46" s="40">
        <v>11</v>
      </c>
      <c r="E46" s="39">
        <f>Data[[#This Row],[Number of forms Entitled]]-Data[[#This Row],[Anticipated Number of form collected]]</f>
        <v>-5</v>
      </c>
      <c r="F46" s="24" t="str">
        <f>IF(Data[[#This Row],[Anticipated Actual Forms remaining]]&lt;0, "Forms Oweing", IF(Data[[#This Row],[Anticipated Actual Forms remaining]]=0, "Collected All", "Remaining"))</f>
        <v>Forms Oweing</v>
      </c>
      <c r="G46" s="30" t="s">
        <v>44</v>
      </c>
      <c r="H46" s="25" t="s">
        <v>45</v>
      </c>
      <c r="I46" s="41">
        <f t="shared" ca="1" si="1"/>
        <v>45809</v>
      </c>
      <c r="J46" s="37">
        <v>45985</v>
      </c>
      <c r="K46" s="43">
        <v>30000</v>
      </c>
      <c r="L46" s="43">
        <v>70000</v>
      </c>
      <c r="M46" s="43">
        <v>0</v>
      </c>
      <c r="N46" s="42">
        <v>0</v>
      </c>
      <c r="O46" s="42">
        <f>SUM(Data[[#This Row],[Actual Payment Amount Start Date (installment 1)]:[Instlament 3]])</f>
        <v>70000</v>
      </c>
      <c r="P46" s="42">
        <f>Data[[#This Row],[Total Expected Amount]]-Data[[#This Row],[Total Actual Payment]]</f>
        <v>-40000</v>
      </c>
      <c r="Q46" s="44" t="str">
        <f>IF(Data[[#This Row],[Total Actual Payment]] = Data[[#This Row],[Total Expected Amount]], "Payment Complete",
IF(Data[[#This Row],[Total Actual Payment]] &gt; Data[[#This Row],[Total Expected Amount]], "Overpaid",
IF(Data[[#This Row],[Total Actual Payment]] &gt; 0, "In Progress", "Not Started")))</f>
        <v>Overpaid</v>
      </c>
    </row>
    <row r="47" spans="2:17" ht="30" customHeight="1" x14ac:dyDescent="0.15">
      <c r="B47" s="29">
        <v>45698</v>
      </c>
      <c r="C47" s="38">
        <v>6</v>
      </c>
      <c r="D47" s="40">
        <v>11</v>
      </c>
      <c r="E47" s="39">
        <f>Data[[#This Row],[Number of forms Entitled]]-Data[[#This Row],[Anticipated Number of form collected]]</f>
        <v>-5</v>
      </c>
      <c r="F47" s="24" t="str">
        <f>IF(Data[[#This Row],[Anticipated Actual Forms remaining]]&lt;0, "Forms Oweing", IF(Data[[#This Row],[Anticipated Actual Forms remaining]]=0, "Collected All", "Remaining"))</f>
        <v>Forms Oweing</v>
      </c>
      <c r="G47" s="30" t="s">
        <v>44</v>
      </c>
      <c r="H47" s="25" t="s">
        <v>45</v>
      </c>
      <c r="I47" s="41">
        <f t="shared" ca="1" si="1"/>
        <v>45809</v>
      </c>
      <c r="J47" s="37">
        <v>45986</v>
      </c>
      <c r="K47" s="43">
        <v>30000</v>
      </c>
      <c r="L47" s="43">
        <v>70000</v>
      </c>
      <c r="M47" s="43">
        <v>0</v>
      </c>
      <c r="N47" s="42">
        <v>0</v>
      </c>
      <c r="O47" s="42">
        <f>SUM(Data[[#This Row],[Actual Payment Amount Start Date (installment 1)]:[Instlament 3]])</f>
        <v>70000</v>
      </c>
      <c r="P47" s="42">
        <f>Data[[#This Row],[Total Expected Amount]]-Data[[#This Row],[Total Actual Payment]]</f>
        <v>-40000</v>
      </c>
      <c r="Q47" s="44" t="str">
        <f>IF(Data[[#This Row],[Total Actual Payment]] = Data[[#This Row],[Total Expected Amount]], "Payment Complete",
IF(Data[[#This Row],[Total Actual Payment]] &gt; Data[[#This Row],[Total Expected Amount]], "Overpaid",
IF(Data[[#This Row],[Total Actual Payment]] &gt; 0, "In Progress", "Not Started")))</f>
        <v>Overpaid</v>
      </c>
    </row>
    <row r="48" spans="2:17" ht="30" customHeight="1" x14ac:dyDescent="0.15">
      <c r="B48" s="29">
        <v>45699</v>
      </c>
      <c r="C48" s="38">
        <v>6</v>
      </c>
      <c r="D48" s="40">
        <v>11</v>
      </c>
      <c r="E48" s="39">
        <f>Data[[#This Row],[Number of forms Entitled]]-Data[[#This Row],[Anticipated Number of form collected]]</f>
        <v>-5</v>
      </c>
      <c r="F48" s="24" t="str">
        <f>IF(Data[[#This Row],[Anticipated Actual Forms remaining]]&lt;0, "Forms Oweing", IF(Data[[#This Row],[Anticipated Actual Forms remaining]]=0, "Collected All", "Remaining"))</f>
        <v>Forms Oweing</v>
      </c>
      <c r="G48" s="30" t="s">
        <v>44</v>
      </c>
      <c r="H48" s="25" t="s">
        <v>45</v>
      </c>
      <c r="I48" s="41">
        <f t="shared" ca="1" si="1"/>
        <v>45809</v>
      </c>
      <c r="J48" s="37">
        <v>45987</v>
      </c>
      <c r="K48" s="43">
        <v>30000</v>
      </c>
      <c r="L48" s="43">
        <v>70000</v>
      </c>
      <c r="M48" s="43">
        <v>0</v>
      </c>
      <c r="N48" s="42">
        <v>0</v>
      </c>
      <c r="O48" s="42">
        <f>SUM(Data[[#This Row],[Actual Payment Amount Start Date (installment 1)]:[Instlament 3]])</f>
        <v>70000</v>
      </c>
      <c r="P48" s="42">
        <f>Data[[#This Row],[Total Expected Amount]]-Data[[#This Row],[Total Actual Payment]]</f>
        <v>-40000</v>
      </c>
      <c r="Q48" s="44" t="str">
        <f>IF(Data[[#This Row],[Total Actual Payment]] = Data[[#This Row],[Total Expected Amount]], "Payment Complete",
IF(Data[[#This Row],[Total Actual Payment]] &gt; Data[[#This Row],[Total Expected Amount]], "Overpaid",
IF(Data[[#This Row],[Total Actual Payment]] &gt; 0, "In Progress", "Not Started")))</f>
        <v>Overpaid</v>
      </c>
    </row>
    <row r="49" spans="2:17" ht="30" customHeight="1" x14ac:dyDescent="0.15">
      <c r="B49" s="29">
        <v>45700</v>
      </c>
      <c r="C49" s="38">
        <v>6</v>
      </c>
      <c r="D49" s="40">
        <v>11</v>
      </c>
      <c r="E49" s="39">
        <f>Data[[#This Row],[Number of forms Entitled]]-Data[[#This Row],[Anticipated Number of form collected]]</f>
        <v>-5</v>
      </c>
      <c r="F49" s="24" t="str">
        <f>IF(Data[[#This Row],[Anticipated Actual Forms remaining]]&lt;0, "Forms Oweing", IF(Data[[#This Row],[Anticipated Actual Forms remaining]]=0, "Collected All", "Remaining"))</f>
        <v>Forms Oweing</v>
      </c>
      <c r="G49" s="30" t="s">
        <v>44</v>
      </c>
      <c r="H49" s="25" t="s">
        <v>45</v>
      </c>
      <c r="I49" s="41">
        <f t="shared" ca="1" si="1"/>
        <v>45809</v>
      </c>
      <c r="J49" s="37">
        <v>45988</v>
      </c>
      <c r="K49" s="43">
        <v>30000</v>
      </c>
      <c r="L49" s="43">
        <v>70000</v>
      </c>
      <c r="M49" s="43">
        <v>0</v>
      </c>
      <c r="N49" s="42">
        <v>0</v>
      </c>
      <c r="O49" s="42">
        <f>SUM(Data[[#This Row],[Actual Payment Amount Start Date (installment 1)]:[Instlament 3]])</f>
        <v>70000</v>
      </c>
      <c r="P49" s="42">
        <f>Data[[#This Row],[Total Expected Amount]]-Data[[#This Row],[Total Actual Payment]]</f>
        <v>-40000</v>
      </c>
      <c r="Q49" s="44" t="str">
        <f>IF(Data[[#This Row],[Total Actual Payment]] = Data[[#This Row],[Total Expected Amount]], "Payment Complete",
IF(Data[[#This Row],[Total Actual Payment]] &gt; Data[[#This Row],[Total Expected Amount]], "Overpaid",
IF(Data[[#This Row],[Total Actual Payment]] &gt; 0, "In Progress", "Not Started")))</f>
        <v>Overpaid</v>
      </c>
    </row>
    <row r="50" spans="2:17" ht="30" customHeight="1" x14ac:dyDescent="0.15">
      <c r="B50" s="29">
        <v>45701</v>
      </c>
      <c r="C50" s="38">
        <v>6</v>
      </c>
      <c r="D50" s="40">
        <v>11</v>
      </c>
      <c r="E50" s="39">
        <f>Data[[#This Row],[Number of forms Entitled]]-Data[[#This Row],[Anticipated Number of form collected]]</f>
        <v>-5</v>
      </c>
      <c r="F50" s="24" t="str">
        <f>IF(Data[[#This Row],[Anticipated Actual Forms remaining]]&lt;0, "Forms Oweing", IF(Data[[#This Row],[Anticipated Actual Forms remaining]]=0, "Collected All", "Remaining"))</f>
        <v>Forms Oweing</v>
      </c>
      <c r="G50" s="30" t="s">
        <v>44</v>
      </c>
      <c r="H50" s="25" t="s">
        <v>45</v>
      </c>
      <c r="I50" s="41">
        <f t="shared" ca="1" si="1"/>
        <v>45809</v>
      </c>
      <c r="J50" s="37">
        <v>45989</v>
      </c>
      <c r="K50" s="43">
        <v>30000</v>
      </c>
      <c r="L50" s="43">
        <v>70000</v>
      </c>
      <c r="M50" s="43">
        <v>0</v>
      </c>
      <c r="N50" s="42">
        <v>0</v>
      </c>
      <c r="O50" s="42">
        <f>SUM(Data[[#This Row],[Actual Payment Amount Start Date (installment 1)]:[Instlament 3]])</f>
        <v>70000</v>
      </c>
      <c r="P50" s="42">
        <f>Data[[#This Row],[Total Expected Amount]]-Data[[#This Row],[Total Actual Payment]]</f>
        <v>-40000</v>
      </c>
      <c r="Q50" s="44" t="str">
        <f>IF(Data[[#This Row],[Total Actual Payment]] = Data[[#This Row],[Total Expected Amount]], "Payment Complete",
IF(Data[[#This Row],[Total Actual Payment]] &gt; Data[[#This Row],[Total Expected Amount]], "Overpaid",
IF(Data[[#This Row],[Total Actual Payment]] &gt; 0, "In Progress", "Not Started")))</f>
        <v>Overpaid</v>
      </c>
    </row>
    <row r="51" spans="2:17" ht="30" customHeight="1" x14ac:dyDescent="0.15">
      <c r="B51" s="29">
        <v>45702</v>
      </c>
      <c r="C51" s="38">
        <v>6</v>
      </c>
      <c r="D51" s="40">
        <v>11</v>
      </c>
      <c r="E51" s="39">
        <f>Data[[#This Row],[Number of forms Entitled]]-Data[[#This Row],[Anticipated Number of form collected]]</f>
        <v>-5</v>
      </c>
      <c r="F51" s="24" t="str">
        <f>IF(Data[[#This Row],[Anticipated Actual Forms remaining]]&lt;0, "Forms Oweing", IF(Data[[#This Row],[Anticipated Actual Forms remaining]]=0, "Collected All", "Remaining"))</f>
        <v>Forms Oweing</v>
      </c>
      <c r="G51" s="30" t="s">
        <v>44</v>
      </c>
      <c r="H51" s="25" t="s">
        <v>45</v>
      </c>
      <c r="I51" s="41">
        <f t="shared" ca="1" si="1"/>
        <v>45809</v>
      </c>
      <c r="J51" s="37">
        <v>45990</v>
      </c>
      <c r="K51" s="43">
        <v>30000</v>
      </c>
      <c r="L51" s="43">
        <v>70000</v>
      </c>
      <c r="M51" s="43">
        <v>0</v>
      </c>
      <c r="N51" s="42">
        <v>0</v>
      </c>
      <c r="O51" s="42">
        <f>SUM(Data[[#This Row],[Actual Payment Amount Start Date (installment 1)]:[Instlament 3]])</f>
        <v>70000</v>
      </c>
      <c r="P51" s="42">
        <f>Data[[#This Row],[Total Expected Amount]]-Data[[#This Row],[Total Actual Payment]]</f>
        <v>-40000</v>
      </c>
      <c r="Q51" s="44" t="str">
        <f>IF(Data[[#This Row],[Total Actual Payment]] = Data[[#This Row],[Total Expected Amount]], "Payment Complete",
IF(Data[[#This Row],[Total Actual Payment]] &gt; Data[[#This Row],[Total Expected Amount]], "Overpaid",
IF(Data[[#This Row],[Total Actual Payment]] &gt; 0, "In Progress", "Not Started")))</f>
        <v>Overpaid</v>
      </c>
    </row>
    <row r="52" spans="2:17" ht="30" customHeight="1" x14ac:dyDescent="0.15">
      <c r="B52" s="29">
        <v>45703</v>
      </c>
      <c r="C52" s="38">
        <v>6</v>
      </c>
      <c r="D52" s="40">
        <v>11</v>
      </c>
      <c r="E52" s="39">
        <f>Data[[#This Row],[Number of forms Entitled]]-Data[[#This Row],[Anticipated Number of form collected]]</f>
        <v>-5</v>
      </c>
      <c r="F52" s="24" t="str">
        <f>IF(Data[[#This Row],[Anticipated Actual Forms remaining]]&lt;0, "Forms Oweing", IF(Data[[#This Row],[Anticipated Actual Forms remaining]]=0, "Collected All", "Remaining"))</f>
        <v>Forms Oweing</v>
      </c>
      <c r="G52" s="30" t="s">
        <v>44</v>
      </c>
      <c r="H52" s="25" t="s">
        <v>45</v>
      </c>
      <c r="I52" s="41">
        <f t="shared" ca="1" si="1"/>
        <v>45809</v>
      </c>
      <c r="J52" s="37">
        <v>45991</v>
      </c>
      <c r="K52" s="43">
        <v>30000</v>
      </c>
      <c r="L52" s="43">
        <v>16000</v>
      </c>
      <c r="M52" s="43">
        <v>0</v>
      </c>
      <c r="N52" s="42">
        <v>0</v>
      </c>
      <c r="O52" s="42">
        <f>SUM(Data[[#This Row],[Actual Payment Amount Start Date (installment 1)]:[Instlament 3]])</f>
        <v>16000</v>
      </c>
      <c r="P52" s="42">
        <f>Data[[#This Row],[Total Expected Amount]]-Data[[#This Row],[Total Actual Payment]]</f>
        <v>14000</v>
      </c>
      <c r="Q52" s="44" t="str">
        <f>IF(Data[[#This Row],[Total Actual Payment]] = Data[[#This Row],[Total Expected Amount]], "Payment Complete",
IF(Data[[#This Row],[Total Actual Payment]] &gt; Data[[#This Row],[Total Expected Amount]], "Overpaid",
IF(Data[[#This Row],[Total Actual Payment]] &gt; 0, "In Progress", "Not Started")))</f>
        <v>In Progress</v>
      </c>
    </row>
    <row r="53" spans="2:17" ht="30" customHeight="1" x14ac:dyDescent="0.15">
      <c r="B53" s="29">
        <v>45704</v>
      </c>
      <c r="C53" s="38">
        <v>6</v>
      </c>
      <c r="D53" s="40">
        <v>11</v>
      </c>
      <c r="E53" s="39">
        <f>Data[[#This Row],[Number of forms Entitled]]-Data[[#This Row],[Anticipated Number of form collected]]</f>
        <v>-5</v>
      </c>
      <c r="F53" s="24" t="str">
        <f>IF(Data[[#This Row],[Anticipated Actual Forms remaining]]&lt;0, "Forms Oweing", IF(Data[[#This Row],[Anticipated Actual Forms remaining]]=0, "Collected All", "Remaining"))</f>
        <v>Forms Oweing</v>
      </c>
      <c r="G53" s="30" t="s">
        <v>44</v>
      </c>
      <c r="H53" s="25" t="s">
        <v>45</v>
      </c>
      <c r="I53" s="41">
        <f t="shared" ca="1" si="1"/>
        <v>45809</v>
      </c>
      <c r="J53" s="37">
        <v>45992</v>
      </c>
      <c r="K53" s="43">
        <v>30000</v>
      </c>
      <c r="L53" s="43">
        <v>0</v>
      </c>
      <c r="M53" s="43">
        <v>0</v>
      </c>
      <c r="N53" s="42">
        <v>0</v>
      </c>
      <c r="O53" s="42">
        <f>SUM(Data[[#This Row],[Actual Payment Amount Start Date (installment 1)]:[Instlament 3]])</f>
        <v>0</v>
      </c>
      <c r="P53" s="42">
        <f>Data[[#This Row],[Total Expected Amount]]-Data[[#This Row],[Total Actual Payment]]</f>
        <v>30000</v>
      </c>
      <c r="Q53" s="44" t="str">
        <f>IF(Data[[#This Row],[Total Actual Payment]] = Data[[#This Row],[Total Expected Amount]], "Payment Complete",
IF(Data[[#This Row],[Total Actual Payment]] &gt; Data[[#This Row],[Total Expected Amount]], "Overpaid",
IF(Data[[#This Row],[Total Actual Payment]] &gt; 0, "In Progress", "Not Started")))</f>
        <v>Not Started</v>
      </c>
    </row>
    <row r="54" spans="2:17" ht="30" customHeight="1" x14ac:dyDescent="0.15">
      <c r="B54" s="29">
        <v>45705</v>
      </c>
      <c r="C54" s="38">
        <v>6</v>
      </c>
      <c r="D54" s="40">
        <v>11</v>
      </c>
      <c r="E54" s="39">
        <f>Data[[#This Row],[Number of forms Entitled]]-Data[[#This Row],[Anticipated Number of form collected]]</f>
        <v>-5</v>
      </c>
      <c r="F54" s="24" t="str">
        <f>IF(Data[[#This Row],[Anticipated Actual Forms remaining]]&lt;0, "Forms Oweing", IF(Data[[#This Row],[Anticipated Actual Forms remaining]]=0, "Collected All", "Remaining"))</f>
        <v>Forms Oweing</v>
      </c>
      <c r="G54" s="30" t="s">
        <v>44</v>
      </c>
      <c r="H54" s="25" t="s">
        <v>45</v>
      </c>
      <c r="I54" s="41">
        <f t="shared" ca="1" si="1"/>
        <v>45809</v>
      </c>
      <c r="J54" s="37">
        <v>45993</v>
      </c>
      <c r="K54" s="43">
        <v>30000</v>
      </c>
      <c r="L54" s="43">
        <v>13000</v>
      </c>
      <c r="M54" s="43">
        <v>0</v>
      </c>
      <c r="N54" s="42">
        <v>0</v>
      </c>
      <c r="O54" s="42">
        <f>SUM(Data[[#This Row],[Actual Payment Amount Start Date (installment 1)]:[Instlament 3]])</f>
        <v>13000</v>
      </c>
      <c r="P54" s="42">
        <f>Data[[#This Row],[Total Expected Amount]]-Data[[#This Row],[Total Actual Payment]]</f>
        <v>17000</v>
      </c>
      <c r="Q54" s="44" t="str">
        <f>IF(Data[[#This Row],[Total Actual Payment]] = Data[[#This Row],[Total Expected Amount]], "Payment Complete",
IF(Data[[#This Row],[Total Actual Payment]] &gt; Data[[#This Row],[Total Expected Amount]], "Overpaid",
IF(Data[[#This Row],[Total Actual Payment]] &gt; 0, "In Progress", "Not Started")))</f>
        <v>In Progress</v>
      </c>
    </row>
    <row r="55" spans="2:17" ht="30" customHeight="1" x14ac:dyDescent="0.15">
      <c r="B55" s="29">
        <v>45706</v>
      </c>
      <c r="C55" s="38">
        <v>6</v>
      </c>
      <c r="D55" s="40">
        <v>11</v>
      </c>
      <c r="E55" s="39">
        <f>Data[[#This Row],[Number of forms Entitled]]-Data[[#This Row],[Anticipated Number of form collected]]</f>
        <v>-5</v>
      </c>
      <c r="F55" s="24" t="str">
        <f>IF(Data[[#This Row],[Anticipated Actual Forms remaining]]&lt;0, "Forms Oweing", IF(Data[[#This Row],[Anticipated Actual Forms remaining]]=0, "Collected All", "Remaining"))</f>
        <v>Forms Oweing</v>
      </c>
      <c r="G55" s="30" t="s">
        <v>44</v>
      </c>
      <c r="H55" s="25" t="s">
        <v>45</v>
      </c>
      <c r="I55" s="41">
        <f t="shared" ca="1" si="1"/>
        <v>45809</v>
      </c>
      <c r="J55" s="37">
        <v>45994</v>
      </c>
      <c r="K55" s="43">
        <v>30000</v>
      </c>
      <c r="L55" s="43">
        <v>13000</v>
      </c>
      <c r="M55" s="43">
        <v>0</v>
      </c>
      <c r="N55" s="42">
        <v>0</v>
      </c>
      <c r="O55" s="42">
        <f>SUM(Data[[#This Row],[Actual Payment Amount Start Date (installment 1)]:[Instlament 3]])</f>
        <v>13000</v>
      </c>
      <c r="P55" s="42">
        <f>Data[[#This Row],[Total Expected Amount]]-Data[[#This Row],[Total Actual Payment]]</f>
        <v>17000</v>
      </c>
      <c r="Q55" s="44" t="str">
        <f>IF(Data[[#This Row],[Total Actual Payment]] = Data[[#This Row],[Total Expected Amount]], "Payment Complete",
IF(Data[[#This Row],[Total Actual Payment]] &gt; Data[[#This Row],[Total Expected Amount]], "Overpaid",
IF(Data[[#This Row],[Total Actual Payment]] &gt; 0, "In Progress", "Not Started")))</f>
        <v>In Progress</v>
      </c>
    </row>
    <row r="56" spans="2:17" ht="30" customHeight="1" x14ac:dyDescent="0.15">
      <c r="B56" s="29">
        <v>45707</v>
      </c>
      <c r="C56" s="38">
        <v>6</v>
      </c>
      <c r="D56" s="40">
        <v>11</v>
      </c>
      <c r="E56" s="39">
        <f>Data[[#This Row],[Number of forms Entitled]]-Data[[#This Row],[Anticipated Number of form collected]]</f>
        <v>-5</v>
      </c>
      <c r="F56" s="24" t="str">
        <f>IF(Data[[#This Row],[Anticipated Actual Forms remaining]]&lt;0, "Forms Oweing", IF(Data[[#This Row],[Anticipated Actual Forms remaining]]=0, "Collected All", "Remaining"))</f>
        <v>Forms Oweing</v>
      </c>
      <c r="G56" s="30" t="s">
        <v>44</v>
      </c>
      <c r="H56" s="25" t="s">
        <v>45</v>
      </c>
      <c r="I56" s="41">
        <f t="shared" ca="1" si="1"/>
        <v>45809</v>
      </c>
      <c r="J56" s="37">
        <v>45995</v>
      </c>
      <c r="K56" s="43">
        <v>30000</v>
      </c>
      <c r="L56" s="43">
        <v>13000</v>
      </c>
      <c r="M56" s="43">
        <v>0</v>
      </c>
      <c r="N56" s="42">
        <v>0</v>
      </c>
      <c r="O56" s="42">
        <f>SUM(Data[[#This Row],[Actual Payment Amount Start Date (installment 1)]:[Instlament 3]])</f>
        <v>13000</v>
      </c>
      <c r="P56" s="42">
        <f>Data[[#This Row],[Total Expected Amount]]-Data[[#This Row],[Total Actual Payment]]</f>
        <v>17000</v>
      </c>
      <c r="Q56" s="44" t="str">
        <f>IF(Data[[#This Row],[Total Actual Payment]] = Data[[#This Row],[Total Expected Amount]], "Payment Complete",
IF(Data[[#This Row],[Total Actual Payment]] &gt; Data[[#This Row],[Total Expected Amount]], "Overpaid",
IF(Data[[#This Row],[Total Actual Payment]] &gt; 0, "In Progress", "Not Started")))</f>
        <v>In Progress</v>
      </c>
    </row>
    <row r="57" spans="2:17" ht="30" customHeight="1" x14ac:dyDescent="0.15">
      <c r="B57" s="29">
        <v>45708</v>
      </c>
      <c r="C57" s="38">
        <v>6</v>
      </c>
      <c r="D57" s="40">
        <v>11</v>
      </c>
      <c r="E57" s="39">
        <f>Data[[#This Row],[Number of forms Entitled]]-Data[[#This Row],[Anticipated Number of form collected]]</f>
        <v>-5</v>
      </c>
      <c r="F57" s="24" t="str">
        <f>IF(Data[[#This Row],[Anticipated Actual Forms remaining]]&lt;0, "Forms Oweing", IF(Data[[#This Row],[Anticipated Actual Forms remaining]]=0, "Collected All", "Remaining"))</f>
        <v>Forms Oweing</v>
      </c>
      <c r="G57" s="30" t="s">
        <v>44</v>
      </c>
      <c r="H57" s="25" t="s">
        <v>45</v>
      </c>
      <c r="I57" s="41">
        <f t="shared" ca="1" si="1"/>
        <v>45809</v>
      </c>
      <c r="J57" s="37">
        <v>45996</v>
      </c>
      <c r="K57" s="43">
        <v>30000</v>
      </c>
      <c r="L57" s="43">
        <v>30000</v>
      </c>
      <c r="M57" s="43">
        <v>0</v>
      </c>
      <c r="N57" s="42">
        <v>0</v>
      </c>
      <c r="O57" s="42">
        <f>SUM(Data[[#This Row],[Actual Payment Amount Start Date (installment 1)]:[Instlament 3]])</f>
        <v>30000</v>
      </c>
      <c r="P57" s="42">
        <f>Data[[#This Row],[Total Expected Amount]]-Data[[#This Row],[Total Actual Payment]]</f>
        <v>0</v>
      </c>
      <c r="Q57" s="44" t="str">
        <f>IF(Data[[#This Row],[Total Actual Payment]] = Data[[#This Row],[Total Expected Amount]], "Payment Complete",
IF(Data[[#This Row],[Total Actual Payment]] &gt; Data[[#This Row],[Total Expected Amount]], "Overpaid",
IF(Data[[#This Row],[Total Actual Payment]] &gt; 0, "In Progress", "Not Started")))</f>
        <v>Payment Complete</v>
      </c>
    </row>
    <row r="58" spans="2:17" ht="30" customHeight="1" x14ac:dyDescent="0.15">
      <c r="B58" s="29">
        <v>45709</v>
      </c>
      <c r="C58" s="38">
        <v>6</v>
      </c>
      <c r="D58" s="40">
        <v>11</v>
      </c>
      <c r="E58" s="39">
        <f>Data[[#This Row],[Number of forms Entitled]]-Data[[#This Row],[Anticipated Number of form collected]]</f>
        <v>-5</v>
      </c>
      <c r="F58" s="24" t="str">
        <f>IF(Data[[#This Row],[Anticipated Actual Forms remaining]]&lt;0, "Forms Oweing", IF(Data[[#This Row],[Anticipated Actual Forms remaining]]=0, "Collected All", "Remaining"))</f>
        <v>Forms Oweing</v>
      </c>
      <c r="G58" s="30" t="s">
        <v>44</v>
      </c>
      <c r="H58" s="25" t="s">
        <v>45</v>
      </c>
      <c r="I58" s="41">
        <f t="shared" ca="1" si="1"/>
        <v>45809</v>
      </c>
      <c r="J58" s="37">
        <v>45997</v>
      </c>
      <c r="K58" s="43">
        <v>30000</v>
      </c>
      <c r="L58" s="43">
        <v>13000</v>
      </c>
      <c r="M58" s="43">
        <v>0</v>
      </c>
      <c r="N58" s="42">
        <v>0</v>
      </c>
      <c r="O58" s="42">
        <f>SUM(Data[[#This Row],[Actual Payment Amount Start Date (installment 1)]:[Instlament 3]])</f>
        <v>13000</v>
      </c>
      <c r="P58" s="42">
        <f>Data[[#This Row],[Total Expected Amount]]-Data[[#This Row],[Total Actual Payment]]</f>
        <v>17000</v>
      </c>
      <c r="Q58" s="44" t="str">
        <f>IF(Data[[#This Row],[Total Actual Payment]] = Data[[#This Row],[Total Expected Amount]], "Payment Complete",
IF(Data[[#This Row],[Total Actual Payment]] &gt; Data[[#This Row],[Total Expected Amount]], "Overpaid",
IF(Data[[#This Row],[Total Actual Payment]] &gt; 0, "In Progress", "Not Started")))</f>
        <v>In Progress</v>
      </c>
    </row>
    <row r="59" spans="2:17" ht="30" customHeight="1" x14ac:dyDescent="0.15">
      <c r="B59" s="29">
        <v>45710</v>
      </c>
      <c r="C59" s="38">
        <v>6</v>
      </c>
      <c r="D59" s="40">
        <v>11</v>
      </c>
      <c r="E59" s="39">
        <f>Data[[#This Row],[Number of forms Entitled]]-Data[[#This Row],[Anticipated Number of form collected]]</f>
        <v>-5</v>
      </c>
      <c r="F59" s="24" t="str">
        <f>IF(Data[[#This Row],[Anticipated Actual Forms remaining]]&lt;0, "Forms Oweing", IF(Data[[#This Row],[Anticipated Actual Forms remaining]]=0, "Collected All", "Remaining"))</f>
        <v>Forms Oweing</v>
      </c>
      <c r="G59" s="30" t="s">
        <v>44</v>
      </c>
      <c r="H59" s="25" t="s">
        <v>45</v>
      </c>
      <c r="I59" s="41">
        <f t="shared" ca="1" si="1"/>
        <v>45809</v>
      </c>
      <c r="J59" s="37">
        <v>45998</v>
      </c>
      <c r="K59" s="43">
        <v>30000</v>
      </c>
      <c r="L59" s="43">
        <v>13000</v>
      </c>
      <c r="M59" s="43">
        <v>0</v>
      </c>
      <c r="N59" s="42">
        <v>0</v>
      </c>
      <c r="O59" s="42">
        <f>SUM(Data[[#This Row],[Actual Payment Amount Start Date (installment 1)]:[Instlament 3]])</f>
        <v>13000</v>
      </c>
      <c r="P59" s="42">
        <f>Data[[#This Row],[Total Expected Amount]]-Data[[#This Row],[Total Actual Payment]]</f>
        <v>17000</v>
      </c>
      <c r="Q59" s="44" t="str">
        <f>IF(Data[[#This Row],[Total Actual Payment]] = Data[[#This Row],[Total Expected Amount]], "Payment Complete",
IF(Data[[#This Row],[Total Actual Payment]] &gt; Data[[#This Row],[Total Expected Amount]], "Overpaid",
IF(Data[[#This Row],[Total Actual Payment]] &gt; 0, "In Progress", "Not Started")))</f>
        <v>In Progress</v>
      </c>
    </row>
    <row r="60" spans="2:17" ht="30" customHeight="1" x14ac:dyDescent="0.15">
      <c r="B60" s="29">
        <v>45711</v>
      </c>
      <c r="C60" s="38">
        <v>6</v>
      </c>
      <c r="D60" s="40">
        <v>11</v>
      </c>
      <c r="E60" s="39">
        <f>Data[[#This Row],[Number of forms Entitled]]-Data[[#This Row],[Anticipated Number of form collected]]</f>
        <v>-5</v>
      </c>
      <c r="F60" s="24" t="str">
        <f>IF(Data[[#This Row],[Anticipated Actual Forms remaining]]&lt;0, "Forms Oweing", IF(Data[[#This Row],[Anticipated Actual Forms remaining]]=0, "Collected All", "Remaining"))</f>
        <v>Forms Oweing</v>
      </c>
      <c r="G60" s="30" t="s">
        <v>44</v>
      </c>
      <c r="H60" s="25" t="s">
        <v>45</v>
      </c>
      <c r="I60" s="41">
        <f t="shared" ca="1" si="1"/>
        <v>45809</v>
      </c>
      <c r="J60" s="37">
        <v>45999</v>
      </c>
      <c r="K60" s="43">
        <v>30000</v>
      </c>
      <c r="L60" s="43">
        <v>13000</v>
      </c>
      <c r="M60" s="43">
        <v>0</v>
      </c>
      <c r="N60" s="42">
        <v>0</v>
      </c>
      <c r="O60" s="42">
        <f>SUM(Data[[#This Row],[Actual Payment Amount Start Date (installment 1)]:[Instlament 3]])</f>
        <v>13000</v>
      </c>
      <c r="P60" s="42">
        <f>Data[[#This Row],[Total Expected Amount]]-Data[[#This Row],[Total Actual Payment]]</f>
        <v>17000</v>
      </c>
      <c r="Q60" s="44" t="str">
        <f>IF(Data[[#This Row],[Total Actual Payment]] = Data[[#This Row],[Total Expected Amount]], "Payment Complete",
IF(Data[[#This Row],[Total Actual Payment]] &gt; Data[[#This Row],[Total Expected Amount]], "Overpaid",
IF(Data[[#This Row],[Total Actual Payment]] &gt; 0, "In Progress", "Not Started")))</f>
        <v>In Progress</v>
      </c>
    </row>
    <row r="61" spans="2:17" ht="30" customHeight="1" x14ac:dyDescent="0.15">
      <c r="B61" s="29">
        <v>45712</v>
      </c>
      <c r="C61" s="38">
        <v>6</v>
      </c>
      <c r="D61" s="40">
        <v>11</v>
      </c>
      <c r="E61" s="39">
        <f>Data[[#This Row],[Number of forms Entitled]]-Data[[#This Row],[Anticipated Number of form collected]]</f>
        <v>-5</v>
      </c>
      <c r="F61" s="24" t="str">
        <f>IF(Data[[#This Row],[Anticipated Actual Forms remaining]]&lt;0, "Forms Oweing", IF(Data[[#This Row],[Anticipated Actual Forms remaining]]=0, "Collected All", "Remaining"))</f>
        <v>Forms Oweing</v>
      </c>
      <c r="G61" s="30" t="s">
        <v>44</v>
      </c>
      <c r="H61" s="25" t="s">
        <v>45</v>
      </c>
      <c r="I61" s="41">
        <f t="shared" ca="1" si="1"/>
        <v>45809</v>
      </c>
      <c r="J61" s="37">
        <v>46000</v>
      </c>
      <c r="K61" s="43">
        <v>30000</v>
      </c>
      <c r="L61" s="43"/>
      <c r="M61" s="43">
        <v>0</v>
      </c>
      <c r="N61" s="42">
        <v>0</v>
      </c>
      <c r="O61" s="42">
        <f>SUM(Data[[#This Row],[Actual Payment Amount Start Date (installment 1)]:[Instlament 3]])</f>
        <v>0</v>
      </c>
      <c r="P61" s="42">
        <f>Data[[#This Row],[Total Expected Amount]]-Data[[#This Row],[Total Actual Payment]]</f>
        <v>30000</v>
      </c>
      <c r="Q61" s="44" t="str">
        <f>IF(Data[[#This Row],[Total Actual Payment]] = Data[[#This Row],[Total Expected Amount]], "Payment Complete",
IF(Data[[#This Row],[Total Actual Payment]] &gt; Data[[#This Row],[Total Expected Amount]], "Overpaid",
IF(Data[[#This Row],[Total Actual Payment]] &gt; 0, "In Progress", "Not Started")))</f>
        <v>Not Started</v>
      </c>
    </row>
    <row r="62" spans="2:17" ht="30" customHeight="1" x14ac:dyDescent="0.15">
      <c r="B62" s="29">
        <v>45713</v>
      </c>
      <c r="C62" s="38">
        <v>6</v>
      </c>
      <c r="D62" s="40">
        <v>11</v>
      </c>
      <c r="E62" s="39">
        <f>Data[[#This Row],[Number of forms Entitled]]-Data[[#This Row],[Anticipated Number of form collected]]</f>
        <v>-5</v>
      </c>
      <c r="F62" s="24" t="str">
        <f>IF(Data[[#This Row],[Anticipated Actual Forms remaining]]&lt;0, "Forms Oweing", IF(Data[[#This Row],[Anticipated Actual Forms remaining]]=0, "Collected All", "Remaining"))</f>
        <v>Forms Oweing</v>
      </c>
      <c r="G62" s="30" t="s">
        <v>44</v>
      </c>
      <c r="H62" s="25" t="s">
        <v>45</v>
      </c>
      <c r="I62" s="41">
        <f t="shared" ca="1" si="1"/>
        <v>45809</v>
      </c>
      <c r="J62" s="37">
        <v>46001</v>
      </c>
      <c r="K62" s="43">
        <v>30000</v>
      </c>
      <c r="L62" s="43">
        <v>15000</v>
      </c>
      <c r="M62" s="43">
        <v>0</v>
      </c>
      <c r="N62" s="42">
        <v>15000</v>
      </c>
      <c r="O62" s="42">
        <f>SUM(Data[[#This Row],[Actual Payment Amount Start Date (installment 1)]:[Instlament 3]])</f>
        <v>30000</v>
      </c>
      <c r="P62" s="42">
        <f>Data[[#This Row],[Total Expected Amount]]-Data[[#This Row],[Total Actual Payment]]</f>
        <v>0</v>
      </c>
      <c r="Q62" s="44" t="str">
        <f>IF(Data[[#This Row],[Total Actual Payment]] = Data[[#This Row],[Total Expected Amount]], "Payment Complete",
IF(Data[[#This Row],[Total Actual Payment]] &gt; Data[[#This Row],[Total Expected Amount]], "Overpaid",
IF(Data[[#This Row],[Total Actual Payment]] &gt; 0, "In Progress", "Not Started")))</f>
        <v>Payment Complete</v>
      </c>
    </row>
    <row r="63" spans="2:17" ht="30" customHeight="1" x14ac:dyDescent="0.15">
      <c r="B63" s="29">
        <v>45714</v>
      </c>
      <c r="C63" s="38">
        <v>6</v>
      </c>
      <c r="D63" s="40">
        <v>11</v>
      </c>
      <c r="E63" s="39">
        <f>Data[[#This Row],[Number of forms Entitled]]-Data[[#This Row],[Anticipated Number of form collected]]</f>
        <v>-5</v>
      </c>
      <c r="F63" s="24" t="str">
        <f>IF(Data[[#This Row],[Anticipated Actual Forms remaining]]&lt;0, "Forms Oweing", IF(Data[[#This Row],[Anticipated Actual Forms remaining]]=0, "Collected All", "Remaining"))</f>
        <v>Forms Oweing</v>
      </c>
      <c r="G63" s="30" t="s">
        <v>44</v>
      </c>
      <c r="H63" s="25" t="s">
        <v>45</v>
      </c>
      <c r="I63" s="37"/>
      <c r="J63" s="37">
        <v>46002</v>
      </c>
      <c r="K63" s="43">
        <v>30000</v>
      </c>
      <c r="L63" s="43">
        <v>10000</v>
      </c>
      <c r="M63" s="43">
        <v>100000</v>
      </c>
      <c r="N63" s="42">
        <v>0</v>
      </c>
      <c r="O63" s="42">
        <f>SUM(Data[[#This Row],[Actual Payment Amount Start Date (installment 1)]:[Instlament 3]])</f>
        <v>110000</v>
      </c>
      <c r="P63" s="42">
        <f>Data[[#This Row],[Total Expected Amount]]-Data[[#This Row],[Total Actual Payment]]</f>
        <v>-80000</v>
      </c>
      <c r="Q63" s="44" t="str">
        <f>IF(Data[[#This Row],[Total Actual Payment]] = Data[[#This Row],[Total Expected Amount]], "Payment Complete",
IF(Data[[#This Row],[Total Actual Payment]] &gt; Data[[#This Row],[Total Expected Amount]], "Overpaid",
IF(Data[[#This Row],[Total Actual Payment]] &gt; 0, "In Progress", "Not Started")))</f>
        <v>Overpaid</v>
      </c>
    </row>
    <row r="64" spans="2:17" ht="30" customHeight="1" x14ac:dyDescent="0.15">
      <c r="B64" s="29">
        <v>45715</v>
      </c>
      <c r="C64" s="38">
        <v>6</v>
      </c>
      <c r="D64" s="40">
        <v>11</v>
      </c>
      <c r="E64" s="39">
        <f>Data[[#This Row],[Number of forms Entitled]]-Data[[#This Row],[Anticipated Number of form collected]]</f>
        <v>-5</v>
      </c>
      <c r="F64" s="24" t="str">
        <f>IF(Data[[#This Row],[Anticipated Actual Forms remaining]]&lt;0, "Forms Oweing", IF(Data[[#This Row],[Anticipated Actual Forms remaining]]=0, "Collected All", "Remaining"))</f>
        <v>Forms Oweing</v>
      </c>
      <c r="G64" s="30" t="s">
        <v>44</v>
      </c>
      <c r="H64" s="25" t="s">
        <v>45</v>
      </c>
      <c r="I64" s="37"/>
      <c r="J64" s="37">
        <v>46003</v>
      </c>
      <c r="K64" s="43">
        <v>30000</v>
      </c>
      <c r="L64" s="43">
        <v>5000</v>
      </c>
      <c r="M64" s="43">
        <v>0</v>
      </c>
      <c r="N64" s="42">
        <v>0</v>
      </c>
      <c r="O64" s="42">
        <f>SUM(Data[[#This Row],[Actual Payment Amount Start Date (installment 1)]:[Instlament 3]])</f>
        <v>5000</v>
      </c>
      <c r="P64" s="42">
        <f>Data[[#This Row],[Total Expected Amount]]-Data[[#This Row],[Total Actual Payment]]</f>
        <v>25000</v>
      </c>
      <c r="Q64" s="44" t="str">
        <f>IF(Data[[#This Row],[Total Actual Payment]] = Data[[#This Row],[Total Expected Amount]], "Payment Complete",
IF(Data[[#This Row],[Total Actual Payment]] &gt; Data[[#This Row],[Total Expected Amount]], "Overpaid",
IF(Data[[#This Row],[Total Actual Payment]] &gt; 0, "In Progress", "Not Started")))</f>
        <v>In Progress</v>
      </c>
    </row>
    <row r="65" spans="2:17" ht="30" customHeight="1" x14ac:dyDescent="0.15">
      <c r="B65" s="29">
        <v>45716</v>
      </c>
      <c r="C65" s="38">
        <v>6</v>
      </c>
      <c r="D65" s="40">
        <v>11</v>
      </c>
      <c r="E65" s="39">
        <f>Data[[#This Row],[Number of forms Entitled]]-Data[[#This Row],[Anticipated Number of form collected]]</f>
        <v>-5</v>
      </c>
      <c r="F65" s="24" t="str">
        <f>IF(Data[[#This Row],[Anticipated Actual Forms remaining]]&lt;0, "Forms Oweing", IF(Data[[#This Row],[Anticipated Actual Forms remaining]]=0, "Collected All", "Remaining"))</f>
        <v>Forms Oweing</v>
      </c>
      <c r="G65" s="30" t="s">
        <v>44</v>
      </c>
      <c r="H65" s="25" t="s">
        <v>45</v>
      </c>
      <c r="I65" s="37">
        <v>45668</v>
      </c>
      <c r="J65" s="37">
        <v>46004</v>
      </c>
      <c r="K65" s="43">
        <v>30000</v>
      </c>
      <c r="L65" s="43">
        <v>3000</v>
      </c>
      <c r="M65" s="43">
        <v>0</v>
      </c>
      <c r="N65" s="42">
        <v>0</v>
      </c>
      <c r="O65" s="42">
        <f>SUM(Data[[#This Row],[Actual Payment Amount Start Date (installment 1)]:[Instlament 3]])</f>
        <v>3000</v>
      </c>
      <c r="P65" s="42">
        <f>Data[[#This Row],[Total Expected Amount]]-Data[[#This Row],[Total Actual Payment]]</f>
        <v>27000</v>
      </c>
      <c r="Q65" s="44" t="str">
        <f>IF(Data[[#This Row],[Total Actual Payment]] = Data[[#This Row],[Total Expected Amount]], "Payment Complete",
IF(Data[[#This Row],[Total Actual Payment]] &gt; Data[[#This Row],[Total Expected Amount]], "Overpaid",
IF(Data[[#This Row],[Total Actual Payment]] &gt; 0, "In Progress", "Not Started")))</f>
        <v>In Progress</v>
      </c>
    </row>
    <row r="66" spans="2:17" ht="30" customHeight="1" x14ac:dyDescent="0.15">
      <c r="B66" s="29">
        <v>45717</v>
      </c>
      <c r="C66" s="38">
        <v>6</v>
      </c>
      <c r="D66" s="40">
        <v>11</v>
      </c>
      <c r="E66" s="39">
        <f>Data[[#This Row],[Number of forms Entitled]]-Data[[#This Row],[Anticipated Number of form collected]]</f>
        <v>-5</v>
      </c>
      <c r="F66" s="24" t="str">
        <f>IF(Data[[#This Row],[Anticipated Actual Forms remaining]]&lt;0, "Forms Oweing", IF(Data[[#This Row],[Anticipated Actual Forms remaining]]=0, "Collected All", "Remaining"))</f>
        <v>Forms Oweing</v>
      </c>
      <c r="G66" s="30" t="s">
        <v>44</v>
      </c>
      <c r="H66" s="25" t="s">
        <v>45</v>
      </c>
      <c r="I66" s="37">
        <v>45669</v>
      </c>
      <c r="J66" s="37">
        <v>46005</v>
      </c>
      <c r="K66" s="43">
        <v>30000</v>
      </c>
      <c r="L66" s="43">
        <v>10000</v>
      </c>
      <c r="M66" s="43">
        <v>10000</v>
      </c>
      <c r="N66" s="42">
        <v>10000</v>
      </c>
      <c r="O66" s="42">
        <f>SUM(Data[[#This Row],[Actual Payment Amount Start Date (installment 1)]:[Instlament 3]])</f>
        <v>30000</v>
      </c>
      <c r="P66" s="42">
        <f>Data[[#This Row],[Total Expected Amount]]-Data[[#This Row],[Total Actual Payment]]</f>
        <v>0</v>
      </c>
      <c r="Q66" s="44" t="str">
        <f>IF(Data[[#This Row],[Total Actual Payment]] = Data[[#This Row],[Total Expected Amount]], "Payment Complete",
IF(Data[[#This Row],[Total Actual Payment]] &gt; Data[[#This Row],[Total Expected Amount]], "Overpaid",
IF(Data[[#This Row],[Total Actual Payment]] &gt; 0, "In Progress", "Not Started")))</f>
        <v>Payment Complete</v>
      </c>
    </row>
    <row r="67" spans="2:17" ht="30" customHeight="1" x14ac:dyDescent="0.15">
      <c r="B67" s="29">
        <v>45718</v>
      </c>
      <c r="C67" s="38">
        <v>6</v>
      </c>
      <c r="D67" s="40">
        <v>11</v>
      </c>
      <c r="E67" s="39">
        <f>Data[[#This Row],[Number of forms Entitled]]-Data[[#This Row],[Anticipated Number of form collected]]</f>
        <v>-5</v>
      </c>
      <c r="F67" s="24" t="str">
        <f>IF(Data[[#This Row],[Anticipated Actual Forms remaining]]&lt;0, "Forms Oweing", IF(Data[[#This Row],[Anticipated Actual Forms remaining]]=0, "Collected All", "Remaining"))</f>
        <v>Forms Oweing</v>
      </c>
      <c r="G67" s="30" t="s">
        <v>44</v>
      </c>
      <c r="H67" s="25" t="s">
        <v>45</v>
      </c>
      <c r="I67" s="37">
        <v>45670</v>
      </c>
      <c r="J67" s="37">
        <v>46006</v>
      </c>
      <c r="K67" s="43">
        <v>30000</v>
      </c>
      <c r="L67" s="43">
        <v>10000</v>
      </c>
      <c r="M67" s="43">
        <v>0</v>
      </c>
      <c r="N67" s="42">
        <v>0</v>
      </c>
      <c r="O67" s="42">
        <f>SUM(Data[[#This Row],[Actual Payment Amount Start Date (installment 1)]:[Instlament 3]])</f>
        <v>10000</v>
      </c>
      <c r="P67" s="42">
        <f>Data[[#This Row],[Total Expected Amount]]-Data[[#This Row],[Total Actual Payment]]</f>
        <v>20000</v>
      </c>
      <c r="Q67" s="44" t="str">
        <f>IF(Data[[#This Row],[Total Actual Payment]] = Data[[#This Row],[Total Expected Amount]], "Payment Complete",
IF(Data[[#This Row],[Total Actual Payment]] &gt; Data[[#This Row],[Total Expected Amount]], "Overpaid",
IF(Data[[#This Row],[Total Actual Payment]] &gt; 0, "In Progress", "Not Started")))</f>
        <v>In Progress</v>
      </c>
    </row>
    <row r="68" spans="2:17" ht="30" customHeight="1" x14ac:dyDescent="0.15">
      <c r="B68" s="29">
        <v>45719</v>
      </c>
      <c r="C68" s="38">
        <v>6</v>
      </c>
      <c r="D68" s="40">
        <v>11</v>
      </c>
      <c r="E68" s="39">
        <f>Data[[#This Row],[Number of forms Entitled]]-Data[[#This Row],[Anticipated Number of form collected]]</f>
        <v>-5</v>
      </c>
      <c r="F68" s="24" t="str">
        <f>IF(Data[[#This Row],[Anticipated Actual Forms remaining]]&lt;0, "Forms Oweing", IF(Data[[#This Row],[Anticipated Actual Forms remaining]]=0, "Collected All", "Remaining"))</f>
        <v>Forms Oweing</v>
      </c>
      <c r="G68" s="30" t="s">
        <v>44</v>
      </c>
      <c r="H68" s="25" t="s">
        <v>45</v>
      </c>
      <c r="I68" s="37">
        <v>45671</v>
      </c>
      <c r="J68" s="37">
        <v>46007</v>
      </c>
      <c r="K68" s="43">
        <v>30000</v>
      </c>
      <c r="L68" s="43">
        <v>10000</v>
      </c>
      <c r="M68" s="43">
        <v>0</v>
      </c>
      <c r="N68" s="42">
        <v>0</v>
      </c>
      <c r="O68" s="42">
        <f>SUM(Data[[#This Row],[Actual Payment Amount Start Date (installment 1)]:[Instlament 3]])</f>
        <v>10000</v>
      </c>
      <c r="P68" s="42">
        <f>Data[[#This Row],[Total Expected Amount]]-Data[[#This Row],[Total Actual Payment]]</f>
        <v>20000</v>
      </c>
      <c r="Q68" s="44" t="str">
        <f>IF(Data[[#This Row],[Total Actual Payment]] = Data[[#This Row],[Total Expected Amount]], "Payment Complete",
IF(Data[[#This Row],[Total Actual Payment]] &gt; Data[[#This Row],[Total Expected Amount]], "Overpaid",
IF(Data[[#This Row],[Total Actual Payment]] &gt; 0, "In Progress", "Not Started")))</f>
        <v>In Progress</v>
      </c>
    </row>
    <row r="69" spans="2:17" ht="30" customHeight="1" x14ac:dyDescent="0.15">
      <c r="B69" s="29">
        <v>45720</v>
      </c>
      <c r="C69" s="38">
        <v>6</v>
      </c>
      <c r="D69" s="40">
        <v>11</v>
      </c>
      <c r="E69" s="39">
        <f>Data[[#This Row],[Number of forms Entitled]]-Data[[#This Row],[Anticipated Number of form collected]]</f>
        <v>-5</v>
      </c>
      <c r="F69" s="24" t="str">
        <f>IF(Data[[#This Row],[Anticipated Actual Forms remaining]]&lt;0, "Forms Oweing", IF(Data[[#This Row],[Anticipated Actual Forms remaining]]=0, "Collected All", "Remaining"))</f>
        <v>Forms Oweing</v>
      </c>
      <c r="G69" s="30" t="s">
        <v>44</v>
      </c>
      <c r="H69" s="25" t="s">
        <v>45</v>
      </c>
      <c r="I69" s="37">
        <v>45672</v>
      </c>
      <c r="J69" s="37">
        <v>46008</v>
      </c>
      <c r="K69" s="43">
        <v>30000</v>
      </c>
      <c r="L69" s="43">
        <v>10000</v>
      </c>
      <c r="M69" s="43">
        <v>0</v>
      </c>
      <c r="N69" s="42">
        <v>0</v>
      </c>
      <c r="O69" s="42">
        <f>SUM(Data[[#This Row],[Actual Payment Amount Start Date (installment 1)]:[Instlament 3]])</f>
        <v>10000</v>
      </c>
      <c r="P69" s="42">
        <f>Data[[#This Row],[Total Expected Amount]]-Data[[#This Row],[Total Actual Payment]]</f>
        <v>20000</v>
      </c>
      <c r="Q69" s="44" t="str">
        <f>IF(Data[[#This Row],[Total Actual Payment]] = Data[[#This Row],[Total Expected Amount]], "Payment Complete",
IF(Data[[#This Row],[Total Actual Payment]] &gt; Data[[#This Row],[Total Expected Amount]], "Overpaid",
IF(Data[[#This Row],[Total Actual Payment]] &gt; 0, "In Progress", "Not Started")))</f>
        <v>In Progress</v>
      </c>
    </row>
    <row r="70" spans="2:17" ht="30" customHeight="1" x14ac:dyDescent="0.15">
      <c r="B70" s="29">
        <v>45721</v>
      </c>
      <c r="C70" s="38">
        <v>6</v>
      </c>
      <c r="D70" s="40">
        <v>11</v>
      </c>
      <c r="E70" s="39">
        <f>Data[[#This Row],[Number of forms Entitled]]-Data[[#This Row],[Anticipated Number of form collected]]</f>
        <v>-5</v>
      </c>
      <c r="F70" s="24" t="str">
        <f>IF(Data[[#This Row],[Anticipated Actual Forms remaining]]&lt;0, "Forms Oweing", IF(Data[[#This Row],[Anticipated Actual Forms remaining]]=0, "Collected All", "Remaining"))</f>
        <v>Forms Oweing</v>
      </c>
      <c r="G70" s="30" t="s">
        <v>44</v>
      </c>
      <c r="H70" s="25" t="s">
        <v>45</v>
      </c>
      <c r="I70" s="37">
        <v>45673</v>
      </c>
      <c r="J70" s="37">
        <v>46009</v>
      </c>
      <c r="K70" s="43">
        <v>30000</v>
      </c>
      <c r="L70" s="43">
        <v>5000</v>
      </c>
      <c r="M70" s="43">
        <v>0</v>
      </c>
      <c r="N70" s="42">
        <v>0</v>
      </c>
      <c r="O70" s="42">
        <v>100</v>
      </c>
      <c r="P70" s="42">
        <f>Data[[#This Row],[Total Expected Amount]]-Data[[#This Row],[Total Actual Payment]]</f>
        <v>29900</v>
      </c>
      <c r="Q70" s="44" t="str">
        <f>IF(Data[[#This Row],[Total Actual Payment]] = Data[[#This Row],[Total Expected Amount]], "Payment Complete",
IF(Data[[#This Row],[Total Actual Payment]] &gt; Data[[#This Row],[Total Expected Amount]], "Overpaid",
IF(Data[[#This Row],[Total Actual Payment]] &gt; 0, "In Progress", "Not Started")))</f>
        <v>In Progress</v>
      </c>
    </row>
    <row r="71" spans="2:17" ht="30" customHeight="1" x14ac:dyDescent="0.15">
      <c r="B71" s="29">
        <v>45722</v>
      </c>
      <c r="C71" s="38">
        <v>6</v>
      </c>
      <c r="D71" s="40">
        <v>11</v>
      </c>
      <c r="E71" s="39">
        <f>Data[[#This Row],[Number of forms Entitled]]-Data[[#This Row],[Anticipated Number of form collected]]</f>
        <v>-5</v>
      </c>
      <c r="F71" s="24" t="str">
        <f>IF(Data[[#This Row],[Anticipated Actual Forms remaining]]&lt;0, "Forms Oweing", IF(Data[[#This Row],[Anticipated Actual Forms remaining]]=0, "Collected All", "Remaining"))</f>
        <v>Forms Oweing</v>
      </c>
      <c r="G71" s="30" t="s">
        <v>44</v>
      </c>
      <c r="H71" s="25" t="s">
        <v>45</v>
      </c>
      <c r="I71" s="37">
        <v>45674</v>
      </c>
      <c r="J71" s="37">
        <v>46010</v>
      </c>
      <c r="K71" s="43">
        <v>30000</v>
      </c>
      <c r="L71" s="43">
        <v>5000</v>
      </c>
      <c r="M71" s="43">
        <v>0</v>
      </c>
      <c r="N71" s="42">
        <v>0</v>
      </c>
      <c r="O71" s="42">
        <f>SUM(Data[[#This Row],[Actual Payment Amount Start Date (installment 1)]:[Instlament 3]])</f>
        <v>5000</v>
      </c>
      <c r="P71" s="42">
        <f>Data[[#This Row],[Total Expected Amount]]-Data[[#This Row],[Total Actual Payment]]</f>
        <v>25000</v>
      </c>
      <c r="Q71" s="44" t="str">
        <f>IF(Data[[#This Row],[Total Actual Payment]] = Data[[#This Row],[Total Expected Amount]], "Payment Complete",
IF(Data[[#This Row],[Total Actual Payment]] &gt; Data[[#This Row],[Total Expected Amount]], "Overpaid",
IF(Data[[#This Row],[Total Actual Payment]] &gt; 0, "In Progress", "Not Started")))</f>
        <v>In Progress</v>
      </c>
    </row>
    <row r="72" spans="2:17" ht="30" customHeight="1" x14ac:dyDescent="0.15">
      <c r="B72" s="29">
        <v>45723</v>
      </c>
      <c r="C72" s="38">
        <v>6</v>
      </c>
      <c r="D72" s="40">
        <v>11</v>
      </c>
      <c r="E72" s="39">
        <f>Data[[#This Row],[Number of forms Entitled]]-Data[[#This Row],[Anticipated Number of form collected]]</f>
        <v>-5</v>
      </c>
      <c r="F72" s="24" t="str">
        <f>IF(Data[[#This Row],[Anticipated Actual Forms remaining]]&lt;0, "Forms Oweing", IF(Data[[#This Row],[Anticipated Actual Forms remaining]]=0, "Collected All", "Remaining"))</f>
        <v>Forms Oweing</v>
      </c>
      <c r="G72" s="30" t="s">
        <v>44</v>
      </c>
      <c r="H72" s="25" t="s">
        <v>45</v>
      </c>
      <c r="I72" s="37">
        <v>45675</v>
      </c>
      <c r="J72" s="37">
        <v>46011</v>
      </c>
      <c r="K72" s="43">
        <v>30000</v>
      </c>
      <c r="L72" s="43">
        <v>5000</v>
      </c>
      <c r="M72" s="43">
        <v>0</v>
      </c>
      <c r="N72" s="42">
        <v>0</v>
      </c>
      <c r="O72" s="42">
        <f>SUM(Data[[#This Row],[Actual Payment Amount Start Date (installment 1)]:[Instlament 3]])</f>
        <v>5000</v>
      </c>
      <c r="P72" s="42">
        <f>Data[[#This Row],[Total Expected Amount]]-Data[[#This Row],[Total Actual Payment]]</f>
        <v>25000</v>
      </c>
      <c r="Q72" s="44" t="str">
        <f>IF(Data[[#This Row],[Total Actual Payment]] = Data[[#This Row],[Total Expected Amount]], "Payment Complete",
IF(Data[[#This Row],[Total Actual Payment]] &gt; Data[[#This Row],[Total Expected Amount]], "Overpaid",
IF(Data[[#This Row],[Total Actual Payment]] &gt; 0, "In Progress", "Not Started")))</f>
        <v>In Progress</v>
      </c>
    </row>
    <row r="73" spans="2:17" ht="30" customHeight="1" x14ac:dyDescent="0.15">
      <c r="B73" s="29">
        <v>45724</v>
      </c>
      <c r="C73" s="38">
        <v>6</v>
      </c>
      <c r="D73" s="40">
        <v>11</v>
      </c>
      <c r="E73" s="39">
        <f>Data[[#This Row],[Number of forms Entitled]]-Data[[#This Row],[Anticipated Number of form collected]]</f>
        <v>-5</v>
      </c>
      <c r="F73" s="24" t="str">
        <f>IF(Data[[#This Row],[Anticipated Actual Forms remaining]]&lt;0, "Forms Oweing", IF(Data[[#This Row],[Anticipated Actual Forms remaining]]=0, "Collected All", "Remaining"))</f>
        <v>Forms Oweing</v>
      </c>
      <c r="G73" s="30" t="s">
        <v>44</v>
      </c>
      <c r="H73" s="25" t="s">
        <v>45</v>
      </c>
      <c r="I73" s="37">
        <v>45676</v>
      </c>
      <c r="J73" s="37">
        <v>46012</v>
      </c>
      <c r="K73" s="43">
        <v>30000</v>
      </c>
      <c r="L73" s="43">
        <v>5000</v>
      </c>
      <c r="M73" s="43">
        <v>0</v>
      </c>
      <c r="N73" s="42">
        <v>0</v>
      </c>
      <c r="O73" s="42">
        <f>SUM(Data[[#This Row],[Actual Payment Amount Start Date (installment 1)]:[Instlament 3]])</f>
        <v>5000</v>
      </c>
      <c r="P73" s="42">
        <f>Data[[#This Row],[Total Expected Amount]]-Data[[#This Row],[Total Actual Payment]]</f>
        <v>25000</v>
      </c>
      <c r="Q73" s="44" t="str">
        <f>IF(Data[[#This Row],[Total Actual Payment]] = Data[[#This Row],[Total Expected Amount]], "Payment Complete",
IF(Data[[#This Row],[Total Actual Payment]] &gt; Data[[#This Row],[Total Expected Amount]], "Overpaid",
IF(Data[[#This Row],[Total Actual Payment]] &gt; 0, "In Progress", "Not Started")))</f>
        <v>In Progress</v>
      </c>
    </row>
    <row r="74" spans="2:17" ht="30" customHeight="1" x14ac:dyDescent="0.15">
      <c r="B74" s="29">
        <v>45725</v>
      </c>
      <c r="C74" s="38">
        <v>6</v>
      </c>
      <c r="D74" s="40">
        <v>11</v>
      </c>
      <c r="E74" s="39">
        <f>Data[[#This Row],[Number of forms Entitled]]-Data[[#This Row],[Anticipated Number of form collected]]</f>
        <v>-5</v>
      </c>
      <c r="F74" s="24" t="str">
        <f>IF(Data[[#This Row],[Anticipated Actual Forms remaining]]&lt;0, "Forms Oweing", IF(Data[[#This Row],[Anticipated Actual Forms remaining]]=0, "Collected All", "Remaining"))</f>
        <v>Forms Oweing</v>
      </c>
      <c r="G74" s="30" t="s">
        <v>44</v>
      </c>
      <c r="H74" s="25" t="s">
        <v>45</v>
      </c>
      <c r="I74" s="37">
        <v>45677</v>
      </c>
      <c r="J74" s="37">
        <v>46013</v>
      </c>
      <c r="K74" s="43">
        <v>30000</v>
      </c>
      <c r="L74" s="43">
        <v>5000</v>
      </c>
      <c r="M74" s="43">
        <v>0</v>
      </c>
      <c r="N74" s="42">
        <v>0</v>
      </c>
      <c r="O74" s="42">
        <f>SUM(Data[[#This Row],[Actual Payment Amount Start Date (installment 1)]:[Instlament 3]])</f>
        <v>5000</v>
      </c>
      <c r="P74" s="42">
        <f>Data[[#This Row],[Total Expected Amount]]-Data[[#This Row],[Total Actual Payment]]</f>
        <v>25000</v>
      </c>
      <c r="Q74" s="44" t="str">
        <f>IF(Data[[#This Row],[Total Actual Payment]] = Data[[#This Row],[Total Expected Amount]], "Payment Complete",
IF(Data[[#This Row],[Total Actual Payment]] &gt; Data[[#This Row],[Total Expected Amount]], "Overpaid",
IF(Data[[#This Row],[Total Actual Payment]] &gt; 0, "In Progress", "Not Started")))</f>
        <v>In Progress</v>
      </c>
    </row>
    <row r="75" spans="2:17" ht="30" customHeight="1" x14ac:dyDescent="0.15">
      <c r="B75" s="29">
        <v>45726</v>
      </c>
      <c r="C75" s="38">
        <v>6</v>
      </c>
      <c r="D75" s="40">
        <v>11</v>
      </c>
      <c r="E75" s="39">
        <f>Data[[#This Row],[Number of forms Entitled]]-Data[[#This Row],[Anticipated Number of form collected]]</f>
        <v>-5</v>
      </c>
      <c r="F75" s="24" t="str">
        <f>IF(Data[[#This Row],[Anticipated Actual Forms remaining]]&lt;0, "Forms Oweing", IF(Data[[#This Row],[Anticipated Actual Forms remaining]]=0, "Collected All", "Remaining"))</f>
        <v>Forms Oweing</v>
      </c>
      <c r="G75" s="30" t="s">
        <v>44</v>
      </c>
      <c r="H75" s="25" t="s">
        <v>45</v>
      </c>
      <c r="I75" s="37">
        <v>45678</v>
      </c>
      <c r="J75" s="37">
        <v>46014</v>
      </c>
      <c r="K75" s="43">
        <v>30000</v>
      </c>
      <c r="L75" s="43">
        <v>5000</v>
      </c>
      <c r="M75" s="43">
        <v>0</v>
      </c>
      <c r="N75" s="42">
        <v>0</v>
      </c>
      <c r="O75" s="42">
        <f>SUM(Data[[#This Row],[Actual Payment Amount Start Date (installment 1)]:[Instlament 3]])</f>
        <v>5000</v>
      </c>
      <c r="P75" s="42">
        <f>Data[[#This Row],[Total Expected Amount]]-Data[[#This Row],[Total Actual Payment]]</f>
        <v>25000</v>
      </c>
      <c r="Q75" s="44" t="str">
        <f>IF(Data[[#This Row],[Total Actual Payment]] = Data[[#This Row],[Total Expected Amount]], "Payment Complete",
IF(Data[[#This Row],[Total Actual Payment]] &gt; Data[[#This Row],[Total Expected Amount]], "Overpaid",
IF(Data[[#This Row],[Total Actual Payment]] &gt; 0, "In Progress", "Not Started")))</f>
        <v>In Progress</v>
      </c>
    </row>
    <row r="76" spans="2:17" ht="30" customHeight="1" x14ac:dyDescent="0.15">
      <c r="B76" s="29">
        <v>45727</v>
      </c>
      <c r="C76" s="38">
        <v>6</v>
      </c>
      <c r="D76" s="40">
        <v>11</v>
      </c>
      <c r="E76" s="39">
        <f>Data[[#This Row],[Number of forms Entitled]]-Data[[#This Row],[Anticipated Number of form collected]]</f>
        <v>-5</v>
      </c>
      <c r="F76" s="24" t="str">
        <f>IF(Data[[#This Row],[Anticipated Actual Forms remaining]]&lt;0, "Forms Oweing", IF(Data[[#This Row],[Anticipated Actual Forms remaining]]=0, "Collected All", "Remaining"))</f>
        <v>Forms Oweing</v>
      </c>
      <c r="G76" s="30" t="s">
        <v>44</v>
      </c>
      <c r="H76" s="25" t="s">
        <v>45</v>
      </c>
      <c r="I76" s="37">
        <v>45679</v>
      </c>
      <c r="J76" s="37">
        <v>46015</v>
      </c>
      <c r="K76" s="43">
        <v>30000</v>
      </c>
      <c r="L76" s="43">
        <v>5000</v>
      </c>
      <c r="M76" s="43">
        <v>0</v>
      </c>
      <c r="N76" s="42">
        <v>0</v>
      </c>
      <c r="O76" s="42">
        <f>SUM(Data[[#This Row],[Actual Payment Amount Start Date (installment 1)]:[Instlament 3]])</f>
        <v>5000</v>
      </c>
      <c r="P76" s="42">
        <f>Data[[#This Row],[Total Expected Amount]]-Data[[#This Row],[Total Actual Payment]]</f>
        <v>25000</v>
      </c>
      <c r="Q76" s="44" t="str">
        <f>IF(Data[[#This Row],[Total Actual Payment]] = Data[[#This Row],[Total Expected Amount]], "Payment Complete",
IF(Data[[#This Row],[Total Actual Payment]] &gt; Data[[#This Row],[Total Expected Amount]], "Overpaid",
IF(Data[[#This Row],[Total Actual Payment]] &gt; 0, "In Progress", "Not Started")))</f>
        <v>In Progress</v>
      </c>
    </row>
    <row r="77" spans="2:17" ht="30" customHeight="1" x14ac:dyDescent="0.15">
      <c r="B77" s="29">
        <v>45728</v>
      </c>
      <c r="C77" s="38">
        <v>6</v>
      </c>
      <c r="D77" s="40">
        <v>11</v>
      </c>
      <c r="E77" s="39">
        <f>Data[[#This Row],[Number of forms Entitled]]-Data[[#This Row],[Anticipated Number of form collected]]</f>
        <v>-5</v>
      </c>
      <c r="F77" s="24" t="str">
        <f>IF(Data[[#This Row],[Anticipated Actual Forms remaining]]&lt;0, "Forms Oweing", IF(Data[[#This Row],[Anticipated Actual Forms remaining]]=0, "Collected All", "Remaining"))</f>
        <v>Forms Oweing</v>
      </c>
      <c r="G77" s="30" t="s">
        <v>44</v>
      </c>
      <c r="H77" s="25" t="s">
        <v>45</v>
      </c>
      <c r="I77" s="37">
        <v>45680</v>
      </c>
      <c r="J77" s="37">
        <v>46016</v>
      </c>
      <c r="K77" s="43">
        <v>30000</v>
      </c>
      <c r="L77" s="43">
        <v>5000</v>
      </c>
      <c r="M77" s="43">
        <v>0</v>
      </c>
      <c r="N77" s="42">
        <v>0</v>
      </c>
      <c r="O77" s="42">
        <f>SUM(Data[[#This Row],[Actual Payment Amount Start Date (installment 1)]:[Instlament 3]])</f>
        <v>5000</v>
      </c>
      <c r="P77" s="42">
        <f>Data[[#This Row],[Total Expected Amount]]-Data[[#This Row],[Total Actual Payment]]</f>
        <v>25000</v>
      </c>
      <c r="Q77" s="44" t="str">
        <f>IF(Data[[#This Row],[Total Actual Payment]] = Data[[#This Row],[Total Expected Amount]], "Payment Complete",
IF(Data[[#This Row],[Total Actual Payment]] &gt; Data[[#This Row],[Total Expected Amount]], "Overpaid",
IF(Data[[#This Row],[Total Actual Payment]] &gt; 0, "In Progress", "Not Started")))</f>
        <v>In Progress</v>
      </c>
    </row>
    <row r="78" spans="2:17" ht="30" customHeight="1" x14ac:dyDescent="0.15">
      <c r="B78" s="29">
        <v>45729</v>
      </c>
      <c r="C78" s="38">
        <v>6</v>
      </c>
      <c r="D78" s="40">
        <v>11</v>
      </c>
      <c r="E78" s="39">
        <f>Data[[#This Row],[Number of forms Entitled]]-Data[[#This Row],[Anticipated Number of form collected]]</f>
        <v>-5</v>
      </c>
      <c r="F78" s="24" t="str">
        <f>IF(Data[[#This Row],[Anticipated Actual Forms remaining]]&lt;0, "Forms Oweing", IF(Data[[#This Row],[Anticipated Actual Forms remaining]]=0, "Collected All", "Remaining"))</f>
        <v>Forms Oweing</v>
      </c>
      <c r="G78" s="30" t="s">
        <v>44</v>
      </c>
      <c r="H78" s="25" t="s">
        <v>45</v>
      </c>
      <c r="I78" s="37">
        <v>45681</v>
      </c>
      <c r="J78" s="37">
        <v>46017</v>
      </c>
      <c r="K78" s="43">
        <v>30000</v>
      </c>
      <c r="L78" s="43">
        <v>5000</v>
      </c>
      <c r="M78" s="43">
        <v>0</v>
      </c>
      <c r="N78" s="42">
        <v>0</v>
      </c>
      <c r="O78" s="42">
        <f>SUM(Data[[#This Row],[Actual Payment Amount Start Date (installment 1)]:[Instlament 3]])</f>
        <v>5000</v>
      </c>
      <c r="P78" s="42">
        <f>Data[[#This Row],[Total Expected Amount]]-Data[[#This Row],[Total Actual Payment]]</f>
        <v>25000</v>
      </c>
      <c r="Q78" s="44" t="str">
        <f>IF(Data[[#This Row],[Total Actual Payment]] = Data[[#This Row],[Total Expected Amount]], "Payment Complete",
IF(Data[[#This Row],[Total Actual Payment]] &gt; Data[[#This Row],[Total Expected Amount]], "Overpaid",
IF(Data[[#This Row],[Total Actual Payment]] &gt; 0, "In Progress", "Not Started")))</f>
        <v>In Progress</v>
      </c>
    </row>
    <row r="79" spans="2:17" ht="30" customHeight="1" x14ac:dyDescent="0.15">
      <c r="B79" s="29">
        <v>45730</v>
      </c>
      <c r="C79" s="38">
        <v>6</v>
      </c>
      <c r="D79" s="40">
        <v>11</v>
      </c>
      <c r="E79" s="39">
        <f>Data[[#This Row],[Number of forms Entitled]]-Data[[#This Row],[Anticipated Number of form collected]]</f>
        <v>-5</v>
      </c>
      <c r="F79" s="24" t="str">
        <f>IF(Data[[#This Row],[Anticipated Actual Forms remaining]]&lt;0, "Forms Oweing", IF(Data[[#This Row],[Anticipated Actual Forms remaining]]=0, "Collected All", "Remaining"))</f>
        <v>Forms Oweing</v>
      </c>
      <c r="G79" s="30" t="s">
        <v>44</v>
      </c>
      <c r="H79" s="25" t="s">
        <v>45</v>
      </c>
      <c r="I79" s="37">
        <v>45682</v>
      </c>
      <c r="J79" s="37">
        <v>46018</v>
      </c>
      <c r="K79" s="43">
        <v>30000</v>
      </c>
      <c r="L79" s="43">
        <v>5000</v>
      </c>
      <c r="M79" s="43">
        <v>0</v>
      </c>
      <c r="N79" s="42">
        <v>0</v>
      </c>
      <c r="O79" s="42">
        <f>SUM(Data[[#This Row],[Actual Payment Amount Start Date (installment 1)]:[Instlament 3]])</f>
        <v>5000</v>
      </c>
      <c r="P79" s="42">
        <f>Data[[#This Row],[Total Expected Amount]]-Data[[#This Row],[Total Actual Payment]]</f>
        <v>25000</v>
      </c>
      <c r="Q79" s="44" t="str">
        <f>IF(Data[[#This Row],[Total Actual Payment]] = Data[[#This Row],[Total Expected Amount]], "Payment Complete",
IF(Data[[#This Row],[Total Actual Payment]] &gt; Data[[#This Row],[Total Expected Amount]], "Overpaid",
IF(Data[[#This Row],[Total Actual Payment]] &gt; 0, "In Progress", "Not Started")))</f>
        <v>In Progress</v>
      </c>
    </row>
    <row r="80" spans="2:17" ht="30" customHeight="1" x14ac:dyDescent="0.15">
      <c r="B80" s="29">
        <v>45731</v>
      </c>
      <c r="C80" s="38">
        <v>6</v>
      </c>
      <c r="D80" s="40">
        <v>11</v>
      </c>
      <c r="E80" s="39">
        <f>Data[[#This Row],[Number of forms Entitled]]-Data[[#This Row],[Anticipated Number of form collected]]</f>
        <v>-5</v>
      </c>
      <c r="F80" s="24" t="str">
        <f>IF(Data[[#This Row],[Anticipated Actual Forms remaining]]&lt;0, "Forms Oweing", IF(Data[[#This Row],[Anticipated Actual Forms remaining]]=0, "Collected All", "Remaining"))</f>
        <v>Forms Oweing</v>
      </c>
      <c r="G80" s="30" t="s">
        <v>44</v>
      </c>
      <c r="H80" s="25" t="s">
        <v>45</v>
      </c>
      <c r="I80" s="37">
        <v>45683</v>
      </c>
      <c r="J80" s="37">
        <v>46019</v>
      </c>
      <c r="K80" s="43">
        <v>30000</v>
      </c>
      <c r="L80" s="43">
        <v>5000</v>
      </c>
      <c r="M80" s="43">
        <v>0</v>
      </c>
      <c r="N80" s="42">
        <v>0</v>
      </c>
      <c r="O80" s="42">
        <f>SUM(Data[[#This Row],[Actual Payment Amount Start Date (installment 1)]:[Instlament 3]])</f>
        <v>5000</v>
      </c>
      <c r="P80" s="42">
        <f>Data[[#This Row],[Total Expected Amount]]-Data[[#This Row],[Total Actual Payment]]</f>
        <v>25000</v>
      </c>
      <c r="Q80" s="44" t="str">
        <f>IF(Data[[#This Row],[Total Actual Payment]] = Data[[#This Row],[Total Expected Amount]], "Payment Complete",
IF(Data[[#This Row],[Total Actual Payment]] &gt; Data[[#This Row],[Total Expected Amount]], "Overpaid",
IF(Data[[#This Row],[Total Actual Payment]] &gt; 0, "In Progress", "Not Started")))</f>
        <v>In Progress</v>
      </c>
    </row>
    <row r="81" spans="2:17" ht="30" customHeight="1" x14ac:dyDescent="0.15">
      <c r="B81" s="29">
        <v>45732</v>
      </c>
      <c r="C81" s="38">
        <v>6</v>
      </c>
      <c r="D81" s="40">
        <v>11</v>
      </c>
      <c r="E81" s="39">
        <f>Data[[#This Row],[Number of forms Entitled]]-Data[[#This Row],[Anticipated Number of form collected]]</f>
        <v>-5</v>
      </c>
      <c r="F81" s="24" t="str">
        <f>IF(Data[[#This Row],[Anticipated Actual Forms remaining]]&lt;0, "Forms Oweing", IF(Data[[#This Row],[Anticipated Actual Forms remaining]]=0, "Collected All", "Remaining"))</f>
        <v>Forms Oweing</v>
      </c>
      <c r="G81" s="30" t="s">
        <v>44</v>
      </c>
      <c r="H81" s="25" t="s">
        <v>45</v>
      </c>
      <c r="I81" s="37">
        <v>45684</v>
      </c>
      <c r="J81" s="37">
        <v>46020</v>
      </c>
      <c r="K81" s="43">
        <v>30000</v>
      </c>
      <c r="L81" s="43">
        <v>5000</v>
      </c>
      <c r="M81" s="43">
        <v>0</v>
      </c>
      <c r="N81" s="42">
        <v>0</v>
      </c>
      <c r="O81" s="42">
        <f>SUM(Data[[#This Row],[Actual Payment Amount Start Date (installment 1)]:[Instlament 3]])</f>
        <v>5000</v>
      </c>
      <c r="P81" s="42">
        <f>Data[[#This Row],[Total Expected Amount]]-Data[[#This Row],[Total Actual Payment]]</f>
        <v>25000</v>
      </c>
      <c r="Q81" s="44" t="str">
        <f>IF(Data[[#This Row],[Total Actual Payment]] = Data[[#This Row],[Total Expected Amount]], "Payment Complete",
IF(Data[[#This Row],[Total Actual Payment]] &gt; Data[[#This Row],[Total Expected Amount]], "Overpaid",
IF(Data[[#This Row],[Total Actual Payment]] &gt; 0, "In Progress", "Not Started")))</f>
        <v>In Progress</v>
      </c>
    </row>
    <row r="82" spans="2:17" ht="30" customHeight="1" x14ac:dyDescent="0.15">
      <c r="B82" s="29">
        <v>45733</v>
      </c>
      <c r="C82" s="38">
        <v>6</v>
      </c>
      <c r="D82" s="40">
        <v>11</v>
      </c>
      <c r="E82" s="39">
        <f>Data[[#This Row],[Number of forms Entitled]]-Data[[#This Row],[Anticipated Number of form collected]]</f>
        <v>-5</v>
      </c>
      <c r="F82" s="24" t="str">
        <f>IF(Data[[#This Row],[Anticipated Actual Forms remaining]]&lt;0, "Forms Oweing", IF(Data[[#This Row],[Anticipated Actual Forms remaining]]=0, "Collected All", "Remaining"))</f>
        <v>Forms Oweing</v>
      </c>
      <c r="G82" s="30" t="s">
        <v>44</v>
      </c>
      <c r="H82" s="25" t="s">
        <v>45</v>
      </c>
      <c r="I82" s="37">
        <v>45685</v>
      </c>
      <c r="J82" s="37">
        <v>46021</v>
      </c>
      <c r="K82" s="43">
        <v>30000</v>
      </c>
      <c r="L82" s="43">
        <v>5000</v>
      </c>
      <c r="M82" s="43">
        <v>0</v>
      </c>
      <c r="N82" s="42">
        <v>0</v>
      </c>
      <c r="O82" s="42">
        <f>SUM(Data[[#This Row],[Actual Payment Amount Start Date (installment 1)]:[Instlament 3]])</f>
        <v>5000</v>
      </c>
      <c r="P82" s="42">
        <f>Data[[#This Row],[Total Expected Amount]]-Data[[#This Row],[Total Actual Payment]]</f>
        <v>25000</v>
      </c>
      <c r="Q82" s="44" t="str">
        <f>IF(Data[[#This Row],[Total Actual Payment]] = Data[[#This Row],[Total Expected Amount]], "Payment Complete",
IF(Data[[#This Row],[Total Actual Payment]] &gt; Data[[#This Row],[Total Expected Amount]], "Overpaid",
IF(Data[[#This Row],[Total Actual Payment]] &gt; 0, "In Progress", "Not Started")))</f>
        <v>In Progress</v>
      </c>
    </row>
    <row r="83" spans="2:17" ht="30" customHeight="1" x14ac:dyDescent="0.15">
      <c r="B83" s="29">
        <v>45734</v>
      </c>
      <c r="C83" s="38">
        <v>6</v>
      </c>
      <c r="D83" s="40">
        <v>11</v>
      </c>
      <c r="E83" s="39">
        <f>Data[[#This Row],[Number of forms Entitled]]-Data[[#This Row],[Anticipated Number of form collected]]</f>
        <v>-5</v>
      </c>
      <c r="F83" s="24" t="str">
        <f>IF(Data[[#This Row],[Anticipated Actual Forms remaining]]&lt;0, "Forms Oweing", IF(Data[[#This Row],[Anticipated Actual Forms remaining]]=0, "Collected All", "Remaining"))</f>
        <v>Forms Oweing</v>
      </c>
      <c r="G83" s="30" t="s">
        <v>44</v>
      </c>
      <c r="H83" s="25" t="s">
        <v>45</v>
      </c>
      <c r="I83" s="37">
        <v>45686</v>
      </c>
      <c r="J83" s="37">
        <v>46022</v>
      </c>
      <c r="K83" s="43">
        <v>30000</v>
      </c>
      <c r="L83" s="43">
        <v>5000</v>
      </c>
      <c r="M83" s="43">
        <v>0</v>
      </c>
      <c r="N83" s="42">
        <v>0</v>
      </c>
      <c r="O83" s="42">
        <f>SUM(Data[[#This Row],[Actual Payment Amount Start Date (installment 1)]:[Instlament 3]])</f>
        <v>5000</v>
      </c>
      <c r="P83" s="42">
        <f>Data[[#This Row],[Total Expected Amount]]-Data[[#This Row],[Total Actual Payment]]</f>
        <v>25000</v>
      </c>
      <c r="Q83" s="44" t="str">
        <f>IF(Data[[#This Row],[Total Actual Payment]] = Data[[#This Row],[Total Expected Amount]], "Payment Complete",
IF(Data[[#This Row],[Total Actual Payment]] &gt; Data[[#This Row],[Total Expected Amount]], "Overpaid",
IF(Data[[#This Row],[Total Actual Payment]] &gt; 0, "In Progress", "Not Started")))</f>
        <v>In Progress</v>
      </c>
    </row>
    <row r="84" spans="2:17" ht="30" customHeight="1" x14ac:dyDescent="0.15">
      <c r="B84" s="29">
        <v>45735</v>
      </c>
      <c r="C84" s="38">
        <v>6</v>
      </c>
      <c r="D84" s="40">
        <v>11</v>
      </c>
      <c r="E84" s="39">
        <f>Data[[#This Row],[Number of forms Entitled]]-Data[[#This Row],[Anticipated Number of form collected]]</f>
        <v>-5</v>
      </c>
      <c r="F84" s="24" t="str">
        <f>IF(Data[[#This Row],[Anticipated Actual Forms remaining]]&lt;0, "Forms Oweing", IF(Data[[#This Row],[Anticipated Actual Forms remaining]]=0, "Collected All", "Remaining"))</f>
        <v>Forms Oweing</v>
      </c>
      <c r="G84" s="30" t="s">
        <v>44</v>
      </c>
      <c r="H84" s="25" t="s">
        <v>45</v>
      </c>
      <c r="I84" s="37">
        <v>45687</v>
      </c>
      <c r="J84" s="37">
        <v>46023</v>
      </c>
      <c r="K84" s="43">
        <v>30000</v>
      </c>
      <c r="L84" s="43">
        <v>5000</v>
      </c>
      <c r="M84" s="43">
        <v>0</v>
      </c>
      <c r="N84" s="42">
        <v>0</v>
      </c>
      <c r="O84" s="42">
        <f>SUM(Data[[#This Row],[Actual Payment Amount Start Date (installment 1)]:[Instlament 3]])</f>
        <v>5000</v>
      </c>
      <c r="P84" s="42">
        <f>Data[[#This Row],[Total Expected Amount]]-Data[[#This Row],[Total Actual Payment]]</f>
        <v>25000</v>
      </c>
      <c r="Q84" s="44" t="str">
        <f>IF(Data[[#This Row],[Total Actual Payment]] = Data[[#This Row],[Total Expected Amount]], "Payment Complete",
IF(Data[[#This Row],[Total Actual Payment]] &gt; Data[[#This Row],[Total Expected Amount]], "Overpaid",
IF(Data[[#This Row],[Total Actual Payment]] &gt; 0, "In Progress", "Not Started")))</f>
        <v>In Progress</v>
      </c>
    </row>
    <row r="85" spans="2:17" ht="30" customHeight="1" x14ac:dyDescent="0.15">
      <c r="B85" s="29">
        <v>45736</v>
      </c>
      <c r="C85" s="38">
        <v>6</v>
      </c>
      <c r="D85" s="40">
        <v>11</v>
      </c>
      <c r="E85" s="39">
        <f>Data[[#This Row],[Number of forms Entitled]]-Data[[#This Row],[Anticipated Number of form collected]]</f>
        <v>-5</v>
      </c>
      <c r="F85" s="24" t="str">
        <f>IF(Data[[#This Row],[Anticipated Actual Forms remaining]]&lt;0, "Forms Oweing", IF(Data[[#This Row],[Anticipated Actual Forms remaining]]=0, "Collected All", "Remaining"))</f>
        <v>Forms Oweing</v>
      </c>
      <c r="G85" s="30" t="s">
        <v>44</v>
      </c>
      <c r="H85" s="25" t="s">
        <v>45</v>
      </c>
      <c r="I85" s="37">
        <v>45688</v>
      </c>
      <c r="J85" s="37">
        <v>46024</v>
      </c>
      <c r="K85" s="43">
        <v>30000</v>
      </c>
      <c r="L85" s="43">
        <v>5000</v>
      </c>
      <c r="M85" s="43">
        <v>0</v>
      </c>
      <c r="N85" s="42">
        <v>0</v>
      </c>
      <c r="O85" s="42">
        <f>SUM(Data[[#This Row],[Actual Payment Amount Start Date (installment 1)]:[Instlament 3]])</f>
        <v>5000</v>
      </c>
      <c r="P85" s="42">
        <f>Data[[#This Row],[Total Expected Amount]]-Data[[#This Row],[Total Actual Payment]]</f>
        <v>25000</v>
      </c>
      <c r="Q85" s="44" t="str">
        <f>IF(Data[[#This Row],[Total Actual Payment]] = Data[[#This Row],[Total Expected Amount]], "Payment Complete",
IF(Data[[#This Row],[Total Actual Payment]] &gt; Data[[#This Row],[Total Expected Amount]], "Overpaid",
IF(Data[[#This Row],[Total Actual Payment]] &gt; 0, "In Progress", "Not Started")))</f>
        <v>In Progress</v>
      </c>
    </row>
    <row r="86" spans="2:17" ht="30" customHeight="1" x14ac:dyDescent="0.15">
      <c r="B86" s="29">
        <v>45737</v>
      </c>
      <c r="C86" s="38">
        <v>6</v>
      </c>
      <c r="D86" s="40">
        <v>11</v>
      </c>
      <c r="E86" s="39">
        <f>Data[[#This Row],[Number of forms Entitled]]-Data[[#This Row],[Anticipated Number of form collected]]</f>
        <v>-5</v>
      </c>
      <c r="F86" s="24" t="str">
        <f>IF(Data[[#This Row],[Anticipated Actual Forms remaining]]&lt;0, "Forms Oweing", IF(Data[[#This Row],[Anticipated Actual Forms remaining]]=0, "Collected All", "Remaining"))</f>
        <v>Forms Oweing</v>
      </c>
      <c r="G86" s="30" t="s">
        <v>44</v>
      </c>
      <c r="H86" s="25" t="s">
        <v>45</v>
      </c>
      <c r="I86" s="37">
        <v>45689</v>
      </c>
      <c r="J86" s="37">
        <v>46025</v>
      </c>
      <c r="K86" s="43">
        <v>30000</v>
      </c>
      <c r="L86" s="43">
        <v>5000</v>
      </c>
      <c r="M86" s="43">
        <v>0</v>
      </c>
      <c r="N86" s="42">
        <v>0</v>
      </c>
      <c r="O86" s="42">
        <f>SUM(Data[[#This Row],[Actual Payment Amount Start Date (installment 1)]:[Instlament 3]])</f>
        <v>5000</v>
      </c>
      <c r="P86" s="42">
        <f>Data[[#This Row],[Total Expected Amount]]-Data[[#This Row],[Total Actual Payment]]</f>
        <v>25000</v>
      </c>
      <c r="Q86" s="44" t="str">
        <f>IF(Data[[#This Row],[Total Actual Payment]] = Data[[#This Row],[Total Expected Amount]], "Payment Complete",
IF(Data[[#This Row],[Total Actual Payment]] &gt; Data[[#This Row],[Total Expected Amount]], "Overpaid",
IF(Data[[#This Row],[Total Actual Payment]] &gt; 0, "In Progress", "Not Started")))</f>
        <v>In Progress</v>
      </c>
    </row>
    <row r="87" spans="2:17" ht="30" customHeight="1" x14ac:dyDescent="0.15">
      <c r="B87" s="29">
        <v>45738</v>
      </c>
      <c r="C87" s="38">
        <v>6</v>
      </c>
      <c r="D87" s="40">
        <v>11</v>
      </c>
      <c r="E87" s="39">
        <f>Data[[#This Row],[Number of forms Entitled]]-Data[[#This Row],[Anticipated Number of form collected]]</f>
        <v>-5</v>
      </c>
      <c r="F87" s="24" t="str">
        <f>IF(Data[[#This Row],[Anticipated Actual Forms remaining]]&lt;0, "Forms Oweing", IF(Data[[#This Row],[Anticipated Actual Forms remaining]]=0, "Collected All", "Remaining"))</f>
        <v>Forms Oweing</v>
      </c>
      <c r="G87" s="30" t="s">
        <v>44</v>
      </c>
      <c r="H87" s="25" t="s">
        <v>45</v>
      </c>
      <c r="I87" s="37">
        <v>45690</v>
      </c>
      <c r="J87" s="37">
        <v>46026</v>
      </c>
      <c r="K87" s="43">
        <v>30000</v>
      </c>
      <c r="L87" s="43">
        <v>5000</v>
      </c>
      <c r="M87" s="43">
        <v>0</v>
      </c>
      <c r="N87" s="42">
        <v>0</v>
      </c>
      <c r="O87" s="42">
        <f>SUM(Data[[#This Row],[Actual Payment Amount Start Date (installment 1)]:[Instlament 3]])</f>
        <v>5000</v>
      </c>
      <c r="P87" s="42">
        <f>Data[[#This Row],[Total Expected Amount]]-Data[[#This Row],[Total Actual Payment]]</f>
        <v>25000</v>
      </c>
      <c r="Q87" s="44" t="str">
        <f>IF(Data[[#This Row],[Total Actual Payment]] = Data[[#This Row],[Total Expected Amount]], "Payment Complete",
IF(Data[[#This Row],[Total Actual Payment]] &gt; Data[[#This Row],[Total Expected Amount]], "Overpaid",
IF(Data[[#This Row],[Total Actual Payment]] &gt; 0, "In Progress", "Not Started")))</f>
        <v>In Progress</v>
      </c>
    </row>
    <row r="88" spans="2:17" ht="30" customHeight="1" x14ac:dyDescent="0.15">
      <c r="B88" s="29">
        <v>45739</v>
      </c>
      <c r="C88" s="38">
        <v>6</v>
      </c>
      <c r="D88" s="40">
        <v>11</v>
      </c>
      <c r="E88" s="39">
        <f>Data[[#This Row],[Number of forms Entitled]]-Data[[#This Row],[Anticipated Number of form collected]]</f>
        <v>-5</v>
      </c>
      <c r="F88" s="24" t="str">
        <f>IF(Data[[#This Row],[Anticipated Actual Forms remaining]]&lt;0, "Forms Oweing", IF(Data[[#This Row],[Anticipated Actual Forms remaining]]=0, "Collected All", "Remaining"))</f>
        <v>Forms Oweing</v>
      </c>
      <c r="G88" s="30" t="s">
        <v>44</v>
      </c>
      <c r="H88" s="25" t="s">
        <v>45</v>
      </c>
      <c r="I88" s="37">
        <v>45691</v>
      </c>
      <c r="J88" s="37">
        <v>46027</v>
      </c>
      <c r="K88" s="43">
        <v>30000</v>
      </c>
      <c r="L88" s="43">
        <v>5000</v>
      </c>
      <c r="M88" s="43">
        <v>0</v>
      </c>
      <c r="N88" s="42">
        <v>0</v>
      </c>
      <c r="O88" s="42">
        <f>SUM(Data[[#This Row],[Actual Payment Amount Start Date (installment 1)]:[Instlament 3]])</f>
        <v>5000</v>
      </c>
      <c r="P88" s="42">
        <f>Data[[#This Row],[Total Expected Amount]]-Data[[#This Row],[Total Actual Payment]]</f>
        <v>25000</v>
      </c>
      <c r="Q88" s="44" t="str">
        <f>IF(Data[[#This Row],[Total Actual Payment]] = Data[[#This Row],[Total Expected Amount]], "Payment Complete",
IF(Data[[#This Row],[Total Actual Payment]] &gt; Data[[#This Row],[Total Expected Amount]], "Overpaid",
IF(Data[[#This Row],[Total Actual Payment]] &gt; 0, "In Progress", "Not Started")))</f>
        <v>In Progress</v>
      </c>
    </row>
    <row r="89" spans="2:17" ht="30" customHeight="1" x14ac:dyDescent="0.15">
      <c r="B89" s="29">
        <v>45740</v>
      </c>
      <c r="C89" s="38">
        <v>6</v>
      </c>
      <c r="D89" s="40">
        <v>11</v>
      </c>
      <c r="E89" s="39">
        <f>Data[[#This Row],[Number of forms Entitled]]-Data[[#This Row],[Anticipated Number of form collected]]</f>
        <v>-5</v>
      </c>
      <c r="F89" s="24" t="str">
        <f>IF(Data[[#This Row],[Anticipated Actual Forms remaining]]&lt;0, "Forms Oweing", IF(Data[[#This Row],[Anticipated Actual Forms remaining]]=0, "Collected All", "Remaining"))</f>
        <v>Forms Oweing</v>
      </c>
      <c r="G89" s="30" t="s">
        <v>44</v>
      </c>
      <c r="H89" s="25" t="s">
        <v>45</v>
      </c>
      <c r="I89" s="37">
        <v>45692</v>
      </c>
      <c r="J89" s="37">
        <v>46028</v>
      </c>
      <c r="K89" s="43">
        <v>30000</v>
      </c>
      <c r="L89" s="43">
        <v>5000</v>
      </c>
      <c r="M89" s="43">
        <v>0</v>
      </c>
      <c r="N89" s="42">
        <v>0</v>
      </c>
      <c r="O89" s="42">
        <f>SUM(Data[[#This Row],[Actual Payment Amount Start Date (installment 1)]:[Instlament 3]])</f>
        <v>5000</v>
      </c>
      <c r="P89" s="42">
        <f>Data[[#This Row],[Total Expected Amount]]-Data[[#This Row],[Total Actual Payment]]</f>
        <v>25000</v>
      </c>
      <c r="Q89" s="44" t="str">
        <f>IF(Data[[#This Row],[Total Actual Payment]] = Data[[#This Row],[Total Expected Amount]], "Payment Complete",
IF(Data[[#This Row],[Total Actual Payment]] &gt; Data[[#This Row],[Total Expected Amount]], "Overpaid",
IF(Data[[#This Row],[Total Actual Payment]] &gt; 0, "In Progress", "Not Started")))</f>
        <v>In Progress</v>
      </c>
    </row>
    <row r="90" spans="2:17" ht="30" customHeight="1" x14ac:dyDescent="0.15">
      <c r="B90" s="29">
        <v>45741</v>
      </c>
      <c r="C90" s="38">
        <v>6</v>
      </c>
      <c r="D90" s="40">
        <v>11</v>
      </c>
      <c r="E90" s="39">
        <f>Data[[#This Row],[Number of forms Entitled]]-Data[[#This Row],[Anticipated Number of form collected]]</f>
        <v>-5</v>
      </c>
      <c r="F90" s="24" t="str">
        <f>IF(Data[[#This Row],[Anticipated Actual Forms remaining]]&lt;0, "Forms Oweing", IF(Data[[#This Row],[Anticipated Actual Forms remaining]]=0, "Collected All", "Remaining"))</f>
        <v>Forms Oweing</v>
      </c>
      <c r="G90" s="30" t="s">
        <v>44</v>
      </c>
      <c r="H90" s="25" t="s">
        <v>45</v>
      </c>
      <c r="I90" s="37">
        <v>45693</v>
      </c>
      <c r="J90" s="37">
        <v>46029</v>
      </c>
      <c r="K90" s="43">
        <v>30000</v>
      </c>
      <c r="L90" s="43">
        <v>5000</v>
      </c>
      <c r="M90" s="43">
        <v>0</v>
      </c>
      <c r="N90" s="42">
        <v>0</v>
      </c>
      <c r="O90" s="42">
        <f>SUM(Data[[#This Row],[Actual Payment Amount Start Date (installment 1)]:[Instlament 3]])</f>
        <v>5000</v>
      </c>
      <c r="P90" s="42">
        <f>Data[[#This Row],[Total Expected Amount]]-Data[[#This Row],[Total Actual Payment]]</f>
        <v>25000</v>
      </c>
      <c r="Q90" s="44" t="str">
        <f>IF(Data[[#This Row],[Total Actual Payment]] = Data[[#This Row],[Total Expected Amount]], "Payment Complete",
IF(Data[[#This Row],[Total Actual Payment]] &gt; Data[[#This Row],[Total Expected Amount]], "Overpaid",
IF(Data[[#This Row],[Total Actual Payment]] &gt; 0, "In Progress", "Not Started")))</f>
        <v>In Progress</v>
      </c>
    </row>
    <row r="91" spans="2:17" ht="30" customHeight="1" x14ac:dyDescent="0.15">
      <c r="B91" s="29">
        <v>45742</v>
      </c>
      <c r="C91" s="38">
        <v>6</v>
      </c>
      <c r="D91" s="40">
        <v>11</v>
      </c>
      <c r="E91" s="39">
        <f>Data[[#This Row],[Number of forms Entitled]]-Data[[#This Row],[Anticipated Number of form collected]]</f>
        <v>-5</v>
      </c>
      <c r="F91" s="24" t="str">
        <f>IF(Data[[#This Row],[Anticipated Actual Forms remaining]]&lt;0, "Forms Oweing", IF(Data[[#This Row],[Anticipated Actual Forms remaining]]=0, "Collected All", "Remaining"))</f>
        <v>Forms Oweing</v>
      </c>
      <c r="G91" s="30" t="s">
        <v>44</v>
      </c>
      <c r="H91" s="25" t="s">
        <v>45</v>
      </c>
      <c r="I91" s="37">
        <v>45694</v>
      </c>
      <c r="J91" s="37">
        <v>46030</v>
      </c>
      <c r="K91" s="43">
        <v>30000</v>
      </c>
      <c r="L91" s="43">
        <v>5000</v>
      </c>
      <c r="M91" s="43">
        <v>0</v>
      </c>
      <c r="N91" s="42">
        <v>0</v>
      </c>
      <c r="O91" s="42">
        <f>SUM(Data[[#This Row],[Actual Payment Amount Start Date (installment 1)]:[Instlament 3]])</f>
        <v>5000</v>
      </c>
      <c r="P91" s="42">
        <f>Data[[#This Row],[Total Expected Amount]]-Data[[#This Row],[Total Actual Payment]]</f>
        <v>25000</v>
      </c>
      <c r="Q91" s="44" t="str">
        <f>IF(Data[[#This Row],[Total Actual Payment]] = Data[[#This Row],[Total Expected Amount]], "Payment Complete",
IF(Data[[#This Row],[Total Actual Payment]] &gt; Data[[#This Row],[Total Expected Amount]], "Overpaid",
IF(Data[[#This Row],[Total Actual Payment]] &gt; 0, "In Progress", "Not Started")))</f>
        <v>In Progress</v>
      </c>
    </row>
    <row r="92" spans="2:17" ht="30" customHeight="1" x14ac:dyDescent="0.15">
      <c r="B92" s="29">
        <v>45743</v>
      </c>
      <c r="C92" s="38">
        <v>6</v>
      </c>
      <c r="D92" s="40">
        <v>11</v>
      </c>
      <c r="E92" s="39">
        <f>Data[[#This Row],[Number of forms Entitled]]-Data[[#This Row],[Anticipated Number of form collected]]</f>
        <v>-5</v>
      </c>
      <c r="F92" s="24" t="str">
        <f>IF(Data[[#This Row],[Anticipated Actual Forms remaining]]&lt;0, "Forms Oweing", IF(Data[[#This Row],[Anticipated Actual Forms remaining]]=0, "Collected All", "Remaining"))</f>
        <v>Forms Oweing</v>
      </c>
      <c r="G92" s="30" t="s">
        <v>44</v>
      </c>
      <c r="H92" s="25" t="s">
        <v>45</v>
      </c>
      <c r="I92" s="37">
        <v>45695</v>
      </c>
      <c r="J92" s="37">
        <v>46031</v>
      </c>
      <c r="K92" s="43">
        <v>30000</v>
      </c>
      <c r="L92" s="43">
        <v>5000</v>
      </c>
      <c r="M92" s="43">
        <v>0</v>
      </c>
      <c r="N92" s="42">
        <v>0</v>
      </c>
      <c r="O92" s="42">
        <f>SUM(Data[[#This Row],[Actual Payment Amount Start Date (installment 1)]:[Instlament 3]])</f>
        <v>5000</v>
      </c>
      <c r="P92" s="42">
        <f>Data[[#This Row],[Total Expected Amount]]-Data[[#This Row],[Total Actual Payment]]</f>
        <v>25000</v>
      </c>
      <c r="Q92" s="44" t="str">
        <f>IF(Data[[#This Row],[Total Actual Payment]] = Data[[#This Row],[Total Expected Amount]], "Payment Complete",
IF(Data[[#This Row],[Total Actual Payment]] &gt; Data[[#This Row],[Total Expected Amount]], "Overpaid",
IF(Data[[#This Row],[Total Actual Payment]] &gt; 0, "In Progress", "Not Started")))</f>
        <v>In Progress</v>
      </c>
    </row>
    <row r="93" spans="2:17" ht="30" customHeight="1" x14ac:dyDescent="0.15">
      <c r="B93" s="29">
        <v>45744</v>
      </c>
      <c r="C93" s="38">
        <v>6</v>
      </c>
      <c r="D93" s="40">
        <v>11</v>
      </c>
      <c r="E93" s="39">
        <f>Data[[#This Row],[Number of forms Entitled]]-Data[[#This Row],[Anticipated Number of form collected]]</f>
        <v>-5</v>
      </c>
      <c r="F93" s="24" t="str">
        <f>IF(Data[[#This Row],[Anticipated Actual Forms remaining]]&lt;0, "Forms Oweing", IF(Data[[#This Row],[Anticipated Actual Forms remaining]]=0, "Collected All", "Remaining"))</f>
        <v>Forms Oweing</v>
      </c>
      <c r="G93" s="30" t="s">
        <v>44</v>
      </c>
      <c r="H93" s="25" t="s">
        <v>45</v>
      </c>
      <c r="I93" s="37">
        <v>45696</v>
      </c>
      <c r="J93" s="37">
        <v>46032</v>
      </c>
      <c r="K93" s="43">
        <v>10000</v>
      </c>
      <c r="L93" s="43">
        <v>5000</v>
      </c>
      <c r="M93" s="43">
        <v>0</v>
      </c>
      <c r="N93" s="42">
        <v>0</v>
      </c>
      <c r="O93" s="42">
        <f>SUM(Data[[#This Row],[Actual Payment Amount Start Date (installment 1)]:[Instlament 3]])</f>
        <v>5000</v>
      </c>
      <c r="P93" s="42">
        <f>Data[[#This Row],[Total Expected Amount]]-Data[[#This Row],[Total Actual Payment]]</f>
        <v>5000</v>
      </c>
      <c r="Q93" s="44" t="str">
        <f>IF(Data[[#This Row],[Total Actual Payment]] = Data[[#This Row],[Total Expected Amount]], "Payment Complete",
IF(Data[[#This Row],[Total Actual Payment]] &gt; Data[[#This Row],[Total Expected Amount]], "Overpaid",
IF(Data[[#This Row],[Total Actual Payment]] &gt; 0, "In Progress", "Not Started")))</f>
        <v>In Progress</v>
      </c>
    </row>
    <row r="94" spans="2:17" ht="30" customHeight="1" x14ac:dyDescent="0.15">
      <c r="B94" s="29">
        <v>45745</v>
      </c>
      <c r="C94" s="38">
        <v>6</v>
      </c>
      <c r="D94" s="40">
        <v>11</v>
      </c>
      <c r="E94" s="39">
        <f>Data[[#This Row],[Number of forms Entitled]]-Data[[#This Row],[Anticipated Number of form collected]]</f>
        <v>-5</v>
      </c>
      <c r="F94" s="24" t="str">
        <f>IF(Data[[#This Row],[Anticipated Actual Forms remaining]]&lt;0, "Forms Oweing", IF(Data[[#This Row],[Anticipated Actual Forms remaining]]=0, "Collected All", "Remaining"))</f>
        <v>Forms Oweing</v>
      </c>
      <c r="G94" s="30" t="s">
        <v>44</v>
      </c>
      <c r="H94" s="25" t="s">
        <v>45</v>
      </c>
      <c r="I94" s="37">
        <v>45697</v>
      </c>
      <c r="J94" s="37">
        <v>46033</v>
      </c>
      <c r="K94" s="43">
        <v>10000</v>
      </c>
      <c r="L94" s="43">
        <v>5000</v>
      </c>
      <c r="M94" s="43">
        <v>0</v>
      </c>
      <c r="N94" s="42">
        <v>0</v>
      </c>
      <c r="O94" s="42">
        <f>SUM(Data[[#This Row],[Actual Payment Amount Start Date (installment 1)]:[Instlament 3]])</f>
        <v>5000</v>
      </c>
      <c r="P94" s="42">
        <f>Data[[#This Row],[Total Expected Amount]]-Data[[#This Row],[Total Actual Payment]]</f>
        <v>5000</v>
      </c>
      <c r="Q94" s="44" t="str">
        <f>IF(Data[[#This Row],[Total Actual Payment]] = Data[[#This Row],[Total Expected Amount]], "Payment Complete",
IF(Data[[#This Row],[Total Actual Payment]] &gt; Data[[#This Row],[Total Expected Amount]], "Overpaid",
IF(Data[[#This Row],[Total Actual Payment]] &gt; 0, "In Progress", "Not Started")))</f>
        <v>In Progress</v>
      </c>
    </row>
    <row r="95" spans="2:17" ht="30" customHeight="1" x14ac:dyDescent="0.15">
      <c r="B95" s="29">
        <v>45746</v>
      </c>
      <c r="C95" s="38">
        <v>6</v>
      </c>
      <c r="D95" s="40">
        <v>11</v>
      </c>
      <c r="E95" s="39">
        <f>Data[[#This Row],[Number of forms Entitled]]-Data[[#This Row],[Anticipated Number of form collected]]</f>
        <v>-5</v>
      </c>
      <c r="F95" s="24" t="str">
        <f>IF(Data[[#This Row],[Anticipated Actual Forms remaining]]&lt;0, "Forms Oweing", IF(Data[[#This Row],[Anticipated Actual Forms remaining]]=0, "Collected All", "Remaining"))</f>
        <v>Forms Oweing</v>
      </c>
      <c r="G95" s="30" t="s">
        <v>44</v>
      </c>
      <c r="H95" s="25" t="s">
        <v>45</v>
      </c>
      <c r="I95" s="37">
        <v>45698</v>
      </c>
      <c r="J95" s="37">
        <v>46034</v>
      </c>
      <c r="K95" s="43">
        <v>10000</v>
      </c>
      <c r="L95" s="43">
        <v>5000</v>
      </c>
      <c r="M95" s="43">
        <v>0</v>
      </c>
      <c r="N95" s="42">
        <v>0</v>
      </c>
      <c r="O95" s="42">
        <f>SUM(Data[[#This Row],[Actual Payment Amount Start Date (installment 1)]:[Instlament 3]])</f>
        <v>5000</v>
      </c>
      <c r="P95" s="42">
        <f>Data[[#This Row],[Total Expected Amount]]-Data[[#This Row],[Total Actual Payment]]</f>
        <v>5000</v>
      </c>
      <c r="Q95" s="44" t="str">
        <f>IF(Data[[#This Row],[Total Actual Payment]] = Data[[#This Row],[Total Expected Amount]], "Payment Complete",
IF(Data[[#This Row],[Total Actual Payment]] &gt; Data[[#This Row],[Total Expected Amount]], "Overpaid",
IF(Data[[#This Row],[Total Actual Payment]] &gt; 0, "In Progress", "Not Started")))</f>
        <v>In Progress</v>
      </c>
    </row>
    <row r="96" spans="2:17" ht="30" customHeight="1" x14ac:dyDescent="0.15">
      <c r="B96" s="29">
        <v>45747</v>
      </c>
      <c r="C96" s="38">
        <v>6</v>
      </c>
      <c r="D96" s="40">
        <v>11</v>
      </c>
      <c r="E96" s="39">
        <f>Data[[#This Row],[Number of forms Entitled]]-Data[[#This Row],[Anticipated Number of form collected]]</f>
        <v>-5</v>
      </c>
      <c r="F96" s="24" t="str">
        <f>IF(Data[[#This Row],[Anticipated Actual Forms remaining]]&lt;0, "Forms Oweing", IF(Data[[#This Row],[Anticipated Actual Forms remaining]]=0, "Collected All", "Remaining"))</f>
        <v>Forms Oweing</v>
      </c>
      <c r="G96" s="30" t="s">
        <v>44</v>
      </c>
      <c r="H96" s="25" t="s">
        <v>45</v>
      </c>
      <c r="I96" s="37">
        <v>45699</v>
      </c>
      <c r="J96" s="37">
        <v>46035</v>
      </c>
      <c r="K96" s="43">
        <v>10000</v>
      </c>
      <c r="L96" s="43">
        <v>5000</v>
      </c>
      <c r="M96" s="43">
        <v>0</v>
      </c>
      <c r="N96" s="42">
        <v>0</v>
      </c>
      <c r="O96" s="42">
        <f>SUM(Data[[#This Row],[Actual Payment Amount Start Date (installment 1)]:[Instlament 3]])</f>
        <v>5000</v>
      </c>
      <c r="P96" s="42">
        <f>Data[[#This Row],[Total Expected Amount]]-Data[[#This Row],[Total Actual Payment]]</f>
        <v>5000</v>
      </c>
      <c r="Q96" s="44" t="str">
        <f>IF(Data[[#This Row],[Total Actual Payment]] = Data[[#This Row],[Total Expected Amount]], "Payment Complete",
IF(Data[[#This Row],[Total Actual Payment]] &gt; Data[[#This Row],[Total Expected Amount]], "Overpaid",
IF(Data[[#This Row],[Total Actual Payment]] &gt; 0, "In Progress", "Not Started")))</f>
        <v>In Progress</v>
      </c>
    </row>
    <row r="97" spans="2:17" ht="30" customHeight="1" x14ac:dyDescent="0.15">
      <c r="B97" s="29">
        <v>45748</v>
      </c>
      <c r="C97" s="38">
        <v>6</v>
      </c>
      <c r="D97" s="40">
        <v>11</v>
      </c>
      <c r="E97" s="39">
        <f>Data[[#This Row],[Number of forms Entitled]]-Data[[#This Row],[Anticipated Number of form collected]]</f>
        <v>-5</v>
      </c>
      <c r="F97" s="24" t="str">
        <f>IF(Data[[#This Row],[Anticipated Actual Forms remaining]]&lt;0, "Forms Oweing", IF(Data[[#This Row],[Anticipated Actual Forms remaining]]=0, "Collected All", "Remaining"))</f>
        <v>Forms Oweing</v>
      </c>
      <c r="G97" s="30" t="s">
        <v>44</v>
      </c>
      <c r="H97" s="25" t="s">
        <v>45</v>
      </c>
      <c r="I97" s="37">
        <v>45700</v>
      </c>
      <c r="J97" s="37">
        <v>46036</v>
      </c>
      <c r="K97" s="43">
        <v>10000</v>
      </c>
      <c r="L97" s="43">
        <v>5000</v>
      </c>
      <c r="M97" s="43">
        <v>0</v>
      </c>
      <c r="N97" s="42">
        <v>0</v>
      </c>
      <c r="O97" s="42">
        <f>SUM(Data[[#This Row],[Actual Payment Amount Start Date (installment 1)]:[Instlament 3]])</f>
        <v>5000</v>
      </c>
      <c r="P97" s="42">
        <f>Data[[#This Row],[Total Expected Amount]]-Data[[#This Row],[Total Actual Payment]]</f>
        <v>5000</v>
      </c>
      <c r="Q97" s="44" t="str">
        <f>IF(Data[[#This Row],[Total Actual Payment]] = Data[[#This Row],[Total Expected Amount]], "Payment Complete",
IF(Data[[#This Row],[Total Actual Payment]] &gt; Data[[#This Row],[Total Expected Amount]], "Overpaid",
IF(Data[[#This Row],[Total Actual Payment]] &gt; 0, "In Progress", "Not Started")))</f>
        <v>In Progress</v>
      </c>
    </row>
    <row r="98" spans="2:17" ht="30" customHeight="1" x14ac:dyDescent="0.15">
      <c r="B98" s="29">
        <v>45749</v>
      </c>
      <c r="C98" s="38">
        <v>6</v>
      </c>
      <c r="D98" s="40">
        <v>11</v>
      </c>
      <c r="E98" s="39">
        <f>Data[[#This Row],[Number of forms Entitled]]-Data[[#This Row],[Anticipated Number of form collected]]</f>
        <v>-5</v>
      </c>
      <c r="F98" s="24" t="str">
        <f>IF(Data[[#This Row],[Anticipated Actual Forms remaining]]&lt;0, "Forms Oweing", IF(Data[[#This Row],[Anticipated Actual Forms remaining]]=0, "Collected All", "Remaining"))</f>
        <v>Forms Oweing</v>
      </c>
      <c r="G98" s="30" t="s">
        <v>44</v>
      </c>
      <c r="H98" s="25" t="s">
        <v>45</v>
      </c>
      <c r="I98" s="37">
        <v>45701</v>
      </c>
      <c r="J98" s="37">
        <v>46037</v>
      </c>
      <c r="K98" s="43">
        <v>10000</v>
      </c>
      <c r="L98" s="43">
        <v>5000</v>
      </c>
      <c r="M98" s="43">
        <v>0</v>
      </c>
      <c r="N98" s="42">
        <v>0</v>
      </c>
      <c r="O98" s="42">
        <f>SUM(Data[[#This Row],[Actual Payment Amount Start Date (installment 1)]:[Instlament 3]])</f>
        <v>5000</v>
      </c>
      <c r="P98" s="42">
        <f>Data[[#This Row],[Total Expected Amount]]-Data[[#This Row],[Total Actual Payment]]</f>
        <v>5000</v>
      </c>
      <c r="Q98" s="44" t="str">
        <f>IF(Data[[#This Row],[Total Actual Payment]] = Data[[#This Row],[Total Expected Amount]], "Payment Complete",
IF(Data[[#This Row],[Total Actual Payment]] &gt; Data[[#This Row],[Total Expected Amount]], "Overpaid",
IF(Data[[#This Row],[Total Actual Payment]] &gt; 0, "In Progress", "Not Started")))</f>
        <v>In Progress</v>
      </c>
    </row>
    <row r="99" spans="2:17" ht="30" customHeight="1" x14ac:dyDescent="0.15">
      <c r="B99" s="29">
        <v>45750</v>
      </c>
      <c r="C99" s="38">
        <v>6</v>
      </c>
      <c r="D99" s="40">
        <v>11</v>
      </c>
      <c r="E99" s="39">
        <f>Data[[#This Row],[Number of forms Entitled]]-Data[[#This Row],[Anticipated Number of form collected]]</f>
        <v>-5</v>
      </c>
      <c r="F99" s="24" t="str">
        <f>IF(Data[[#This Row],[Anticipated Actual Forms remaining]]&lt;0, "Forms Oweing", IF(Data[[#This Row],[Anticipated Actual Forms remaining]]=0, "Collected All", "Remaining"))</f>
        <v>Forms Oweing</v>
      </c>
      <c r="G99" s="30" t="s">
        <v>44</v>
      </c>
      <c r="H99" s="25" t="s">
        <v>45</v>
      </c>
      <c r="I99" s="37">
        <v>45702</v>
      </c>
      <c r="J99" s="37">
        <v>46038</v>
      </c>
      <c r="K99" s="43">
        <v>10000</v>
      </c>
      <c r="L99" s="43">
        <v>5000</v>
      </c>
      <c r="M99" s="43">
        <v>0</v>
      </c>
      <c r="N99" s="42">
        <v>0</v>
      </c>
      <c r="O99" s="42">
        <f>SUM(Data[[#This Row],[Actual Payment Amount Start Date (installment 1)]:[Instlament 3]])</f>
        <v>5000</v>
      </c>
      <c r="P99" s="42">
        <f>Data[[#This Row],[Total Expected Amount]]-Data[[#This Row],[Total Actual Payment]]</f>
        <v>5000</v>
      </c>
      <c r="Q99" s="44" t="str">
        <f>IF(Data[[#This Row],[Total Actual Payment]] = Data[[#This Row],[Total Expected Amount]], "Payment Complete",
IF(Data[[#This Row],[Total Actual Payment]] &gt; Data[[#This Row],[Total Expected Amount]], "Overpaid",
IF(Data[[#This Row],[Total Actual Payment]] &gt; 0, "In Progress", "Not Started")))</f>
        <v>In Progress</v>
      </c>
    </row>
    <row r="100" spans="2:17" ht="30" customHeight="1" x14ac:dyDescent="0.15">
      <c r="B100" s="29">
        <v>45751</v>
      </c>
      <c r="C100" s="38">
        <v>6</v>
      </c>
      <c r="D100" s="40">
        <v>11</v>
      </c>
      <c r="E100" s="39">
        <f>Data[[#This Row],[Number of forms Entitled]]-Data[[#This Row],[Anticipated Number of form collected]]</f>
        <v>-5</v>
      </c>
      <c r="F100" s="24" t="str">
        <f>IF(Data[[#This Row],[Anticipated Actual Forms remaining]]&lt;0, "Forms Oweing", IF(Data[[#This Row],[Anticipated Actual Forms remaining]]=0, "Collected All", "Remaining"))</f>
        <v>Forms Oweing</v>
      </c>
      <c r="G100" s="30" t="s">
        <v>44</v>
      </c>
      <c r="H100" s="25" t="s">
        <v>45</v>
      </c>
      <c r="I100" s="37">
        <v>45703</v>
      </c>
      <c r="J100" s="37">
        <v>46039</v>
      </c>
      <c r="K100" s="43">
        <v>10000</v>
      </c>
      <c r="L100" s="43">
        <v>5000</v>
      </c>
      <c r="M100" s="43">
        <v>0</v>
      </c>
      <c r="N100" s="42">
        <v>0</v>
      </c>
      <c r="O100" s="42">
        <f>SUM(Data[[#This Row],[Actual Payment Amount Start Date (installment 1)]:[Instlament 3]])</f>
        <v>5000</v>
      </c>
      <c r="P100" s="42">
        <f>Data[[#This Row],[Total Expected Amount]]-Data[[#This Row],[Total Actual Payment]]</f>
        <v>5000</v>
      </c>
      <c r="Q100" s="44" t="str">
        <f>IF(Data[[#This Row],[Total Actual Payment]] = Data[[#This Row],[Total Expected Amount]], "Payment Complete",
IF(Data[[#This Row],[Total Actual Payment]] &gt; Data[[#This Row],[Total Expected Amount]], "Overpaid",
IF(Data[[#This Row],[Total Actual Payment]] &gt; 0, "In Progress", "Not Started")))</f>
        <v>In Progress</v>
      </c>
    </row>
    <row r="101" spans="2:17" ht="30" customHeight="1" x14ac:dyDescent="0.15">
      <c r="B101" s="29">
        <v>45752</v>
      </c>
      <c r="C101" s="38">
        <v>6</v>
      </c>
      <c r="D101" s="40">
        <v>11</v>
      </c>
      <c r="E101" s="39">
        <f>Data[[#This Row],[Number of forms Entitled]]-Data[[#This Row],[Anticipated Number of form collected]]</f>
        <v>-5</v>
      </c>
      <c r="F101" s="24" t="str">
        <f>IF(Data[[#This Row],[Anticipated Actual Forms remaining]]&lt;0, "Forms Oweing", IF(Data[[#This Row],[Anticipated Actual Forms remaining]]=0, "Collected All", "Remaining"))</f>
        <v>Forms Oweing</v>
      </c>
      <c r="G101" s="30" t="s">
        <v>44</v>
      </c>
      <c r="H101" s="25" t="s">
        <v>45</v>
      </c>
      <c r="I101" s="37">
        <v>45704</v>
      </c>
      <c r="J101" s="37">
        <v>46040</v>
      </c>
      <c r="K101" s="43">
        <v>10000</v>
      </c>
      <c r="L101" s="43">
        <v>5000</v>
      </c>
      <c r="M101" s="43">
        <v>0</v>
      </c>
      <c r="N101" s="42">
        <v>0</v>
      </c>
      <c r="O101" s="42">
        <f>SUM(Data[[#This Row],[Actual Payment Amount Start Date (installment 1)]:[Instlament 3]])</f>
        <v>5000</v>
      </c>
      <c r="P101" s="42">
        <f>Data[[#This Row],[Total Expected Amount]]-Data[[#This Row],[Total Actual Payment]]</f>
        <v>5000</v>
      </c>
      <c r="Q101" s="44" t="str">
        <f>IF(Data[[#This Row],[Total Actual Payment]] = Data[[#This Row],[Total Expected Amount]], "Payment Complete",
IF(Data[[#This Row],[Total Actual Payment]] &gt; Data[[#This Row],[Total Expected Amount]], "Overpaid",
IF(Data[[#This Row],[Total Actual Payment]] &gt; 0, "In Progress", "Not Started")))</f>
        <v>In Progress</v>
      </c>
    </row>
    <row r="102" spans="2:17" ht="30" customHeight="1" x14ac:dyDescent="0.15">
      <c r="B102" s="29">
        <v>45753</v>
      </c>
      <c r="C102" s="38">
        <v>6</v>
      </c>
      <c r="D102" s="40">
        <v>11</v>
      </c>
      <c r="E102" s="39">
        <f>Data[[#This Row],[Number of forms Entitled]]-Data[[#This Row],[Anticipated Number of form collected]]</f>
        <v>-5</v>
      </c>
      <c r="F102" s="24" t="str">
        <f>IF(Data[[#This Row],[Anticipated Actual Forms remaining]]&lt;0, "Forms Oweing", IF(Data[[#This Row],[Anticipated Actual Forms remaining]]=0, "Collected All", "Remaining"))</f>
        <v>Forms Oweing</v>
      </c>
      <c r="G102" s="30" t="s">
        <v>44</v>
      </c>
      <c r="H102" s="25" t="s">
        <v>45</v>
      </c>
      <c r="I102" s="37">
        <v>45705</v>
      </c>
      <c r="J102" s="37">
        <v>46041</v>
      </c>
      <c r="K102" s="43">
        <v>10000</v>
      </c>
      <c r="L102" s="43">
        <v>5000</v>
      </c>
      <c r="M102" s="43">
        <v>0</v>
      </c>
      <c r="N102" s="42">
        <v>0</v>
      </c>
      <c r="O102" s="42">
        <f>SUM(Data[[#This Row],[Actual Payment Amount Start Date (installment 1)]:[Instlament 3]])</f>
        <v>5000</v>
      </c>
      <c r="P102" s="42">
        <f>Data[[#This Row],[Total Expected Amount]]-Data[[#This Row],[Total Actual Payment]]</f>
        <v>5000</v>
      </c>
      <c r="Q102" s="44" t="str">
        <f>IF(Data[[#This Row],[Total Actual Payment]] = Data[[#This Row],[Total Expected Amount]], "Payment Complete",
IF(Data[[#This Row],[Total Actual Payment]] &gt; Data[[#This Row],[Total Expected Amount]], "Overpaid",
IF(Data[[#This Row],[Total Actual Payment]] &gt; 0, "In Progress", "Not Started")))</f>
        <v>In Progress</v>
      </c>
    </row>
    <row r="103" spans="2:17" ht="30" customHeight="1" x14ac:dyDescent="0.15">
      <c r="B103" s="29">
        <v>45754</v>
      </c>
      <c r="C103" s="38">
        <v>6</v>
      </c>
      <c r="D103" s="40">
        <v>11</v>
      </c>
      <c r="E103" s="39">
        <f>Data[[#This Row],[Number of forms Entitled]]-Data[[#This Row],[Anticipated Number of form collected]]</f>
        <v>-5</v>
      </c>
      <c r="F103" s="24" t="str">
        <f>IF(Data[[#This Row],[Anticipated Actual Forms remaining]]&lt;0, "Forms Oweing", IF(Data[[#This Row],[Anticipated Actual Forms remaining]]=0, "Collected All", "Remaining"))</f>
        <v>Forms Oweing</v>
      </c>
      <c r="G103" s="30" t="s">
        <v>44</v>
      </c>
      <c r="H103" s="25" t="s">
        <v>45</v>
      </c>
      <c r="I103" s="37">
        <v>45706</v>
      </c>
      <c r="J103" s="37">
        <v>46042</v>
      </c>
      <c r="K103" s="43">
        <v>10000</v>
      </c>
      <c r="L103" s="43">
        <v>5000</v>
      </c>
      <c r="M103" s="43">
        <v>0</v>
      </c>
      <c r="N103" s="42">
        <v>0</v>
      </c>
      <c r="O103" s="42">
        <f>SUM(Data[[#This Row],[Actual Payment Amount Start Date (installment 1)]:[Instlament 3]])</f>
        <v>5000</v>
      </c>
      <c r="P103" s="42">
        <f>Data[[#This Row],[Total Expected Amount]]-Data[[#This Row],[Total Actual Payment]]</f>
        <v>5000</v>
      </c>
      <c r="Q103" s="44" t="str">
        <f>IF(Data[[#This Row],[Total Actual Payment]] = Data[[#This Row],[Total Expected Amount]], "Payment Complete",
IF(Data[[#This Row],[Total Actual Payment]] &gt; Data[[#This Row],[Total Expected Amount]], "Overpaid",
IF(Data[[#This Row],[Total Actual Payment]] &gt; 0, "In Progress", "Not Started")))</f>
        <v>In Progress</v>
      </c>
    </row>
    <row r="104" spans="2:17" ht="30" customHeight="1" x14ac:dyDescent="0.15">
      <c r="B104" s="29">
        <v>45755</v>
      </c>
      <c r="C104" s="38">
        <v>6</v>
      </c>
      <c r="D104" s="40">
        <v>11</v>
      </c>
      <c r="E104" s="39">
        <f>Data[[#This Row],[Number of forms Entitled]]-Data[[#This Row],[Anticipated Number of form collected]]</f>
        <v>-5</v>
      </c>
      <c r="F104" s="24" t="str">
        <f>IF(Data[[#This Row],[Anticipated Actual Forms remaining]]&lt;0, "Forms Oweing", IF(Data[[#This Row],[Anticipated Actual Forms remaining]]=0, "Collected All", "Remaining"))</f>
        <v>Forms Oweing</v>
      </c>
      <c r="G104" s="30" t="s">
        <v>44</v>
      </c>
      <c r="H104" s="25" t="s">
        <v>45</v>
      </c>
      <c r="I104" s="37">
        <v>45707</v>
      </c>
      <c r="J104" s="37">
        <v>46043</v>
      </c>
      <c r="K104" s="43">
        <v>10000</v>
      </c>
      <c r="L104" s="43">
        <v>5000</v>
      </c>
      <c r="M104" s="43">
        <v>0</v>
      </c>
      <c r="N104" s="42">
        <v>0</v>
      </c>
      <c r="O104" s="42">
        <f>SUM(Data[[#This Row],[Actual Payment Amount Start Date (installment 1)]:[Instlament 3]])</f>
        <v>5000</v>
      </c>
      <c r="P104" s="42">
        <f>Data[[#This Row],[Total Expected Amount]]-Data[[#This Row],[Total Actual Payment]]</f>
        <v>5000</v>
      </c>
      <c r="Q104" s="44" t="str">
        <f>IF(Data[[#This Row],[Total Actual Payment]] = Data[[#This Row],[Total Expected Amount]], "Payment Complete",
IF(Data[[#This Row],[Total Actual Payment]] &gt; Data[[#This Row],[Total Expected Amount]], "Overpaid",
IF(Data[[#This Row],[Total Actual Payment]] &gt; 0, "In Progress", "Not Started")))</f>
        <v>In Progress</v>
      </c>
    </row>
    <row r="105" spans="2:17" ht="30" customHeight="1" x14ac:dyDescent="0.15">
      <c r="B105" s="29">
        <v>45756</v>
      </c>
      <c r="C105" s="38">
        <v>6</v>
      </c>
      <c r="D105" s="40">
        <v>11</v>
      </c>
      <c r="E105" s="39">
        <f>Data[[#This Row],[Number of forms Entitled]]-Data[[#This Row],[Anticipated Number of form collected]]</f>
        <v>-5</v>
      </c>
      <c r="F105" s="24" t="str">
        <f>IF(Data[[#This Row],[Anticipated Actual Forms remaining]]&lt;0, "Forms Oweing", IF(Data[[#This Row],[Anticipated Actual Forms remaining]]=0, "Collected All", "Remaining"))</f>
        <v>Forms Oweing</v>
      </c>
      <c r="G105" s="30" t="s">
        <v>44</v>
      </c>
      <c r="H105" s="25" t="s">
        <v>45</v>
      </c>
      <c r="I105" s="37">
        <v>45708</v>
      </c>
      <c r="J105" s="37">
        <v>46044</v>
      </c>
      <c r="K105" s="43">
        <v>10000</v>
      </c>
      <c r="L105" s="43">
        <v>5000</v>
      </c>
      <c r="M105" s="43">
        <v>0</v>
      </c>
      <c r="N105" s="42">
        <v>0</v>
      </c>
      <c r="O105" s="42">
        <f>SUM(Data[[#This Row],[Actual Payment Amount Start Date (installment 1)]:[Instlament 3]])</f>
        <v>5000</v>
      </c>
      <c r="P105" s="42">
        <f>Data[[#This Row],[Total Expected Amount]]-Data[[#This Row],[Total Actual Payment]]</f>
        <v>5000</v>
      </c>
      <c r="Q105" s="44" t="str">
        <f>IF(Data[[#This Row],[Total Actual Payment]] = Data[[#This Row],[Total Expected Amount]], "Payment Complete",
IF(Data[[#This Row],[Total Actual Payment]] &gt; Data[[#This Row],[Total Expected Amount]], "Overpaid",
IF(Data[[#This Row],[Total Actual Payment]] &gt; 0, "In Progress", "Not Started")))</f>
        <v>In Progress</v>
      </c>
    </row>
    <row r="106" spans="2:17" ht="30" customHeight="1" x14ac:dyDescent="0.15">
      <c r="B106" s="29">
        <v>45757</v>
      </c>
      <c r="C106" s="38">
        <v>6</v>
      </c>
      <c r="D106" s="40">
        <v>11</v>
      </c>
      <c r="E106" s="39">
        <f>Data[[#This Row],[Number of forms Entitled]]-Data[[#This Row],[Anticipated Number of form collected]]</f>
        <v>-5</v>
      </c>
      <c r="F106" s="24" t="str">
        <f>IF(Data[[#This Row],[Anticipated Actual Forms remaining]]&lt;0, "Forms Oweing", IF(Data[[#This Row],[Anticipated Actual Forms remaining]]=0, "Collected All", "Remaining"))</f>
        <v>Forms Oweing</v>
      </c>
      <c r="G106" s="30" t="s">
        <v>44</v>
      </c>
      <c r="H106" s="25" t="s">
        <v>45</v>
      </c>
      <c r="I106" s="37">
        <v>45709</v>
      </c>
      <c r="J106" s="37">
        <v>46045</v>
      </c>
      <c r="K106" s="43">
        <v>10000</v>
      </c>
      <c r="L106" s="43">
        <v>5000</v>
      </c>
      <c r="M106" s="43">
        <v>0</v>
      </c>
      <c r="N106" s="42">
        <v>0</v>
      </c>
      <c r="O106" s="42">
        <f>SUM(Data[[#This Row],[Actual Payment Amount Start Date (installment 1)]:[Instlament 3]])</f>
        <v>5000</v>
      </c>
      <c r="P106" s="42">
        <f>Data[[#This Row],[Total Expected Amount]]-Data[[#This Row],[Total Actual Payment]]</f>
        <v>5000</v>
      </c>
      <c r="Q106" s="44" t="str">
        <f>IF(Data[[#This Row],[Total Actual Payment]] = Data[[#This Row],[Total Expected Amount]], "Payment Complete",
IF(Data[[#This Row],[Total Actual Payment]] &gt; Data[[#This Row],[Total Expected Amount]], "Overpaid",
IF(Data[[#This Row],[Total Actual Payment]] &gt; 0, "In Progress", "Not Started")))</f>
        <v>In Progress</v>
      </c>
    </row>
    <row r="107" spans="2:17" ht="30" customHeight="1" x14ac:dyDescent="0.15">
      <c r="B107" s="29">
        <v>45758</v>
      </c>
      <c r="C107" s="38">
        <v>6</v>
      </c>
      <c r="D107" s="40">
        <v>11</v>
      </c>
      <c r="E107" s="39">
        <f>Data[[#This Row],[Number of forms Entitled]]-Data[[#This Row],[Anticipated Number of form collected]]</f>
        <v>-5</v>
      </c>
      <c r="F107" s="24" t="str">
        <f>IF(Data[[#This Row],[Anticipated Actual Forms remaining]]&lt;0, "Forms Oweing", IF(Data[[#This Row],[Anticipated Actual Forms remaining]]=0, "Collected All", "Remaining"))</f>
        <v>Forms Oweing</v>
      </c>
      <c r="G107" s="30" t="s">
        <v>44</v>
      </c>
      <c r="H107" s="25" t="s">
        <v>45</v>
      </c>
      <c r="I107" s="37">
        <v>45710</v>
      </c>
      <c r="J107" s="37">
        <v>46046</v>
      </c>
      <c r="K107" s="43">
        <v>10000</v>
      </c>
      <c r="L107" s="43">
        <v>5000</v>
      </c>
      <c r="M107" s="43">
        <v>0</v>
      </c>
      <c r="N107" s="42">
        <v>0</v>
      </c>
      <c r="O107" s="42">
        <f>SUM(Data[[#This Row],[Actual Payment Amount Start Date (installment 1)]:[Instlament 3]])</f>
        <v>5000</v>
      </c>
      <c r="P107" s="42">
        <f>Data[[#This Row],[Total Expected Amount]]-Data[[#This Row],[Total Actual Payment]]</f>
        <v>5000</v>
      </c>
      <c r="Q107" s="44" t="str">
        <f>IF(Data[[#This Row],[Total Actual Payment]] = Data[[#This Row],[Total Expected Amount]], "Payment Complete",
IF(Data[[#This Row],[Total Actual Payment]] &gt; Data[[#This Row],[Total Expected Amount]], "Overpaid",
IF(Data[[#This Row],[Total Actual Payment]] &gt; 0, "In Progress", "Not Started")))</f>
        <v>In Progress</v>
      </c>
    </row>
    <row r="108" spans="2:17" ht="30" customHeight="1" x14ac:dyDescent="0.15">
      <c r="B108" s="29">
        <v>45759</v>
      </c>
      <c r="C108" s="38">
        <v>6</v>
      </c>
      <c r="D108" s="40">
        <v>11</v>
      </c>
      <c r="E108" s="39">
        <f>Data[[#This Row],[Number of forms Entitled]]-Data[[#This Row],[Anticipated Number of form collected]]</f>
        <v>-5</v>
      </c>
      <c r="F108" s="24" t="str">
        <f>IF(Data[[#This Row],[Anticipated Actual Forms remaining]]&lt;0, "Forms Oweing", IF(Data[[#This Row],[Anticipated Actual Forms remaining]]=0, "Collected All", "Remaining"))</f>
        <v>Forms Oweing</v>
      </c>
      <c r="G108" s="30" t="s">
        <v>44</v>
      </c>
      <c r="H108" s="25" t="s">
        <v>45</v>
      </c>
      <c r="I108" s="37">
        <v>45711</v>
      </c>
      <c r="J108" s="37">
        <v>46047</v>
      </c>
      <c r="K108" s="43">
        <v>10000</v>
      </c>
      <c r="L108" s="43">
        <v>5000</v>
      </c>
      <c r="M108" s="43">
        <v>0</v>
      </c>
      <c r="N108" s="42">
        <v>0</v>
      </c>
      <c r="O108" s="42">
        <f>SUM(Data[[#This Row],[Actual Payment Amount Start Date (installment 1)]:[Instlament 3]])</f>
        <v>5000</v>
      </c>
      <c r="P108" s="42">
        <f>Data[[#This Row],[Total Expected Amount]]-Data[[#This Row],[Total Actual Payment]]</f>
        <v>5000</v>
      </c>
      <c r="Q108" s="44" t="str">
        <f>IF(Data[[#This Row],[Total Actual Payment]] = Data[[#This Row],[Total Expected Amount]], "Payment Complete",
IF(Data[[#This Row],[Total Actual Payment]] &gt; Data[[#This Row],[Total Expected Amount]], "Overpaid",
IF(Data[[#This Row],[Total Actual Payment]] &gt; 0, "In Progress", "Not Started")))</f>
        <v>In Progress</v>
      </c>
    </row>
    <row r="109" spans="2:17" ht="30" customHeight="1" x14ac:dyDescent="0.15">
      <c r="B109" s="29">
        <v>45760</v>
      </c>
      <c r="C109" s="38">
        <v>6</v>
      </c>
      <c r="D109" s="40">
        <v>11</v>
      </c>
      <c r="E109" s="39">
        <f>Data[[#This Row],[Number of forms Entitled]]-Data[[#This Row],[Anticipated Number of form collected]]</f>
        <v>-5</v>
      </c>
      <c r="F109" s="24" t="str">
        <f>IF(Data[[#This Row],[Anticipated Actual Forms remaining]]&lt;0, "Forms Oweing", IF(Data[[#This Row],[Anticipated Actual Forms remaining]]=0, "Collected All", "Remaining"))</f>
        <v>Forms Oweing</v>
      </c>
      <c r="G109" s="30" t="s">
        <v>44</v>
      </c>
      <c r="H109" s="25" t="s">
        <v>45</v>
      </c>
      <c r="I109" s="37">
        <v>45712</v>
      </c>
      <c r="J109" s="37">
        <v>46048</v>
      </c>
      <c r="K109" s="43">
        <v>10000</v>
      </c>
      <c r="L109" s="43">
        <v>5000</v>
      </c>
      <c r="M109" s="43">
        <v>0</v>
      </c>
      <c r="N109" s="42">
        <v>0</v>
      </c>
      <c r="O109" s="42">
        <f>SUM(Data[[#This Row],[Actual Payment Amount Start Date (installment 1)]:[Instlament 3]])</f>
        <v>5000</v>
      </c>
      <c r="P109" s="42">
        <f>Data[[#This Row],[Total Expected Amount]]-Data[[#This Row],[Total Actual Payment]]</f>
        <v>5000</v>
      </c>
      <c r="Q109" s="44" t="str">
        <f>IF(Data[[#This Row],[Total Actual Payment]] = Data[[#This Row],[Total Expected Amount]], "Payment Complete",
IF(Data[[#This Row],[Total Actual Payment]] &gt; Data[[#This Row],[Total Expected Amount]], "Overpaid",
IF(Data[[#This Row],[Total Actual Payment]] &gt; 0, "In Progress", "Not Started")))</f>
        <v>In Progress</v>
      </c>
    </row>
    <row r="110" spans="2:17" ht="30" customHeight="1" x14ac:dyDescent="0.15">
      <c r="B110" s="29">
        <v>45761</v>
      </c>
      <c r="C110" s="38">
        <v>6</v>
      </c>
      <c r="D110" s="40">
        <v>11</v>
      </c>
      <c r="E110" s="39">
        <f>Data[[#This Row],[Number of forms Entitled]]-Data[[#This Row],[Anticipated Number of form collected]]</f>
        <v>-5</v>
      </c>
      <c r="F110" s="24" t="str">
        <f>IF(Data[[#This Row],[Anticipated Actual Forms remaining]]&lt;0, "Forms Oweing", IF(Data[[#This Row],[Anticipated Actual Forms remaining]]=0, "Collected All", "Remaining"))</f>
        <v>Forms Oweing</v>
      </c>
      <c r="G110" s="30" t="s">
        <v>44</v>
      </c>
      <c r="H110" s="25" t="s">
        <v>45</v>
      </c>
      <c r="I110" s="37">
        <v>45713</v>
      </c>
      <c r="J110" s="37">
        <v>46049</v>
      </c>
      <c r="K110" s="43">
        <v>10000</v>
      </c>
      <c r="L110" s="43">
        <v>5000</v>
      </c>
      <c r="M110" s="43">
        <v>0</v>
      </c>
      <c r="N110" s="42">
        <v>0</v>
      </c>
      <c r="O110" s="42">
        <f>SUM(Data[[#This Row],[Actual Payment Amount Start Date (installment 1)]:[Instlament 3]])</f>
        <v>5000</v>
      </c>
      <c r="P110" s="42">
        <f>Data[[#This Row],[Total Expected Amount]]-Data[[#This Row],[Total Actual Payment]]</f>
        <v>5000</v>
      </c>
      <c r="Q110" s="44" t="str">
        <f>IF(Data[[#This Row],[Total Actual Payment]] = Data[[#This Row],[Total Expected Amount]], "Payment Complete",
IF(Data[[#This Row],[Total Actual Payment]] &gt; Data[[#This Row],[Total Expected Amount]], "Overpaid",
IF(Data[[#This Row],[Total Actual Payment]] &gt; 0, "In Progress", "Not Started")))</f>
        <v>In Progress</v>
      </c>
    </row>
    <row r="111" spans="2:17" ht="30" customHeight="1" x14ac:dyDescent="0.15">
      <c r="B111" s="29">
        <v>45762</v>
      </c>
      <c r="C111" s="38">
        <v>6</v>
      </c>
      <c r="D111" s="40">
        <v>11</v>
      </c>
      <c r="E111" s="39">
        <f>Data[[#This Row],[Number of forms Entitled]]-Data[[#This Row],[Anticipated Number of form collected]]</f>
        <v>-5</v>
      </c>
      <c r="F111" s="24" t="str">
        <f>IF(Data[[#This Row],[Anticipated Actual Forms remaining]]&lt;0, "Forms Oweing", IF(Data[[#This Row],[Anticipated Actual Forms remaining]]=0, "Collected All", "Remaining"))</f>
        <v>Forms Oweing</v>
      </c>
      <c r="G111" s="30" t="s">
        <v>44</v>
      </c>
      <c r="H111" s="25" t="s">
        <v>45</v>
      </c>
      <c r="I111" s="37">
        <v>45714</v>
      </c>
      <c r="J111" s="37">
        <v>46050</v>
      </c>
      <c r="K111" s="43">
        <v>10000</v>
      </c>
      <c r="L111" s="43">
        <v>5000</v>
      </c>
      <c r="M111" s="43">
        <v>0</v>
      </c>
      <c r="N111" s="42">
        <v>0</v>
      </c>
      <c r="O111" s="42">
        <f>SUM(Data[[#This Row],[Actual Payment Amount Start Date (installment 1)]:[Instlament 3]])</f>
        <v>5000</v>
      </c>
      <c r="P111" s="42">
        <f>Data[[#This Row],[Total Expected Amount]]-Data[[#This Row],[Total Actual Payment]]</f>
        <v>5000</v>
      </c>
      <c r="Q111" s="44" t="str">
        <f>IF(Data[[#This Row],[Total Actual Payment]] = Data[[#This Row],[Total Expected Amount]], "Payment Complete",
IF(Data[[#This Row],[Total Actual Payment]] &gt; Data[[#This Row],[Total Expected Amount]], "Overpaid",
IF(Data[[#This Row],[Total Actual Payment]] &gt; 0, "In Progress", "Not Started")))</f>
        <v>In Progress</v>
      </c>
    </row>
    <row r="112" spans="2:17" ht="30" customHeight="1" x14ac:dyDescent="0.15">
      <c r="B112" s="29">
        <v>45763</v>
      </c>
      <c r="C112" s="38">
        <v>6</v>
      </c>
      <c r="D112" s="40">
        <v>11</v>
      </c>
      <c r="E112" s="39">
        <f>Data[[#This Row],[Number of forms Entitled]]-Data[[#This Row],[Anticipated Number of form collected]]</f>
        <v>-5</v>
      </c>
      <c r="F112" s="24" t="str">
        <f>IF(Data[[#This Row],[Anticipated Actual Forms remaining]]&lt;0, "Forms Oweing", IF(Data[[#This Row],[Anticipated Actual Forms remaining]]=0, "Collected All", "Remaining"))</f>
        <v>Forms Oweing</v>
      </c>
      <c r="G112" s="30" t="s">
        <v>44</v>
      </c>
      <c r="H112" s="25" t="s">
        <v>45</v>
      </c>
      <c r="I112" s="37">
        <v>45715</v>
      </c>
      <c r="J112" s="37">
        <v>46051</v>
      </c>
      <c r="K112" s="43">
        <v>10000</v>
      </c>
      <c r="L112" s="43">
        <v>5000</v>
      </c>
      <c r="M112" s="43">
        <v>0</v>
      </c>
      <c r="N112" s="42">
        <v>0</v>
      </c>
      <c r="O112" s="42">
        <f>SUM(Data[[#This Row],[Actual Payment Amount Start Date (installment 1)]:[Instlament 3]])</f>
        <v>5000</v>
      </c>
      <c r="P112" s="42">
        <f>Data[[#This Row],[Total Expected Amount]]-Data[[#This Row],[Total Actual Payment]]</f>
        <v>5000</v>
      </c>
      <c r="Q112" s="44" t="str">
        <f>IF(Data[[#This Row],[Total Actual Payment]] = Data[[#This Row],[Total Expected Amount]], "Payment Complete",
IF(Data[[#This Row],[Total Actual Payment]] &gt; Data[[#This Row],[Total Expected Amount]], "Overpaid",
IF(Data[[#This Row],[Total Actual Payment]] &gt; 0, "In Progress", "Not Started")))</f>
        <v>In Progress</v>
      </c>
    </row>
    <row r="113" spans="2:17" ht="30" customHeight="1" x14ac:dyDescent="0.15">
      <c r="B113" s="29">
        <v>45764</v>
      </c>
      <c r="C113" s="38">
        <v>6</v>
      </c>
      <c r="D113" s="40">
        <v>11</v>
      </c>
      <c r="E113" s="39">
        <f>Data[[#This Row],[Number of forms Entitled]]-Data[[#This Row],[Anticipated Number of form collected]]</f>
        <v>-5</v>
      </c>
      <c r="F113" s="24" t="str">
        <f>IF(Data[[#This Row],[Anticipated Actual Forms remaining]]&lt;0, "Forms Oweing", IF(Data[[#This Row],[Anticipated Actual Forms remaining]]=0, "Collected All", "Remaining"))</f>
        <v>Forms Oweing</v>
      </c>
      <c r="G113" s="30" t="s">
        <v>44</v>
      </c>
      <c r="H113" s="25" t="s">
        <v>45</v>
      </c>
      <c r="I113" s="37">
        <v>45716</v>
      </c>
      <c r="J113" s="37">
        <v>46052</v>
      </c>
      <c r="K113" s="43">
        <v>10000</v>
      </c>
      <c r="L113" s="43">
        <v>5000</v>
      </c>
      <c r="M113" s="43">
        <v>0</v>
      </c>
      <c r="N113" s="42">
        <v>0</v>
      </c>
      <c r="O113" s="42">
        <f>SUM(Data[[#This Row],[Actual Payment Amount Start Date (installment 1)]:[Instlament 3]])</f>
        <v>5000</v>
      </c>
      <c r="P113" s="42">
        <f>Data[[#This Row],[Total Expected Amount]]-Data[[#This Row],[Total Actual Payment]]</f>
        <v>5000</v>
      </c>
      <c r="Q113" s="44" t="str">
        <f>IF(Data[[#This Row],[Total Actual Payment]] = Data[[#This Row],[Total Expected Amount]], "Payment Complete",
IF(Data[[#This Row],[Total Actual Payment]] &gt; Data[[#This Row],[Total Expected Amount]], "Overpaid",
IF(Data[[#This Row],[Total Actual Payment]] &gt; 0, "In Progress", "Not Started")))</f>
        <v>In Progress</v>
      </c>
    </row>
    <row r="114" spans="2:17" ht="30" customHeight="1" x14ac:dyDescent="0.15">
      <c r="B114" s="29">
        <v>45765</v>
      </c>
      <c r="C114" s="38">
        <v>6</v>
      </c>
      <c r="D114" s="40">
        <v>11</v>
      </c>
      <c r="E114" s="39">
        <f>Data[[#This Row],[Number of forms Entitled]]-Data[[#This Row],[Anticipated Number of form collected]]</f>
        <v>-5</v>
      </c>
      <c r="F114" s="24" t="str">
        <f>IF(Data[[#This Row],[Anticipated Actual Forms remaining]]&lt;0, "Forms Oweing", IF(Data[[#This Row],[Anticipated Actual Forms remaining]]=0, "Collected All", "Remaining"))</f>
        <v>Forms Oweing</v>
      </c>
      <c r="G114" s="30" t="s">
        <v>44</v>
      </c>
      <c r="H114" s="25" t="s">
        <v>45</v>
      </c>
      <c r="I114" s="37">
        <v>45717</v>
      </c>
      <c r="J114" s="37">
        <v>46053</v>
      </c>
      <c r="K114" s="43">
        <v>10000</v>
      </c>
      <c r="L114" s="43">
        <v>5000</v>
      </c>
      <c r="M114" s="43">
        <v>0</v>
      </c>
      <c r="N114" s="42">
        <v>0</v>
      </c>
      <c r="O114" s="42">
        <f>SUM(Data[[#This Row],[Actual Payment Amount Start Date (installment 1)]:[Instlament 3]])</f>
        <v>5000</v>
      </c>
      <c r="P114" s="42">
        <f>Data[[#This Row],[Total Expected Amount]]-Data[[#This Row],[Total Actual Payment]]</f>
        <v>5000</v>
      </c>
      <c r="Q114" s="44" t="str">
        <f>IF(Data[[#This Row],[Total Actual Payment]] = Data[[#This Row],[Total Expected Amount]], "Payment Complete",
IF(Data[[#This Row],[Total Actual Payment]] &gt; Data[[#This Row],[Total Expected Amount]], "Overpaid",
IF(Data[[#This Row],[Total Actual Payment]] &gt; 0, "In Progress", "Not Started")))</f>
        <v>In Progress</v>
      </c>
    </row>
    <row r="115" spans="2:17" ht="30" customHeight="1" x14ac:dyDescent="0.15">
      <c r="B115" s="29">
        <v>45766</v>
      </c>
      <c r="C115" s="38">
        <v>6</v>
      </c>
      <c r="D115" s="40">
        <v>11</v>
      </c>
      <c r="E115" s="39">
        <f>Data[[#This Row],[Number of forms Entitled]]-Data[[#This Row],[Anticipated Number of form collected]]</f>
        <v>-5</v>
      </c>
      <c r="F115" s="24" t="str">
        <f>IF(Data[[#This Row],[Anticipated Actual Forms remaining]]&lt;0, "Forms Oweing", IF(Data[[#This Row],[Anticipated Actual Forms remaining]]=0, "Collected All", "Remaining"))</f>
        <v>Forms Oweing</v>
      </c>
      <c r="G115" s="30" t="s">
        <v>44</v>
      </c>
      <c r="H115" s="25" t="s">
        <v>45</v>
      </c>
      <c r="I115" s="37">
        <v>45718</v>
      </c>
      <c r="J115" s="37">
        <v>46054</v>
      </c>
      <c r="K115" s="43">
        <v>10000</v>
      </c>
      <c r="L115" s="43">
        <v>5000</v>
      </c>
      <c r="M115" s="43">
        <v>0</v>
      </c>
      <c r="N115" s="42">
        <v>0</v>
      </c>
      <c r="O115" s="42">
        <f>SUM(Data[[#This Row],[Actual Payment Amount Start Date (installment 1)]:[Instlament 3]])</f>
        <v>5000</v>
      </c>
      <c r="P115" s="42">
        <f>Data[[#This Row],[Total Expected Amount]]-Data[[#This Row],[Total Actual Payment]]</f>
        <v>5000</v>
      </c>
      <c r="Q115" s="44" t="str">
        <f>IF(Data[[#This Row],[Total Actual Payment]] = Data[[#This Row],[Total Expected Amount]], "Payment Complete",
IF(Data[[#This Row],[Total Actual Payment]] &gt; Data[[#This Row],[Total Expected Amount]], "Overpaid",
IF(Data[[#This Row],[Total Actual Payment]] &gt; 0, "In Progress", "Not Started")))</f>
        <v>In Progress</v>
      </c>
    </row>
    <row r="116" spans="2:17" ht="30" customHeight="1" x14ac:dyDescent="0.15">
      <c r="B116" s="29">
        <v>45767</v>
      </c>
      <c r="C116" s="38">
        <v>6</v>
      </c>
      <c r="D116" s="40">
        <v>11</v>
      </c>
      <c r="E116" s="39">
        <f>Data[[#This Row],[Number of forms Entitled]]-Data[[#This Row],[Anticipated Number of form collected]]</f>
        <v>-5</v>
      </c>
      <c r="F116" s="24" t="str">
        <f>IF(Data[[#This Row],[Anticipated Actual Forms remaining]]&lt;0, "Forms Oweing", IF(Data[[#This Row],[Anticipated Actual Forms remaining]]=0, "Collected All", "Remaining"))</f>
        <v>Forms Oweing</v>
      </c>
      <c r="G116" s="30" t="s">
        <v>44</v>
      </c>
      <c r="H116" s="25" t="s">
        <v>45</v>
      </c>
      <c r="I116" s="37">
        <v>45659</v>
      </c>
      <c r="J116" s="37">
        <v>46055</v>
      </c>
      <c r="K116" s="43">
        <v>10000</v>
      </c>
      <c r="L116" s="43">
        <v>5000</v>
      </c>
      <c r="M116" s="43">
        <v>0</v>
      </c>
      <c r="N116" s="42">
        <v>0</v>
      </c>
      <c r="O116" s="42">
        <f>SUM(Data[[#This Row],[Actual Payment Amount Start Date (installment 1)]:[Instlament 3]])</f>
        <v>5000</v>
      </c>
      <c r="P116" s="42">
        <f>Data[[#This Row],[Total Expected Amount]]-Data[[#This Row],[Total Actual Payment]]</f>
        <v>5000</v>
      </c>
      <c r="Q116" s="44" t="str">
        <f>IF(Data[[#This Row],[Total Actual Payment]] = Data[[#This Row],[Total Expected Amount]], "Payment Complete",
IF(Data[[#This Row],[Total Actual Payment]] &gt; Data[[#This Row],[Total Expected Amount]], "Overpaid",
IF(Data[[#This Row],[Total Actual Payment]] &gt; 0, "In Progress", "Not Started")))</f>
        <v>In Progress</v>
      </c>
    </row>
    <row r="117" spans="2:17" ht="30" customHeight="1" x14ac:dyDescent="0.15">
      <c r="B117" s="29">
        <v>45768</v>
      </c>
      <c r="C117" s="38">
        <v>6</v>
      </c>
      <c r="D117" s="40">
        <v>11</v>
      </c>
      <c r="E117" s="39">
        <f>Data[[#This Row],[Number of forms Entitled]]-Data[[#This Row],[Anticipated Number of form collected]]</f>
        <v>-5</v>
      </c>
      <c r="F117" s="24" t="str">
        <f>IF(Data[[#This Row],[Anticipated Actual Forms remaining]]&lt;0, "Forms Oweing", IF(Data[[#This Row],[Anticipated Actual Forms remaining]]=0, "Collected All", "Remaining"))</f>
        <v>Forms Oweing</v>
      </c>
      <c r="G117" s="30" t="s">
        <v>44</v>
      </c>
      <c r="H117" s="25" t="s">
        <v>45</v>
      </c>
      <c r="I117" s="37">
        <v>45720</v>
      </c>
      <c r="J117" s="37">
        <v>46056</v>
      </c>
      <c r="K117" s="43">
        <v>10000</v>
      </c>
      <c r="L117" s="43">
        <v>5000</v>
      </c>
      <c r="M117" s="43">
        <v>0</v>
      </c>
      <c r="N117" s="42">
        <v>0</v>
      </c>
      <c r="O117" s="42">
        <f>SUM(Data[[#This Row],[Actual Payment Amount Start Date (installment 1)]:[Instlament 3]])</f>
        <v>5000</v>
      </c>
      <c r="P117" s="42">
        <f>Data[[#This Row],[Total Expected Amount]]-Data[[#This Row],[Total Actual Payment]]</f>
        <v>5000</v>
      </c>
      <c r="Q117" s="44" t="str">
        <f>IF(Data[[#This Row],[Total Actual Payment]] = Data[[#This Row],[Total Expected Amount]], "Payment Complete",
IF(Data[[#This Row],[Total Actual Payment]] &gt; Data[[#This Row],[Total Expected Amount]], "Overpaid",
IF(Data[[#This Row],[Total Actual Payment]] &gt; 0, "In Progress", "Not Started")))</f>
        <v>In Progress</v>
      </c>
    </row>
    <row r="118" spans="2:17" ht="30" customHeight="1" x14ac:dyDescent="0.15">
      <c r="B118" s="29">
        <v>45769</v>
      </c>
      <c r="C118" s="38">
        <v>6</v>
      </c>
      <c r="D118" s="40">
        <v>11</v>
      </c>
      <c r="E118" s="39">
        <f>Data[[#This Row],[Number of forms Entitled]]-Data[[#This Row],[Anticipated Number of form collected]]</f>
        <v>-5</v>
      </c>
      <c r="F118" s="24" t="str">
        <f>IF(Data[[#This Row],[Anticipated Actual Forms remaining]]&lt;0, "Forms Oweing", IF(Data[[#This Row],[Anticipated Actual Forms remaining]]=0, "Collected All", "Remaining"))</f>
        <v>Forms Oweing</v>
      </c>
      <c r="G118" s="30" t="s">
        <v>44</v>
      </c>
      <c r="H118" s="25" t="s">
        <v>45</v>
      </c>
      <c r="I118" s="37">
        <v>45721</v>
      </c>
      <c r="J118" s="37">
        <v>46057</v>
      </c>
      <c r="K118" s="43">
        <v>10000</v>
      </c>
      <c r="L118" s="43">
        <v>5000</v>
      </c>
      <c r="M118" s="43">
        <v>0</v>
      </c>
      <c r="N118" s="42">
        <v>0</v>
      </c>
      <c r="O118" s="42">
        <f>SUM(Data[[#This Row],[Actual Payment Amount Start Date (installment 1)]:[Instlament 3]])</f>
        <v>5000</v>
      </c>
      <c r="P118" s="42">
        <f>Data[[#This Row],[Total Expected Amount]]-Data[[#This Row],[Total Actual Payment]]</f>
        <v>5000</v>
      </c>
      <c r="Q118" s="44" t="str">
        <f>IF(Data[[#This Row],[Total Actual Payment]] = Data[[#This Row],[Total Expected Amount]], "Payment Complete",
IF(Data[[#This Row],[Total Actual Payment]] &gt; Data[[#This Row],[Total Expected Amount]], "Overpaid",
IF(Data[[#This Row],[Total Actual Payment]] &gt; 0, "In Progress", "Not Started")))</f>
        <v>In Progress</v>
      </c>
    </row>
    <row r="119" spans="2:17" ht="30" customHeight="1" x14ac:dyDescent="0.15">
      <c r="B119" s="29">
        <v>45770</v>
      </c>
      <c r="C119" s="38">
        <v>6</v>
      </c>
      <c r="D119" s="40">
        <v>11</v>
      </c>
      <c r="E119" s="39">
        <f>Data[[#This Row],[Number of forms Entitled]]-Data[[#This Row],[Anticipated Number of form collected]]</f>
        <v>-5</v>
      </c>
      <c r="F119" s="24" t="str">
        <f>IF(Data[[#This Row],[Anticipated Actual Forms remaining]]&lt;0, "Forms Oweing", IF(Data[[#This Row],[Anticipated Actual Forms remaining]]=0, "Collected All", "Remaining"))</f>
        <v>Forms Oweing</v>
      </c>
      <c r="G119" s="31" t="s">
        <v>45</v>
      </c>
      <c r="H119" s="25" t="s">
        <v>45</v>
      </c>
      <c r="I119" s="37">
        <v>45722</v>
      </c>
      <c r="J119" s="37">
        <v>46058</v>
      </c>
      <c r="K119" s="43">
        <v>10000</v>
      </c>
      <c r="L119" s="43">
        <v>5000</v>
      </c>
      <c r="M119" s="43">
        <v>0</v>
      </c>
      <c r="N119" s="42">
        <v>0</v>
      </c>
      <c r="O119" s="42">
        <f>SUM(Data[[#This Row],[Actual Payment Amount Start Date (installment 1)]:[Instlament 3]])</f>
        <v>5000</v>
      </c>
      <c r="P119" s="42">
        <f>Data[[#This Row],[Total Expected Amount]]-Data[[#This Row],[Total Actual Payment]]</f>
        <v>5000</v>
      </c>
      <c r="Q119" s="44" t="str">
        <f>IF(Data[[#This Row],[Total Actual Payment]] = Data[[#This Row],[Total Expected Amount]], "Payment Complete",
IF(Data[[#This Row],[Total Actual Payment]] &gt; Data[[#This Row],[Total Expected Amount]], "Overpaid",
IF(Data[[#This Row],[Total Actual Payment]] &gt; 0, "In Progress", "Not Started")))</f>
        <v>In Progress</v>
      </c>
    </row>
    <row r="120" spans="2:17" ht="30" customHeight="1" x14ac:dyDescent="0.15">
      <c r="B120" s="29">
        <v>45771</v>
      </c>
      <c r="C120" s="38">
        <v>6</v>
      </c>
      <c r="D120" s="40">
        <v>11</v>
      </c>
      <c r="E120" s="39">
        <f>Data[[#This Row],[Number of forms Entitled]]-Data[[#This Row],[Anticipated Number of form collected]]</f>
        <v>-5</v>
      </c>
      <c r="F120" s="24" t="str">
        <f>IF(Data[[#This Row],[Anticipated Actual Forms remaining]]&lt;0, "Forms Oweing", IF(Data[[#This Row],[Anticipated Actual Forms remaining]]=0, "Collected All", "Remaining"))</f>
        <v>Forms Oweing</v>
      </c>
      <c r="G120" s="31" t="s">
        <v>45</v>
      </c>
      <c r="H120" s="25" t="s">
        <v>45</v>
      </c>
      <c r="I120" s="37">
        <v>45723</v>
      </c>
      <c r="J120" s="37">
        <v>46059</v>
      </c>
      <c r="K120" s="43">
        <v>10000</v>
      </c>
      <c r="L120" s="43">
        <v>5000</v>
      </c>
      <c r="M120" s="43">
        <v>0</v>
      </c>
      <c r="N120" s="42">
        <v>0</v>
      </c>
      <c r="O120" s="42">
        <f>SUM(Data[[#This Row],[Actual Payment Amount Start Date (installment 1)]:[Instlament 3]])</f>
        <v>5000</v>
      </c>
      <c r="P120" s="42">
        <f>Data[[#This Row],[Total Expected Amount]]-Data[[#This Row],[Total Actual Payment]]</f>
        <v>5000</v>
      </c>
      <c r="Q120" s="44" t="str">
        <f>IF(Data[[#This Row],[Total Actual Payment]] = Data[[#This Row],[Total Expected Amount]], "Payment Complete",
IF(Data[[#This Row],[Total Actual Payment]] &gt; Data[[#This Row],[Total Expected Amount]], "Overpaid",
IF(Data[[#This Row],[Total Actual Payment]] &gt; 0, "In Progress", "Not Started")))</f>
        <v>In Progress</v>
      </c>
    </row>
    <row r="121" spans="2:17" ht="30" customHeight="1" x14ac:dyDescent="0.15">
      <c r="B121" s="29">
        <v>45772</v>
      </c>
      <c r="C121" s="38">
        <v>6</v>
      </c>
      <c r="D121" s="40">
        <v>11</v>
      </c>
      <c r="E121" s="39">
        <f>Data[[#This Row],[Number of forms Entitled]]-Data[[#This Row],[Anticipated Number of form collected]]</f>
        <v>-5</v>
      </c>
      <c r="F121" s="24" t="str">
        <f>IF(Data[[#This Row],[Anticipated Actual Forms remaining]]&lt;0, "Forms Oweing", IF(Data[[#This Row],[Anticipated Actual Forms remaining]]=0, "Collected All", "Remaining"))</f>
        <v>Forms Oweing</v>
      </c>
      <c r="G121" s="31" t="s">
        <v>45</v>
      </c>
      <c r="H121" s="25" t="s">
        <v>45</v>
      </c>
      <c r="I121" s="37">
        <v>45724</v>
      </c>
      <c r="J121" s="37">
        <v>46060</v>
      </c>
      <c r="K121" s="43">
        <v>10000</v>
      </c>
      <c r="L121" s="43">
        <v>5000</v>
      </c>
      <c r="M121" s="43">
        <v>0</v>
      </c>
      <c r="N121" s="42">
        <v>0</v>
      </c>
      <c r="O121" s="42">
        <f>SUM(Data[[#This Row],[Actual Payment Amount Start Date (installment 1)]:[Instlament 3]])</f>
        <v>5000</v>
      </c>
      <c r="P121" s="42">
        <f>Data[[#This Row],[Total Expected Amount]]-Data[[#This Row],[Total Actual Payment]]</f>
        <v>5000</v>
      </c>
      <c r="Q121" s="44" t="str">
        <f>IF(Data[[#This Row],[Total Actual Payment]] = Data[[#This Row],[Total Expected Amount]], "Payment Complete",
IF(Data[[#This Row],[Total Actual Payment]] &gt; Data[[#This Row],[Total Expected Amount]], "Overpaid",
IF(Data[[#This Row],[Total Actual Payment]] &gt; 0, "In Progress", "Not Started")))</f>
        <v>In Progress</v>
      </c>
    </row>
    <row r="122" spans="2:17" ht="30" customHeight="1" x14ac:dyDescent="0.15">
      <c r="B122" s="29">
        <v>45773</v>
      </c>
      <c r="C122" s="38">
        <v>6</v>
      </c>
      <c r="D122" s="40">
        <v>11</v>
      </c>
      <c r="E122" s="39">
        <f>Data[[#This Row],[Number of forms Entitled]]-Data[[#This Row],[Anticipated Number of form collected]]</f>
        <v>-5</v>
      </c>
      <c r="F122" s="24" t="str">
        <f>IF(Data[[#This Row],[Anticipated Actual Forms remaining]]&lt;0, "Forms Oweing", IF(Data[[#This Row],[Anticipated Actual Forms remaining]]=0, "Collected All", "Remaining"))</f>
        <v>Forms Oweing</v>
      </c>
      <c r="G122" s="31" t="s">
        <v>45</v>
      </c>
      <c r="H122" s="25" t="s">
        <v>45</v>
      </c>
      <c r="I122" s="37">
        <v>45725</v>
      </c>
      <c r="J122" s="37">
        <v>46061</v>
      </c>
      <c r="K122" s="43">
        <v>10000</v>
      </c>
      <c r="L122" s="43">
        <v>5000</v>
      </c>
      <c r="M122" s="43">
        <v>0</v>
      </c>
      <c r="N122" s="42">
        <v>0</v>
      </c>
      <c r="O122" s="42">
        <f>SUM(Data[[#This Row],[Actual Payment Amount Start Date (installment 1)]:[Instlament 3]])</f>
        <v>5000</v>
      </c>
      <c r="P122" s="42">
        <f>Data[[#This Row],[Total Expected Amount]]-Data[[#This Row],[Total Actual Payment]]</f>
        <v>5000</v>
      </c>
      <c r="Q122" s="44" t="str">
        <f>IF(Data[[#This Row],[Total Actual Payment]] = Data[[#This Row],[Total Expected Amount]], "Payment Complete",
IF(Data[[#This Row],[Total Actual Payment]] &gt; Data[[#This Row],[Total Expected Amount]], "Overpaid",
IF(Data[[#This Row],[Total Actual Payment]] &gt; 0, "In Progress", "Not Started")))</f>
        <v>In Progress</v>
      </c>
    </row>
    <row r="123" spans="2:17" ht="30" customHeight="1" x14ac:dyDescent="0.15">
      <c r="B123" s="29">
        <v>45774</v>
      </c>
      <c r="C123" s="38">
        <v>6</v>
      </c>
      <c r="D123" s="40">
        <v>11</v>
      </c>
      <c r="E123" s="39">
        <f>Data[[#This Row],[Number of forms Entitled]]-Data[[#This Row],[Anticipated Number of form collected]]</f>
        <v>-5</v>
      </c>
      <c r="F123" s="24" t="str">
        <f>IF(Data[[#This Row],[Anticipated Actual Forms remaining]]&lt;0, "Forms Oweing", IF(Data[[#This Row],[Anticipated Actual Forms remaining]]=0, "Collected All", "Remaining"))</f>
        <v>Forms Oweing</v>
      </c>
      <c r="G123" s="31" t="s">
        <v>45</v>
      </c>
      <c r="H123" s="25" t="s">
        <v>45</v>
      </c>
      <c r="I123" s="37">
        <v>45726</v>
      </c>
      <c r="J123" s="37">
        <v>46062</v>
      </c>
      <c r="K123" s="43">
        <v>10000</v>
      </c>
      <c r="L123" s="43">
        <v>5000</v>
      </c>
      <c r="M123" s="43">
        <v>0</v>
      </c>
      <c r="N123" s="42">
        <v>0</v>
      </c>
      <c r="O123" s="42">
        <f>SUM(Data[[#This Row],[Actual Payment Amount Start Date (installment 1)]:[Instlament 3]])</f>
        <v>5000</v>
      </c>
      <c r="P123" s="42">
        <f>Data[[#This Row],[Total Expected Amount]]-Data[[#This Row],[Total Actual Payment]]</f>
        <v>5000</v>
      </c>
      <c r="Q123" s="44" t="str">
        <f>IF(Data[[#This Row],[Total Actual Payment]] = Data[[#This Row],[Total Expected Amount]], "Payment Complete",
IF(Data[[#This Row],[Total Actual Payment]] &gt; Data[[#This Row],[Total Expected Amount]], "Overpaid",
IF(Data[[#This Row],[Total Actual Payment]] &gt; 0, "In Progress", "Not Started")))</f>
        <v>In Progress</v>
      </c>
    </row>
    <row r="124" spans="2:17" ht="30" customHeight="1" x14ac:dyDescent="0.15">
      <c r="B124" s="29">
        <v>45775</v>
      </c>
      <c r="C124" s="38">
        <v>6</v>
      </c>
      <c r="D124" s="40">
        <v>11</v>
      </c>
      <c r="E124" s="39">
        <f>Data[[#This Row],[Number of forms Entitled]]-Data[[#This Row],[Anticipated Number of form collected]]</f>
        <v>-5</v>
      </c>
      <c r="F124" s="24" t="str">
        <f>IF(Data[[#This Row],[Anticipated Actual Forms remaining]]&lt;0, "Forms Oweing", IF(Data[[#This Row],[Anticipated Actual Forms remaining]]=0, "Collected All", "Remaining"))</f>
        <v>Forms Oweing</v>
      </c>
      <c r="G124" s="31" t="s">
        <v>45</v>
      </c>
      <c r="H124" s="25" t="s">
        <v>45</v>
      </c>
      <c r="I124" s="37">
        <v>45727</v>
      </c>
      <c r="J124" s="37">
        <v>46063</v>
      </c>
      <c r="K124" s="43">
        <v>10000</v>
      </c>
      <c r="L124" s="43">
        <v>5000</v>
      </c>
      <c r="M124" s="43">
        <v>0</v>
      </c>
      <c r="N124" s="42">
        <v>0</v>
      </c>
      <c r="O124" s="42">
        <f>SUM(Data[[#This Row],[Actual Payment Amount Start Date (installment 1)]:[Instlament 3]])</f>
        <v>5000</v>
      </c>
      <c r="P124" s="42">
        <f>Data[[#This Row],[Total Expected Amount]]-Data[[#This Row],[Total Actual Payment]]</f>
        <v>5000</v>
      </c>
      <c r="Q124" s="44" t="str">
        <f>IF(Data[[#This Row],[Total Actual Payment]] = Data[[#This Row],[Total Expected Amount]], "Payment Complete",
IF(Data[[#This Row],[Total Actual Payment]] &gt; Data[[#This Row],[Total Expected Amount]], "Overpaid",
IF(Data[[#This Row],[Total Actual Payment]] &gt; 0, "In Progress", "Not Started")))</f>
        <v>In Progress</v>
      </c>
    </row>
    <row r="125" spans="2:17" ht="30" customHeight="1" x14ac:dyDescent="0.15">
      <c r="B125" s="29">
        <v>45776</v>
      </c>
      <c r="C125" s="38">
        <v>6</v>
      </c>
      <c r="D125" s="40">
        <v>11</v>
      </c>
      <c r="E125" s="39">
        <f>Data[[#This Row],[Number of forms Entitled]]-Data[[#This Row],[Anticipated Number of form collected]]</f>
        <v>-5</v>
      </c>
      <c r="F125" s="24" t="str">
        <f>IF(Data[[#This Row],[Anticipated Actual Forms remaining]]&lt;0, "Forms Oweing", IF(Data[[#This Row],[Anticipated Actual Forms remaining]]=0, "Collected All", "Remaining"))</f>
        <v>Forms Oweing</v>
      </c>
      <c r="G125" s="31" t="s">
        <v>45</v>
      </c>
      <c r="H125" s="25" t="s">
        <v>45</v>
      </c>
      <c r="I125" s="37">
        <v>45728</v>
      </c>
      <c r="J125" s="37">
        <v>46064</v>
      </c>
      <c r="K125" s="43">
        <v>10000</v>
      </c>
      <c r="L125" s="43">
        <v>5000</v>
      </c>
      <c r="M125" s="43">
        <v>0</v>
      </c>
      <c r="N125" s="42">
        <v>0</v>
      </c>
      <c r="O125" s="42">
        <f>SUM(Data[[#This Row],[Actual Payment Amount Start Date (installment 1)]:[Instlament 3]])</f>
        <v>5000</v>
      </c>
      <c r="P125" s="42">
        <f>Data[[#This Row],[Total Expected Amount]]-Data[[#This Row],[Total Actual Payment]]</f>
        <v>5000</v>
      </c>
      <c r="Q125" s="44" t="str">
        <f>IF(Data[[#This Row],[Total Actual Payment]] = Data[[#This Row],[Total Expected Amount]], "Payment Complete",
IF(Data[[#This Row],[Total Actual Payment]] &gt; Data[[#This Row],[Total Expected Amount]], "Overpaid",
IF(Data[[#This Row],[Total Actual Payment]] &gt; 0, "In Progress", "Not Started")))</f>
        <v>In Progress</v>
      </c>
    </row>
    <row r="126" spans="2:17" ht="30" customHeight="1" x14ac:dyDescent="0.15">
      <c r="B126" s="29">
        <v>45777</v>
      </c>
      <c r="C126" s="38">
        <v>6</v>
      </c>
      <c r="D126" s="40">
        <v>11</v>
      </c>
      <c r="E126" s="39">
        <f>Data[[#This Row],[Number of forms Entitled]]-Data[[#This Row],[Anticipated Number of form collected]]</f>
        <v>-5</v>
      </c>
      <c r="F126" s="24" t="str">
        <f>IF(Data[[#This Row],[Anticipated Actual Forms remaining]]&lt;0, "Forms Oweing", IF(Data[[#This Row],[Anticipated Actual Forms remaining]]=0, "Collected All", "Remaining"))</f>
        <v>Forms Oweing</v>
      </c>
      <c r="G126" s="31" t="s">
        <v>45</v>
      </c>
      <c r="H126" s="25" t="s">
        <v>45</v>
      </c>
      <c r="I126" s="37">
        <v>45729</v>
      </c>
      <c r="J126" s="37">
        <v>46065</v>
      </c>
      <c r="K126" s="43">
        <v>10000</v>
      </c>
      <c r="L126" s="43">
        <v>5000</v>
      </c>
      <c r="M126" s="43">
        <v>0</v>
      </c>
      <c r="N126" s="42">
        <v>0</v>
      </c>
      <c r="O126" s="42">
        <f>SUM(Data[[#This Row],[Actual Payment Amount Start Date (installment 1)]:[Instlament 3]])</f>
        <v>5000</v>
      </c>
      <c r="P126" s="42">
        <f>Data[[#This Row],[Total Expected Amount]]-Data[[#This Row],[Total Actual Payment]]</f>
        <v>5000</v>
      </c>
      <c r="Q126" s="44" t="str">
        <f>IF(Data[[#This Row],[Total Actual Payment]] = Data[[#This Row],[Total Expected Amount]], "Payment Complete",
IF(Data[[#This Row],[Total Actual Payment]] &gt; Data[[#This Row],[Total Expected Amount]], "Overpaid",
IF(Data[[#This Row],[Total Actual Payment]] &gt; 0, "In Progress", "Not Started")))</f>
        <v>In Progress</v>
      </c>
    </row>
    <row r="127" spans="2:17" ht="30" customHeight="1" x14ac:dyDescent="0.15">
      <c r="B127" s="29">
        <v>45778</v>
      </c>
      <c r="C127" s="38">
        <v>6</v>
      </c>
      <c r="D127" s="40">
        <v>11</v>
      </c>
      <c r="E127" s="39">
        <f>Data[[#This Row],[Number of forms Entitled]]-Data[[#This Row],[Anticipated Number of form collected]]</f>
        <v>-5</v>
      </c>
      <c r="F127" s="24" t="str">
        <f>IF(Data[[#This Row],[Anticipated Actual Forms remaining]]&lt;0, "Forms Oweing", IF(Data[[#This Row],[Anticipated Actual Forms remaining]]=0, "Collected All", "Remaining"))</f>
        <v>Forms Oweing</v>
      </c>
      <c r="G127" s="32" t="s">
        <v>44</v>
      </c>
      <c r="H127" s="25" t="s">
        <v>45</v>
      </c>
      <c r="I127" s="37">
        <v>45730</v>
      </c>
      <c r="J127" s="37">
        <v>46066</v>
      </c>
      <c r="K127" s="43">
        <v>10000</v>
      </c>
      <c r="L127" s="43">
        <v>5000</v>
      </c>
      <c r="M127" s="43">
        <v>0</v>
      </c>
      <c r="N127" s="42">
        <v>0</v>
      </c>
      <c r="O127" s="42">
        <f>SUM(Data[[#This Row],[Actual Payment Amount Start Date (installment 1)]:[Instlament 3]])</f>
        <v>5000</v>
      </c>
      <c r="P127" s="42">
        <f>Data[[#This Row],[Total Expected Amount]]-Data[[#This Row],[Total Actual Payment]]</f>
        <v>5000</v>
      </c>
      <c r="Q127" s="44" t="str">
        <f>IF(Data[[#This Row],[Total Actual Payment]] = Data[[#This Row],[Total Expected Amount]], "Payment Complete",
IF(Data[[#This Row],[Total Actual Payment]] &gt; Data[[#This Row],[Total Expected Amount]], "Overpaid",
IF(Data[[#This Row],[Total Actual Payment]] &gt; 0, "In Progress", "Not Started")))</f>
        <v>In Progress</v>
      </c>
    </row>
    <row r="128" spans="2:17" ht="30" customHeight="1" x14ac:dyDescent="0.15">
      <c r="B128" s="29">
        <v>45779</v>
      </c>
      <c r="C128" s="38">
        <v>6</v>
      </c>
      <c r="D128" s="40">
        <v>11</v>
      </c>
      <c r="E128" s="39">
        <f>Data[[#This Row],[Number of forms Entitled]]-Data[[#This Row],[Anticipated Number of form collected]]</f>
        <v>-5</v>
      </c>
      <c r="F128" s="24" t="str">
        <f>IF(Data[[#This Row],[Anticipated Actual Forms remaining]]&lt;0, "Forms Oweing", IF(Data[[#This Row],[Anticipated Actual Forms remaining]]=0, "Collected All", "Remaining"))</f>
        <v>Forms Oweing</v>
      </c>
      <c r="G128" s="32" t="s">
        <v>44</v>
      </c>
      <c r="H128" s="25" t="s">
        <v>45</v>
      </c>
      <c r="I128" s="37">
        <v>45731</v>
      </c>
      <c r="J128" s="37">
        <v>46067</v>
      </c>
      <c r="K128" s="43">
        <v>10000</v>
      </c>
      <c r="L128" s="43">
        <v>5000</v>
      </c>
      <c r="M128" s="43">
        <v>0</v>
      </c>
      <c r="N128" s="42">
        <v>0</v>
      </c>
      <c r="O128" s="42">
        <f>SUM(Data[[#This Row],[Actual Payment Amount Start Date (installment 1)]:[Instlament 3]])</f>
        <v>5000</v>
      </c>
      <c r="P128" s="42">
        <f>Data[[#This Row],[Total Expected Amount]]-Data[[#This Row],[Total Actual Payment]]</f>
        <v>5000</v>
      </c>
      <c r="Q128" s="44" t="str">
        <f>IF(Data[[#This Row],[Total Actual Payment]] = Data[[#This Row],[Total Expected Amount]], "Payment Complete",
IF(Data[[#This Row],[Total Actual Payment]] &gt; Data[[#This Row],[Total Expected Amount]], "Overpaid",
IF(Data[[#This Row],[Total Actual Payment]] &gt; 0, "In Progress", "Not Started")))</f>
        <v>In Progress</v>
      </c>
    </row>
    <row r="129" spans="2:17" ht="30" customHeight="1" x14ac:dyDescent="0.15">
      <c r="B129" s="29">
        <v>45780</v>
      </c>
      <c r="C129" s="38">
        <v>6</v>
      </c>
      <c r="D129" s="40">
        <v>11</v>
      </c>
      <c r="E129" s="39">
        <f>Data[[#This Row],[Number of forms Entitled]]-Data[[#This Row],[Anticipated Number of form collected]]</f>
        <v>-5</v>
      </c>
      <c r="F129" s="24" t="str">
        <f>IF(Data[[#This Row],[Anticipated Actual Forms remaining]]&lt;0, "Forms Oweing", IF(Data[[#This Row],[Anticipated Actual Forms remaining]]=0, "Collected All", "Remaining"))</f>
        <v>Forms Oweing</v>
      </c>
      <c r="G129" s="32" t="s">
        <v>44</v>
      </c>
      <c r="H129" s="25" t="s">
        <v>45</v>
      </c>
      <c r="I129" s="37">
        <v>45732</v>
      </c>
      <c r="J129" s="37">
        <v>46068</v>
      </c>
      <c r="K129" s="43">
        <v>10000</v>
      </c>
      <c r="L129" s="43">
        <v>5000</v>
      </c>
      <c r="M129" s="43">
        <v>0</v>
      </c>
      <c r="N129" s="42">
        <v>0</v>
      </c>
      <c r="O129" s="42">
        <f>SUM(Data[[#This Row],[Actual Payment Amount Start Date (installment 1)]:[Instlament 3]])</f>
        <v>5000</v>
      </c>
      <c r="P129" s="42">
        <f>Data[[#This Row],[Total Expected Amount]]-Data[[#This Row],[Total Actual Payment]]</f>
        <v>5000</v>
      </c>
      <c r="Q129" s="44" t="str">
        <f>IF(Data[[#This Row],[Total Actual Payment]] = Data[[#This Row],[Total Expected Amount]], "Payment Complete",
IF(Data[[#This Row],[Total Actual Payment]] &gt; Data[[#This Row],[Total Expected Amount]], "Overpaid",
IF(Data[[#This Row],[Total Actual Payment]] &gt; 0, "In Progress", "Not Started")))</f>
        <v>In Progress</v>
      </c>
    </row>
    <row r="130" spans="2:17" ht="30" customHeight="1" x14ac:dyDescent="0.15">
      <c r="B130" s="29">
        <v>45781</v>
      </c>
      <c r="C130" s="38">
        <v>6</v>
      </c>
      <c r="D130" s="40">
        <v>11</v>
      </c>
      <c r="E130" s="39">
        <f>Data[[#This Row],[Number of forms Entitled]]-Data[[#This Row],[Anticipated Number of form collected]]</f>
        <v>-5</v>
      </c>
      <c r="F130" s="24" t="str">
        <f>IF(Data[[#This Row],[Anticipated Actual Forms remaining]]&lt;0, "Forms Oweing", IF(Data[[#This Row],[Anticipated Actual Forms remaining]]=0, "Collected All", "Remaining"))</f>
        <v>Forms Oweing</v>
      </c>
      <c r="G130" s="32" t="s">
        <v>44</v>
      </c>
      <c r="H130" s="25" t="s">
        <v>45</v>
      </c>
      <c r="I130" s="37">
        <v>45733</v>
      </c>
      <c r="J130" s="37">
        <v>46069</v>
      </c>
      <c r="K130" s="43">
        <v>10000</v>
      </c>
      <c r="L130" s="43">
        <v>5000</v>
      </c>
      <c r="M130" s="43">
        <v>0</v>
      </c>
      <c r="N130" s="42">
        <v>0</v>
      </c>
      <c r="O130" s="42">
        <f>SUM(Data[[#This Row],[Actual Payment Amount Start Date (installment 1)]:[Instlament 3]])</f>
        <v>5000</v>
      </c>
      <c r="P130" s="42">
        <f>Data[[#This Row],[Total Expected Amount]]-Data[[#This Row],[Total Actual Payment]]</f>
        <v>5000</v>
      </c>
      <c r="Q130" s="44" t="str">
        <f>IF(Data[[#This Row],[Total Actual Payment]] = Data[[#This Row],[Total Expected Amount]], "Payment Complete",
IF(Data[[#This Row],[Total Actual Payment]] &gt; Data[[#This Row],[Total Expected Amount]], "Overpaid",
IF(Data[[#This Row],[Total Actual Payment]] &gt; 0, "In Progress", "Not Started")))</f>
        <v>In Progress</v>
      </c>
    </row>
    <row r="131" spans="2:17" ht="30" customHeight="1" x14ac:dyDescent="0.15">
      <c r="B131" s="29">
        <v>45782</v>
      </c>
      <c r="C131" s="38">
        <v>6</v>
      </c>
      <c r="D131" s="40">
        <v>11</v>
      </c>
      <c r="E131" s="39">
        <f>Data[[#This Row],[Number of forms Entitled]]-Data[[#This Row],[Anticipated Number of form collected]]</f>
        <v>-5</v>
      </c>
      <c r="F131" s="24" t="str">
        <f>IF(Data[[#This Row],[Anticipated Actual Forms remaining]]&lt;0, "Forms Oweing", IF(Data[[#This Row],[Anticipated Actual Forms remaining]]=0, "Collected All", "Remaining"))</f>
        <v>Forms Oweing</v>
      </c>
      <c r="G131" s="32" t="s">
        <v>44</v>
      </c>
      <c r="H131" s="25" t="s">
        <v>45</v>
      </c>
      <c r="I131" s="37">
        <v>45734</v>
      </c>
      <c r="J131" s="37">
        <v>46070</v>
      </c>
      <c r="K131" s="43">
        <v>10000</v>
      </c>
      <c r="L131" s="43">
        <v>5000</v>
      </c>
      <c r="M131" s="43">
        <v>0</v>
      </c>
      <c r="N131" s="42">
        <v>0</v>
      </c>
      <c r="O131" s="42">
        <f>SUM(Data[[#This Row],[Actual Payment Amount Start Date (installment 1)]:[Instlament 3]])</f>
        <v>5000</v>
      </c>
      <c r="P131" s="42">
        <f>Data[[#This Row],[Total Expected Amount]]-Data[[#This Row],[Total Actual Payment]]</f>
        <v>5000</v>
      </c>
      <c r="Q131" s="44" t="str">
        <f>IF(Data[[#This Row],[Total Actual Payment]] = Data[[#This Row],[Total Expected Amount]], "Payment Complete",
IF(Data[[#This Row],[Total Actual Payment]] &gt; Data[[#This Row],[Total Expected Amount]], "Overpaid",
IF(Data[[#This Row],[Total Actual Payment]] &gt; 0, "In Progress", "Not Started")))</f>
        <v>In Progress</v>
      </c>
    </row>
    <row r="132" spans="2:17" ht="30" customHeight="1" x14ac:dyDescent="0.15">
      <c r="B132" s="29">
        <v>45783</v>
      </c>
      <c r="C132" s="38">
        <v>6</v>
      </c>
      <c r="D132" s="40">
        <v>11</v>
      </c>
      <c r="E132" s="39">
        <f>Data[[#This Row],[Number of forms Entitled]]-Data[[#This Row],[Anticipated Number of form collected]]</f>
        <v>-5</v>
      </c>
      <c r="F132" s="24" t="str">
        <f>IF(Data[[#This Row],[Anticipated Actual Forms remaining]]&lt;0, "Forms Oweing", IF(Data[[#This Row],[Anticipated Actual Forms remaining]]=0, "Collected All", "Remaining"))</f>
        <v>Forms Oweing</v>
      </c>
      <c r="G132" s="32" t="s">
        <v>44</v>
      </c>
      <c r="H132" s="25" t="s">
        <v>45</v>
      </c>
      <c r="I132" s="37">
        <v>45735</v>
      </c>
      <c r="J132" s="37">
        <v>46071</v>
      </c>
      <c r="K132" s="43">
        <v>10000</v>
      </c>
      <c r="L132" s="43">
        <v>12000</v>
      </c>
      <c r="M132" s="43">
        <v>0</v>
      </c>
      <c r="N132" s="42">
        <v>0</v>
      </c>
      <c r="O132" s="42">
        <f>SUM(Data[[#This Row],[Actual Payment Amount Start Date (installment 1)]:[Instlament 3]])</f>
        <v>12000</v>
      </c>
      <c r="P132" s="42">
        <f>Data[[#This Row],[Total Expected Amount]]-Data[[#This Row],[Total Actual Payment]]</f>
        <v>-2000</v>
      </c>
      <c r="Q132" s="44" t="str">
        <f>IF(Data[[#This Row],[Total Actual Payment]] = Data[[#This Row],[Total Expected Amount]], "Payment Complete",
IF(Data[[#This Row],[Total Actual Payment]] &gt; Data[[#This Row],[Total Expected Amount]], "Overpaid",
IF(Data[[#This Row],[Total Actual Payment]] &gt; 0, "In Progress", "Not Started")))</f>
        <v>Overpaid</v>
      </c>
    </row>
    <row r="133" spans="2:17" ht="30" customHeight="1" x14ac:dyDescent="0.15">
      <c r="B133" s="29">
        <v>45784</v>
      </c>
      <c r="C133" s="38">
        <v>6</v>
      </c>
      <c r="D133" s="40">
        <v>11</v>
      </c>
      <c r="E133" s="39">
        <f>Data[[#This Row],[Number of forms Entitled]]-Data[[#This Row],[Anticipated Number of form collected]]</f>
        <v>-5</v>
      </c>
      <c r="F133" s="24" t="str">
        <f>IF(Data[[#This Row],[Anticipated Actual Forms remaining]]&lt;0, "Forms Oweing", IF(Data[[#This Row],[Anticipated Actual Forms remaining]]=0, "Collected All", "Remaining"))</f>
        <v>Forms Oweing</v>
      </c>
      <c r="G133" s="32" t="s">
        <v>44</v>
      </c>
      <c r="H133" s="25" t="s">
        <v>45</v>
      </c>
      <c r="I133" s="37">
        <v>45736</v>
      </c>
      <c r="J133" s="37">
        <v>46072</v>
      </c>
      <c r="K133" s="43">
        <v>10000</v>
      </c>
      <c r="L133" s="43">
        <v>12000</v>
      </c>
      <c r="M133" s="43">
        <v>0</v>
      </c>
      <c r="N133" s="42">
        <v>0</v>
      </c>
      <c r="O133" s="42">
        <f>SUM(Data[[#This Row],[Actual Payment Amount Start Date (installment 1)]:[Instlament 3]])</f>
        <v>12000</v>
      </c>
      <c r="P133" s="42">
        <f>Data[[#This Row],[Total Expected Amount]]-Data[[#This Row],[Total Actual Payment]]</f>
        <v>-2000</v>
      </c>
      <c r="Q133" s="44" t="str">
        <f>IF(Data[[#This Row],[Total Actual Payment]] = Data[[#This Row],[Total Expected Amount]], "Payment Complete",
IF(Data[[#This Row],[Total Actual Payment]] &gt; Data[[#This Row],[Total Expected Amount]], "Overpaid",
IF(Data[[#This Row],[Total Actual Payment]] &gt; 0, "In Progress", "Not Started")))</f>
        <v>Overpaid</v>
      </c>
    </row>
    <row r="134" spans="2:17" ht="30" hidden="1" customHeight="1" x14ac:dyDescent="0.15">
      <c r="B134" s="29">
        <v>45785</v>
      </c>
      <c r="C134" s="38">
        <v>6</v>
      </c>
      <c r="D134" s="40">
        <v>11</v>
      </c>
      <c r="E134" s="39">
        <f>Data[[#This Row],[Number of forms Entitled]]-Data[[#This Row],[Anticipated Number of form collected]]</f>
        <v>-5</v>
      </c>
      <c r="F134" s="24" t="str">
        <f>IF(Data[[#This Row],[Anticipated Actual Forms remaining]]&lt;0, "Forms Oweing", IF(Data[[#This Row],[Anticipated Actual Forms remaining]]=0, "Collected All", "Remaining"))</f>
        <v>Forms Oweing</v>
      </c>
      <c r="G134" s="32"/>
      <c r="H134" s="25" t="s">
        <v>9</v>
      </c>
      <c r="I134" s="37">
        <v>45737</v>
      </c>
      <c r="J134" s="37">
        <v>46073</v>
      </c>
      <c r="K134" s="43">
        <v>10000</v>
      </c>
      <c r="L134" s="43">
        <v>12000</v>
      </c>
      <c r="M134" s="43">
        <v>0</v>
      </c>
      <c r="N134" s="42">
        <v>0</v>
      </c>
      <c r="O134" s="42">
        <f>SUM(Data[[#This Row],[Actual Payment Amount Start Date (installment 1)]:[Instlament 3]])</f>
        <v>12000</v>
      </c>
      <c r="P134" s="42">
        <f>Data[[#This Row],[Total Expected Amount]]-Data[[#This Row],[Total Actual Payment]]</f>
        <v>-2000</v>
      </c>
      <c r="Q134" s="44" t="str">
        <f>IF(Data[[#This Row],[Total Actual Payment]] = Data[[#This Row],[Total Expected Amount]], "Payment Complete",
IF(Data[[#This Row],[Total Actual Payment]] &gt; Data[[#This Row],[Total Expected Amount]], "Overpaid",
IF(Data[[#This Row],[Total Actual Payment]] &gt; 0, "In Progress", "Not Started")))</f>
        <v>Overpaid</v>
      </c>
    </row>
    <row r="135" spans="2:17" ht="30" hidden="1" customHeight="1" x14ac:dyDescent="0.15">
      <c r="B135" s="29">
        <v>45786</v>
      </c>
      <c r="C135" s="38">
        <v>6</v>
      </c>
      <c r="D135" s="40">
        <v>11</v>
      </c>
      <c r="E135" s="39">
        <f>Data[[#This Row],[Number of forms Entitled]]-Data[[#This Row],[Anticipated Number of form collected]]</f>
        <v>-5</v>
      </c>
      <c r="F135" s="24" t="str">
        <f>IF(Data[[#This Row],[Anticipated Actual Forms remaining]]&lt;0, "Forms Oweing", IF(Data[[#This Row],[Anticipated Actual Forms remaining]]=0, "Collected All", "Remaining"))</f>
        <v>Forms Oweing</v>
      </c>
      <c r="G135" s="32"/>
      <c r="H135" s="25" t="s">
        <v>9</v>
      </c>
      <c r="I135" s="37">
        <v>45738</v>
      </c>
      <c r="J135" s="37">
        <v>46074</v>
      </c>
      <c r="K135" s="43">
        <v>10000</v>
      </c>
      <c r="L135" s="43">
        <v>12</v>
      </c>
      <c r="M135" s="43">
        <v>0</v>
      </c>
      <c r="N135" s="42">
        <v>0</v>
      </c>
      <c r="O135" s="42">
        <f>SUM(Data[[#This Row],[Actual Payment Amount Start Date (installment 1)]:[Instlament 3]])</f>
        <v>12</v>
      </c>
      <c r="P135" s="42">
        <f>Data[[#This Row],[Total Expected Amount]]-Data[[#This Row],[Total Actual Payment]]</f>
        <v>9988</v>
      </c>
      <c r="Q135" s="44" t="str">
        <f>IF(Data[[#This Row],[Total Actual Payment]] = Data[[#This Row],[Total Expected Amount]], "Payment Complete",
IF(Data[[#This Row],[Total Actual Payment]] &gt; Data[[#This Row],[Total Expected Amount]], "Overpaid",
IF(Data[[#This Row],[Total Actual Payment]] &gt; 0, "In Progress", "Not Started")))</f>
        <v>In Progress</v>
      </c>
    </row>
    <row r="136" spans="2:17" ht="30" hidden="1" customHeight="1" x14ac:dyDescent="0.15">
      <c r="B136" s="29">
        <v>45787</v>
      </c>
      <c r="C136" s="38">
        <v>6</v>
      </c>
      <c r="D136" s="40">
        <v>11</v>
      </c>
      <c r="E136" s="39">
        <f>Data[[#This Row],[Number of forms Entitled]]-Data[[#This Row],[Anticipated Number of form collected]]</f>
        <v>-5</v>
      </c>
      <c r="F136" s="24" t="str">
        <f>IF(Data[[#This Row],[Anticipated Actual Forms remaining]]&lt;0, "Forms Oweing", IF(Data[[#This Row],[Anticipated Actual Forms remaining]]=0, "Collected All", "Remaining"))</f>
        <v>Forms Oweing</v>
      </c>
      <c r="G136" s="32"/>
      <c r="H136" s="25" t="s">
        <v>9</v>
      </c>
      <c r="I136" s="37">
        <v>45739</v>
      </c>
      <c r="J136" s="37">
        <v>46075</v>
      </c>
      <c r="K136" s="43">
        <v>10000</v>
      </c>
      <c r="L136" s="43">
        <v>12</v>
      </c>
      <c r="M136" s="43">
        <v>0</v>
      </c>
      <c r="N136" s="42">
        <v>0</v>
      </c>
      <c r="O136" s="42">
        <f>SUM(Data[[#This Row],[Actual Payment Amount Start Date (installment 1)]:[Instlament 3]])</f>
        <v>12</v>
      </c>
      <c r="P136" s="42">
        <f>Data[[#This Row],[Total Expected Amount]]-Data[[#This Row],[Total Actual Payment]]</f>
        <v>9988</v>
      </c>
      <c r="Q136" s="44" t="str">
        <f>IF(Data[[#This Row],[Total Actual Payment]] = Data[[#This Row],[Total Expected Amount]], "Payment Complete",
IF(Data[[#This Row],[Total Actual Payment]] &gt; Data[[#This Row],[Total Expected Amount]], "Overpaid",
IF(Data[[#This Row],[Total Actual Payment]] &gt; 0, "In Progress", "Not Started")))</f>
        <v>In Progress</v>
      </c>
    </row>
    <row r="137" spans="2:17" ht="30" hidden="1" customHeight="1" x14ac:dyDescent="0.15">
      <c r="B137" s="29">
        <v>45788</v>
      </c>
      <c r="C137" s="38">
        <v>6</v>
      </c>
      <c r="D137" s="40">
        <v>11</v>
      </c>
      <c r="E137" s="39">
        <f>Data[[#This Row],[Number of forms Entitled]]-Data[[#This Row],[Anticipated Number of form collected]]</f>
        <v>-5</v>
      </c>
      <c r="F137" s="24" t="str">
        <f>IF(Data[[#This Row],[Anticipated Actual Forms remaining]]&lt;0, "Forms Oweing", IF(Data[[#This Row],[Anticipated Actual Forms remaining]]=0, "Collected All", "Remaining"))</f>
        <v>Forms Oweing</v>
      </c>
      <c r="G137" s="32"/>
      <c r="H137" s="25" t="s">
        <v>9</v>
      </c>
      <c r="I137" s="37">
        <v>45740</v>
      </c>
      <c r="J137" s="37">
        <v>46076</v>
      </c>
      <c r="K137" s="43">
        <v>10000</v>
      </c>
      <c r="L137" s="43">
        <v>1000</v>
      </c>
      <c r="M137" s="43">
        <v>0</v>
      </c>
      <c r="N137" s="42">
        <v>0</v>
      </c>
      <c r="O137" s="42">
        <f>SUM(Data[[#This Row],[Actual Payment Amount Start Date (installment 1)]:[Instlament 3]])</f>
        <v>1000</v>
      </c>
      <c r="P137" s="42">
        <f>Data[[#This Row],[Total Expected Amount]]-Data[[#This Row],[Total Actual Payment]]</f>
        <v>9000</v>
      </c>
      <c r="Q137" s="44" t="str">
        <f>IF(Data[[#This Row],[Total Actual Payment]] = Data[[#This Row],[Total Expected Amount]], "Payment Complete",
IF(Data[[#This Row],[Total Actual Payment]] &gt; Data[[#This Row],[Total Expected Amount]], "Overpaid",
IF(Data[[#This Row],[Total Actual Payment]] &gt; 0, "In Progress", "Not Started")))</f>
        <v>In Progress</v>
      </c>
    </row>
    <row r="138" spans="2:17" ht="30" hidden="1" customHeight="1" x14ac:dyDescent="0.15">
      <c r="B138" s="29">
        <v>45789</v>
      </c>
      <c r="C138" s="38">
        <v>6</v>
      </c>
      <c r="D138" s="40">
        <v>11</v>
      </c>
      <c r="E138" s="39">
        <f>Data[[#This Row],[Number of forms Entitled]]-Data[[#This Row],[Anticipated Number of form collected]]</f>
        <v>-5</v>
      </c>
      <c r="F138" s="24" t="str">
        <f>IF(Data[[#This Row],[Anticipated Actual Forms remaining]]&lt;0, "Forms Oweing", IF(Data[[#This Row],[Anticipated Actual Forms remaining]]=0, "Collected All", "Remaining"))</f>
        <v>Forms Oweing</v>
      </c>
      <c r="G138" s="32"/>
      <c r="H138" s="25" t="s">
        <v>9</v>
      </c>
      <c r="I138" s="37">
        <v>45741</v>
      </c>
      <c r="J138" s="37">
        <v>46077</v>
      </c>
      <c r="K138" s="43">
        <v>10000</v>
      </c>
      <c r="L138" s="43">
        <v>1000</v>
      </c>
      <c r="M138" s="43">
        <v>0</v>
      </c>
      <c r="N138" s="42">
        <v>0</v>
      </c>
      <c r="O138" s="42">
        <f>SUM(Data[[#This Row],[Actual Payment Amount Start Date (installment 1)]:[Instlament 3]])</f>
        <v>1000</v>
      </c>
      <c r="P138" s="42">
        <f>Data[[#This Row],[Total Expected Amount]]-Data[[#This Row],[Total Actual Payment]]</f>
        <v>9000</v>
      </c>
      <c r="Q138" s="44" t="str">
        <f>IF(Data[[#This Row],[Total Actual Payment]] = Data[[#This Row],[Total Expected Amount]], "Payment Complete",
IF(Data[[#This Row],[Total Actual Payment]] &gt; Data[[#This Row],[Total Expected Amount]], "Overpaid",
IF(Data[[#This Row],[Total Actual Payment]] &gt; 0, "In Progress", "Not Started")))</f>
        <v>In Progress</v>
      </c>
    </row>
    <row r="139" spans="2:17" ht="30" hidden="1" customHeight="1" x14ac:dyDescent="0.15">
      <c r="B139" s="29">
        <v>45790</v>
      </c>
      <c r="C139" s="38">
        <v>6</v>
      </c>
      <c r="D139" s="40">
        <v>11</v>
      </c>
      <c r="E139" s="39">
        <f>Data[[#This Row],[Number of forms Entitled]]-Data[[#This Row],[Anticipated Number of form collected]]</f>
        <v>-5</v>
      </c>
      <c r="F139" s="24" t="str">
        <f>IF(Data[[#This Row],[Anticipated Actual Forms remaining]]&lt;0, "Forms Oweing", IF(Data[[#This Row],[Anticipated Actual Forms remaining]]=0, "Collected All", "Remaining"))</f>
        <v>Forms Oweing</v>
      </c>
      <c r="G139" s="32"/>
      <c r="H139" s="25" t="s">
        <v>9</v>
      </c>
      <c r="I139" s="37">
        <v>45742</v>
      </c>
      <c r="J139" s="37">
        <v>46078</v>
      </c>
      <c r="K139" s="43">
        <v>10000</v>
      </c>
      <c r="L139" s="43">
        <v>1000</v>
      </c>
      <c r="M139" s="43">
        <v>0</v>
      </c>
      <c r="N139" s="42">
        <v>0</v>
      </c>
      <c r="O139" s="42">
        <f>SUM(Data[[#This Row],[Actual Payment Amount Start Date (installment 1)]:[Instlament 3]])</f>
        <v>1000</v>
      </c>
      <c r="P139" s="42">
        <f>Data[[#This Row],[Total Expected Amount]]-Data[[#This Row],[Total Actual Payment]]</f>
        <v>9000</v>
      </c>
      <c r="Q139" s="44" t="str">
        <f>IF(Data[[#This Row],[Total Actual Payment]] = Data[[#This Row],[Total Expected Amount]], "Payment Complete",
IF(Data[[#This Row],[Total Actual Payment]] &gt; Data[[#This Row],[Total Expected Amount]], "Overpaid",
IF(Data[[#This Row],[Total Actual Payment]] &gt; 0, "In Progress", "Not Started")))</f>
        <v>In Progress</v>
      </c>
    </row>
    <row r="140" spans="2:17" ht="30" hidden="1" customHeight="1" x14ac:dyDescent="0.15">
      <c r="B140" s="29">
        <v>45791</v>
      </c>
      <c r="C140" s="38">
        <v>6</v>
      </c>
      <c r="D140" s="40">
        <v>11</v>
      </c>
      <c r="E140" s="39">
        <f>Data[[#This Row],[Number of forms Entitled]]-Data[[#This Row],[Anticipated Number of form collected]]</f>
        <v>-5</v>
      </c>
      <c r="F140" s="24" t="str">
        <f>IF(Data[[#This Row],[Anticipated Actual Forms remaining]]&lt;0, "Forms Oweing", IF(Data[[#This Row],[Anticipated Actual Forms remaining]]=0, "Collected All", "Remaining"))</f>
        <v>Forms Oweing</v>
      </c>
      <c r="G140" s="32"/>
      <c r="H140" s="25" t="s">
        <v>9</v>
      </c>
      <c r="I140" s="37">
        <v>45743</v>
      </c>
      <c r="J140" s="37">
        <v>46079</v>
      </c>
      <c r="K140" s="43">
        <v>10000</v>
      </c>
      <c r="L140" s="43">
        <v>15000</v>
      </c>
      <c r="M140" s="43">
        <v>0</v>
      </c>
      <c r="N140" s="42">
        <v>0</v>
      </c>
      <c r="O140" s="42">
        <f>SUM(Data[[#This Row],[Actual Payment Amount Start Date (installment 1)]:[Instlament 3]])</f>
        <v>15000</v>
      </c>
      <c r="P140" s="42">
        <f>Data[[#This Row],[Total Expected Amount]]-Data[[#This Row],[Total Actual Payment]]</f>
        <v>-5000</v>
      </c>
      <c r="Q140" s="44" t="str">
        <f>IF(Data[[#This Row],[Total Actual Payment]] = Data[[#This Row],[Total Expected Amount]], "Payment Complete",
IF(Data[[#This Row],[Total Actual Payment]] &gt; Data[[#This Row],[Total Expected Amount]], "Overpaid",
IF(Data[[#This Row],[Total Actual Payment]] &gt; 0, "In Progress", "Not Started")))</f>
        <v>Overpaid</v>
      </c>
    </row>
    <row r="141" spans="2:17" ht="30" hidden="1" customHeight="1" x14ac:dyDescent="0.15">
      <c r="B141" s="29">
        <v>45792</v>
      </c>
      <c r="C141" s="38">
        <v>6</v>
      </c>
      <c r="D141" s="40">
        <v>11</v>
      </c>
      <c r="E141" s="39">
        <f>Data[[#This Row],[Number of forms Entitled]]-Data[[#This Row],[Anticipated Number of form collected]]</f>
        <v>-5</v>
      </c>
      <c r="F141" s="24" t="str">
        <f>IF(Data[[#This Row],[Anticipated Actual Forms remaining]]&lt;0, "Forms Oweing", IF(Data[[#This Row],[Anticipated Actual Forms remaining]]=0, "Collected All", "Remaining"))</f>
        <v>Forms Oweing</v>
      </c>
      <c r="G141" s="32"/>
      <c r="H141" s="25" t="s">
        <v>9</v>
      </c>
      <c r="I141" s="37">
        <v>45744</v>
      </c>
      <c r="J141" s="37">
        <v>46080</v>
      </c>
      <c r="K141" s="43">
        <v>10000</v>
      </c>
      <c r="L141" s="43">
        <v>15000</v>
      </c>
      <c r="M141" s="43">
        <v>0</v>
      </c>
      <c r="N141" s="42">
        <v>0</v>
      </c>
      <c r="O141" s="42">
        <f>SUM(Data[[#This Row],[Actual Payment Amount Start Date (installment 1)]:[Instlament 3]])</f>
        <v>15000</v>
      </c>
      <c r="P141" s="42">
        <f>Data[[#This Row],[Total Expected Amount]]-Data[[#This Row],[Total Actual Payment]]</f>
        <v>-5000</v>
      </c>
      <c r="Q141" s="44" t="str">
        <f>IF(Data[[#This Row],[Total Actual Payment]] = Data[[#This Row],[Total Expected Amount]], "Payment Complete",
IF(Data[[#This Row],[Total Actual Payment]] &gt; Data[[#This Row],[Total Expected Amount]], "Overpaid",
IF(Data[[#This Row],[Total Actual Payment]] &gt; 0, "In Progress", "Not Started")))</f>
        <v>Overpaid</v>
      </c>
    </row>
    <row r="142" spans="2:17" ht="30" hidden="1" customHeight="1" x14ac:dyDescent="0.15">
      <c r="B142" s="29">
        <v>45793</v>
      </c>
      <c r="C142" s="38">
        <v>6</v>
      </c>
      <c r="D142" s="40">
        <v>11</v>
      </c>
      <c r="E142" s="39">
        <f>Data[[#This Row],[Number of forms Entitled]]-Data[[#This Row],[Anticipated Number of form collected]]</f>
        <v>-5</v>
      </c>
      <c r="F142" s="24" t="str">
        <f>IF(Data[[#This Row],[Anticipated Actual Forms remaining]]&lt;0, "Forms Oweing", IF(Data[[#This Row],[Anticipated Actual Forms remaining]]=0, "Collected All", "Remaining"))</f>
        <v>Forms Oweing</v>
      </c>
      <c r="G142" s="32"/>
      <c r="H142" s="25" t="s">
        <v>9</v>
      </c>
      <c r="I142" s="37">
        <v>45745</v>
      </c>
      <c r="J142" s="37">
        <v>46081</v>
      </c>
      <c r="K142" s="43">
        <v>10000</v>
      </c>
      <c r="L142" s="43">
        <v>15000</v>
      </c>
      <c r="M142" s="43">
        <v>0</v>
      </c>
      <c r="N142" s="42">
        <v>0</v>
      </c>
      <c r="O142" s="42">
        <f>SUM(Data[[#This Row],[Actual Payment Amount Start Date (installment 1)]:[Instlament 3]])</f>
        <v>15000</v>
      </c>
      <c r="P142" s="42">
        <f>Data[[#This Row],[Total Expected Amount]]-Data[[#This Row],[Total Actual Payment]]</f>
        <v>-5000</v>
      </c>
      <c r="Q142" s="44" t="str">
        <f>IF(Data[[#This Row],[Total Actual Payment]] = Data[[#This Row],[Total Expected Amount]], "Payment Complete",
IF(Data[[#This Row],[Total Actual Payment]] &gt; Data[[#This Row],[Total Expected Amount]], "Overpaid",
IF(Data[[#This Row],[Total Actual Payment]] &gt; 0, "In Progress", "Not Started")))</f>
        <v>Overpaid</v>
      </c>
    </row>
    <row r="143" spans="2:17" ht="30" hidden="1" customHeight="1" x14ac:dyDescent="0.15">
      <c r="B143" s="29">
        <v>45794</v>
      </c>
      <c r="C143" s="38">
        <v>6</v>
      </c>
      <c r="D143" s="40">
        <v>11</v>
      </c>
      <c r="E143" s="39">
        <f>Data[[#This Row],[Number of forms Entitled]]-Data[[#This Row],[Anticipated Number of form collected]]</f>
        <v>-5</v>
      </c>
      <c r="F143" s="24" t="str">
        <f>IF(Data[[#This Row],[Anticipated Actual Forms remaining]]&lt;0, "Forms Oweing", IF(Data[[#This Row],[Anticipated Actual Forms remaining]]=0, "Collected All", "Remaining"))</f>
        <v>Forms Oweing</v>
      </c>
      <c r="G143" s="32"/>
      <c r="H143" s="25" t="s">
        <v>9</v>
      </c>
      <c r="I143" s="37">
        <v>45746</v>
      </c>
      <c r="J143" s="37">
        <v>46082</v>
      </c>
      <c r="K143" s="43">
        <v>10000</v>
      </c>
      <c r="L143" s="43">
        <v>15000</v>
      </c>
      <c r="M143" s="43">
        <v>0</v>
      </c>
      <c r="N143" s="42">
        <v>0</v>
      </c>
      <c r="O143" s="42">
        <f>SUM(Data[[#This Row],[Actual Payment Amount Start Date (installment 1)]:[Instlament 3]])</f>
        <v>15000</v>
      </c>
      <c r="P143" s="42">
        <f>Data[[#This Row],[Total Expected Amount]]-Data[[#This Row],[Total Actual Payment]]</f>
        <v>-5000</v>
      </c>
      <c r="Q143" s="44" t="str">
        <f>IF(Data[[#This Row],[Total Actual Payment]] = Data[[#This Row],[Total Expected Amount]], "Payment Complete",
IF(Data[[#This Row],[Total Actual Payment]] &gt; Data[[#This Row],[Total Expected Amount]], "Overpaid",
IF(Data[[#This Row],[Total Actual Payment]] &gt; 0, "In Progress", "Not Started")))</f>
        <v>Overpaid</v>
      </c>
    </row>
    <row r="144" spans="2:17" ht="30" hidden="1" customHeight="1" x14ac:dyDescent="0.15">
      <c r="B144" s="29">
        <v>45795</v>
      </c>
      <c r="C144" s="38">
        <v>6</v>
      </c>
      <c r="D144" s="40">
        <v>11</v>
      </c>
      <c r="E144" s="39">
        <f>Data[[#This Row],[Number of forms Entitled]]-Data[[#This Row],[Anticipated Number of form collected]]</f>
        <v>-5</v>
      </c>
      <c r="F144" s="24" t="str">
        <f>IF(Data[[#This Row],[Anticipated Actual Forms remaining]]&lt;0, "Forms Oweing", IF(Data[[#This Row],[Anticipated Actual Forms remaining]]=0, "Collected All", "Remaining"))</f>
        <v>Forms Oweing</v>
      </c>
      <c r="G144" s="32"/>
      <c r="H144" s="25" t="s">
        <v>9</v>
      </c>
      <c r="I144" s="37">
        <v>45747</v>
      </c>
      <c r="J144" s="37">
        <v>46083</v>
      </c>
      <c r="K144" s="43">
        <v>10000</v>
      </c>
      <c r="L144" s="43">
        <v>15000</v>
      </c>
      <c r="M144" s="43">
        <v>0</v>
      </c>
      <c r="N144" s="42">
        <v>0</v>
      </c>
      <c r="O144" s="42">
        <f>SUM(Data[[#This Row],[Actual Payment Amount Start Date (installment 1)]:[Instlament 3]])</f>
        <v>15000</v>
      </c>
      <c r="P144" s="42">
        <f>Data[[#This Row],[Total Expected Amount]]-Data[[#This Row],[Total Actual Payment]]</f>
        <v>-5000</v>
      </c>
      <c r="Q144" s="44" t="str">
        <f>IF(Data[[#This Row],[Total Actual Payment]] = Data[[#This Row],[Total Expected Amount]], "Payment Complete",
IF(Data[[#This Row],[Total Actual Payment]] &gt; Data[[#This Row],[Total Expected Amount]], "Overpaid",
IF(Data[[#This Row],[Total Actual Payment]] &gt; 0, "In Progress", "Not Started")))</f>
        <v>Overpaid</v>
      </c>
    </row>
    <row r="145" spans="2:17" ht="30" hidden="1" customHeight="1" x14ac:dyDescent="0.15">
      <c r="B145" s="29">
        <v>45796</v>
      </c>
      <c r="C145" s="38">
        <v>6</v>
      </c>
      <c r="D145" s="40">
        <v>11</v>
      </c>
      <c r="E145" s="39">
        <f>Data[[#This Row],[Number of forms Entitled]]-Data[[#This Row],[Anticipated Number of form collected]]</f>
        <v>-5</v>
      </c>
      <c r="F145" s="24" t="str">
        <f>IF(Data[[#This Row],[Anticipated Actual Forms remaining]]&lt;0, "Forms Oweing", IF(Data[[#This Row],[Anticipated Actual Forms remaining]]=0, "Collected All", "Remaining"))</f>
        <v>Forms Oweing</v>
      </c>
      <c r="G145" s="32"/>
      <c r="H145" s="25" t="s">
        <v>9</v>
      </c>
      <c r="I145" s="37">
        <v>45748</v>
      </c>
      <c r="J145" s="37">
        <v>46084</v>
      </c>
      <c r="K145" s="43">
        <v>10000</v>
      </c>
      <c r="L145" s="43">
        <v>15000</v>
      </c>
      <c r="M145" s="43">
        <v>0</v>
      </c>
      <c r="N145" s="42">
        <v>0</v>
      </c>
      <c r="O145" s="42">
        <f>SUM(Data[[#This Row],[Actual Payment Amount Start Date (installment 1)]:[Instlament 3]])</f>
        <v>15000</v>
      </c>
      <c r="P145" s="42">
        <f>Data[[#This Row],[Total Expected Amount]]-Data[[#This Row],[Total Actual Payment]]</f>
        <v>-5000</v>
      </c>
      <c r="Q145" s="44" t="str">
        <f>IF(Data[[#This Row],[Total Actual Payment]] = Data[[#This Row],[Total Expected Amount]], "Payment Complete",
IF(Data[[#This Row],[Total Actual Payment]] &gt; Data[[#This Row],[Total Expected Amount]], "Overpaid",
IF(Data[[#This Row],[Total Actual Payment]] &gt; 0, "In Progress", "Not Started")))</f>
        <v>Overpaid</v>
      </c>
    </row>
    <row r="146" spans="2:17" ht="30" hidden="1" customHeight="1" x14ac:dyDescent="0.15">
      <c r="B146" s="29">
        <v>45797</v>
      </c>
      <c r="C146" s="38">
        <v>6</v>
      </c>
      <c r="D146" s="40">
        <v>11</v>
      </c>
      <c r="E146" s="39">
        <f>Data[[#This Row],[Number of forms Entitled]]-Data[[#This Row],[Anticipated Number of form collected]]</f>
        <v>-5</v>
      </c>
      <c r="F146" s="24" t="str">
        <f>IF(Data[[#This Row],[Anticipated Actual Forms remaining]]&lt;0, "Forms Oweing", IF(Data[[#This Row],[Anticipated Actual Forms remaining]]=0, "Collected All", "Remaining"))</f>
        <v>Forms Oweing</v>
      </c>
      <c r="G146" s="32"/>
      <c r="H146" s="25" t="s">
        <v>9</v>
      </c>
      <c r="I146" s="37">
        <v>45749</v>
      </c>
      <c r="J146" s="37">
        <v>46085</v>
      </c>
      <c r="K146" s="43">
        <v>10000</v>
      </c>
      <c r="L146" s="43">
        <v>15000</v>
      </c>
      <c r="M146" s="43">
        <v>0</v>
      </c>
      <c r="N146" s="42">
        <v>0</v>
      </c>
      <c r="O146" s="42">
        <f>SUM(Data[[#This Row],[Actual Payment Amount Start Date (installment 1)]:[Instlament 3]])</f>
        <v>15000</v>
      </c>
      <c r="P146" s="42">
        <f>Data[[#This Row],[Total Expected Amount]]-Data[[#This Row],[Total Actual Payment]]</f>
        <v>-5000</v>
      </c>
      <c r="Q146" s="44" t="str">
        <f>IF(Data[[#This Row],[Total Actual Payment]] = Data[[#This Row],[Total Expected Amount]], "Payment Complete",
IF(Data[[#This Row],[Total Actual Payment]] &gt; Data[[#This Row],[Total Expected Amount]], "Overpaid",
IF(Data[[#This Row],[Total Actual Payment]] &gt; 0, "In Progress", "Not Started")))</f>
        <v>Overpaid</v>
      </c>
    </row>
    <row r="147" spans="2:17" ht="30" hidden="1" customHeight="1" x14ac:dyDescent="0.15">
      <c r="B147" s="29">
        <v>45798</v>
      </c>
      <c r="C147" s="38">
        <v>6</v>
      </c>
      <c r="D147" s="40">
        <v>11</v>
      </c>
      <c r="E147" s="39">
        <f>Data[[#This Row],[Number of forms Entitled]]-Data[[#This Row],[Anticipated Number of form collected]]</f>
        <v>-5</v>
      </c>
      <c r="F147" s="24" t="str">
        <f>IF(Data[[#This Row],[Anticipated Actual Forms remaining]]&lt;0, "Forms Oweing", IF(Data[[#This Row],[Anticipated Actual Forms remaining]]=0, "Collected All", "Remaining"))</f>
        <v>Forms Oweing</v>
      </c>
      <c r="G147" s="33"/>
      <c r="H147" s="25" t="s">
        <v>9</v>
      </c>
      <c r="I147" s="37">
        <v>45750</v>
      </c>
      <c r="J147" s="37">
        <v>46086</v>
      </c>
      <c r="K147" s="43">
        <v>10000</v>
      </c>
      <c r="L147" s="43">
        <v>1000</v>
      </c>
      <c r="M147" s="43">
        <v>0</v>
      </c>
      <c r="N147" s="42">
        <v>0</v>
      </c>
      <c r="O147" s="42">
        <f>SUM(Data[[#This Row],[Actual Payment Amount Start Date (installment 1)]:[Instlament 3]])</f>
        <v>1000</v>
      </c>
      <c r="P147" s="42">
        <f>Data[[#This Row],[Total Expected Amount]]-Data[[#This Row],[Total Actual Payment]]</f>
        <v>9000</v>
      </c>
      <c r="Q147" s="44" t="str">
        <f>IF(Data[[#This Row],[Total Actual Payment]] = Data[[#This Row],[Total Expected Amount]], "Payment Complete",
IF(Data[[#This Row],[Total Actual Payment]] &gt; Data[[#This Row],[Total Expected Amount]], "Overpaid",
IF(Data[[#This Row],[Total Actual Payment]] &gt; 0, "In Progress", "Not Started")))</f>
        <v>In Progress</v>
      </c>
    </row>
    <row r="148" spans="2:17" ht="30" hidden="1" customHeight="1" x14ac:dyDescent="0.15">
      <c r="B148" s="29">
        <v>45799</v>
      </c>
      <c r="C148" s="38">
        <v>6</v>
      </c>
      <c r="D148" s="40">
        <v>11</v>
      </c>
      <c r="E148" s="39">
        <f>Data[[#This Row],[Number of forms Entitled]]-Data[[#This Row],[Anticipated Number of form collected]]</f>
        <v>-5</v>
      </c>
      <c r="F148" s="24" t="str">
        <f>IF(Data[[#This Row],[Anticipated Actual Forms remaining]]&lt;0, "Forms Oweing", IF(Data[[#This Row],[Anticipated Actual Forms remaining]]=0, "Collected All", "Remaining"))</f>
        <v>Forms Oweing</v>
      </c>
      <c r="G148" s="33"/>
      <c r="H148" s="25" t="s">
        <v>9</v>
      </c>
      <c r="I148" s="37">
        <v>45751</v>
      </c>
      <c r="J148" s="37">
        <v>46087</v>
      </c>
      <c r="K148" s="43">
        <v>10000</v>
      </c>
      <c r="L148" s="43">
        <v>1000</v>
      </c>
      <c r="M148" s="43">
        <v>2000</v>
      </c>
      <c r="N148" s="42">
        <v>0</v>
      </c>
      <c r="O148" s="42">
        <f>SUM(Data[[#This Row],[Actual Payment Amount Start Date (installment 1)]:[Instlament 3]])</f>
        <v>3000</v>
      </c>
      <c r="P148" s="42">
        <f>Data[[#This Row],[Total Expected Amount]]-Data[[#This Row],[Total Actual Payment]]</f>
        <v>7000</v>
      </c>
      <c r="Q148" s="44" t="str">
        <f>IF(Data[[#This Row],[Total Actual Payment]] = Data[[#This Row],[Total Expected Amount]], "Payment Complete",
IF(Data[[#This Row],[Total Actual Payment]] &gt; Data[[#This Row],[Total Expected Amount]], "Overpaid",
IF(Data[[#This Row],[Total Actual Payment]] &gt; 0, "In Progress", "Not Started")))</f>
        <v>In Progress</v>
      </c>
    </row>
    <row r="149" spans="2:17" ht="30" hidden="1" customHeight="1" x14ac:dyDescent="0.15">
      <c r="B149" s="29">
        <v>45800</v>
      </c>
      <c r="C149" s="38">
        <v>6</v>
      </c>
      <c r="D149" s="40">
        <v>11</v>
      </c>
      <c r="E149" s="39">
        <f>Data[[#This Row],[Number of forms Entitled]]-Data[[#This Row],[Anticipated Number of form collected]]</f>
        <v>-5</v>
      </c>
      <c r="F149" s="24" t="str">
        <f>IF(Data[[#This Row],[Anticipated Actual Forms remaining]]&lt;0, "Forms Oweing", IF(Data[[#This Row],[Anticipated Actual Forms remaining]]=0, "Collected All", "Remaining"))</f>
        <v>Forms Oweing</v>
      </c>
      <c r="G149" s="33"/>
      <c r="H149" s="25" t="s">
        <v>9</v>
      </c>
      <c r="I149" s="37">
        <v>45752</v>
      </c>
      <c r="J149" s="37">
        <v>46088</v>
      </c>
      <c r="K149" s="43">
        <v>10000</v>
      </c>
      <c r="L149" s="43">
        <v>1000</v>
      </c>
      <c r="M149" s="43">
        <v>2000</v>
      </c>
      <c r="N149" s="42">
        <v>0</v>
      </c>
      <c r="O149" s="42">
        <f>SUM(Data[[#This Row],[Actual Payment Amount Start Date (installment 1)]:[Instlament 3]])</f>
        <v>3000</v>
      </c>
      <c r="P149" s="42">
        <f>Data[[#This Row],[Total Expected Amount]]-Data[[#This Row],[Total Actual Payment]]</f>
        <v>7000</v>
      </c>
      <c r="Q149" s="44" t="str">
        <f>IF(Data[[#This Row],[Total Actual Payment]] = Data[[#This Row],[Total Expected Amount]], "Payment Complete",
IF(Data[[#This Row],[Total Actual Payment]] &gt; Data[[#This Row],[Total Expected Amount]], "Overpaid",
IF(Data[[#This Row],[Total Actual Payment]] &gt; 0, "In Progress", "Not Started")))</f>
        <v>In Progress</v>
      </c>
    </row>
    <row r="150" spans="2:17" ht="30" hidden="1" customHeight="1" x14ac:dyDescent="0.15">
      <c r="B150" s="29">
        <v>45801</v>
      </c>
      <c r="C150" s="38">
        <v>6</v>
      </c>
      <c r="D150" s="40">
        <v>11</v>
      </c>
      <c r="E150" s="39">
        <f>Data[[#This Row],[Number of forms Entitled]]-Data[[#This Row],[Anticipated Number of form collected]]</f>
        <v>-5</v>
      </c>
      <c r="F150" s="24" t="str">
        <f>IF(Data[[#This Row],[Anticipated Actual Forms remaining]]&lt;0, "Forms Oweing", IF(Data[[#This Row],[Anticipated Actual Forms remaining]]=0, "Collected All", "Remaining"))</f>
        <v>Forms Oweing</v>
      </c>
      <c r="G150" s="33"/>
      <c r="H150" s="25" t="s">
        <v>9</v>
      </c>
      <c r="I150" s="37">
        <v>45753</v>
      </c>
      <c r="J150" s="37">
        <v>46089</v>
      </c>
      <c r="K150" s="43">
        <v>10000</v>
      </c>
      <c r="L150" s="43">
        <v>1000</v>
      </c>
      <c r="M150" s="43">
        <v>2000</v>
      </c>
      <c r="N150" s="42">
        <v>0</v>
      </c>
      <c r="O150" s="42">
        <f>SUM(Data[[#This Row],[Actual Payment Amount Start Date (installment 1)]:[Instlament 3]])</f>
        <v>3000</v>
      </c>
      <c r="P150" s="42">
        <f>Data[[#This Row],[Total Expected Amount]]-Data[[#This Row],[Total Actual Payment]]</f>
        <v>7000</v>
      </c>
      <c r="Q150" s="44" t="str">
        <f>IF(Data[[#This Row],[Total Actual Payment]] = Data[[#This Row],[Total Expected Amount]], "Payment Complete",
IF(Data[[#This Row],[Total Actual Payment]] &gt; Data[[#This Row],[Total Expected Amount]], "Overpaid",
IF(Data[[#This Row],[Total Actual Payment]] &gt; 0, "In Progress", "Not Started")))</f>
        <v>In Progress</v>
      </c>
    </row>
    <row r="151" spans="2:17" ht="30" hidden="1" customHeight="1" x14ac:dyDescent="0.15">
      <c r="B151" s="29">
        <v>45802</v>
      </c>
      <c r="C151" s="38">
        <v>6</v>
      </c>
      <c r="D151" s="40">
        <v>11</v>
      </c>
      <c r="E151" s="39">
        <f>Data[[#This Row],[Number of forms Entitled]]-Data[[#This Row],[Anticipated Number of form collected]]</f>
        <v>-5</v>
      </c>
      <c r="F151" s="24" t="str">
        <f>IF(Data[[#This Row],[Anticipated Actual Forms remaining]]&lt;0, "Forms Oweing", IF(Data[[#This Row],[Anticipated Actual Forms remaining]]=0, "Collected All", "Remaining"))</f>
        <v>Forms Oweing</v>
      </c>
      <c r="G151" s="33"/>
      <c r="H151" s="25" t="s">
        <v>9</v>
      </c>
      <c r="I151" s="37">
        <v>45754</v>
      </c>
      <c r="J151" s="37">
        <v>46090</v>
      </c>
      <c r="K151" s="43">
        <v>10000</v>
      </c>
      <c r="L151" s="43">
        <v>1000</v>
      </c>
      <c r="M151" s="43">
        <v>2000</v>
      </c>
      <c r="N151" s="42">
        <v>0</v>
      </c>
      <c r="O151" s="42">
        <f>SUM(Data[[#This Row],[Actual Payment Amount Start Date (installment 1)]:[Instlament 3]])</f>
        <v>3000</v>
      </c>
      <c r="P151" s="42">
        <f>Data[[#This Row],[Total Expected Amount]]-Data[[#This Row],[Total Actual Payment]]</f>
        <v>7000</v>
      </c>
      <c r="Q151" s="44" t="str">
        <f>IF(Data[[#This Row],[Total Actual Payment]] = Data[[#This Row],[Total Expected Amount]], "Payment Complete",
IF(Data[[#This Row],[Total Actual Payment]] &gt; Data[[#This Row],[Total Expected Amount]], "Overpaid",
IF(Data[[#This Row],[Total Actual Payment]] &gt; 0, "In Progress", "Not Started")))</f>
        <v>In Progress</v>
      </c>
    </row>
    <row r="152" spans="2:17" ht="30" hidden="1" customHeight="1" x14ac:dyDescent="0.15">
      <c r="B152" s="29">
        <v>45803</v>
      </c>
      <c r="C152" s="38">
        <v>6</v>
      </c>
      <c r="D152" s="40">
        <v>11</v>
      </c>
      <c r="E152" s="39">
        <f>Data[[#This Row],[Number of forms Entitled]]-Data[[#This Row],[Anticipated Number of form collected]]</f>
        <v>-5</v>
      </c>
      <c r="F152" s="24" t="str">
        <f>IF(Data[[#This Row],[Anticipated Actual Forms remaining]]&lt;0, "Forms Oweing", IF(Data[[#This Row],[Anticipated Actual Forms remaining]]=0, "Collected All", "Remaining"))</f>
        <v>Forms Oweing</v>
      </c>
      <c r="G152" s="33"/>
      <c r="H152" s="25" t="s">
        <v>9</v>
      </c>
      <c r="I152" s="37">
        <v>45755</v>
      </c>
      <c r="J152" s="37">
        <v>46091</v>
      </c>
      <c r="K152" s="43">
        <v>10000</v>
      </c>
      <c r="L152" s="43">
        <v>1000</v>
      </c>
      <c r="M152" s="43">
        <v>2000</v>
      </c>
      <c r="N152" s="42">
        <v>0</v>
      </c>
      <c r="O152" s="42">
        <f>SUM(Data[[#This Row],[Actual Payment Amount Start Date (installment 1)]:[Instlament 3]])</f>
        <v>3000</v>
      </c>
      <c r="P152" s="42">
        <f>Data[[#This Row],[Total Expected Amount]]-Data[[#This Row],[Total Actual Payment]]</f>
        <v>7000</v>
      </c>
      <c r="Q152" s="44" t="str">
        <f>IF(Data[[#This Row],[Total Actual Payment]] = Data[[#This Row],[Total Expected Amount]], "Payment Complete",
IF(Data[[#This Row],[Total Actual Payment]] &gt; Data[[#This Row],[Total Expected Amount]], "Overpaid",
IF(Data[[#This Row],[Total Actual Payment]] &gt; 0, "In Progress", "Not Started")))</f>
        <v>In Progress</v>
      </c>
    </row>
    <row r="153" spans="2:17" ht="30" hidden="1" customHeight="1" x14ac:dyDescent="0.15">
      <c r="B153" s="29">
        <v>45804</v>
      </c>
      <c r="C153" s="38">
        <v>6</v>
      </c>
      <c r="D153" s="40">
        <v>11</v>
      </c>
      <c r="E153" s="39">
        <f>Data[[#This Row],[Number of forms Entitled]]-Data[[#This Row],[Anticipated Number of form collected]]</f>
        <v>-5</v>
      </c>
      <c r="F153" s="24" t="str">
        <f>IF(Data[[#This Row],[Anticipated Actual Forms remaining]]&lt;0, "Forms Oweing", IF(Data[[#This Row],[Anticipated Actual Forms remaining]]=0, "Collected All", "Remaining"))</f>
        <v>Forms Oweing</v>
      </c>
      <c r="G153" s="33"/>
      <c r="H153" s="25" t="s">
        <v>9</v>
      </c>
      <c r="I153" s="37">
        <v>45756</v>
      </c>
      <c r="J153" s="37">
        <v>46092</v>
      </c>
      <c r="K153" s="43">
        <v>10000</v>
      </c>
      <c r="L153" s="43">
        <v>1000</v>
      </c>
      <c r="M153" s="43">
        <v>2000</v>
      </c>
      <c r="N153" s="42">
        <v>0</v>
      </c>
      <c r="O153" s="42">
        <f>SUM(Data[[#This Row],[Actual Payment Amount Start Date (installment 1)]:[Instlament 3]])</f>
        <v>3000</v>
      </c>
      <c r="P153" s="42">
        <f>Data[[#This Row],[Total Expected Amount]]-Data[[#This Row],[Total Actual Payment]]</f>
        <v>7000</v>
      </c>
      <c r="Q153" s="44" t="str">
        <f>IF(Data[[#This Row],[Total Actual Payment]] = Data[[#This Row],[Total Expected Amount]], "Payment Complete",
IF(Data[[#This Row],[Total Actual Payment]] &gt; Data[[#This Row],[Total Expected Amount]], "Overpaid",
IF(Data[[#This Row],[Total Actual Payment]] &gt; 0, "In Progress", "Not Started")))</f>
        <v>In Progress</v>
      </c>
    </row>
    <row r="154" spans="2:17" ht="30" hidden="1" customHeight="1" x14ac:dyDescent="0.15">
      <c r="B154" s="29">
        <v>45805</v>
      </c>
      <c r="C154" s="38">
        <v>6</v>
      </c>
      <c r="D154" s="40">
        <v>11</v>
      </c>
      <c r="E154" s="39">
        <f>Data[[#This Row],[Number of forms Entitled]]-Data[[#This Row],[Anticipated Number of form collected]]</f>
        <v>-5</v>
      </c>
      <c r="F154" s="24" t="str">
        <f>IF(Data[[#This Row],[Anticipated Actual Forms remaining]]&lt;0, "Forms Oweing", IF(Data[[#This Row],[Anticipated Actual Forms remaining]]=0, "Collected All", "Remaining"))</f>
        <v>Forms Oweing</v>
      </c>
      <c r="G154" s="33"/>
      <c r="H154" s="25" t="s">
        <v>9</v>
      </c>
      <c r="I154" s="37">
        <v>45757</v>
      </c>
      <c r="J154" s="37">
        <v>46093</v>
      </c>
      <c r="K154" s="43">
        <v>10000</v>
      </c>
      <c r="L154" s="43">
        <v>1000</v>
      </c>
      <c r="M154" s="43">
        <v>2000</v>
      </c>
      <c r="N154" s="42">
        <v>0</v>
      </c>
      <c r="O154" s="42">
        <f>SUM(Data[[#This Row],[Actual Payment Amount Start Date (installment 1)]:[Instlament 3]])</f>
        <v>3000</v>
      </c>
      <c r="P154" s="42">
        <f>Data[[#This Row],[Total Expected Amount]]-Data[[#This Row],[Total Actual Payment]]</f>
        <v>7000</v>
      </c>
      <c r="Q154" s="44" t="str">
        <f>IF(Data[[#This Row],[Total Actual Payment]] = Data[[#This Row],[Total Expected Amount]], "Payment Complete",
IF(Data[[#This Row],[Total Actual Payment]] &gt; Data[[#This Row],[Total Expected Amount]], "Overpaid",
IF(Data[[#This Row],[Total Actual Payment]] &gt; 0, "In Progress", "Not Started")))</f>
        <v>In Progress</v>
      </c>
    </row>
    <row r="155" spans="2:17" ht="30" hidden="1" customHeight="1" x14ac:dyDescent="0.15">
      <c r="B155" s="29">
        <v>45806</v>
      </c>
      <c r="C155" s="38">
        <v>6</v>
      </c>
      <c r="D155" s="40">
        <v>11</v>
      </c>
      <c r="E155" s="39">
        <f>Data[[#This Row],[Number of forms Entitled]]-Data[[#This Row],[Anticipated Number of form collected]]</f>
        <v>-5</v>
      </c>
      <c r="F155" s="24" t="str">
        <f>IF(Data[[#This Row],[Anticipated Actual Forms remaining]]&lt;0, "Forms Oweing", IF(Data[[#This Row],[Anticipated Actual Forms remaining]]=0, "Collected All", "Remaining"))</f>
        <v>Forms Oweing</v>
      </c>
      <c r="G155" s="33"/>
      <c r="H155" s="25" t="s">
        <v>9</v>
      </c>
      <c r="I155" s="37">
        <v>45758</v>
      </c>
      <c r="J155" s="37">
        <v>46094</v>
      </c>
      <c r="K155" s="43">
        <v>10000</v>
      </c>
      <c r="L155" s="43">
        <v>1000</v>
      </c>
      <c r="M155" s="43">
        <v>2000</v>
      </c>
      <c r="N155" s="42">
        <v>0</v>
      </c>
      <c r="O155" s="42">
        <f>SUM(Data[[#This Row],[Actual Payment Amount Start Date (installment 1)]:[Instlament 3]])</f>
        <v>3000</v>
      </c>
      <c r="P155" s="42">
        <f>Data[[#This Row],[Total Expected Amount]]-Data[[#This Row],[Total Actual Payment]]</f>
        <v>7000</v>
      </c>
      <c r="Q155" s="44" t="str">
        <f>IF(Data[[#This Row],[Total Actual Payment]] = Data[[#This Row],[Total Expected Amount]], "Payment Complete",
IF(Data[[#This Row],[Total Actual Payment]] &gt; Data[[#This Row],[Total Expected Amount]], "Overpaid",
IF(Data[[#This Row],[Total Actual Payment]] &gt; 0, "In Progress", "Not Started")))</f>
        <v>In Progress</v>
      </c>
    </row>
    <row r="156" spans="2:17" ht="30" hidden="1" customHeight="1" x14ac:dyDescent="0.15">
      <c r="B156" s="29">
        <v>45807</v>
      </c>
      <c r="C156" s="38">
        <v>6</v>
      </c>
      <c r="D156" s="40">
        <v>11</v>
      </c>
      <c r="E156" s="39">
        <f>Data[[#This Row],[Number of forms Entitled]]-Data[[#This Row],[Anticipated Number of form collected]]</f>
        <v>-5</v>
      </c>
      <c r="F156" s="24" t="str">
        <f>IF(Data[[#This Row],[Anticipated Actual Forms remaining]]&lt;0, "Forms Oweing", IF(Data[[#This Row],[Anticipated Actual Forms remaining]]=0, "Collected All", "Remaining"))</f>
        <v>Forms Oweing</v>
      </c>
      <c r="G156" s="33"/>
      <c r="H156" s="25" t="s">
        <v>9</v>
      </c>
      <c r="I156" s="37">
        <v>45759</v>
      </c>
      <c r="J156" s="37">
        <v>46095</v>
      </c>
      <c r="K156" s="43">
        <v>10000</v>
      </c>
      <c r="L156" s="43">
        <v>1000</v>
      </c>
      <c r="M156" s="43">
        <v>2000</v>
      </c>
      <c r="N156" s="42">
        <v>0</v>
      </c>
      <c r="O156" s="42">
        <f>SUM(Data[[#This Row],[Actual Payment Amount Start Date (installment 1)]:[Instlament 3]])</f>
        <v>3000</v>
      </c>
      <c r="P156" s="42">
        <f>Data[[#This Row],[Total Expected Amount]]-Data[[#This Row],[Total Actual Payment]]</f>
        <v>7000</v>
      </c>
      <c r="Q156" s="44" t="str">
        <f>IF(Data[[#This Row],[Total Actual Payment]] = Data[[#This Row],[Total Expected Amount]], "Payment Complete",
IF(Data[[#This Row],[Total Actual Payment]] &gt; Data[[#This Row],[Total Expected Amount]], "Overpaid",
IF(Data[[#This Row],[Total Actual Payment]] &gt; 0, "In Progress", "Not Started")))</f>
        <v>In Progress</v>
      </c>
    </row>
    <row r="157" spans="2:17" ht="30" hidden="1" customHeight="1" x14ac:dyDescent="0.15">
      <c r="B157" s="29">
        <v>45808</v>
      </c>
      <c r="C157" s="38">
        <v>6</v>
      </c>
      <c r="D157" s="40">
        <v>11</v>
      </c>
      <c r="E157" s="39">
        <f>Data[[#This Row],[Number of forms Entitled]]-Data[[#This Row],[Anticipated Number of form collected]]</f>
        <v>-5</v>
      </c>
      <c r="F157" s="24" t="str">
        <f>IF(Data[[#This Row],[Anticipated Actual Forms remaining]]&lt;0, "Forms Oweing", IF(Data[[#This Row],[Anticipated Actual Forms remaining]]=0, "Collected All", "Remaining"))</f>
        <v>Forms Oweing</v>
      </c>
      <c r="G157" s="33"/>
      <c r="H157" s="25" t="s">
        <v>9</v>
      </c>
      <c r="I157" s="37">
        <v>45760</v>
      </c>
      <c r="J157" s="37">
        <v>46096</v>
      </c>
      <c r="K157" s="43">
        <v>10000</v>
      </c>
      <c r="L157" s="43">
        <v>1000</v>
      </c>
      <c r="M157" s="43">
        <v>2000</v>
      </c>
      <c r="N157" s="42">
        <v>0</v>
      </c>
      <c r="O157" s="42">
        <f>SUM(Data[[#This Row],[Actual Payment Amount Start Date (installment 1)]:[Instlament 3]])</f>
        <v>3000</v>
      </c>
      <c r="P157" s="42">
        <f>Data[[#This Row],[Total Expected Amount]]-Data[[#This Row],[Total Actual Payment]]</f>
        <v>7000</v>
      </c>
      <c r="Q157" s="44" t="str">
        <f>IF(Data[[#This Row],[Total Actual Payment]] = Data[[#This Row],[Total Expected Amount]], "Payment Complete",
IF(Data[[#This Row],[Total Actual Payment]] &gt; Data[[#This Row],[Total Expected Amount]], "Overpaid",
IF(Data[[#This Row],[Total Actual Payment]] &gt; 0, "In Progress", "Not Started")))</f>
        <v>In Progress</v>
      </c>
    </row>
    <row r="158" spans="2:17" ht="30" hidden="1" customHeight="1" x14ac:dyDescent="0.15">
      <c r="B158" s="29">
        <v>45809</v>
      </c>
      <c r="C158" s="38">
        <v>6</v>
      </c>
      <c r="D158" s="40">
        <v>11</v>
      </c>
      <c r="E158" s="39">
        <f>Data[[#This Row],[Number of forms Entitled]]-Data[[#This Row],[Anticipated Number of form collected]]</f>
        <v>-5</v>
      </c>
      <c r="F158" s="24" t="str">
        <f>IF(Data[[#This Row],[Anticipated Actual Forms remaining]]&lt;0, "Forms Oweing", IF(Data[[#This Row],[Anticipated Actual Forms remaining]]=0, "Collected All", "Remaining"))</f>
        <v>Forms Oweing</v>
      </c>
      <c r="G158" s="33"/>
      <c r="H158" s="25" t="s">
        <v>9</v>
      </c>
      <c r="I158" s="37">
        <v>45761</v>
      </c>
      <c r="J158" s="37">
        <v>46097</v>
      </c>
      <c r="K158" s="43">
        <v>10000</v>
      </c>
      <c r="L158" s="43">
        <v>1000</v>
      </c>
      <c r="M158" s="43">
        <v>2000</v>
      </c>
      <c r="N158" s="42">
        <v>0</v>
      </c>
      <c r="O158" s="42">
        <f>SUM(Data[[#This Row],[Actual Payment Amount Start Date (installment 1)]:[Instlament 3]])</f>
        <v>3000</v>
      </c>
      <c r="P158" s="42">
        <f>Data[[#This Row],[Total Expected Amount]]-Data[[#This Row],[Total Actual Payment]]</f>
        <v>7000</v>
      </c>
      <c r="Q158" s="44" t="str">
        <f>IF(Data[[#This Row],[Total Actual Payment]] = Data[[#This Row],[Total Expected Amount]], "Payment Complete",
IF(Data[[#This Row],[Total Actual Payment]] &gt; Data[[#This Row],[Total Expected Amount]], "Overpaid",
IF(Data[[#This Row],[Total Actual Payment]] &gt; 0, "In Progress", "Not Started")))</f>
        <v>In Progress</v>
      </c>
    </row>
    <row r="159" spans="2:17" ht="30" hidden="1" customHeight="1" x14ac:dyDescent="0.15">
      <c r="B159" s="29">
        <v>45810</v>
      </c>
      <c r="C159" s="38">
        <v>6</v>
      </c>
      <c r="D159" s="40">
        <v>11</v>
      </c>
      <c r="E159" s="39">
        <f>Data[[#This Row],[Number of forms Entitled]]-Data[[#This Row],[Anticipated Number of form collected]]</f>
        <v>-5</v>
      </c>
      <c r="F159" s="24" t="str">
        <f>IF(Data[[#This Row],[Anticipated Actual Forms remaining]]&lt;0, "Forms Oweing", IF(Data[[#This Row],[Anticipated Actual Forms remaining]]=0, "Collected All", "Remaining"))</f>
        <v>Forms Oweing</v>
      </c>
      <c r="G159" s="33"/>
      <c r="H159" s="25" t="s">
        <v>9</v>
      </c>
      <c r="I159" s="37">
        <v>45762</v>
      </c>
      <c r="J159" s="37">
        <v>46098</v>
      </c>
      <c r="K159" s="43">
        <v>10000</v>
      </c>
      <c r="L159" s="43">
        <v>1000</v>
      </c>
      <c r="M159" s="43">
        <v>2000</v>
      </c>
      <c r="N159" s="42">
        <v>0</v>
      </c>
      <c r="O159" s="42">
        <f>SUM(Data[[#This Row],[Actual Payment Amount Start Date (installment 1)]:[Instlament 3]])</f>
        <v>3000</v>
      </c>
      <c r="P159" s="42">
        <f>Data[[#This Row],[Total Expected Amount]]-Data[[#This Row],[Total Actual Payment]]</f>
        <v>7000</v>
      </c>
      <c r="Q159" s="44" t="str">
        <f>IF(Data[[#This Row],[Total Actual Payment]] = Data[[#This Row],[Total Expected Amount]], "Payment Complete",
IF(Data[[#This Row],[Total Actual Payment]] &gt; Data[[#This Row],[Total Expected Amount]], "Overpaid",
IF(Data[[#This Row],[Total Actual Payment]] &gt; 0, "In Progress", "Not Started")))</f>
        <v>In Progress</v>
      </c>
    </row>
    <row r="160" spans="2:17" ht="30" hidden="1" customHeight="1" x14ac:dyDescent="0.15">
      <c r="B160" s="29">
        <v>45811</v>
      </c>
      <c r="C160" s="38">
        <v>6</v>
      </c>
      <c r="D160" s="40">
        <v>11</v>
      </c>
      <c r="E160" s="39">
        <f>Data[[#This Row],[Number of forms Entitled]]-Data[[#This Row],[Anticipated Number of form collected]]</f>
        <v>-5</v>
      </c>
      <c r="F160" s="24" t="str">
        <f>IF(Data[[#This Row],[Anticipated Actual Forms remaining]]&lt;0, "Forms Oweing", IF(Data[[#This Row],[Anticipated Actual Forms remaining]]=0, "Collected All", "Remaining"))</f>
        <v>Forms Oweing</v>
      </c>
      <c r="G160" s="33"/>
      <c r="H160" s="25" t="s">
        <v>9</v>
      </c>
      <c r="I160" s="37">
        <v>45763</v>
      </c>
      <c r="J160" s="37">
        <v>46099</v>
      </c>
      <c r="K160" s="43">
        <v>10000</v>
      </c>
      <c r="L160" s="43">
        <v>1000</v>
      </c>
      <c r="M160" s="43">
        <v>2000</v>
      </c>
      <c r="N160" s="42">
        <v>0</v>
      </c>
      <c r="O160" s="42">
        <f>SUM(Data[[#This Row],[Actual Payment Amount Start Date (installment 1)]:[Instlament 3]])</f>
        <v>3000</v>
      </c>
      <c r="P160" s="42">
        <f>Data[[#This Row],[Total Expected Amount]]-Data[[#This Row],[Total Actual Payment]]</f>
        <v>7000</v>
      </c>
      <c r="Q160" s="44" t="str">
        <f>IF(Data[[#This Row],[Total Actual Payment]] = Data[[#This Row],[Total Expected Amount]], "Payment Complete",
IF(Data[[#This Row],[Total Actual Payment]] &gt; Data[[#This Row],[Total Expected Amount]], "Overpaid",
IF(Data[[#This Row],[Total Actual Payment]] &gt; 0, "In Progress", "Not Started")))</f>
        <v>In Progress</v>
      </c>
    </row>
    <row r="161" spans="2:17" ht="30" hidden="1" customHeight="1" x14ac:dyDescent="0.15">
      <c r="B161" s="29">
        <v>45812</v>
      </c>
      <c r="C161" s="38">
        <v>6</v>
      </c>
      <c r="D161" s="40">
        <v>11</v>
      </c>
      <c r="E161" s="39">
        <f>Data[[#This Row],[Number of forms Entitled]]-Data[[#This Row],[Anticipated Number of form collected]]</f>
        <v>-5</v>
      </c>
      <c r="F161" s="24" t="str">
        <f>IF(Data[[#This Row],[Anticipated Actual Forms remaining]]&lt;0, "Forms Oweing", IF(Data[[#This Row],[Anticipated Actual Forms remaining]]=0, "Collected All", "Remaining"))</f>
        <v>Forms Oweing</v>
      </c>
      <c r="G161" s="33"/>
      <c r="H161" s="25" t="s">
        <v>9</v>
      </c>
      <c r="I161" s="37">
        <v>45764</v>
      </c>
      <c r="J161" s="37">
        <v>46100</v>
      </c>
      <c r="K161" s="43">
        <v>10000</v>
      </c>
      <c r="L161" s="43">
        <v>1000</v>
      </c>
      <c r="M161" s="43">
        <v>2000</v>
      </c>
      <c r="N161" s="42">
        <v>0</v>
      </c>
      <c r="O161" s="42">
        <f>SUM(Data[[#This Row],[Actual Payment Amount Start Date (installment 1)]:[Instlament 3]])</f>
        <v>3000</v>
      </c>
      <c r="P161" s="42">
        <f>Data[[#This Row],[Total Expected Amount]]-Data[[#This Row],[Total Actual Payment]]</f>
        <v>7000</v>
      </c>
      <c r="Q161" s="44" t="str">
        <f>IF(Data[[#This Row],[Total Actual Payment]] = Data[[#This Row],[Total Expected Amount]], "Payment Complete",
IF(Data[[#This Row],[Total Actual Payment]] &gt; Data[[#This Row],[Total Expected Amount]], "Overpaid",
IF(Data[[#This Row],[Total Actual Payment]] &gt; 0, "In Progress", "Not Started")))</f>
        <v>In Progress</v>
      </c>
    </row>
    <row r="162" spans="2:17" ht="30" hidden="1" customHeight="1" x14ac:dyDescent="0.15">
      <c r="B162" s="29">
        <v>45813</v>
      </c>
      <c r="C162" s="38">
        <v>6</v>
      </c>
      <c r="D162" s="40">
        <v>11</v>
      </c>
      <c r="E162" s="39">
        <f>Data[[#This Row],[Number of forms Entitled]]-Data[[#This Row],[Anticipated Number of form collected]]</f>
        <v>-5</v>
      </c>
      <c r="F162" s="24" t="str">
        <f>IF(Data[[#This Row],[Anticipated Actual Forms remaining]]&lt;0, "Forms Oweing", IF(Data[[#This Row],[Anticipated Actual Forms remaining]]=0, "Collected All", "Remaining"))</f>
        <v>Forms Oweing</v>
      </c>
      <c r="G162" s="33"/>
      <c r="H162" s="25" t="s">
        <v>9</v>
      </c>
      <c r="I162" s="37">
        <v>45765</v>
      </c>
      <c r="J162" s="37">
        <v>46101</v>
      </c>
      <c r="K162" s="43">
        <v>10000</v>
      </c>
      <c r="L162" s="43">
        <v>1000</v>
      </c>
      <c r="M162" s="43">
        <v>2000</v>
      </c>
      <c r="N162" s="42">
        <v>0</v>
      </c>
      <c r="O162" s="42">
        <f>SUM(Data[[#This Row],[Actual Payment Amount Start Date (installment 1)]:[Instlament 3]])</f>
        <v>3000</v>
      </c>
      <c r="P162" s="42">
        <f>Data[[#This Row],[Total Expected Amount]]-Data[[#This Row],[Total Actual Payment]]</f>
        <v>7000</v>
      </c>
      <c r="Q162" s="44" t="str">
        <f>IF(Data[[#This Row],[Total Actual Payment]] = Data[[#This Row],[Total Expected Amount]], "Payment Complete",
IF(Data[[#This Row],[Total Actual Payment]] &gt; Data[[#This Row],[Total Expected Amount]], "Overpaid",
IF(Data[[#This Row],[Total Actual Payment]] &gt; 0, "In Progress", "Not Started")))</f>
        <v>In Progress</v>
      </c>
    </row>
    <row r="163" spans="2:17" ht="30" hidden="1" customHeight="1" x14ac:dyDescent="0.15">
      <c r="B163" s="29">
        <v>45814</v>
      </c>
      <c r="C163" s="38">
        <v>12</v>
      </c>
      <c r="D163" s="40">
        <v>11</v>
      </c>
      <c r="E163" s="39">
        <f>Data[[#This Row],[Number of forms Entitled]]-Data[[#This Row],[Anticipated Number of form collected]]</f>
        <v>1</v>
      </c>
      <c r="F163" s="24" t="str">
        <f>IF(Data[[#This Row],[Anticipated Actual Forms remaining]]&lt;0, "Forms Oweing", IF(Data[[#This Row],[Anticipated Actual Forms remaining]]=0, "Collected All", "Remaining"))</f>
        <v>Remaining</v>
      </c>
      <c r="G163" s="33"/>
      <c r="H163" s="25" t="s">
        <v>9</v>
      </c>
      <c r="I163" s="37">
        <v>45766</v>
      </c>
      <c r="J163" s="37">
        <v>46102</v>
      </c>
      <c r="K163" s="43">
        <v>10000</v>
      </c>
      <c r="L163" s="43">
        <v>50000</v>
      </c>
      <c r="M163" s="43">
        <v>2000</v>
      </c>
      <c r="N163" s="42">
        <v>0</v>
      </c>
      <c r="O163" s="42">
        <f>SUM(Data[[#This Row],[Actual Payment Amount Start Date (installment 1)]:[Instlament 3]])</f>
        <v>52000</v>
      </c>
      <c r="P163" s="42">
        <f>Data[[#This Row],[Total Expected Amount]]-Data[[#This Row],[Total Actual Payment]]</f>
        <v>-42000</v>
      </c>
      <c r="Q163" s="44" t="str">
        <f>IF(Data[[#This Row],[Total Actual Payment]] = Data[[#This Row],[Total Expected Amount]], "Payment Complete",
IF(Data[[#This Row],[Total Actual Payment]] &gt; Data[[#This Row],[Total Expected Amount]], "Overpaid",
IF(Data[[#This Row],[Total Actual Payment]] &gt; 0, "In Progress", "Not Started")))</f>
        <v>Overpaid</v>
      </c>
    </row>
    <row r="164" spans="2:17" ht="30" hidden="1" customHeight="1" x14ac:dyDescent="0.15">
      <c r="B164" s="29">
        <v>45815</v>
      </c>
      <c r="C164" s="38">
        <v>12</v>
      </c>
      <c r="D164" s="40">
        <v>11</v>
      </c>
      <c r="E164" s="39">
        <f>Data[[#This Row],[Number of forms Entitled]]-Data[[#This Row],[Anticipated Number of form collected]]</f>
        <v>1</v>
      </c>
      <c r="F164" s="24" t="str">
        <f>IF(Data[[#This Row],[Anticipated Actual Forms remaining]]&lt;0, "Forms Oweing", IF(Data[[#This Row],[Anticipated Actual Forms remaining]]=0, "Collected All", "Remaining"))</f>
        <v>Remaining</v>
      </c>
      <c r="G164" s="33"/>
      <c r="H164" s="25" t="s">
        <v>9</v>
      </c>
      <c r="I164" s="37">
        <v>45767</v>
      </c>
      <c r="J164" s="37">
        <v>46103</v>
      </c>
      <c r="K164" s="43">
        <v>10000</v>
      </c>
      <c r="L164" s="43">
        <v>50000</v>
      </c>
      <c r="M164" s="43">
        <v>2000</v>
      </c>
      <c r="N164" s="42">
        <v>0</v>
      </c>
      <c r="O164" s="42">
        <f>SUM(Data[[#This Row],[Actual Payment Amount Start Date (installment 1)]:[Instlament 3]])</f>
        <v>52000</v>
      </c>
      <c r="P164" s="42">
        <f>Data[[#This Row],[Total Expected Amount]]-Data[[#This Row],[Total Actual Payment]]</f>
        <v>-42000</v>
      </c>
      <c r="Q164" s="44" t="str">
        <f>IF(Data[[#This Row],[Total Actual Payment]] = Data[[#This Row],[Total Expected Amount]], "Payment Complete",
IF(Data[[#This Row],[Total Actual Payment]] &gt; Data[[#This Row],[Total Expected Amount]], "Overpaid",
IF(Data[[#This Row],[Total Actual Payment]] &gt; 0, "In Progress", "Not Started")))</f>
        <v>Overpaid</v>
      </c>
    </row>
    <row r="165" spans="2:17" ht="30" hidden="1" customHeight="1" x14ac:dyDescent="0.15">
      <c r="B165" s="29">
        <v>45816</v>
      </c>
      <c r="C165" s="38">
        <v>12</v>
      </c>
      <c r="D165" s="40">
        <v>11</v>
      </c>
      <c r="E165" s="39">
        <f>Data[[#This Row],[Number of forms Entitled]]-Data[[#This Row],[Anticipated Number of form collected]]</f>
        <v>1</v>
      </c>
      <c r="F165" s="24" t="str">
        <f>IF(Data[[#This Row],[Anticipated Actual Forms remaining]]&lt;0, "Forms Oweing", IF(Data[[#This Row],[Anticipated Actual Forms remaining]]=0, "Collected All", "Remaining"))</f>
        <v>Remaining</v>
      </c>
      <c r="G165" s="33"/>
      <c r="H165" s="25" t="s">
        <v>9</v>
      </c>
      <c r="I165" s="37">
        <v>45768</v>
      </c>
      <c r="J165" s="37">
        <v>46104</v>
      </c>
      <c r="K165" s="43">
        <v>10000</v>
      </c>
      <c r="L165" s="43">
        <v>50000</v>
      </c>
      <c r="M165" s="43">
        <v>2000</v>
      </c>
      <c r="N165" s="42">
        <v>0</v>
      </c>
      <c r="O165" s="42">
        <f>SUM(Data[[#This Row],[Actual Payment Amount Start Date (installment 1)]:[Instlament 3]])</f>
        <v>52000</v>
      </c>
      <c r="P165" s="42">
        <f>Data[[#This Row],[Total Expected Amount]]-Data[[#This Row],[Total Actual Payment]]</f>
        <v>-42000</v>
      </c>
      <c r="Q165" s="44" t="str">
        <f>IF(Data[[#This Row],[Total Actual Payment]] = Data[[#This Row],[Total Expected Amount]], "Payment Complete",
IF(Data[[#This Row],[Total Actual Payment]] &gt; Data[[#This Row],[Total Expected Amount]], "Overpaid",
IF(Data[[#This Row],[Total Actual Payment]] &gt; 0, "In Progress", "Not Started")))</f>
        <v>Overpaid</v>
      </c>
    </row>
    <row r="166" spans="2:17" ht="30" hidden="1" customHeight="1" x14ac:dyDescent="0.15">
      <c r="B166" s="29">
        <v>45817</v>
      </c>
      <c r="C166" s="38">
        <v>12</v>
      </c>
      <c r="D166" s="40">
        <v>11</v>
      </c>
      <c r="E166" s="39">
        <f>Data[[#This Row],[Number of forms Entitled]]-Data[[#This Row],[Anticipated Number of form collected]]</f>
        <v>1</v>
      </c>
      <c r="F166" s="24" t="str">
        <f>IF(Data[[#This Row],[Anticipated Actual Forms remaining]]&lt;0, "Forms Oweing", IF(Data[[#This Row],[Anticipated Actual Forms remaining]]=0, "Collected All", "Remaining"))</f>
        <v>Remaining</v>
      </c>
      <c r="G166" s="33"/>
      <c r="H166" s="25" t="s">
        <v>9</v>
      </c>
      <c r="I166" s="37">
        <v>45769</v>
      </c>
      <c r="J166" s="37">
        <v>46105</v>
      </c>
      <c r="K166" s="43">
        <v>10000</v>
      </c>
      <c r="L166" s="43">
        <v>50000</v>
      </c>
      <c r="M166" s="43">
        <v>500</v>
      </c>
      <c r="N166" s="42">
        <v>0</v>
      </c>
      <c r="O166" s="42">
        <f>SUM(Data[[#This Row],[Actual Payment Amount Start Date (installment 1)]:[Instlament 3]])</f>
        <v>50500</v>
      </c>
      <c r="P166" s="42">
        <f>Data[[#This Row],[Total Expected Amount]]-Data[[#This Row],[Total Actual Payment]]</f>
        <v>-40500</v>
      </c>
      <c r="Q166" s="44" t="str">
        <f>IF(Data[[#This Row],[Total Actual Payment]] = Data[[#This Row],[Total Expected Amount]], "Payment Complete",
IF(Data[[#This Row],[Total Actual Payment]] &gt; Data[[#This Row],[Total Expected Amount]], "Overpaid",
IF(Data[[#This Row],[Total Actual Payment]] &gt; 0, "In Progress", "Not Started")))</f>
        <v>Overpaid</v>
      </c>
    </row>
    <row r="167" spans="2:17" ht="30" hidden="1" customHeight="1" x14ac:dyDescent="0.15">
      <c r="B167" s="29">
        <v>45818</v>
      </c>
      <c r="C167" s="38">
        <v>12</v>
      </c>
      <c r="D167" s="40">
        <v>11</v>
      </c>
      <c r="E167" s="39">
        <f>Data[[#This Row],[Number of forms Entitled]]-Data[[#This Row],[Anticipated Number of form collected]]</f>
        <v>1</v>
      </c>
      <c r="F167" s="24" t="str">
        <f>IF(Data[[#This Row],[Anticipated Actual Forms remaining]]&lt;0, "Forms Oweing", IF(Data[[#This Row],[Anticipated Actual Forms remaining]]=0, "Collected All", "Remaining"))</f>
        <v>Remaining</v>
      </c>
      <c r="G167" s="33"/>
      <c r="H167" s="25" t="s">
        <v>9</v>
      </c>
      <c r="I167" s="37">
        <v>45770</v>
      </c>
      <c r="J167" s="37">
        <v>46106</v>
      </c>
      <c r="K167" s="43">
        <v>10000</v>
      </c>
      <c r="L167" s="43">
        <v>1000</v>
      </c>
      <c r="M167" s="43">
        <v>500</v>
      </c>
      <c r="N167" s="42">
        <v>0</v>
      </c>
      <c r="O167" s="42">
        <f>SUM(Data[[#This Row],[Actual Payment Amount Start Date (installment 1)]:[Instlament 3]])</f>
        <v>1500</v>
      </c>
      <c r="P167" s="42">
        <f>Data[[#This Row],[Total Expected Amount]]-Data[[#This Row],[Total Actual Payment]]</f>
        <v>8500</v>
      </c>
      <c r="Q167" s="44" t="str">
        <f>IF(Data[[#This Row],[Total Actual Payment]] = Data[[#This Row],[Total Expected Amount]], "Payment Complete",
IF(Data[[#This Row],[Total Actual Payment]] &gt; Data[[#This Row],[Total Expected Amount]], "Overpaid",
IF(Data[[#This Row],[Total Actual Payment]] &gt; 0, "In Progress", "Not Started")))</f>
        <v>In Progress</v>
      </c>
    </row>
    <row r="168" spans="2:17" ht="30" hidden="1" customHeight="1" x14ac:dyDescent="0.15">
      <c r="B168" s="29">
        <v>45819</v>
      </c>
      <c r="C168" s="38">
        <v>12</v>
      </c>
      <c r="D168" s="40">
        <v>11</v>
      </c>
      <c r="E168" s="39">
        <f>Data[[#This Row],[Number of forms Entitled]]-Data[[#This Row],[Anticipated Number of form collected]]</f>
        <v>1</v>
      </c>
      <c r="F168" s="24" t="str">
        <f>IF(Data[[#This Row],[Anticipated Actual Forms remaining]]&lt;0, "Forms Oweing", IF(Data[[#This Row],[Anticipated Actual Forms remaining]]=0, "Collected All", "Remaining"))</f>
        <v>Remaining</v>
      </c>
      <c r="G168" s="33"/>
      <c r="H168" s="25" t="s">
        <v>9</v>
      </c>
      <c r="I168" s="37">
        <v>45771</v>
      </c>
      <c r="J168" s="37">
        <v>46107</v>
      </c>
      <c r="K168" s="43">
        <v>10000</v>
      </c>
      <c r="L168" s="43">
        <v>2000</v>
      </c>
      <c r="M168" s="43">
        <v>500</v>
      </c>
      <c r="N168" s="42">
        <v>0</v>
      </c>
      <c r="O168" s="42">
        <f>SUM(Data[[#This Row],[Actual Payment Amount Start Date (installment 1)]:[Instlament 3]])</f>
        <v>2500</v>
      </c>
      <c r="P168" s="42">
        <f>Data[[#This Row],[Total Expected Amount]]-Data[[#This Row],[Total Actual Payment]]</f>
        <v>7500</v>
      </c>
      <c r="Q168" s="44" t="str">
        <f>IF(Data[[#This Row],[Total Actual Payment]] = Data[[#This Row],[Total Expected Amount]], "Payment Complete",
IF(Data[[#This Row],[Total Actual Payment]] &gt; Data[[#This Row],[Total Expected Amount]], "Overpaid",
IF(Data[[#This Row],[Total Actual Payment]] &gt; 0, "In Progress", "Not Started")))</f>
        <v>In Progress</v>
      </c>
    </row>
    <row r="169" spans="2:17" ht="30" hidden="1" customHeight="1" x14ac:dyDescent="0.15">
      <c r="B169" s="29">
        <v>45820</v>
      </c>
      <c r="C169" s="38">
        <v>12</v>
      </c>
      <c r="D169" s="40">
        <v>11</v>
      </c>
      <c r="E169" s="39">
        <f>Data[[#This Row],[Number of forms Entitled]]-Data[[#This Row],[Anticipated Number of form collected]]</f>
        <v>1</v>
      </c>
      <c r="F169" s="24" t="str">
        <f>IF(Data[[#This Row],[Anticipated Actual Forms remaining]]&lt;0, "Forms Oweing", IF(Data[[#This Row],[Anticipated Actual Forms remaining]]=0, "Collected All", "Remaining"))</f>
        <v>Remaining</v>
      </c>
      <c r="G169" s="33"/>
      <c r="H169" s="25" t="s">
        <v>9</v>
      </c>
      <c r="I169" s="37">
        <v>45772</v>
      </c>
      <c r="J169" s="37">
        <v>46108</v>
      </c>
      <c r="K169" s="43">
        <v>10000</v>
      </c>
      <c r="L169" s="43">
        <v>1000</v>
      </c>
      <c r="M169" s="43">
        <v>500</v>
      </c>
      <c r="N169" s="42">
        <v>0</v>
      </c>
      <c r="O169" s="42">
        <f>SUM(Data[[#This Row],[Actual Payment Amount Start Date (installment 1)]:[Instlament 3]])</f>
        <v>1500</v>
      </c>
      <c r="P169" s="42">
        <f>Data[[#This Row],[Total Expected Amount]]-Data[[#This Row],[Total Actual Payment]]</f>
        <v>8500</v>
      </c>
      <c r="Q169" s="44" t="str">
        <f>IF(Data[[#This Row],[Total Actual Payment]] = Data[[#This Row],[Total Expected Amount]], "Payment Complete",
IF(Data[[#This Row],[Total Actual Payment]] &gt; Data[[#This Row],[Total Expected Amount]], "Overpaid",
IF(Data[[#This Row],[Total Actual Payment]] &gt; 0, "In Progress", "Not Started")))</f>
        <v>In Progress</v>
      </c>
    </row>
    <row r="170" spans="2:17" ht="30" hidden="1" customHeight="1" x14ac:dyDescent="0.15">
      <c r="B170" s="29">
        <v>45821</v>
      </c>
      <c r="C170" s="38">
        <v>12</v>
      </c>
      <c r="D170" s="40">
        <v>11</v>
      </c>
      <c r="E170" s="39">
        <f>Data[[#This Row],[Number of forms Entitled]]-Data[[#This Row],[Anticipated Number of form collected]]</f>
        <v>1</v>
      </c>
      <c r="F170" s="24" t="str">
        <f>IF(Data[[#This Row],[Anticipated Actual Forms remaining]]&lt;0, "Forms Oweing", IF(Data[[#This Row],[Anticipated Actual Forms remaining]]=0, "Collected All", "Remaining"))</f>
        <v>Remaining</v>
      </c>
      <c r="G170" s="33"/>
      <c r="H170" s="25" t="s">
        <v>9</v>
      </c>
      <c r="I170" s="37">
        <v>45773</v>
      </c>
      <c r="J170" s="37">
        <v>46109</v>
      </c>
      <c r="K170" s="43">
        <v>10000</v>
      </c>
      <c r="L170" s="43">
        <v>1000</v>
      </c>
      <c r="M170" s="43">
        <v>500</v>
      </c>
      <c r="N170" s="42">
        <v>0</v>
      </c>
      <c r="O170" s="42">
        <f>SUM(Data[[#This Row],[Actual Payment Amount Start Date (installment 1)]:[Instlament 3]])</f>
        <v>1500</v>
      </c>
      <c r="P170" s="42">
        <f>Data[[#This Row],[Total Expected Amount]]-Data[[#This Row],[Total Actual Payment]]</f>
        <v>8500</v>
      </c>
      <c r="Q170" s="44" t="str">
        <f>IF(Data[[#This Row],[Total Actual Payment]] = Data[[#This Row],[Total Expected Amount]], "Payment Complete",
IF(Data[[#This Row],[Total Actual Payment]] &gt; Data[[#This Row],[Total Expected Amount]], "Overpaid",
IF(Data[[#This Row],[Total Actual Payment]] &gt; 0, "In Progress", "Not Started")))</f>
        <v>In Progress</v>
      </c>
    </row>
    <row r="171" spans="2:17" ht="30" hidden="1" customHeight="1" x14ac:dyDescent="0.15">
      <c r="B171" s="29">
        <v>45822</v>
      </c>
      <c r="C171" s="38">
        <v>12</v>
      </c>
      <c r="D171" s="40">
        <v>11</v>
      </c>
      <c r="E171" s="39">
        <f>Data[[#This Row],[Number of forms Entitled]]-Data[[#This Row],[Anticipated Number of form collected]]</f>
        <v>1</v>
      </c>
      <c r="F171" s="24" t="str">
        <f>IF(Data[[#This Row],[Anticipated Actual Forms remaining]]&lt;0, "Forms Oweing", IF(Data[[#This Row],[Anticipated Actual Forms remaining]]=0, "Collected All", "Remaining"))</f>
        <v>Remaining</v>
      </c>
      <c r="G171" s="33"/>
      <c r="H171" s="25" t="s">
        <v>9</v>
      </c>
      <c r="I171" s="37">
        <v>45774</v>
      </c>
      <c r="J171" s="37">
        <v>46110</v>
      </c>
      <c r="K171" s="43">
        <v>10000</v>
      </c>
      <c r="L171" s="43">
        <v>1000</v>
      </c>
      <c r="M171" s="43">
        <v>500</v>
      </c>
      <c r="N171" s="42">
        <v>0</v>
      </c>
      <c r="O171" s="42">
        <f>SUM(Data[[#This Row],[Actual Payment Amount Start Date (installment 1)]:[Instlament 3]])</f>
        <v>1500</v>
      </c>
      <c r="P171" s="42">
        <f>Data[[#This Row],[Total Expected Amount]]-Data[[#This Row],[Total Actual Payment]]</f>
        <v>8500</v>
      </c>
      <c r="Q171" s="44" t="str">
        <f>IF(Data[[#This Row],[Total Actual Payment]] = Data[[#This Row],[Total Expected Amount]], "Payment Complete",
IF(Data[[#This Row],[Total Actual Payment]] &gt; Data[[#This Row],[Total Expected Amount]], "Overpaid",
IF(Data[[#This Row],[Total Actual Payment]] &gt; 0, "In Progress", "Not Started")))</f>
        <v>In Progress</v>
      </c>
    </row>
    <row r="172" spans="2:17" ht="30" hidden="1" customHeight="1" x14ac:dyDescent="0.15">
      <c r="B172" s="29">
        <v>45823</v>
      </c>
      <c r="C172" s="38">
        <v>12</v>
      </c>
      <c r="D172" s="40">
        <v>11</v>
      </c>
      <c r="E172" s="39">
        <f>Data[[#This Row],[Number of forms Entitled]]-Data[[#This Row],[Anticipated Number of form collected]]</f>
        <v>1</v>
      </c>
      <c r="F172" s="24" t="str">
        <f>IF(Data[[#This Row],[Anticipated Actual Forms remaining]]&lt;0, "Forms Oweing", IF(Data[[#This Row],[Anticipated Actual Forms remaining]]=0, "Collected All", "Remaining"))</f>
        <v>Remaining</v>
      </c>
      <c r="G172" s="33"/>
      <c r="H172" s="25" t="s">
        <v>9</v>
      </c>
      <c r="I172" s="37">
        <v>45775</v>
      </c>
      <c r="J172" s="37">
        <v>46111</v>
      </c>
      <c r="K172" s="43">
        <v>10000</v>
      </c>
      <c r="L172" s="43">
        <v>1000</v>
      </c>
      <c r="M172" s="43">
        <v>500</v>
      </c>
      <c r="N172" s="42">
        <v>0</v>
      </c>
      <c r="O172" s="42">
        <f>SUM(Data[[#This Row],[Actual Payment Amount Start Date (installment 1)]:[Instlament 3]])</f>
        <v>1500</v>
      </c>
      <c r="P172" s="42">
        <f>Data[[#This Row],[Total Expected Amount]]-Data[[#This Row],[Total Actual Payment]]</f>
        <v>8500</v>
      </c>
      <c r="Q172" s="44" t="str">
        <f>IF(Data[[#This Row],[Total Actual Payment]] = Data[[#This Row],[Total Expected Amount]], "Payment Complete",
IF(Data[[#This Row],[Total Actual Payment]] &gt; Data[[#This Row],[Total Expected Amount]], "Overpaid",
IF(Data[[#This Row],[Total Actual Payment]] &gt; 0, "In Progress", "Not Started")))</f>
        <v>In Progress</v>
      </c>
    </row>
    <row r="173" spans="2:17" ht="30" hidden="1" customHeight="1" x14ac:dyDescent="0.15">
      <c r="B173" s="29">
        <v>45824</v>
      </c>
      <c r="C173" s="38">
        <v>12</v>
      </c>
      <c r="D173" s="40">
        <v>11</v>
      </c>
      <c r="E173" s="39">
        <f>Data[[#This Row],[Number of forms Entitled]]-Data[[#This Row],[Anticipated Number of form collected]]</f>
        <v>1</v>
      </c>
      <c r="F173" s="24" t="str">
        <f>IF(Data[[#This Row],[Anticipated Actual Forms remaining]]&lt;0, "Forms Oweing", IF(Data[[#This Row],[Anticipated Actual Forms remaining]]=0, "Collected All", "Remaining"))</f>
        <v>Remaining</v>
      </c>
      <c r="G173" s="33"/>
      <c r="H173" s="25" t="s">
        <v>9</v>
      </c>
      <c r="I173" s="37">
        <v>45776</v>
      </c>
      <c r="J173" s="37">
        <v>46112</v>
      </c>
      <c r="K173" s="43">
        <v>10000</v>
      </c>
      <c r="L173" s="43">
        <v>1000</v>
      </c>
      <c r="M173" s="43">
        <v>500</v>
      </c>
      <c r="N173" s="42">
        <v>0</v>
      </c>
      <c r="O173" s="42">
        <f>SUM(Data[[#This Row],[Actual Payment Amount Start Date (installment 1)]:[Instlament 3]])</f>
        <v>1500</v>
      </c>
      <c r="P173" s="42">
        <f>Data[[#This Row],[Total Expected Amount]]-Data[[#This Row],[Total Actual Payment]]</f>
        <v>8500</v>
      </c>
      <c r="Q173" s="44" t="str">
        <f>IF(Data[[#This Row],[Total Actual Payment]] = Data[[#This Row],[Total Expected Amount]], "Payment Complete",
IF(Data[[#This Row],[Total Actual Payment]] &gt; Data[[#This Row],[Total Expected Amount]], "Overpaid",
IF(Data[[#This Row],[Total Actual Payment]] &gt; 0, "In Progress", "Not Started")))</f>
        <v>In Progress</v>
      </c>
    </row>
    <row r="174" spans="2:17" ht="30" hidden="1" customHeight="1" x14ac:dyDescent="0.15">
      <c r="B174" s="29">
        <v>45825</v>
      </c>
      <c r="C174" s="38">
        <v>12</v>
      </c>
      <c r="D174" s="40">
        <v>11</v>
      </c>
      <c r="E174" s="39">
        <f>Data[[#This Row],[Number of forms Entitled]]-Data[[#This Row],[Anticipated Number of form collected]]</f>
        <v>1</v>
      </c>
      <c r="F174" s="24" t="str">
        <f>IF(Data[[#This Row],[Anticipated Actual Forms remaining]]&lt;0, "Forms Oweing", IF(Data[[#This Row],[Anticipated Actual Forms remaining]]=0, "Collected All", "Remaining"))</f>
        <v>Remaining</v>
      </c>
      <c r="G174" s="33"/>
      <c r="H174" s="25" t="s">
        <v>9</v>
      </c>
      <c r="I174" s="37">
        <v>45777</v>
      </c>
      <c r="J174" s="37">
        <v>46113</v>
      </c>
      <c r="K174" s="43">
        <v>10000</v>
      </c>
      <c r="L174" s="43">
        <v>1000</v>
      </c>
      <c r="M174" s="43">
        <v>500</v>
      </c>
      <c r="N174" s="42">
        <v>1000</v>
      </c>
      <c r="O174" s="42">
        <f>SUM(Data[[#This Row],[Actual Payment Amount Start Date (installment 1)]:[Instlament 3]])</f>
        <v>2500</v>
      </c>
      <c r="P174" s="42">
        <f>Data[[#This Row],[Total Expected Amount]]-Data[[#This Row],[Total Actual Payment]]</f>
        <v>7500</v>
      </c>
      <c r="Q174" s="44" t="str">
        <f>IF(Data[[#This Row],[Total Actual Payment]] = Data[[#This Row],[Total Expected Amount]], "Payment Complete",
IF(Data[[#This Row],[Total Actual Payment]] &gt; Data[[#This Row],[Total Expected Amount]], "Overpaid",
IF(Data[[#This Row],[Total Actual Payment]] &gt; 0, "In Progress", "Not Started")))</f>
        <v>In Progress</v>
      </c>
    </row>
    <row r="175" spans="2:17" ht="30" hidden="1" customHeight="1" x14ac:dyDescent="0.15">
      <c r="B175" s="29">
        <v>45826</v>
      </c>
      <c r="C175" s="38">
        <v>12</v>
      </c>
      <c r="D175" s="40">
        <v>11</v>
      </c>
      <c r="E175" s="39">
        <f>Data[[#This Row],[Number of forms Entitled]]-Data[[#This Row],[Anticipated Number of form collected]]</f>
        <v>1</v>
      </c>
      <c r="F175" s="24" t="str">
        <f>IF(Data[[#This Row],[Anticipated Actual Forms remaining]]&lt;0, "Forms Oweing", IF(Data[[#This Row],[Anticipated Actual Forms remaining]]=0, "Collected All", "Remaining"))</f>
        <v>Remaining</v>
      </c>
      <c r="G175" s="33"/>
      <c r="H175" s="25" t="s">
        <v>9</v>
      </c>
      <c r="I175" s="37">
        <v>45778</v>
      </c>
      <c r="J175" s="37">
        <v>46114</v>
      </c>
      <c r="K175" s="43">
        <v>10000</v>
      </c>
      <c r="L175" s="43"/>
      <c r="M175" s="43"/>
      <c r="N175" s="42">
        <v>0</v>
      </c>
      <c r="O175" s="42">
        <f>SUM(Data[[#This Row],[Actual Payment Amount Start Date (installment 1)]:[Instlament 3]])</f>
        <v>0</v>
      </c>
      <c r="P175" s="42">
        <f>Data[[#This Row],[Total Expected Amount]]-Data[[#This Row],[Total Actual Payment]]</f>
        <v>10000</v>
      </c>
      <c r="Q175" s="44" t="str">
        <f>IF(Data[[#This Row],[Total Actual Payment]] = Data[[#This Row],[Total Expected Amount]], "Payment Complete",
IF(Data[[#This Row],[Total Actual Payment]] &gt; Data[[#This Row],[Total Expected Amount]], "Overpaid",
IF(Data[[#This Row],[Total Actual Payment]] &gt; 0, "In Progress", "Not Started")))</f>
        <v>Not Started</v>
      </c>
    </row>
    <row r="176" spans="2:17" ht="30" hidden="1" customHeight="1" x14ac:dyDescent="0.15">
      <c r="B176" s="29">
        <v>45827</v>
      </c>
      <c r="C176" s="38">
        <v>6</v>
      </c>
      <c r="D176" s="40">
        <v>8</v>
      </c>
      <c r="E176" s="39">
        <f>Data[[#This Row],[Number of forms Entitled]]-Data[[#This Row],[Anticipated Number of form collected]]</f>
        <v>-2</v>
      </c>
      <c r="F176" s="24" t="str">
        <f>IF(Data[[#This Row],[Anticipated Actual Forms remaining]]&lt;0, "Forms Oweing", IF(Data[[#This Row],[Anticipated Actual Forms remaining]]=0, "Collected All", "Remaining"))</f>
        <v>Forms Oweing</v>
      </c>
      <c r="G176" s="33"/>
      <c r="H176" s="25" t="s">
        <v>9</v>
      </c>
      <c r="I176" s="37">
        <v>45779</v>
      </c>
      <c r="J176" s="37">
        <v>46115</v>
      </c>
      <c r="K176" s="43">
        <v>10000</v>
      </c>
      <c r="L176" s="43"/>
      <c r="M176" s="43"/>
      <c r="N176" s="42">
        <v>0</v>
      </c>
      <c r="O176" s="42">
        <f>SUM(Data[[#This Row],[Actual Payment Amount Start Date (installment 1)]:[Instlament 3]])</f>
        <v>0</v>
      </c>
      <c r="P176" s="42">
        <f>Data[[#This Row],[Total Expected Amount]]-Data[[#This Row],[Total Actual Payment]]</f>
        <v>10000</v>
      </c>
      <c r="Q176" s="44" t="str">
        <f>IF(Data[[#This Row],[Total Actual Payment]] = Data[[#This Row],[Total Expected Amount]], "Payment Complete",
IF(Data[[#This Row],[Total Actual Payment]] &gt; Data[[#This Row],[Total Expected Amount]], "Overpaid",
IF(Data[[#This Row],[Total Actual Payment]] &gt; 0, "In Progress", "Not Started")))</f>
        <v>Not Started</v>
      </c>
    </row>
    <row r="177" spans="2:17" ht="30" hidden="1" customHeight="1" x14ac:dyDescent="0.15">
      <c r="B177" s="29">
        <v>45828</v>
      </c>
      <c r="C177" s="38">
        <v>6</v>
      </c>
      <c r="D177" s="40">
        <v>8</v>
      </c>
      <c r="E177" s="39">
        <f>Data[[#This Row],[Number of forms Entitled]]-Data[[#This Row],[Anticipated Number of form collected]]</f>
        <v>-2</v>
      </c>
      <c r="F177" s="24" t="str">
        <f>IF(Data[[#This Row],[Anticipated Actual Forms remaining]]&lt;0, "Forms Oweing", IF(Data[[#This Row],[Anticipated Actual Forms remaining]]=0, "Collected All", "Remaining"))</f>
        <v>Forms Oweing</v>
      </c>
      <c r="G177" s="33"/>
      <c r="H177" s="25" t="s">
        <v>9</v>
      </c>
      <c r="I177" s="37">
        <v>45780</v>
      </c>
      <c r="J177" s="37">
        <v>46116</v>
      </c>
      <c r="K177" s="43">
        <v>10000</v>
      </c>
      <c r="L177" s="43">
        <v>5000</v>
      </c>
      <c r="M177" s="43">
        <v>5000</v>
      </c>
      <c r="N177" s="42">
        <v>0</v>
      </c>
      <c r="O177" s="42">
        <f>SUM(Data[[#This Row],[Actual Payment Amount Start Date (installment 1)]:[Instlament 3]])</f>
        <v>10000</v>
      </c>
      <c r="P177" s="42">
        <f>Data[[#This Row],[Total Expected Amount]]-Data[[#This Row],[Total Actual Payment]]</f>
        <v>0</v>
      </c>
      <c r="Q177" s="44" t="str">
        <f>IF(Data[[#This Row],[Total Actual Payment]] = Data[[#This Row],[Total Expected Amount]], "Payment Complete",
IF(Data[[#This Row],[Total Actual Payment]] &gt; Data[[#This Row],[Total Expected Amount]], "Overpaid",
IF(Data[[#This Row],[Total Actual Payment]] &gt; 0, "In Progress", "Not Started")))</f>
        <v>Payment Complete</v>
      </c>
    </row>
    <row r="178" spans="2:17" ht="30" hidden="1" customHeight="1" x14ac:dyDescent="0.15">
      <c r="B178" s="29">
        <v>45829</v>
      </c>
      <c r="C178" s="38">
        <v>8</v>
      </c>
      <c r="D178" s="40">
        <v>8</v>
      </c>
      <c r="E178" s="39">
        <f>Data[[#This Row],[Number of forms Entitled]]-Data[[#This Row],[Anticipated Number of form collected]]</f>
        <v>0</v>
      </c>
      <c r="F178" s="24" t="str">
        <f>IF(Data[[#This Row],[Anticipated Actual Forms remaining]]&lt;0, "Forms Oweing", IF(Data[[#This Row],[Anticipated Actual Forms remaining]]=0, "Collected All", "Remaining"))</f>
        <v>Collected All</v>
      </c>
      <c r="G178" s="33"/>
      <c r="H178" s="25" t="s">
        <v>9</v>
      </c>
      <c r="I178" s="37">
        <v>45781</v>
      </c>
      <c r="J178" s="37">
        <v>46117</v>
      </c>
      <c r="K178" s="43">
        <v>10000</v>
      </c>
      <c r="L178" s="43"/>
      <c r="M178" s="43"/>
      <c r="N178" s="42">
        <v>0</v>
      </c>
      <c r="O178" s="42">
        <f>SUM(Data[[#This Row],[Actual Payment Amount Start Date (installment 1)]:[Instlament 3]])</f>
        <v>0</v>
      </c>
      <c r="P178" s="42">
        <f>Data[[#This Row],[Total Expected Amount]]-Data[[#This Row],[Total Actual Payment]]</f>
        <v>10000</v>
      </c>
      <c r="Q178" s="44" t="str">
        <f>IF(Data[[#This Row],[Total Actual Payment]] = Data[[#This Row],[Total Expected Amount]], "Payment Complete",
IF(Data[[#This Row],[Total Actual Payment]] &gt; Data[[#This Row],[Total Expected Amount]], "Overpaid",
IF(Data[[#This Row],[Total Actual Payment]] &gt; 0, "In Progress", "Not Started")))</f>
        <v>Not Started</v>
      </c>
    </row>
    <row r="179" spans="2:17" ht="30" hidden="1" customHeight="1" x14ac:dyDescent="0.15">
      <c r="B179" s="29">
        <v>45830</v>
      </c>
      <c r="C179" s="38">
        <v>8</v>
      </c>
      <c r="D179" s="40">
        <v>8</v>
      </c>
      <c r="E179" s="39">
        <f>Data[[#This Row],[Number of forms Entitled]]-Data[[#This Row],[Anticipated Number of form collected]]</f>
        <v>0</v>
      </c>
      <c r="F179" s="24" t="str">
        <f>IF(Data[[#This Row],[Anticipated Actual Forms remaining]]&lt;0, "Forms Oweing", IF(Data[[#This Row],[Anticipated Actual Forms remaining]]=0, "Collected All", "Remaining"))</f>
        <v>Collected All</v>
      </c>
      <c r="G179" s="33"/>
      <c r="H179" s="25" t="s">
        <v>9</v>
      </c>
      <c r="I179" s="37">
        <v>45782</v>
      </c>
      <c r="J179" s="37">
        <v>46118</v>
      </c>
      <c r="K179" s="43">
        <v>10000</v>
      </c>
      <c r="L179" s="43">
        <v>5000</v>
      </c>
      <c r="M179" s="43">
        <v>1000</v>
      </c>
      <c r="N179" s="42">
        <v>4000</v>
      </c>
      <c r="O179" s="42">
        <f>SUM(Data[[#This Row],[Actual Payment Amount Start Date (installment 1)]:[Instlament 3]])</f>
        <v>10000</v>
      </c>
      <c r="P179" s="42">
        <f>Data[[#This Row],[Total Expected Amount]]-Data[[#This Row],[Total Actual Payment]]</f>
        <v>0</v>
      </c>
      <c r="Q179" s="44" t="str">
        <f>IF(Data[[#This Row],[Total Actual Payment]] = Data[[#This Row],[Total Expected Amount]], "Payment Complete",
IF(Data[[#This Row],[Total Actual Payment]] &gt; Data[[#This Row],[Total Expected Amount]], "Overpaid",
IF(Data[[#This Row],[Total Actual Payment]] &gt; 0, "In Progress", "Not Started")))</f>
        <v>Payment Complete</v>
      </c>
    </row>
    <row r="180" spans="2:17" ht="30" hidden="1" customHeight="1" x14ac:dyDescent="0.15">
      <c r="B180" s="29">
        <v>45831</v>
      </c>
      <c r="C180" s="38">
        <v>12</v>
      </c>
      <c r="D180" s="40">
        <v>8</v>
      </c>
      <c r="E180" s="39">
        <f>Data[[#This Row],[Number of forms Entitled]]-Data[[#This Row],[Anticipated Number of form collected]]</f>
        <v>4</v>
      </c>
      <c r="F180" s="24" t="str">
        <f>IF(Data[[#This Row],[Anticipated Actual Forms remaining]]&lt;0, "Forms Oweing", IF(Data[[#This Row],[Anticipated Actual Forms remaining]]=0, "Collected All", "Remaining"))</f>
        <v>Remaining</v>
      </c>
      <c r="G180" s="33"/>
      <c r="H180" s="25" t="s">
        <v>9</v>
      </c>
      <c r="I180" s="37">
        <v>45783</v>
      </c>
      <c r="J180" s="37">
        <v>46119</v>
      </c>
      <c r="K180" s="43">
        <v>10000</v>
      </c>
      <c r="L180" s="43">
        <v>12000</v>
      </c>
      <c r="M180" s="43">
        <v>1000</v>
      </c>
      <c r="N180" s="42">
        <v>0</v>
      </c>
      <c r="O180" s="42">
        <f>SUM(Data[[#This Row],[Actual Payment Amount Start Date (installment 1)]:[Instlament 3]])</f>
        <v>13000</v>
      </c>
      <c r="P180" s="42">
        <f>Data[[#This Row],[Total Expected Amount]]-Data[[#This Row],[Total Actual Payment]]</f>
        <v>-3000</v>
      </c>
      <c r="Q180" s="44" t="str">
        <f>IF(Data[[#This Row],[Total Actual Payment]] = Data[[#This Row],[Total Expected Amount]], "Payment Complete",
IF(Data[[#This Row],[Total Actual Payment]] &gt; Data[[#This Row],[Total Expected Amount]], "Overpaid",
IF(Data[[#This Row],[Total Actual Payment]] &gt; 0, "In Progress", "Not Started")))</f>
        <v>Overpaid</v>
      </c>
    </row>
    <row r="181" spans="2:17" ht="30" hidden="1" customHeight="1" x14ac:dyDescent="0.15">
      <c r="B181" s="29">
        <v>45832</v>
      </c>
      <c r="C181" s="38">
        <v>5</v>
      </c>
      <c r="D181" s="40">
        <v>8</v>
      </c>
      <c r="E181" s="39">
        <f>Data[[#This Row],[Number of forms Entitled]]-Data[[#This Row],[Anticipated Number of form collected]]</f>
        <v>-3</v>
      </c>
      <c r="F181" s="24" t="str">
        <f>IF(Data[[#This Row],[Anticipated Actual Forms remaining]]&lt;0, "Forms Oweing", IF(Data[[#This Row],[Anticipated Actual Forms remaining]]=0, "Collected All", "Remaining"))</f>
        <v>Forms Oweing</v>
      </c>
      <c r="G181" s="33"/>
      <c r="H181" s="25" t="s">
        <v>9</v>
      </c>
      <c r="I181" s="37">
        <v>45784</v>
      </c>
      <c r="J181" s="37">
        <v>46120</v>
      </c>
      <c r="K181" s="43">
        <v>10000</v>
      </c>
      <c r="L181" s="43"/>
      <c r="M181" s="43"/>
      <c r="N181" s="42">
        <v>0</v>
      </c>
      <c r="O181" s="42">
        <f>SUM(Data[[#This Row],[Actual Payment Amount Start Date (installment 1)]:[Instlament 3]])</f>
        <v>0</v>
      </c>
      <c r="P181" s="42">
        <f>Data[[#This Row],[Total Expected Amount]]-Data[[#This Row],[Total Actual Payment]]</f>
        <v>10000</v>
      </c>
      <c r="Q181" s="44" t="str">
        <f>IF(Data[[#This Row],[Total Actual Payment]] = Data[[#This Row],[Total Expected Amount]], "Payment Complete",
IF(Data[[#This Row],[Total Actual Payment]] &gt; Data[[#This Row],[Total Expected Amount]], "Overpaid",
IF(Data[[#This Row],[Total Actual Payment]] &gt; 0, "In Progress", "Not Started")))</f>
        <v>Not Started</v>
      </c>
    </row>
    <row r="182" spans="2:17" ht="30" hidden="1" customHeight="1" x14ac:dyDescent="0.15">
      <c r="B182" s="29">
        <v>45833</v>
      </c>
      <c r="C182" s="38">
        <v>12</v>
      </c>
      <c r="D182" s="40">
        <v>8</v>
      </c>
      <c r="E182" s="39">
        <f>Data[[#This Row],[Number of forms Entitled]]-Data[[#This Row],[Anticipated Number of form collected]]</f>
        <v>4</v>
      </c>
      <c r="F182" s="24" t="str">
        <f>IF(Data[[#This Row],[Anticipated Actual Forms remaining]]&lt;0, "Forms Oweing", IF(Data[[#This Row],[Anticipated Actual Forms remaining]]=0, "Collected All", "Remaining"))</f>
        <v>Remaining</v>
      </c>
      <c r="G182" s="33"/>
      <c r="H182" s="25" t="s">
        <v>9</v>
      </c>
      <c r="I182" s="37">
        <v>45785</v>
      </c>
      <c r="J182" s="37">
        <v>46121</v>
      </c>
      <c r="K182" s="43">
        <v>10000</v>
      </c>
      <c r="L182" s="43"/>
      <c r="M182" s="43"/>
      <c r="N182" s="42">
        <v>0</v>
      </c>
      <c r="O182" s="42">
        <f>SUM(Data[[#This Row],[Actual Payment Amount Start Date (installment 1)]:[Instlament 3]])</f>
        <v>0</v>
      </c>
      <c r="P182" s="42">
        <f>Data[[#This Row],[Total Expected Amount]]-Data[[#This Row],[Total Actual Payment]]</f>
        <v>10000</v>
      </c>
      <c r="Q182" s="44" t="str">
        <f>IF(Data[[#This Row],[Total Actual Payment]] = Data[[#This Row],[Total Expected Amount]], "Payment Complete",
IF(Data[[#This Row],[Total Actual Payment]] &gt; Data[[#This Row],[Total Expected Amount]], "Overpaid",
IF(Data[[#This Row],[Total Actual Payment]] &gt; 0, "In Progress", "Not Started")))</f>
        <v>Not Started</v>
      </c>
    </row>
  </sheetData>
  <dataConsolidate/>
  <mergeCells count="4">
    <mergeCell ref="D1:K1"/>
    <mergeCell ref="B2:B4"/>
    <mergeCell ref="N2:U2"/>
    <mergeCell ref="D2:H2"/>
  </mergeCells>
  <conditionalFormatting sqref="B7:P182">
    <cfRule type="expression" dxfId="7" priority="50">
      <formula>(clCustom1="ON")*($F7=txtCustom1)</formula>
    </cfRule>
    <cfRule type="expression" dxfId="6" priority="52">
      <formula>(clCustom3="ON")*($F7=txtCustom3)</formula>
    </cfRule>
    <cfRule type="expression" dxfId="5" priority="51">
      <formula>(clCustom2="ON")*($F7=txtCustom2)</formula>
    </cfRule>
    <cfRule type="expression" dxfId="4" priority="53">
      <formula>(clCustom4="ON")*($F7=txtCustom)</formula>
    </cfRule>
  </conditionalFormatting>
  <conditionalFormatting sqref="Q7:Q182">
    <cfRule type="expression" dxfId="3" priority="4">
      <formula>(clCustom8="ON")*($Q7=txtCustom8)</formula>
    </cfRule>
    <cfRule type="expression" dxfId="2" priority="3">
      <formula>(clCustom7="ON")*($Q7=txtCustom7)</formula>
    </cfRule>
    <cfRule type="expression" dxfId="1" priority="2">
      <formula>(clCustom6="ON")*($Q7=txtCustom6)</formula>
    </cfRule>
    <cfRule type="expression" dxfId="0" priority="1">
      <formula>(clCustom5="ON")*($Q7=txtCustom5)</formula>
    </cfRule>
  </conditionalFormatting>
  <dataValidations count="20">
    <dataValidation type="list" errorStyle="warning" allowBlank="1" showInputMessage="1" showErrorMessage="1" error="Select either On or Off. Select CANCEL, then press ALT+DOWN ARROW to open the drop-down list, then ENTER to make selection" prompt="Select On or Off in this cell to toggle row highlight for the above status. Press ALT+DOWN ARROW to open the drop-down list, then ENTER to make selection" sqref="J4:M4 D4:G4" xr:uid="{00000000-0002-0000-0000-000000000000}">
      <formula1>"ON,OFF"</formula1>
    </dataValidation>
    <dataValidation type="list" errorStyle="warning" allowBlank="1" showInputMessage="1" showErrorMessage="1" error="Select Assigned to name from the list. Select CANCEL, then press ALT+DOWN ARROW to open the drop-down list, then ENTER to make selection" sqref="H7:H182" xr:uid="{00000000-0002-0000-0000-000002000000}">
      <formula1>Names</formula1>
    </dataValidation>
    <dataValidation allowBlank="1" showInputMessage="1" showErrorMessage="1" prompt="Create Marketing project plan in this workbook. Organize data &amp; enter details in Data table in this worksheet starting in cell B5. Select cell B2 to navigate to List Data worksheet" sqref="A1" xr:uid="{00000000-0002-0000-0000-000003000000}"/>
    <dataValidation allowBlank="1" showInputMessage="1" showErrorMessage="1" prompt="Status categories are defined in cells D3 to K4. Customize Status categories to match the marketing plan data. Select On or Off in cell below to toggle row highlight" sqref="D1:K1" xr:uid="{00000000-0002-0000-0000-000004000000}"/>
    <dataValidation allowBlank="1" showInputMessage="1" showErrorMessage="1" prompt="Navigation link to List Data worksheet" sqref="B2" xr:uid="{00000000-0002-0000-0000-000005000000}"/>
    <dataValidation allowBlank="1" showInputMessage="1" showErrorMessage="1" prompt="Select Owner in this column under this heading. Press ALT+DOWN ARROW to open the drop-down list, then ENTER to make selection" sqref="G6" xr:uid="{00000000-0002-0000-0000-000008000000}"/>
    <dataValidation allowBlank="1" showInputMessage="1" showErrorMessage="1" prompt="Select Assigned to person name in this column under this heading. Press ALT+DOWN ARROW to open the drop-down list, then ENTER to make selection" sqref="H6" xr:uid="{00000000-0002-0000-0000-000009000000}"/>
    <dataValidation allowBlank="1" showInputMessage="1" showErrorMessage="1" prompt="Enter Actual Start Date in this column under this heading" sqref="I6" xr:uid="{00000000-0002-0000-0000-00000C000000}"/>
    <dataValidation allowBlank="1" showInputMessage="1" showErrorMessage="1" prompt="Enter Actual End Date in this column under this heading" sqref="J6" xr:uid="{00000000-0002-0000-0000-00000D000000}"/>
    <dataValidation allowBlank="1" showInputMessage="1" showErrorMessage="1" prompt="Not Started status category is in this cell. Select On or Off in cell below to toggle row highlight for this status" sqref="J3" xr:uid="{00000000-0002-0000-0000-000010000000}"/>
    <dataValidation allowBlank="1" showInputMessage="1" showErrorMessage="1" prompt="In Progress status category is in this cell. Select On or Off in cell below to toggle row highlight for this status" sqref="K3" xr:uid="{00000000-0002-0000-0000-000011000000}"/>
    <dataValidation allowBlank="1" showInputMessage="1" showErrorMessage="1" prompt="Delayed status category is in this cell. Select On or Off in cell below to toggle row highlight for this status" sqref="L3" xr:uid="{00000000-0002-0000-0000-000012000000}"/>
    <dataValidation allowBlank="1" showInputMessage="1" showErrorMessage="1" prompt="Complete status category is in this cell. Select On or Off in cell below to toggle row highlight for this status" sqref="M3" xr:uid="{00000000-0002-0000-0000-000013000000}"/>
    <dataValidation allowBlank="1" showInputMessage="1" showErrorMessage="1" prompt="Customize a new status category in this cell. Select On or Off in cell below to toggle row highlight for this status" sqref="D3:G3" xr:uid="{00000000-0002-0000-0000-000014000000}"/>
    <dataValidation allowBlank="1" showInputMessage="1" showErrorMessage="1" prompt="Title of this worksheet is in this cell. Select cell below to navigate to List Data worksheet. Status categories are in cells D3 through K4" sqref="B1:C1" xr:uid="{00000000-0002-0000-0000-000015000000}"/>
    <dataValidation allowBlank="1" showInputMessage="1" showErrorMessage="1" prompt="Enter Task in this column under this heading. Use heading filters to find specific entries" sqref="B6:E6" xr:uid="{00000000-0002-0000-0000-000006000000}"/>
    <dataValidation allowBlank="1" showInputMessage="1" showErrorMessage="1" prompt="Enter Estimated Cost in this column under this heading" sqref="K6:N6" xr:uid="{00000000-0002-0000-0000-00000E000000}"/>
    <dataValidation allowBlank="1" showInputMessage="1" showErrorMessage="1" prompt="Enter Actual Cost in this column under this heading" sqref="O6:Q6" xr:uid="{00000000-0002-0000-0000-00000F000000}"/>
    <dataValidation type="list" allowBlank="1" showInputMessage="1" showErrorMessage="1" sqref="Q7:Q182" xr:uid="{C2B424E5-9276-9E46-8660-AC8C4179AD2F}">
      <formula1>$J$3:$M$3</formula1>
    </dataValidation>
    <dataValidation type="list" allowBlank="1" showInputMessage="1" showErrorMessage="1" sqref="F7:F182" xr:uid="{7BB3CDB3-B69C-114E-90B4-6CB9D6B86241}">
      <formula1>$D$3:$G$3</formula1>
    </dataValidation>
  </dataValidations>
  <hyperlinks>
    <hyperlink ref="B2:B3" location="'List Data'!A1" tooltip="Select to navigate to List Data worksheet" display="List Data" xr:uid="{00000000-0004-0000-0000-000000000000}"/>
    <hyperlink ref="B2:B4" location="'List Data'!A1" tooltip="Select to navigate to List Data worksheet" display="Marketing Plan Lists" xr:uid="{00000000-0004-0000-0000-000001000000}"/>
  </hyperlinks>
  <printOptions horizontalCentered="1"/>
  <pageMargins left="0.25" right="0.25" top="0.75" bottom="0.75" header="0.3" footer="0.3"/>
  <pageSetup scale="66" fitToHeight="0" orientation="landscape" r:id="rId1"/>
  <headerFooter differentFirst="1">
    <oddFooter>Page &amp;P of &amp;N</oddFooter>
  </headerFooter>
  <drawing r:id="rId2"/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95FF4D8C-AB20-9D4F-9FAC-59255154C99E}">
          <x14:formula1>
            <xm:f>'List Data'!$B$5:$B$181</xm:f>
          </x14:formula1>
          <xm:sqref>G7:G182</xm:sqref>
        </x14:dataValidation>
        <x14:dataValidation type="list" allowBlank="1" showInputMessage="1" showErrorMessage="1" xr:uid="{CD6696A5-AF14-4F41-B510-72556B5E0951}">
          <x14:formula1>
            <xm:f>'List Data'!$F:$F</xm:f>
          </x14:formula1>
          <xm:sqref>B7:B182 I7:J182</xm:sqref>
        </x14:dataValidation>
        <x14:dataValidation type="list" allowBlank="1" showInputMessage="1" showErrorMessage="1" xr:uid="{C4429B18-BBE6-4D47-B955-87ADE9C355C6}">
          <x14:formula1>
            <xm:f>'List Data'!$K$5:$K$19</xm:f>
          </x14:formula1>
          <xm:sqref>C7:D182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theme="7" tint="-0.499984740745262"/>
    <pageSetUpPr fitToPage="1"/>
  </sheetPr>
  <dimension ref="B1:K364"/>
  <sheetViews>
    <sheetView showGridLines="0" zoomScale="80" zoomScaleNormal="80" workbookViewId="0">
      <selection activeCell="K7" sqref="K7"/>
    </sheetView>
  </sheetViews>
  <sheetFormatPr baseColWidth="10" defaultColWidth="8.83203125" defaultRowHeight="30" customHeight="1" x14ac:dyDescent="0.15"/>
  <cols>
    <col min="1" max="1" width="3" customWidth="1"/>
    <col min="2" max="2" width="30" customWidth="1"/>
    <col min="3" max="3" width="27.6640625" customWidth="1"/>
    <col min="4" max="4" width="2.5" customWidth="1"/>
    <col min="6" max="6" width="10.83203125" style="28"/>
    <col min="8" max="8" width="17.83203125" customWidth="1"/>
    <col min="11" max="11" width="13" customWidth="1"/>
  </cols>
  <sheetData>
    <row r="1" spans="2:11" ht="47.25" customHeight="1" x14ac:dyDescent="0.15">
      <c r="B1" s="54" t="s">
        <v>5</v>
      </c>
      <c r="C1" s="54"/>
      <c r="F1" s="28" cm="1">
        <f t="array" ref="F1:F364">_xlfn.SEQUENCE(364, 1, "1/1/2025", 1)</f>
        <v>45658</v>
      </c>
    </row>
    <row r="2" spans="2:11" ht="30" customHeight="1" x14ac:dyDescent="0.15">
      <c r="B2" s="50" t="s">
        <v>0</v>
      </c>
      <c r="C2" s="50"/>
      <c r="F2" s="28">
        <v>45659</v>
      </c>
    </row>
    <row r="3" spans="2:11" ht="30" customHeight="1" thickBot="1" x14ac:dyDescent="0.2">
      <c r="B3" s="21"/>
      <c r="C3" s="21"/>
      <c r="F3" s="28">
        <v>45660</v>
      </c>
    </row>
    <row r="4" spans="2:11" s="2" customFormat="1" ht="55" customHeight="1" thickTop="1" thickBot="1" x14ac:dyDescent="0.2">
      <c r="B4" s="27" t="s">
        <v>6</v>
      </c>
      <c r="C4" s="27" t="s">
        <v>7</v>
      </c>
      <c r="F4" s="28">
        <v>45661</v>
      </c>
      <c r="H4" s="34" t="s">
        <v>13</v>
      </c>
      <c r="K4" s="36" t="s">
        <v>14</v>
      </c>
    </row>
    <row r="5" spans="2:11" ht="25" customHeight="1" thickTop="1" x14ac:dyDescent="0.15">
      <c r="B5" s="24" t="s">
        <v>48</v>
      </c>
      <c r="C5" s="24" t="s">
        <v>46</v>
      </c>
      <c r="F5" s="28">
        <v>45662</v>
      </c>
      <c r="H5" s="35">
        <v>1000</v>
      </c>
      <c r="K5">
        <v>1</v>
      </c>
    </row>
    <row r="6" spans="2:11" ht="25" customHeight="1" x14ac:dyDescent="0.15">
      <c r="B6" s="24" t="s">
        <v>45</v>
      </c>
      <c r="C6" s="24" t="s">
        <v>47</v>
      </c>
      <c r="F6" s="28">
        <v>45663</v>
      </c>
      <c r="H6" s="35">
        <v>1000</v>
      </c>
      <c r="K6">
        <v>2</v>
      </c>
    </row>
    <row r="7" spans="2:11" ht="25" customHeight="1" x14ac:dyDescent="0.15">
      <c r="B7" s="24" t="s">
        <v>44</v>
      </c>
      <c r="C7" s="24" t="s">
        <v>11</v>
      </c>
      <c r="F7" s="28">
        <v>45664</v>
      </c>
      <c r="H7" s="35">
        <v>1000</v>
      </c>
      <c r="K7">
        <v>3</v>
      </c>
    </row>
    <row r="8" spans="2:11" ht="25" customHeight="1" x14ac:dyDescent="0.15">
      <c r="B8" s="24" t="s">
        <v>44</v>
      </c>
      <c r="C8" s="24" t="s">
        <v>11</v>
      </c>
      <c r="F8" s="28">
        <v>45665</v>
      </c>
      <c r="H8" s="35">
        <v>1000</v>
      </c>
      <c r="K8">
        <v>4</v>
      </c>
    </row>
    <row r="9" spans="2:11" ht="25" customHeight="1" x14ac:dyDescent="0.15">
      <c r="B9" s="24" t="s">
        <v>44</v>
      </c>
      <c r="C9" s="24" t="s">
        <v>11</v>
      </c>
      <c r="F9" s="28">
        <v>45666</v>
      </c>
      <c r="H9" s="35">
        <v>1000</v>
      </c>
      <c r="K9">
        <v>5</v>
      </c>
    </row>
    <row r="10" spans="2:11" ht="25" customHeight="1" x14ac:dyDescent="0.15">
      <c r="B10" s="24" t="s">
        <v>44</v>
      </c>
      <c r="C10" s="24" t="s">
        <v>11</v>
      </c>
      <c r="F10" s="28">
        <v>45667</v>
      </c>
      <c r="H10" s="35">
        <v>1000</v>
      </c>
      <c r="K10">
        <v>6</v>
      </c>
    </row>
    <row r="11" spans="2:11" ht="25" customHeight="1" x14ac:dyDescent="0.15">
      <c r="B11" s="24" t="s">
        <v>44</v>
      </c>
      <c r="C11" s="24" t="s">
        <v>11</v>
      </c>
      <c r="F11" s="28">
        <v>45668</v>
      </c>
      <c r="H11" s="35">
        <v>1000</v>
      </c>
      <c r="K11">
        <v>7</v>
      </c>
    </row>
    <row r="12" spans="2:11" ht="25" customHeight="1" x14ac:dyDescent="0.15">
      <c r="B12" s="24" t="s">
        <v>44</v>
      </c>
      <c r="C12" s="24" t="s">
        <v>11</v>
      </c>
      <c r="F12" s="28">
        <v>45669</v>
      </c>
      <c r="H12" s="35">
        <v>1000</v>
      </c>
      <c r="K12">
        <v>8</v>
      </c>
    </row>
    <row r="13" spans="2:11" ht="30" customHeight="1" x14ac:dyDescent="0.15">
      <c r="B13" s="24" t="s">
        <v>44</v>
      </c>
      <c r="C13" s="24" t="s">
        <v>11</v>
      </c>
      <c r="F13" s="28">
        <v>45670</v>
      </c>
      <c r="H13" s="35">
        <v>1000</v>
      </c>
      <c r="K13">
        <v>9</v>
      </c>
    </row>
    <row r="14" spans="2:11" ht="30" customHeight="1" x14ac:dyDescent="0.15">
      <c r="B14" s="24" t="s">
        <v>44</v>
      </c>
      <c r="C14" s="24" t="s">
        <v>11</v>
      </c>
      <c r="F14" s="28">
        <v>45671</v>
      </c>
      <c r="K14">
        <v>10</v>
      </c>
    </row>
    <row r="15" spans="2:11" ht="30" customHeight="1" x14ac:dyDescent="0.15">
      <c r="B15" s="24" t="s">
        <v>44</v>
      </c>
      <c r="C15" s="24" t="s">
        <v>11</v>
      </c>
      <c r="F15" s="28">
        <v>45672</v>
      </c>
      <c r="K15">
        <v>11</v>
      </c>
    </row>
    <row r="16" spans="2:11" ht="30" customHeight="1" x14ac:dyDescent="0.15">
      <c r="B16" s="24" t="s">
        <v>44</v>
      </c>
      <c r="C16" s="24" t="s">
        <v>11</v>
      </c>
      <c r="F16" s="28">
        <v>45673</v>
      </c>
      <c r="K16">
        <v>12</v>
      </c>
    </row>
    <row r="17" spans="2:11" ht="30" customHeight="1" x14ac:dyDescent="0.15">
      <c r="B17" s="24" t="s">
        <v>44</v>
      </c>
      <c r="C17" s="24" t="s">
        <v>11</v>
      </c>
      <c r="F17" s="28">
        <v>45674</v>
      </c>
      <c r="K17">
        <v>13</v>
      </c>
    </row>
    <row r="18" spans="2:11" ht="30" customHeight="1" x14ac:dyDescent="0.15">
      <c r="B18" s="24" t="s">
        <v>44</v>
      </c>
      <c r="C18" s="24" t="s">
        <v>11</v>
      </c>
      <c r="F18" s="28">
        <v>45675</v>
      </c>
      <c r="K18">
        <v>14</v>
      </c>
    </row>
    <row r="19" spans="2:11" ht="30" customHeight="1" x14ac:dyDescent="0.15">
      <c r="B19" s="24" t="s">
        <v>44</v>
      </c>
      <c r="C19" s="24" t="s">
        <v>11</v>
      </c>
      <c r="F19" s="28">
        <v>45676</v>
      </c>
      <c r="K19">
        <v>15</v>
      </c>
    </row>
    <row r="20" spans="2:11" ht="30" customHeight="1" x14ac:dyDescent="0.15">
      <c r="B20" s="24" t="s">
        <v>44</v>
      </c>
      <c r="C20" s="24" t="s">
        <v>11</v>
      </c>
      <c r="F20" s="28">
        <v>45677</v>
      </c>
    </row>
    <row r="21" spans="2:11" ht="30" customHeight="1" x14ac:dyDescent="0.15">
      <c r="B21" s="24" t="s">
        <v>44</v>
      </c>
      <c r="C21" s="24" t="s">
        <v>11</v>
      </c>
      <c r="F21" s="28">
        <v>45678</v>
      </c>
    </row>
    <row r="22" spans="2:11" ht="30" customHeight="1" x14ac:dyDescent="0.15">
      <c r="B22" s="24" t="s">
        <v>44</v>
      </c>
      <c r="C22" s="24" t="s">
        <v>11</v>
      </c>
      <c r="F22" s="28">
        <v>45679</v>
      </c>
    </row>
    <row r="23" spans="2:11" ht="30" customHeight="1" x14ac:dyDescent="0.15">
      <c r="B23" s="24" t="s">
        <v>44</v>
      </c>
      <c r="C23" s="24" t="s">
        <v>11</v>
      </c>
      <c r="F23" s="28">
        <v>45680</v>
      </c>
    </row>
    <row r="24" spans="2:11" ht="30" customHeight="1" x14ac:dyDescent="0.15">
      <c r="B24" s="24" t="s">
        <v>44</v>
      </c>
      <c r="C24" s="24" t="s">
        <v>11</v>
      </c>
      <c r="F24" s="28">
        <v>45681</v>
      </c>
    </row>
    <row r="25" spans="2:11" ht="30" customHeight="1" x14ac:dyDescent="0.15">
      <c r="B25" s="24" t="s">
        <v>44</v>
      </c>
      <c r="C25" s="24" t="s">
        <v>11</v>
      </c>
      <c r="F25" s="28">
        <v>45682</v>
      </c>
    </row>
    <row r="26" spans="2:11" ht="30" customHeight="1" x14ac:dyDescent="0.15">
      <c r="B26" s="24" t="s">
        <v>44</v>
      </c>
      <c r="C26" s="24" t="s">
        <v>11</v>
      </c>
      <c r="F26" s="28">
        <v>45683</v>
      </c>
    </row>
    <row r="27" spans="2:11" ht="30" customHeight="1" x14ac:dyDescent="0.15">
      <c r="B27" s="24" t="s">
        <v>44</v>
      </c>
      <c r="C27" s="24" t="s">
        <v>11</v>
      </c>
      <c r="F27" s="28">
        <v>45684</v>
      </c>
    </row>
    <row r="28" spans="2:11" ht="30" customHeight="1" x14ac:dyDescent="0.15">
      <c r="B28" s="24" t="s">
        <v>44</v>
      </c>
      <c r="C28" s="24" t="s">
        <v>11</v>
      </c>
      <c r="F28" s="28">
        <v>45685</v>
      </c>
    </row>
    <row r="29" spans="2:11" ht="30" customHeight="1" x14ac:dyDescent="0.15">
      <c r="B29" s="24" t="s">
        <v>44</v>
      </c>
      <c r="C29" s="24" t="s">
        <v>11</v>
      </c>
      <c r="F29" s="28">
        <v>45686</v>
      </c>
    </row>
    <row r="30" spans="2:11" ht="30" customHeight="1" x14ac:dyDescent="0.15">
      <c r="B30" s="24" t="s">
        <v>44</v>
      </c>
      <c r="C30" s="24" t="s">
        <v>11</v>
      </c>
      <c r="F30" s="28">
        <v>45687</v>
      </c>
    </row>
    <row r="31" spans="2:11" ht="30" customHeight="1" x14ac:dyDescent="0.15">
      <c r="B31" s="24" t="s">
        <v>44</v>
      </c>
      <c r="C31" s="24" t="s">
        <v>11</v>
      </c>
      <c r="F31" s="28">
        <v>45688</v>
      </c>
    </row>
    <row r="32" spans="2:11" ht="30" customHeight="1" x14ac:dyDescent="0.15">
      <c r="B32" s="24" t="s">
        <v>44</v>
      </c>
      <c r="C32" s="24" t="s">
        <v>11</v>
      </c>
      <c r="F32" s="28">
        <v>45689</v>
      </c>
    </row>
    <row r="33" spans="2:6" ht="30" customHeight="1" x14ac:dyDescent="0.15">
      <c r="B33" s="24" t="s">
        <v>44</v>
      </c>
      <c r="C33" s="24" t="s">
        <v>11</v>
      </c>
      <c r="F33" s="28">
        <v>45690</v>
      </c>
    </row>
    <row r="34" spans="2:6" ht="30" customHeight="1" x14ac:dyDescent="0.15">
      <c r="B34" s="24" t="s">
        <v>44</v>
      </c>
      <c r="C34" s="24" t="s">
        <v>11</v>
      </c>
      <c r="F34" s="28">
        <v>45691</v>
      </c>
    </row>
    <row r="35" spans="2:6" ht="30" customHeight="1" x14ac:dyDescent="0.15">
      <c r="B35" s="24" t="s">
        <v>44</v>
      </c>
      <c r="C35" s="24" t="s">
        <v>11</v>
      </c>
      <c r="F35" s="28">
        <v>45692</v>
      </c>
    </row>
    <row r="36" spans="2:6" ht="30" customHeight="1" x14ac:dyDescent="0.15">
      <c r="B36" s="24" t="s">
        <v>44</v>
      </c>
      <c r="C36" s="24" t="s">
        <v>11</v>
      </c>
      <c r="F36" s="28">
        <v>45693</v>
      </c>
    </row>
    <row r="37" spans="2:6" ht="30" customHeight="1" x14ac:dyDescent="0.15">
      <c r="B37" s="24" t="s">
        <v>44</v>
      </c>
      <c r="C37" s="24" t="s">
        <v>11</v>
      </c>
      <c r="F37" s="28">
        <v>45694</v>
      </c>
    </row>
    <row r="38" spans="2:6" ht="30" customHeight="1" x14ac:dyDescent="0.15">
      <c r="B38" s="24" t="s">
        <v>44</v>
      </c>
      <c r="C38" s="24" t="s">
        <v>11</v>
      </c>
      <c r="F38" s="28">
        <v>45695</v>
      </c>
    </row>
    <row r="39" spans="2:6" ht="30" customHeight="1" x14ac:dyDescent="0.15">
      <c r="B39" s="24" t="s">
        <v>44</v>
      </c>
      <c r="C39" s="24" t="s">
        <v>11</v>
      </c>
      <c r="F39" s="28">
        <v>45696</v>
      </c>
    </row>
    <row r="40" spans="2:6" ht="30" customHeight="1" x14ac:dyDescent="0.15">
      <c r="B40" s="24" t="s">
        <v>44</v>
      </c>
      <c r="C40" s="24" t="s">
        <v>11</v>
      </c>
      <c r="F40" s="28">
        <v>45697</v>
      </c>
    </row>
    <row r="41" spans="2:6" ht="30" customHeight="1" x14ac:dyDescent="0.15">
      <c r="B41" s="24" t="s">
        <v>44</v>
      </c>
      <c r="C41" s="24" t="s">
        <v>11</v>
      </c>
      <c r="F41" s="28">
        <v>45698</v>
      </c>
    </row>
    <row r="42" spans="2:6" ht="30" customHeight="1" x14ac:dyDescent="0.15">
      <c r="B42" s="24" t="s">
        <v>44</v>
      </c>
      <c r="C42" s="24" t="s">
        <v>11</v>
      </c>
      <c r="F42" s="28">
        <v>45699</v>
      </c>
    </row>
    <row r="43" spans="2:6" ht="30" customHeight="1" x14ac:dyDescent="0.15">
      <c r="B43" s="24" t="s">
        <v>44</v>
      </c>
      <c r="C43" s="24" t="s">
        <v>11</v>
      </c>
      <c r="F43" s="28">
        <v>45700</v>
      </c>
    </row>
    <row r="44" spans="2:6" ht="30" customHeight="1" x14ac:dyDescent="0.15">
      <c r="B44" s="24" t="s">
        <v>44</v>
      </c>
      <c r="C44" s="24" t="s">
        <v>11</v>
      </c>
      <c r="F44" s="28">
        <v>45701</v>
      </c>
    </row>
    <row r="45" spans="2:6" ht="30" customHeight="1" x14ac:dyDescent="0.15">
      <c r="B45" s="24" t="s">
        <v>44</v>
      </c>
      <c r="C45" s="24" t="s">
        <v>11</v>
      </c>
      <c r="F45" s="28">
        <v>45702</v>
      </c>
    </row>
    <row r="46" spans="2:6" ht="30" customHeight="1" x14ac:dyDescent="0.15">
      <c r="B46" s="24" t="s">
        <v>44</v>
      </c>
      <c r="C46" s="24" t="s">
        <v>11</v>
      </c>
      <c r="F46" s="28">
        <v>45703</v>
      </c>
    </row>
    <row r="47" spans="2:6" ht="30" customHeight="1" x14ac:dyDescent="0.15">
      <c r="B47" s="24" t="s">
        <v>44</v>
      </c>
      <c r="C47" s="24" t="s">
        <v>11</v>
      </c>
      <c r="F47" s="28">
        <v>45704</v>
      </c>
    </row>
    <row r="48" spans="2:6" ht="30" customHeight="1" x14ac:dyDescent="0.15">
      <c r="B48" s="24" t="s">
        <v>44</v>
      </c>
      <c r="C48" s="24" t="s">
        <v>11</v>
      </c>
      <c r="F48" s="28">
        <v>45705</v>
      </c>
    </row>
    <row r="49" spans="2:6" ht="30" customHeight="1" x14ac:dyDescent="0.15">
      <c r="B49" s="24" t="s">
        <v>44</v>
      </c>
      <c r="C49" s="24" t="s">
        <v>11</v>
      </c>
      <c r="F49" s="28">
        <v>45706</v>
      </c>
    </row>
    <row r="50" spans="2:6" ht="30" customHeight="1" x14ac:dyDescent="0.15">
      <c r="B50" s="24" t="s">
        <v>44</v>
      </c>
      <c r="C50" s="24" t="s">
        <v>11</v>
      </c>
      <c r="F50" s="28">
        <v>45707</v>
      </c>
    </row>
    <row r="51" spans="2:6" ht="30" customHeight="1" x14ac:dyDescent="0.15">
      <c r="B51" s="24" t="s">
        <v>44</v>
      </c>
      <c r="C51" s="24" t="s">
        <v>11</v>
      </c>
      <c r="F51" s="28">
        <v>45708</v>
      </c>
    </row>
    <row r="52" spans="2:6" ht="30" customHeight="1" x14ac:dyDescent="0.15">
      <c r="B52" s="24" t="s">
        <v>44</v>
      </c>
      <c r="C52" s="24" t="s">
        <v>11</v>
      </c>
      <c r="F52" s="28">
        <v>45709</v>
      </c>
    </row>
    <row r="53" spans="2:6" ht="30" customHeight="1" x14ac:dyDescent="0.15">
      <c r="B53" s="24" t="s">
        <v>44</v>
      </c>
      <c r="C53" s="24" t="s">
        <v>11</v>
      </c>
      <c r="F53" s="28">
        <v>45710</v>
      </c>
    </row>
    <row r="54" spans="2:6" ht="30" customHeight="1" x14ac:dyDescent="0.15">
      <c r="B54" s="24" t="s">
        <v>44</v>
      </c>
      <c r="C54" s="24" t="s">
        <v>11</v>
      </c>
      <c r="F54" s="28">
        <v>45711</v>
      </c>
    </row>
    <row r="55" spans="2:6" ht="30" customHeight="1" x14ac:dyDescent="0.15">
      <c r="B55" s="24" t="s">
        <v>44</v>
      </c>
      <c r="C55" s="24" t="s">
        <v>11</v>
      </c>
      <c r="F55" s="28">
        <v>45712</v>
      </c>
    </row>
    <row r="56" spans="2:6" ht="30" customHeight="1" x14ac:dyDescent="0.15">
      <c r="B56" s="24" t="s">
        <v>44</v>
      </c>
      <c r="C56" s="24" t="s">
        <v>11</v>
      </c>
      <c r="F56" s="28">
        <v>45713</v>
      </c>
    </row>
    <row r="57" spans="2:6" ht="30" customHeight="1" x14ac:dyDescent="0.15">
      <c r="B57" s="24" t="s">
        <v>44</v>
      </c>
      <c r="C57" s="24" t="s">
        <v>11</v>
      </c>
      <c r="F57" s="28">
        <v>45714</v>
      </c>
    </row>
    <row r="58" spans="2:6" ht="30" customHeight="1" x14ac:dyDescent="0.15">
      <c r="B58" s="24" t="s">
        <v>44</v>
      </c>
      <c r="C58" s="24" t="s">
        <v>11</v>
      </c>
      <c r="F58" s="28">
        <v>45715</v>
      </c>
    </row>
    <row r="59" spans="2:6" ht="30" customHeight="1" x14ac:dyDescent="0.15">
      <c r="B59" s="24" t="s">
        <v>44</v>
      </c>
      <c r="C59" s="24" t="s">
        <v>11</v>
      </c>
      <c r="F59" s="28">
        <v>45716</v>
      </c>
    </row>
    <row r="60" spans="2:6" ht="30" customHeight="1" x14ac:dyDescent="0.15">
      <c r="B60" s="24" t="s">
        <v>44</v>
      </c>
      <c r="C60" s="24" t="s">
        <v>11</v>
      </c>
      <c r="F60" s="28">
        <v>45717</v>
      </c>
    </row>
    <row r="61" spans="2:6" ht="30" customHeight="1" x14ac:dyDescent="0.15">
      <c r="B61" s="24" t="s">
        <v>44</v>
      </c>
      <c r="C61" s="24" t="s">
        <v>11</v>
      </c>
      <c r="F61" s="28">
        <v>45718</v>
      </c>
    </row>
    <row r="62" spans="2:6" ht="30" customHeight="1" x14ac:dyDescent="0.15">
      <c r="B62" s="24" t="s">
        <v>44</v>
      </c>
      <c r="C62" s="24" t="s">
        <v>11</v>
      </c>
      <c r="F62" s="28">
        <v>45719</v>
      </c>
    </row>
    <row r="63" spans="2:6" ht="30" customHeight="1" x14ac:dyDescent="0.15">
      <c r="B63" s="24" t="s">
        <v>44</v>
      </c>
      <c r="C63" s="24" t="s">
        <v>11</v>
      </c>
      <c r="F63" s="28">
        <v>45720</v>
      </c>
    </row>
    <row r="64" spans="2:6" ht="30" customHeight="1" x14ac:dyDescent="0.15">
      <c r="B64" s="24" t="s">
        <v>44</v>
      </c>
      <c r="C64" s="24" t="s">
        <v>11</v>
      </c>
      <c r="F64" s="28">
        <v>45721</v>
      </c>
    </row>
    <row r="65" spans="2:6" ht="30" customHeight="1" x14ac:dyDescent="0.15">
      <c r="B65" s="24" t="s">
        <v>44</v>
      </c>
      <c r="C65" s="24" t="s">
        <v>11</v>
      </c>
      <c r="F65" s="28">
        <v>45722</v>
      </c>
    </row>
    <row r="66" spans="2:6" ht="30" customHeight="1" x14ac:dyDescent="0.15">
      <c r="B66" s="24" t="s">
        <v>44</v>
      </c>
      <c r="C66" s="24" t="s">
        <v>11</v>
      </c>
      <c r="F66" s="28">
        <v>45723</v>
      </c>
    </row>
    <row r="67" spans="2:6" ht="30" customHeight="1" x14ac:dyDescent="0.15">
      <c r="B67" s="24" t="s">
        <v>44</v>
      </c>
      <c r="C67" s="24" t="s">
        <v>11</v>
      </c>
      <c r="F67" s="28">
        <v>45724</v>
      </c>
    </row>
    <row r="68" spans="2:6" ht="30" customHeight="1" x14ac:dyDescent="0.15">
      <c r="B68" s="24" t="s">
        <v>44</v>
      </c>
      <c r="C68" s="24" t="s">
        <v>11</v>
      </c>
      <c r="F68" s="28">
        <v>45725</v>
      </c>
    </row>
    <row r="69" spans="2:6" ht="30" customHeight="1" x14ac:dyDescent="0.15">
      <c r="B69" s="24" t="s">
        <v>44</v>
      </c>
      <c r="C69" s="24" t="s">
        <v>11</v>
      </c>
      <c r="F69" s="28">
        <v>45726</v>
      </c>
    </row>
    <row r="70" spans="2:6" ht="30" customHeight="1" x14ac:dyDescent="0.15">
      <c r="B70" s="24" t="s">
        <v>44</v>
      </c>
      <c r="C70" s="24" t="s">
        <v>11</v>
      </c>
      <c r="F70" s="28">
        <v>45727</v>
      </c>
    </row>
    <row r="71" spans="2:6" ht="30" customHeight="1" x14ac:dyDescent="0.15">
      <c r="B71" s="24" t="s">
        <v>44</v>
      </c>
      <c r="C71" s="24" t="s">
        <v>11</v>
      </c>
      <c r="F71" s="28">
        <v>45728</v>
      </c>
    </row>
    <row r="72" spans="2:6" ht="30" customHeight="1" x14ac:dyDescent="0.15">
      <c r="B72" s="24" t="s">
        <v>44</v>
      </c>
      <c r="C72" s="24" t="s">
        <v>11</v>
      </c>
      <c r="F72" s="28">
        <v>45729</v>
      </c>
    </row>
    <row r="73" spans="2:6" ht="30" customHeight="1" x14ac:dyDescent="0.15">
      <c r="B73" s="24" t="s">
        <v>44</v>
      </c>
      <c r="C73" s="24" t="s">
        <v>11</v>
      </c>
      <c r="F73" s="28">
        <v>45730</v>
      </c>
    </row>
    <row r="74" spans="2:6" ht="30" customHeight="1" x14ac:dyDescent="0.15">
      <c r="B74" s="24" t="s">
        <v>44</v>
      </c>
      <c r="C74" s="24" t="s">
        <v>11</v>
      </c>
      <c r="F74" s="28">
        <v>45731</v>
      </c>
    </row>
    <row r="75" spans="2:6" ht="30" customHeight="1" x14ac:dyDescent="0.15">
      <c r="B75" s="24" t="s">
        <v>44</v>
      </c>
      <c r="C75" s="24" t="s">
        <v>11</v>
      </c>
      <c r="F75" s="28">
        <v>45732</v>
      </c>
    </row>
    <row r="76" spans="2:6" ht="30" customHeight="1" x14ac:dyDescent="0.15">
      <c r="B76" s="24" t="s">
        <v>44</v>
      </c>
      <c r="C76" s="24" t="s">
        <v>11</v>
      </c>
      <c r="F76" s="28">
        <v>45733</v>
      </c>
    </row>
    <row r="77" spans="2:6" ht="30" customHeight="1" x14ac:dyDescent="0.15">
      <c r="B77" s="24" t="s">
        <v>44</v>
      </c>
      <c r="C77" s="24" t="s">
        <v>11</v>
      </c>
      <c r="F77" s="28">
        <v>45734</v>
      </c>
    </row>
    <row r="78" spans="2:6" ht="30" customHeight="1" x14ac:dyDescent="0.15">
      <c r="B78" s="24" t="s">
        <v>44</v>
      </c>
      <c r="C78" s="24" t="s">
        <v>11</v>
      </c>
      <c r="F78" s="28">
        <v>45735</v>
      </c>
    </row>
    <row r="79" spans="2:6" ht="30" customHeight="1" x14ac:dyDescent="0.15">
      <c r="B79" s="24" t="s">
        <v>44</v>
      </c>
      <c r="C79" s="24" t="s">
        <v>11</v>
      </c>
      <c r="F79" s="28">
        <v>45736</v>
      </c>
    </row>
    <row r="80" spans="2:6" ht="30" customHeight="1" x14ac:dyDescent="0.15">
      <c r="B80" s="24" t="s">
        <v>44</v>
      </c>
      <c r="C80" s="24" t="s">
        <v>11</v>
      </c>
      <c r="F80" s="28">
        <v>45737</v>
      </c>
    </row>
    <row r="81" spans="2:6" ht="30" customHeight="1" x14ac:dyDescent="0.15">
      <c r="B81" s="24" t="s">
        <v>44</v>
      </c>
      <c r="C81" s="24" t="s">
        <v>11</v>
      </c>
      <c r="F81" s="28">
        <v>45738</v>
      </c>
    </row>
    <row r="82" spans="2:6" ht="30" customHeight="1" x14ac:dyDescent="0.15">
      <c r="B82" s="24" t="s">
        <v>44</v>
      </c>
      <c r="C82" s="24" t="s">
        <v>11</v>
      </c>
      <c r="F82" s="28">
        <v>45739</v>
      </c>
    </row>
    <row r="83" spans="2:6" ht="30" customHeight="1" x14ac:dyDescent="0.15">
      <c r="B83" s="24" t="s">
        <v>44</v>
      </c>
      <c r="C83" s="24" t="s">
        <v>11</v>
      </c>
      <c r="F83" s="28">
        <v>45740</v>
      </c>
    </row>
    <row r="84" spans="2:6" ht="30" customHeight="1" x14ac:dyDescent="0.15">
      <c r="B84" s="24" t="s">
        <v>44</v>
      </c>
      <c r="C84" s="24" t="s">
        <v>11</v>
      </c>
      <c r="F84" s="28">
        <v>45741</v>
      </c>
    </row>
    <row r="85" spans="2:6" ht="30" customHeight="1" x14ac:dyDescent="0.15">
      <c r="B85" s="24" t="s">
        <v>44</v>
      </c>
      <c r="C85" s="24" t="s">
        <v>11</v>
      </c>
      <c r="F85" s="28">
        <v>45742</v>
      </c>
    </row>
    <row r="86" spans="2:6" ht="30" customHeight="1" x14ac:dyDescent="0.15">
      <c r="B86" s="24" t="s">
        <v>44</v>
      </c>
      <c r="C86" s="24" t="s">
        <v>11</v>
      </c>
      <c r="F86" s="28">
        <v>45743</v>
      </c>
    </row>
    <row r="87" spans="2:6" ht="30" customHeight="1" x14ac:dyDescent="0.15">
      <c r="B87" s="24" t="s">
        <v>44</v>
      </c>
      <c r="C87" s="24" t="s">
        <v>11</v>
      </c>
      <c r="F87" s="28">
        <v>45744</v>
      </c>
    </row>
    <row r="88" spans="2:6" ht="30" customHeight="1" x14ac:dyDescent="0.15">
      <c r="B88" s="24" t="s">
        <v>44</v>
      </c>
      <c r="C88" s="24" t="s">
        <v>11</v>
      </c>
      <c r="F88" s="28">
        <v>45745</v>
      </c>
    </row>
    <row r="89" spans="2:6" ht="30" customHeight="1" x14ac:dyDescent="0.15">
      <c r="B89" s="24" t="s">
        <v>44</v>
      </c>
      <c r="C89" s="24" t="s">
        <v>11</v>
      </c>
      <c r="F89" s="28">
        <v>45746</v>
      </c>
    </row>
    <row r="90" spans="2:6" ht="30" customHeight="1" x14ac:dyDescent="0.15">
      <c r="B90" s="24" t="s">
        <v>44</v>
      </c>
      <c r="C90" s="24" t="s">
        <v>11</v>
      </c>
      <c r="F90" s="28">
        <v>45747</v>
      </c>
    </row>
    <row r="91" spans="2:6" ht="30" customHeight="1" x14ac:dyDescent="0.15">
      <c r="B91" s="24" t="s">
        <v>44</v>
      </c>
      <c r="C91" s="24" t="s">
        <v>11</v>
      </c>
      <c r="F91" s="28">
        <v>45748</v>
      </c>
    </row>
    <row r="92" spans="2:6" ht="30" customHeight="1" x14ac:dyDescent="0.15">
      <c r="B92" s="24" t="s">
        <v>44</v>
      </c>
      <c r="C92" s="24" t="s">
        <v>11</v>
      </c>
      <c r="F92" s="28">
        <v>45749</v>
      </c>
    </row>
    <row r="93" spans="2:6" ht="30" customHeight="1" x14ac:dyDescent="0.15">
      <c r="B93" s="24" t="s">
        <v>44</v>
      </c>
      <c r="C93" s="24" t="s">
        <v>11</v>
      </c>
      <c r="F93" s="28">
        <v>45750</v>
      </c>
    </row>
    <row r="94" spans="2:6" ht="30" customHeight="1" x14ac:dyDescent="0.15">
      <c r="B94" s="24" t="s">
        <v>44</v>
      </c>
      <c r="C94" s="24" t="s">
        <v>11</v>
      </c>
      <c r="F94" s="28">
        <v>45751</v>
      </c>
    </row>
    <row r="95" spans="2:6" ht="30" customHeight="1" x14ac:dyDescent="0.15">
      <c r="B95" s="24" t="s">
        <v>44</v>
      </c>
      <c r="C95" s="24" t="s">
        <v>11</v>
      </c>
      <c r="F95" s="28">
        <v>45752</v>
      </c>
    </row>
    <row r="96" spans="2:6" ht="30" customHeight="1" x14ac:dyDescent="0.15">
      <c r="B96" s="24" t="s">
        <v>44</v>
      </c>
      <c r="C96" s="24" t="s">
        <v>11</v>
      </c>
      <c r="F96" s="28">
        <v>45753</v>
      </c>
    </row>
    <row r="97" spans="2:6" ht="30" customHeight="1" x14ac:dyDescent="0.15">
      <c r="B97" s="24" t="s">
        <v>44</v>
      </c>
      <c r="C97" s="24" t="s">
        <v>11</v>
      </c>
      <c r="F97" s="28">
        <v>45754</v>
      </c>
    </row>
    <row r="98" spans="2:6" ht="30" customHeight="1" x14ac:dyDescent="0.15">
      <c r="B98" s="24" t="s">
        <v>44</v>
      </c>
      <c r="C98" s="24" t="s">
        <v>11</v>
      </c>
      <c r="F98" s="28">
        <v>45755</v>
      </c>
    </row>
    <row r="99" spans="2:6" ht="30" customHeight="1" x14ac:dyDescent="0.15">
      <c r="B99" s="24" t="s">
        <v>44</v>
      </c>
      <c r="C99" s="24" t="s">
        <v>11</v>
      </c>
      <c r="F99" s="28">
        <v>45756</v>
      </c>
    </row>
    <row r="100" spans="2:6" ht="30" customHeight="1" x14ac:dyDescent="0.15">
      <c r="B100" s="24" t="s">
        <v>44</v>
      </c>
      <c r="C100" s="24" t="s">
        <v>11</v>
      </c>
      <c r="F100" s="28">
        <v>45757</v>
      </c>
    </row>
    <row r="101" spans="2:6" ht="30" customHeight="1" x14ac:dyDescent="0.15">
      <c r="B101" s="24" t="s">
        <v>44</v>
      </c>
      <c r="C101" s="24" t="s">
        <v>11</v>
      </c>
      <c r="F101" s="28">
        <v>45758</v>
      </c>
    </row>
    <row r="102" spans="2:6" ht="30" customHeight="1" x14ac:dyDescent="0.15">
      <c r="B102" s="24" t="s">
        <v>44</v>
      </c>
      <c r="C102" s="24" t="s">
        <v>11</v>
      </c>
      <c r="F102" s="28">
        <v>45759</v>
      </c>
    </row>
    <row r="103" spans="2:6" ht="30" customHeight="1" x14ac:dyDescent="0.15">
      <c r="B103" s="24" t="s">
        <v>44</v>
      </c>
      <c r="C103" s="24" t="s">
        <v>11</v>
      </c>
      <c r="F103" s="28">
        <v>45760</v>
      </c>
    </row>
    <row r="104" spans="2:6" ht="30" customHeight="1" x14ac:dyDescent="0.15">
      <c r="B104" s="24" t="s">
        <v>44</v>
      </c>
      <c r="C104" s="24" t="s">
        <v>11</v>
      </c>
      <c r="F104" s="28">
        <v>45761</v>
      </c>
    </row>
    <row r="105" spans="2:6" ht="30" customHeight="1" x14ac:dyDescent="0.15">
      <c r="B105" s="24" t="s">
        <v>44</v>
      </c>
      <c r="C105" s="24" t="s">
        <v>11</v>
      </c>
      <c r="F105" s="28">
        <v>45762</v>
      </c>
    </row>
    <row r="106" spans="2:6" ht="30" customHeight="1" x14ac:dyDescent="0.15">
      <c r="B106" s="24" t="s">
        <v>44</v>
      </c>
      <c r="C106" s="24" t="s">
        <v>11</v>
      </c>
      <c r="F106" s="28">
        <v>45763</v>
      </c>
    </row>
    <row r="107" spans="2:6" ht="30" customHeight="1" x14ac:dyDescent="0.15">
      <c r="B107" s="24" t="s">
        <v>44</v>
      </c>
      <c r="C107" s="24" t="s">
        <v>11</v>
      </c>
      <c r="F107" s="28">
        <v>45764</v>
      </c>
    </row>
    <row r="108" spans="2:6" ht="30" customHeight="1" x14ac:dyDescent="0.15">
      <c r="B108" s="24" t="s">
        <v>44</v>
      </c>
      <c r="C108" s="24" t="s">
        <v>11</v>
      </c>
      <c r="F108" s="28">
        <v>45765</v>
      </c>
    </row>
    <row r="109" spans="2:6" ht="30" customHeight="1" x14ac:dyDescent="0.15">
      <c r="B109" s="24" t="s">
        <v>44</v>
      </c>
      <c r="C109" s="24" t="s">
        <v>11</v>
      </c>
      <c r="F109" s="28">
        <v>45766</v>
      </c>
    </row>
    <row r="110" spans="2:6" ht="30" customHeight="1" x14ac:dyDescent="0.15">
      <c r="B110" s="24" t="s">
        <v>44</v>
      </c>
      <c r="C110" s="24" t="s">
        <v>11</v>
      </c>
      <c r="F110" s="28">
        <v>45767</v>
      </c>
    </row>
    <row r="111" spans="2:6" ht="30" customHeight="1" x14ac:dyDescent="0.15">
      <c r="B111" s="24" t="s">
        <v>44</v>
      </c>
      <c r="C111" s="24" t="s">
        <v>11</v>
      </c>
      <c r="F111" s="28">
        <v>45768</v>
      </c>
    </row>
    <row r="112" spans="2:6" ht="30" customHeight="1" x14ac:dyDescent="0.15">
      <c r="B112" s="24" t="s">
        <v>44</v>
      </c>
      <c r="C112" s="24" t="s">
        <v>11</v>
      </c>
      <c r="F112" s="28">
        <v>45769</v>
      </c>
    </row>
    <row r="113" spans="2:6" ht="30" customHeight="1" x14ac:dyDescent="0.15">
      <c r="B113" s="24" t="s">
        <v>44</v>
      </c>
      <c r="C113" s="24" t="s">
        <v>11</v>
      </c>
      <c r="F113" s="28">
        <v>45770</v>
      </c>
    </row>
    <row r="114" spans="2:6" ht="30" customHeight="1" x14ac:dyDescent="0.15">
      <c r="B114" s="24" t="s">
        <v>44</v>
      </c>
      <c r="C114" s="24" t="s">
        <v>11</v>
      </c>
      <c r="F114" s="28">
        <v>45771</v>
      </c>
    </row>
    <row r="115" spans="2:6" ht="30" customHeight="1" x14ac:dyDescent="0.15">
      <c r="B115" s="24" t="s">
        <v>44</v>
      </c>
      <c r="C115" s="24" t="s">
        <v>11</v>
      </c>
      <c r="F115" s="28">
        <v>45772</v>
      </c>
    </row>
    <row r="116" spans="2:6" ht="30" customHeight="1" x14ac:dyDescent="0.15">
      <c r="B116" s="24" t="s">
        <v>44</v>
      </c>
      <c r="C116" s="24" t="s">
        <v>11</v>
      </c>
      <c r="F116" s="28">
        <v>45773</v>
      </c>
    </row>
    <row r="117" spans="2:6" ht="30" customHeight="1" x14ac:dyDescent="0.15">
      <c r="B117" s="24" t="s">
        <v>44</v>
      </c>
      <c r="C117" s="24" t="s">
        <v>11</v>
      </c>
      <c r="F117" s="28">
        <v>45774</v>
      </c>
    </row>
    <row r="118" spans="2:6" ht="30" customHeight="1" x14ac:dyDescent="0.15">
      <c r="B118" s="24" t="s">
        <v>44</v>
      </c>
      <c r="C118" s="24" t="s">
        <v>11</v>
      </c>
      <c r="F118" s="28">
        <v>45775</v>
      </c>
    </row>
    <row r="119" spans="2:6" ht="30" customHeight="1" x14ac:dyDescent="0.15">
      <c r="B119" s="24" t="s">
        <v>44</v>
      </c>
      <c r="C119" s="24" t="s">
        <v>11</v>
      </c>
      <c r="F119" s="28">
        <v>45776</v>
      </c>
    </row>
    <row r="120" spans="2:6" ht="30" customHeight="1" x14ac:dyDescent="0.15">
      <c r="B120" s="24" t="s">
        <v>44</v>
      </c>
      <c r="C120" s="24" t="s">
        <v>11</v>
      </c>
      <c r="F120" s="28">
        <v>45777</v>
      </c>
    </row>
    <row r="121" spans="2:6" ht="30" customHeight="1" x14ac:dyDescent="0.15">
      <c r="B121" s="24" t="s">
        <v>44</v>
      </c>
      <c r="C121" s="24" t="s">
        <v>11</v>
      </c>
      <c r="F121" s="28">
        <v>45778</v>
      </c>
    </row>
    <row r="122" spans="2:6" ht="30" customHeight="1" x14ac:dyDescent="0.15">
      <c r="B122" s="24" t="s">
        <v>44</v>
      </c>
      <c r="C122" s="24" t="s">
        <v>11</v>
      </c>
      <c r="F122" s="28">
        <v>45779</v>
      </c>
    </row>
    <row r="123" spans="2:6" ht="30" customHeight="1" x14ac:dyDescent="0.15">
      <c r="B123" s="24" t="s">
        <v>44</v>
      </c>
      <c r="C123" s="24" t="s">
        <v>11</v>
      </c>
      <c r="F123" s="28">
        <v>45780</v>
      </c>
    </row>
    <row r="124" spans="2:6" ht="30" customHeight="1" x14ac:dyDescent="0.15">
      <c r="B124" s="24" t="s">
        <v>44</v>
      </c>
      <c r="C124" s="24" t="s">
        <v>11</v>
      </c>
      <c r="F124" s="28">
        <v>45781</v>
      </c>
    </row>
    <row r="125" spans="2:6" ht="30" customHeight="1" x14ac:dyDescent="0.15">
      <c r="B125" s="24" t="s">
        <v>44</v>
      </c>
      <c r="C125" s="24" t="s">
        <v>11</v>
      </c>
      <c r="F125" s="28">
        <v>45782</v>
      </c>
    </row>
    <row r="126" spans="2:6" ht="30" customHeight="1" x14ac:dyDescent="0.15">
      <c r="B126" s="24" t="s">
        <v>44</v>
      </c>
      <c r="C126" s="24" t="s">
        <v>11</v>
      </c>
      <c r="F126" s="28">
        <v>45783</v>
      </c>
    </row>
    <row r="127" spans="2:6" ht="30" customHeight="1" x14ac:dyDescent="0.15">
      <c r="B127" s="24" t="s">
        <v>44</v>
      </c>
      <c r="C127" s="24" t="s">
        <v>11</v>
      </c>
      <c r="F127" s="28">
        <v>45784</v>
      </c>
    </row>
    <row r="128" spans="2:6" ht="30" customHeight="1" x14ac:dyDescent="0.15">
      <c r="B128" s="24" t="s">
        <v>44</v>
      </c>
      <c r="C128" s="24" t="s">
        <v>11</v>
      </c>
      <c r="F128" s="28">
        <v>45785</v>
      </c>
    </row>
    <row r="129" spans="2:6" ht="30" customHeight="1" x14ac:dyDescent="0.15">
      <c r="B129" s="24" t="s">
        <v>44</v>
      </c>
      <c r="C129" s="24" t="s">
        <v>11</v>
      </c>
      <c r="F129" s="28">
        <v>45786</v>
      </c>
    </row>
    <row r="130" spans="2:6" ht="30" customHeight="1" x14ac:dyDescent="0.15">
      <c r="B130" s="24" t="s">
        <v>44</v>
      </c>
      <c r="C130" s="24" t="s">
        <v>11</v>
      </c>
      <c r="F130" s="28">
        <v>45787</v>
      </c>
    </row>
    <row r="131" spans="2:6" ht="30" customHeight="1" x14ac:dyDescent="0.15">
      <c r="B131" s="24" t="s">
        <v>44</v>
      </c>
      <c r="C131" s="24" t="s">
        <v>11</v>
      </c>
      <c r="F131" s="28">
        <v>45788</v>
      </c>
    </row>
    <row r="132" spans="2:6" ht="30" customHeight="1" x14ac:dyDescent="0.15">
      <c r="B132" s="24" t="s">
        <v>44</v>
      </c>
      <c r="C132" s="24" t="s">
        <v>11</v>
      </c>
      <c r="F132" s="28">
        <v>45789</v>
      </c>
    </row>
    <row r="133" spans="2:6" ht="30" customHeight="1" x14ac:dyDescent="0.15">
      <c r="B133" s="24" t="s">
        <v>44</v>
      </c>
      <c r="C133" s="24" t="s">
        <v>11</v>
      </c>
      <c r="F133" s="28">
        <v>45790</v>
      </c>
    </row>
    <row r="134" spans="2:6" ht="30" customHeight="1" x14ac:dyDescent="0.15">
      <c r="B134" s="24" t="s">
        <v>44</v>
      </c>
      <c r="C134" s="24" t="s">
        <v>11</v>
      </c>
      <c r="F134" s="28">
        <v>45791</v>
      </c>
    </row>
    <row r="135" spans="2:6" ht="30" customHeight="1" x14ac:dyDescent="0.15">
      <c r="B135" s="24" t="s">
        <v>44</v>
      </c>
      <c r="C135" s="24" t="s">
        <v>11</v>
      </c>
      <c r="F135" s="28">
        <v>45792</v>
      </c>
    </row>
    <row r="136" spans="2:6" ht="30" customHeight="1" x14ac:dyDescent="0.15">
      <c r="B136" s="24" t="s">
        <v>44</v>
      </c>
      <c r="C136" s="24" t="s">
        <v>11</v>
      </c>
      <c r="F136" s="28">
        <v>45793</v>
      </c>
    </row>
    <row r="137" spans="2:6" ht="30" customHeight="1" x14ac:dyDescent="0.15">
      <c r="B137" s="24" t="s">
        <v>44</v>
      </c>
      <c r="C137" s="24" t="s">
        <v>11</v>
      </c>
      <c r="F137" s="28">
        <v>45794</v>
      </c>
    </row>
    <row r="138" spans="2:6" ht="30" customHeight="1" x14ac:dyDescent="0.15">
      <c r="B138" s="24" t="s">
        <v>44</v>
      </c>
      <c r="C138" s="24" t="s">
        <v>11</v>
      </c>
      <c r="F138" s="28">
        <v>45795</v>
      </c>
    </row>
    <row r="139" spans="2:6" ht="30" customHeight="1" x14ac:dyDescent="0.15">
      <c r="B139" s="24" t="s">
        <v>44</v>
      </c>
      <c r="C139" s="24" t="s">
        <v>11</v>
      </c>
      <c r="F139" s="28">
        <v>45796</v>
      </c>
    </row>
    <row r="140" spans="2:6" ht="30" customHeight="1" x14ac:dyDescent="0.15">
      <c r="B140" s="24" t="s">
        <v>44</v>
      </c>
      <c r="C140" s="24" t="s">
        <v>11</v>
      </c>
      <c r="F140" s="28">
        <v>45797</v>
      </c>
    </row>
    <row r="141" spans="2:6" ht="30" customHeight="1" x14ac:dyDescent="0.15">
      <c r="B141" s="24" t="s">
        <v>44</v>
      </c>
      <c r="C141" s="24" t="s">
        <v>11</v>
      </c>
      <c r="F141" s="28">
        <v>45798</v>
      </c>
    </row>
    <row r="142" spans="2:6" ht="30" customHeight="1" x14ac:dyDescent="0.15">
      <c r="B142" s="24" t="s">
        <v>44</v>
      </c>
      <c r="C142" s="24" t="s">
        <v>11</v>
      </c>
      <c r="F142" s="28">
        <v>45799</v>
      </c>
    </row>
    <row r="143" spans="2:6" ht="30" customHeight="1" x14ac:dyDescent="0.15">
      <c r="B143" s="24" t="s">
        <v>44</v>
      </c>
      <c r="C143" s="24" t="s">
        <v>11</v>
      </c>
      <c r="F143" s="28">
        <v>45800</v>
      </c>
    </row>
    <row r="144" spans="2:6" ht="30" customHeight="1" x14ac:dyDescent="0.15">
      <c r="B144" s="24" t="s">
        <v>44</v>
      </c>
      <c r="C144" s="24" t="s">
        <v>11</v>
      </c>
      <c r="F144" s="28">
        <v>45801</v>
      </c>
    </row>
    <row r="145" spans="2:6" ht="30" customHeight="1" x14ac:dyDescent="0.15">
      <c r="B145" s="24" t="s">
        <v>44</v>
      </c>
      <c r="C145" s="24" t="s">
        <v>11</v>
      </c>
      <c r="F145" s="28">
        <v>45802</v>
      </c>
    </row>
    <row r="146" spans="2:6" ht="30" customHeight="1" x14ac:dyDescent="0.15">
      <c r="B146" s="24" t="s">
        <v>44</v>
      </c>
      <c r="C146" s="24" t="s">
        <v>11</v>
      </c>
      <c r="F146" s="28">
        <v>45803</v>
      </c>
    </row>
    <row r="147" spans="2:6" ht="30" customHeight="1" x14ac:dyDescent="0.15">
      <c r="B147" s="24" t="s">
        <v>44</v>
      </c>
      <c r="C147" s="24" t="s">
        <v>11</v>
      </c>
      <c r="F147" s="28">
        <v>45804</v>
      </c>
    </row>
    <row r="148" spans="2:6" ht="30" customHeight="1" x14ac:dyDescent="0.15">
      <c r="B148" s="24" t="s">
        <v>44</v>
      </c>
      <c r="C148" s="24" t="s">
        <v>11</v>
      </c>
      <c r="F148" s="28">
        <v>45805</v>
      </c>
    </row>
    <row r="149" spans="2:6" ht="30" customHeight="1" x14ac:dyDescent="0.15">
      <c r="B149" s="24" t="s">
        <v>44</v>
      </c>
      <c r="C149" s="24" t="s">
        <v>11</v>
      </c>
      <c r="F149" s="28">
        <v>45806</v>
      </c>
    </row>
    <row r="150" spans="2:6" ht="30" customHeight="1" x14ac:dyDescent="0.15">
      <c r="B150" s="24" t="s">
        <v>44</v>
      </c>
      <c r="C150" s="24" t="s">
        <v>11</v>
      </c>
      <c r="F150" s="28">
        <v>45807</v>
      </c>
    </row>
    <row r="151" spans="2:6" ht="30" customHeight="1" x14ac:dyDescent="0.15">
      <c r="B151" s="24" t="s">
        <v>44</v>
      </c>
      <c r="C151" s="24" t="s">
        <v>11</v>
      </c>
      <c r="F151" s="28">
        <v>45808</v>
      </c>
    </row>
    <row r="152" spans="2:6" ht="30" customHeight="1" x14ac:dyDescent="0.15">
      <c r="B152" s="24" t="s">
        <v>44</v>
      </c>
      <c r="C152" s="24" t="s">
        <v>11</v>
      </c>
      <c r="F152" s="28">
        <v>45809</v>
      </c>
    </row>
    <row r="153" spans="2:6" ht="30" customHeight="1" x14ac:dyDescent="0.15">
      <c r="B153" s="24" t="s">
        <v>44</v>
      </c>
      <c r="C153" s="24" t="s">
        <v>11</v>
      </c>
      <c r="F153" s="28">
        <v>45810</v>
      </c>
    </row>
    <row r="154" spans="2:6" ht="30" customHeight="1" x14ac:dyDescent="0.15">
      <c r="B154" s="24" t="s">
        <v>44</v>
      </c>
      <c r="C154" s="24" t="s">
        <v>11</v>
      </c>
      <c r="F154" s="28">
        <v>45811</v>
      </c>
    </row>
    <row r="155" spans="2:6" ht="30" customHeight="1" x14ac:dyDescent="0.15">
      <c r="B155" s="24" t="s">
        <v>44</v>
      </c>
      <c r="C155" s="24" t="s">
        <v>11</v>
      </c>
      <c r="F155" s="28">
        <v>45812</v>
      </c>
    </row>
    <row r="156" spans="2:6" ht="30" customHeight="1" x14ac:dyDescent="0.15">
      <c r="B156" s="24" t="s">
        <v>44</v>
      </c>
      <c r="C156" s="24" t="s">
        <v>11</v>
      </c>
      <c r="F156" s="28">
        <v>45813</v>
      </c>
    </row>
    <row r="157" spans="2:6" ht="30" customHeight="1" x14ac:dyDescent="0.15">
      <c r="B157" s="24" t="s">
        <v>44</v>
      </c>
      <c r="C157" s="24" t="s">
        <v>11</v>
      </c>
      <c r="F157" s="28">
        <v>45814</v>
      </c>
    </row>
    <row r="158" spans="2:6" ht="30" customHeight="1" x14ac:dyDescent="0.15">
      <c r="B158" s="24" t="s">
        <v>44</v>
      </c>
      <c r="C158" s="24" t="s">
        <v>11</v>
      </c>
      <c r="F158" s="28">
        <v>45815</v>
      </c>
    </row>
    <row r="159" spans="2:6" ht="30" customHeight="1" x14ac:dyDescent="0.15">
      <c r="B159" s="24" t="s">
        <v>44</v>
      </c>
      <c r="C159" s="24" t="s">
        <v>11</v>
      </c>
      <c r="F159" s="28">
        <v>45816</v>
      </c>
    </row>
    <row r="160" spans="2:6" ht="30" customHeight="1" x14ac:dyDescent="0.15">
      <c r="B160" s="24" t="s">
        <v>44</v>
      </c>
      <c r="C160" s="24" t="s">
        <v>11</v>
      </c>
      <c r="F160" s="28">
        <v>45817</v>
      </c>
    </row>
    <row r="161" spans="2:6" ht="30" customHeight="1" x14ac:dyDescent="0.15">
      <c r="B161" s="24" t="s">
        <v>44</v>
      </c>
      <c r="C161" s="24" t="s">
        <v>11</v>
      </c>
      <c r="F161" s="28">
        <v>45818</v>
      </c>
    </row>
    <row r="162" spans="2:6" ht="30" customHeight="1" x14ac:dyDescent="0.15">
      <c r="B162" s="24" t="s">
        <v>44</v>
      </c>
      <c r="C162" s="24" t="s">
        <v>11</v>
      </c>
      <c r="F162" s="28">
        <v>45819</v>
      </c>
    </row>
    <row r="163" spans="2:6" ht="30" customHeight="1" x14ac:dyDescent="0.15">
      <c r="B163" s="24" t="s">
        <v>44</v>
      </c>
      <c r="C163" s="24" t="s">
        <v>11</v>
      </c>
      <c r="F163" s="28">
        <v>45820</v>
      </c>
    </row>
    <row r="164" spans="2:6" ht="30" customHeight="1" x14ac:dyDescent="0.15">
      <c r="B164" s="24" t="s">
        <v>44</v>
      </c>
      <c r="C164" s="24" t="s">
        <v>11</v>
      </c>
      <c r="F164" s="28">
        <v>45821</v>
      </c>
    </row>
    <row r="165" spans="2:6" ht="30" customHeight="1" x14ac:dyDescent="0.15">
      <c r="B165" s="24" t="s">
        <v>44</v>
      </c>
      <c r="C165" s="24" t="s">
        <v>11</v>
      </c>
      <c r="F165" s="28">
        <v>45822</v>
      </c>
    </row>
    <row r="166" spans="2:6" ht="30" customHeight="1" x14ac:dyDescent="0.15">
      <c r="B166" s="24" t="s">
        <v>44</v>
      </c>
      <c r="C166" s="24" t="s">
        <v>11</v>
      </c>
      <c r="F166" s="28">
        <v>45823</v>
      </c>
    </row>
    <row r="167" spans="2:6" ht="30" customHeight="1" x14ac:dyDescent="0.15">
      <c r="B167" s="24" t="s">
        <v>44</v>
      </c>
      <c r="C167" s="24" t="s">
        <v>11</v>
      </c>
      <c r="F167" s="28">
        <v>45824</v>
      </c>
    </row>
    <row r="168" spans="2:6" ht="30" customHeight="1" x14ac:dyDescent="0.15">
      <c r="B168" s="24" t="s">
        <v>44</v>
      </c>
      <c r="C168" s="24" t="s">
        <v>11</v>
      </c>
      <c r="F168" s="28">
        <v>45825</v>
      </c>
    </row>
    <row r="169" spans="2:6" ht="30" customHeight="1" x14ac:dyDescent="0.15">
      <c r="B169" s="24" t="s">
        <v>44</v>
      </c>
      <c r="C169" s="24" t="s">
        <v>11</v>
      </c>
      <c r="F169" s="28">
        <v>45826</v>
      </c>
    </row>
    <row r="170" spans="2:6" ht="30" customHeight="1" x14ac:dyDescent="0.15">
      <c r="B170" s="24" t="s">
        <v>44</v>
      </c>
      <c r="C170" s="24" t="s">
        <v>11</v>
      </c>
      <c r="F170" s="28">
        <v>45827</v>
      </c>
    </row>
    <row r="171" spans="2:6" ht="30" customHeight="1" x14ac:dyDescent="0.15">
      <c r="B171" s="24" t="s">
        <v>44</v>
      </c>
      <c r="C171" s="24" t="s">
        <v>11</v>
      </c>
      <c r="F171" s="28">
        <v>45828</v>
      </c>
    </row>
    <row r="172" spans="2:6" ht="30" customHeight="1" x14ac:dyDescent="0.15">
      <c r="B172" s="24" t="s">
        <v>44</v>
      </c>
      <c r="C172" s="24" t="s">
        <v>11</v>
      </c>
      <c r="F172" s="28">
        <v>45829</v>
      </c>
    </row>
    <row r="173" spans="2:6" ht="30" customHeight="1" x14ac:dyDescent="0.15">
      <c r="B173" s="24" t="s">
        <v>44</v>
      </c>
      <c r="C173" s="24" t="s">
        <v>11</v>
      </c>
      <c r="F173" s="28">
        <v>45830</v>
      </c>
    </row>
    <row r="174" spans="2:6" ht="30" customHeight="1" x14ac:dyDescent="0.15">
      <c r="B174" s="24" t="s">
        <v>44</v>
      </c>
      <c r="C174" s="24" t="s">
        <v>11</v>
      </c>
      <c r="F174" s="28">
        <v>45831</v>
      </c>
    </row>
    <row r="175" spans="2:6" ht="30" customHeight="1" x14ac:dyDescent="0.15">
      <c r="B175" s="24" t="s">
        <v>44</v>
      </c>
      <c r="C175" s="24" t="s">
        <v>11</v>
      </c>
      <c r="F175" s="28">
        <v>45832</v>
      </c>
    </row>
    <row r="176" spans="2:6" ht="30" customHeight="1" x14ac:dyDescent="0.15">
      <c r="B176" s="24" t="s">
        <v>44</v>
      </c>
      <c r="C176" s="24" t="s">
        <v>11</v>
      </c>
      <c r="F176" s="28">
        <v>45833</v>
      </c>
    </row>
    <row r="177" spans="2:6" ht="30" customHeight="1" x14ac:dyDescent="0.15">
      <c r="B177" s="24" t="s">
        <v>44</v>
      </c>
      <c r="C177" s="24" t="s">
        <v>11</v>
      </c>
      <c r="F177" s="28">
        <v>45834</v>
      </c>
    </row>
    <row r="178" spans="2:6" ht="30" customHeight="1" x14ac:dyDescent="0.15">
      <c r="B178" s="24" t="s">
        <v>44</v>
      </c>
      <c r="C178" s="24" t="s">
        <v>11</v>
      </c>
      <c r="F178" s="28">
        <v>45835</v>
      </c>
    </row>
    <row r="179" spans="2:6" ht="30" customHeight="1" x14ac:dyDescent="0.15">
      <c r="B179" s="24" t="s">
        <v>44</v>
      </c>
      <c r="C179" s="24" t="s">
        <v>11</v>
      </c>
      <c r="F179" s="28">
        <v>45836</v>
      </c>
    </row>
    <row r="180" spans="2:6" ht="30" customHeight="1" x14ac:dyDescent="0.15">
      <c r="B180" s="24" t="s">
        <v>44</v>
      </c>
      <c r="C180" s="24" t="s">
        <v>11</v>
      </c>
      <c r="F180" s="28">
        <v>45837</v>
      </c>
    </row>
    <row r="181" spans="2:6" ht="30" customHeight="1" x14ac:dyDescent="0.15">
      <c r="B181" s="24" t="s">
        <v>44</v>
      </c>
      <c r="C181" s="24" t="s">
        <v>11</v>
      </c>
      <c r="F181" s="28">
        <v>45838</v>
      </c>
    </row>
    <row r="182" spans="2:6" ht="30" customHeight="1" x14ac:dyDescent="0.15">
      <c r="B182" s="24" t="s">
        <v>44</v>
      </c>
      <c r="C182" s="24"/>
      <c r="F182" s="28">
        <v>45839</v>
      </c>
    </row>
    <row r="183" spans="2:6" ht="30" customHeight="1" x14ac:dyDescent="0.15">
      <c r="B183" s="24" t="s">
        <v>44</v>
      </c>
      <c r="C183" s="24"/>
      <c r="F183" s="28">
        <v>45840</v>
      </c>
    </row>
    <row r="184" spans="2:6" ht="30" customHeight="1" x14ac:dyDescent="0.15">
      <c r="B184" s="24" t="s">
        <v>44</v>
      </c>
      <c r="C184" s="24"/>
      <c r="F184" s="28">
        <v>45841</v>
      </c>
    </row>
    <row r="185" spans="2:6" ht="30" customHeight="1" x14ac:dyDescent="0.15">
      <c r="B185" s="24" t="s">
        <v>44</v>
      </c>
      <c r="C185" s="24"/>
      <c r="F185" s="28">
        <v>45842</v>
      </c>
    </row>
    <row r="186" spans="2:6" ht="30" customHeight="1" x14ac:dyDescent="0.15">
      <c r="B186" s="24" t="s">
        <v>44</v>
      </c>
      <c r="C186" s="24"/>
      <c r="F186" s="28">
        <v>45843</v>
      </c>
    </row>
    <row r="187" spans="2:6" ht="30" customHeight="1" x14ac:dyDescent="0.15">
      <c r="B187" s="24" t="s">
        <v>44</v>
      </c>
      <c r="C187" s="24"/>
      <c r="F187" s="28">
        <v>45844</v>
      </c>
    </row>
    <row r="188" spans="2:6" ht="30" customHeight="1" x14ac:dyDescent="0.15">
      <c r="B188" s="24" t="s">
        <v>44</v>
      </c>
      <c r="C188" s="24"/>
      <c r="F188" s="28">
        <v>45845</v>
      </c>
    </row>
    <row r="189" spans="2:6" ht="30" customHeight="1" x14ac:dyDescent="0.15">
      <c r="B189" s="24" t="s">
        <v>44</v>
      </c>
      <c r="C189" s="24"/>
      <c r="F189" s="28">
        <v>45846</v>
      </c>
    </row>
    <row r="190" spans="2:6" ht="30" customHeight="1" x14ac:dyDescent="0.15">
      <c r="B190" s="24" t="s">
        <v>44</v>
      </c>
      <c r="C190" s="24"/>
      <c r="F190" s="28">
        <v>45847</v>
      </c>
    </row>
    <row r="191" spans="2:6" ht="30" customHeight="1" x14ac:dyDescent="0.15">
      <c r="B191" s="24" t="s">
        <v>44</v>
      </c>
      <c r="C191" s="24"/>
      <c r="F191" s="28">
        <v>45848</v>
      </c>
    </row>
    <row r="192" spans="2:6" ht="30" customHeight="1" x14ac:dyDescent="0.15">
      <c r="B192" s="24" t="s">
        <v>44</v>
      </c>
      <c r="C192" s="24"/>
      <c r="F192" s="28">
        <v>45849</v>
      </c>
    </row>
    <row r="193" spans="2:6" ht="30" customHeight="1" x14ac:dyDescent="0.15">
      <c r="B193" s="24" t="s">
        <v>44</v>
      </c>
      <c r="C193" s="24"/>
      <c r="F193" s="28">
        <v>45850</v>
      </c>
    </row>
    <row r="194" spans="2:6" ht="30" customHeight="1" x14ac:dyDescent="0.15">
      <c r="B194" s="24" t="s">
        <v>44</v>
      </c>
      <c r="C194" s="24"/>
      <c r="F194" s="28">
        <v>45851</v>
      </c>
    </row>
    <row r="195" spans="2:6" ht="30" customHeight="1" x14ac:dyDescent="0.15">
      <c r="B195" s="24" t="s">
        <v>44</v>
      </c>
      <c r="C195" s="24"/>
      <c r="F195" s="28">
        <v>45852</v>
      </c>
    </row>
    <row r="196" spans="2:6" ht="30" customHeight="1" x14ac:dyDescent="0.15">
      <c r="B196" s="24" t="s">
        <v>44</v>
      </c>
      <c r="C196" s="24"/>
      <c r="F196" s="28">
        <v>45853</v>
      </c>
    </row>
    <row r="197" spans="2:6" ht="30" customHeight="1" x14ac:dyDescent="0.15">
      <c r="B197" s="24" t="s">
        <v>44</v>
      </c>
      <c r="C197" s="24"/>
      <c r="F197" s="28">
        <v>45854</v>
      </c>
    </row>
    <row r="198" spans="2:6" ht="30" customHeight="1" x14ac:dyDescent="0.15">
      <c r="B198" s="24" t="s">
        <v>44</v>
      </c>
      <c r="C198" s="24"/>
      <c r="F198" s="28">
        <v>45855</v>
      </c>
    </row>
    <row r="199" spans="2:6" ht="30" customHeight="1" x14ac:dyDescent="0.15">
      <c r="B199" s="24" t="s">
        <v>44</v>
      </c>
      <c r="C199" s="24"/>
      <c r="F199" s="28">
        <v>45856</v>
      </c>
    </row>
    <row r="200" spans="2:6" ht="30" customHeight="1" x14ac:dyDescent="0.15">
      <c r="B200" s="24" t="s">
        <v>44</v>
      </c>
      <c r="C200" s="24"/>
      <c r="F200" s="28">
        <v>45857</v>
      </c>
    </row>
    <row r="201" spans="2:6" ht="30" customHeight="1" x14ac:dyDescent="0.15">
      <c r="B201" s="24" t="s">
        <v>44</v>
      </c>
      <c r="C201" s="24"/>
      <c r="F201" s="28">
        <v>45858</v>
      </c>
    </row>
    <row r="202" spans="2:6" ht="30" customHeight="1" x14ac:dyDescent="0.15">
      <c r="B202" s="24" t="s">
        <v>44</v>
      </c>
      <c r="C202" s="24"/>
      <c r="F202" s="28">
        <v>45859</v>
      </c>
    </row>
    <row r="203" spans="2:6" ht="30" customHeight="1" x14ac:dyDescent="0.15">
      <c r="B203" s="24" t="s">
        <v>44</v>
      </c>
      <c r="C203" s="24"/>
      <c r="F203" s="28">
        <v>45860</v>
      </c>
    </row>
    <row r="204" spans="2:6" ht="30" customHeight="1" x14ac:dyDescent="0.15">
      <c r="B204" s="24" t="s">
        <v>44</v>
      </c>
      <c r="C204" s="24"/>
      <c r="F204" s="28">
        <v>45861</v>
      </c>
    </row>
    <row r="205" spans="2:6" ht="30" customHeight="1" x14ac:dyDescent="0.15">
      <c r="B205" s="24" t="s">
        <v>44</v>
      </c>
      <c r="C205" s="24"/>
      <c r="F205" s="28">
        <v>45862</v>
      </c>
    </row>
    <row r="206" spans="2:6" ht="30" customHeight="1" x14ac:dyDescent="0.15">
      <c r="B206" s="24"/>
      <c r="C206" s="24"/>
      <c r="F206" s="28">
        <v>45863</v>
      </c>
    </row>
    <row r="207" spans="2:6" ht="30" customHeight="1" x14ac:dyDescent="0.15">
      <c r="B207" s="24"/>
      <c r="C207" s="24"/>
      <c r="F207" s="28">
        <v>45864</v>
      </c>
    </row>
    <row r="208" spans="2:6" ht="30" customHeight="1" x14ac:dyDescent="0.15">
      <c r="B208" s="24"/>
      <c r="C208" s="24"/>
      <c r="F208" s="28">
        <v>45865</v>
      </c>
    </row>
    <row r="209" spans="2:6" ht="30" customHeight="1" x14ac:dyDescent="0.15">
      <c r="B209" s="24"/>
      <c r="C209" s="24"/>
      <c r="F209" s="28">
        <v>45866</v>
      </c>
    </row>
    <row r="210" spans="2:6" ht="30" customHeight="1" x14ac:dyDescent="0.15">
      <c r="B210" s="24"/>
      <c r="C210" s="24"/>
      <c r="F210" s="28">
        <v>45867</v>
      </c>
    </row>
    <row r="211" spans="2:6" ht="30" customHeight="1" x14ac:dyDescent="0.15">
      <c r="B211" s="24"/>
      <c r="C211" s="24"/>
      <c r="F211" s="28">
        <v>45868</v>
      </c>
    </row>
    <row r="212" spans="2:6" ht="30" customHeight="1" x14ac:dyDescent="0.15">
      <c r="B212" s="24"/>
      <c r="C212" s="24"/>
      <c r="F212" s="28">
        <v>45869</v>
      </c>
    </row>
    <row r="213" spans="2:6" ht="30" customHeight="1" x14ac:dyDescent="0.15">
      <c r="B213" s="24"/>
      <c r="C213" s="24"/>
      <c r="F213" s="28">
        <v>45870</v>
      </c>
    </row>
    <row r="214" spans="2:6" ht="30" customHeight="1" x14ac:dyDescent="0.15">
      <c r="B214" s="24"/>
      <c r="C214" s="24"/>
      <c r="F214" s="28">
        <v>45871</v>
      </c>
    </row>
    <row r="215" spans="2:6" ht="30" customHeight="1" x14ac:dyDescent="0.15">
      <c r="B215" s="24"/>
      <c r="C215" s="24"/>
      <c r="F215" s="28">
        <v>45872</v>
      </c>
    </row>
    <row r="216" spans="2:6" ht="30" customHeight="1" x14ac:dyDescent="0.15">
      <c r="B216" s="24"/>
      <c r="C216" s="24"/>
      <c r="F216" s="28">
        <v>45873</v>
      </c>
    </row>
    <row r="217" spans="2:6" ht="30" customHeight="1" x14ac:dyDescent="0.15">
      <c r="B217" s="24"/>
      <c r="C217" s="24"/>
      <c r="F217" s="28">
        <v>45874</v>
      </c>
    </row>
    <row r="218" spans="2:6" ht="30" customHeight="1" x14ac:dyDescent="0.15">
      <c r="B218" s="24"/>
      <c r="C218" s="24"/>
      <c r="F218" s="28">
        <v>45875</v>
      </c>
    </row>
    <row r="219" spans="2:6" ht="30" customHeight="1" x14ac:dyDescent="0.15">
      <c r="B219" s="24"/>
      <c r="C219" s="24"/>
      <c r="F219" s="28">
        <v>45876</v>
      </c>
    </row>
    <row r="220" spans="2:6" ht="30" customHeight="1" x14ac:dyDescent="0.15">
      <c r="B220" s="24"/>
      <c r="C220" s="24"/>
      <c r="F220" s="28">
        <v>45877</v>
      </c>
    </row>
    <row r="221" spans="2:6" ht="30" customHeight="1" x14ac:dyDescent="0.15">
      <c r="B221" s="24"/>
      <c r="C221" s="24"/>
      <c r="F221" s="28">
        <v>45878</v>
      </c>
    </row>
    <row r="222" spans="2:6" ht="30" customHeight="1" x14ac:dyDescent="0.15">
      <c r="B222" s="24"/>
      <c r="C222" s="24"/>
      <c r="F222" s="28">
        <v>45879</v>
      </c>
    </row>
    <row r="223" spans="2:6" ht="30" customHeight="1" x14ac:dyDescent="0.15">
      <c r="B223" s="24"/>
      <c r="C223" s="24"/>
      <c r="F223" s="28">
        <v>45880</v>
      </c>
    </row>
    <row r="224" spans="2:6" ht="30" customHeight="1" x14ac:dyDescent="0.15">
      <c r="B224" s="24"/>
      <c r="C224" s="24"/>
      <c r="F224" s="28">
        <v>45881</v>
      </c>
    </row>
    <row r="225" spans="2:6" ht="30" customHeight="1" x14ac:dyDescent="0.15">
      <c r="B225" s="24"/>
      <c r="C225" s="24"/>
      <c r="F225" s="28">
        <v>45882</v>
      </c>
    </row>
    <row r="226" spans="2:6" ht="30" customHeight="1" x14ac:dyDescent="0.15">
      <c r="B226" s="24"/>
      <c r="C226" s="24"/>
      <c r="F226" s="28">
        <v>45883</v>
      </c>
    </row>
    <row r="227" spans="2:6" ht="30" customHeight="1" x14ac:dyDescent="0.15">
      <c r="B227" s="24"/>
      <c r="C227" s="24"/>
      <c r="F227" s="28">
        <v>45884</v>
      </c>
    </row>
    <row r="228" spans="2:6" ht="30" customHeight="1" x14ac:dyDescent="0.15">
      <c r="B228" s="24"/>
      <c r="C228" s="24"/>
      <c r="F228" s="28">
        <v>45885</v>
      </c>
    </row>
    <row r="229" spans="2:6" ht="30" customHeight="1" x14ac:dyDescent="0.15">
      <c r="B229" s="24"/>
      <c r="C229" s="24"/>
      <c r="F229" s="28">
        <v>45886</v>
      </c>
    </row>
    <row r="230" spans="2:6" ht="30" customHeight="1" x14ac:dyDescent="0.15">
      <c r="B230" s="24"/>
      <c r="C230" s="24"/>
      <c r="F230" s="28">
        <v>45887</v>
      </c>
    </row>
    <row r="231" spans="2:6" ht="30" customHeight="1" x14ac:dyDescent="0.15">
      <c r="B231" s="24"/>
      <c r="C231" s="24"/>
      <c r="F231" s="28">
        <v>45888</v>
      </c>
    </row>
    <row r="232" spans="2:6" ht="30" customHeight="1" x14ac:dyDescent="0.15">
      <c r="B232" s="24"/>
      <c r="C232" s="24"/>
      <c r="F232" s="28">
        <v>45889</v>
      </c>
    </row>
    <row r="233" spans="2:6" ht="30" customHeight="1" x14ac:dyDescent="0.15">
      <c r="B233" s="24"/>
      <c r="C233" s="24"/>
      <c r="F233" s="28">
        <v>45890</v>
      </c>
    </row>
    <row r="234" spans="2:6" ht="30" customHeight="1" x14ac:dyDescent="0.15">
      <c r="B234" s="24"/>
      <c r="C234" s="24"/>
      <c r="F234" s="28">
        <v>45891</v>
      </c>
    </row>
    <row r="235" spans="2:6" ht="30" customHeight="1" x14ac:dyDescent="0.15">
      <c r="B235" s="24"/>
      <c r="C235" s="24"/>
      <c r="F235" s="28">
        <v>45892</v>
      </c>
    </row>
    <row r="236" spans="2:6" ht="30" customHeight="1" x14ac:dyDescent="0.15">
      <c r="B236" s="24"/>
      <c r="C236" s="24"/>
      <c r="F236" s="28">
        <v>45893</v>
      </c>
    </row>
    <row r="237" spans="2:6" ht="30" customHeight="1" x14ac:dyDescent="0.15">
      <c r="B237" s="24"/>
      <c r="C237" s="24"/>
      <c r="F237" s="28">
        <v>45894</v>
      </c>
    </row>
    <row r="238" spans="2:6" ht="30" customHeight="1" x14ac:dyDescent="0.15">
      <c r="B238" s="24"/>
      <c r="C238" s="24"/>
      <c r="F238" s="28">
        <v>45895</v>
      </c>
    </row>
    <row r="239" spans="2:6" ht="30" customHeight="1" x14ac:dyDescent="0.15">
      <c r="B239" s="24"/>
      <c r="C239" s="24"/>
      <c r="F239" s="28">
        <v>45896</v>
      </c>
    </row>
    <row r="240" spans="2:6" ht="30" customHeight="1" x14ac:dyDescent="0.15">
      <c r="B240" s="24"/>
      <c r="C240" s="24"/>
      <c r="F240" s="28">
        <v>45897</v>
      </c>
    </row>
    <row r="241" spans="2:6" ht="30" customHeight="1" x14ac:dyDescent="0.15">
      <c r="B241" s="24"/>
      <c r="C241" s="24"/>
      <c r="F241" s="28">
        <v>45898</v>
      </c>
    </row>
    <row r="242" spans="2:6" ht="30" customHeight="1" x14ac:dyDescent="0.15">
      <c r="B242" s="24"/>
      <c r="C242" s="24"/>
      <c r="F242" s="28">
        <v>45899</v>
      </c>
    </row>
    <row r="243" spans="2:6" ht="30" customHeight="1" x14ac:dyDescent="0.15">
      <c r="B243" s="24"/>
      <c r="C243" s="24"/>
      <c r="F243" s="28">
        <v>45900</v>
      </c>
    </row>
    <row r="244" spans="2:6" ht="30" customHeight="1" x14ac:dyDescent="0.15">
      <c r="B244" s="24"/>
      <c r="C244" s="24"/>
      <c r="F244" s="28">
        <v>45901</v>
      </c>
    </row>
    <row r="245" spans="2:6" ht="30" customHeight="1" x14ac:dyDescent="0.15">
      <c r="B245" s="24"/>
      <c r="C245" s="24"/>
      <c r="F245" s="28">
        <v>45902</v>
      </c>
    </row>
    <row r="246" spans="2:6" ht="30" customHeight="1" x14ac:dyDescent="0.15">
      <c r="B246" s="24"/>
      <c r="C246" s="24"/>
      <c r="F246" s="28">
        <v>45903</v>
      </c>
    </row>
    <row r="247" spans="2:6" ht="30" customHeight="1" x14ac:dyDescent="0.15">
      <c r="B247" s="24"/>
      <c r="C247" s="24"/>
      <c r="F247" s="28">
        <v>45904</v>
      </c>
    </row>
    <row r="248" spans="2:6" ht="30" customHeight="1" x14ac:dyDescent="0.15">
      <c r="B248" s="24"/>
      <c r="C248" s="24"/>
      <c r="F248" s="28">
        <v>45905</v>
      </c>
    </row>
    <row r="249" spans="2:6" ht="30" customHeight="1" x14ac:dyDescent="0.15">
      <c r="B249" s="24"/>
      <c r="C249" s="24"/>
      <c r="F249" s="28">
        <v>45906</v>
      </c>
    </row>
    <row r="250" spans="2:6" ht="30" customHeight="1" x14ac:dyDescent="0.15">
      <c r="B250" s="24"/>
      <c r="C250" s="24"/>
      <c r="F250" s="28">
        <v>45907</v>
      </c>
    </row>
    <row r="251" spans="2:6" ht="30" customHeight="1" x14ac:dyDescent="0.15">
      <c r="B251" s="24"/>
      <c r="C251" s="24"/>
      <c r="F251" s="28">
        <v>45908</v>
      </c>
    </row>
    <row r="252" spans="2:6" ht="30" customHeight="1" x14ac:dyDescent="0.15">
      <c r="B252" s="24"/>
      <c r="C252" s="24"/>
      <c r="F252" s="28">
        <v>45909</v>
      </c>
    </row>
    <row r="253" spans="2:6" ht="30" customHeight="1" x14ac:dyDescent="0.15">
      <c r="B253" s="24"/>
      <c r="C253" s="24"/>
      <c r="F253" s="28">
        <v>45910</v>
      </c>
    </row>
    <row r="254" spans="2:6" ht="30" customHeight="1" x14ac:dyDescent="0.15">
      <c r="B254" s="24"/>
      <c r="C254" s="24"/>
      <c r="F254" s="28">
        <v>45911</v>
      </c>
    </row>
    <row r="255" spans="2:6" ht="30" customHeight="1" x14ac:dyDescent="0.15">
      <c r="B255" s="24"/>
      <c r="C255" s="24"/>
      <c r="F255" s="28">
        <v>45912</v>
      </c>
    </row>
    <row r="256" spans="2:6" ht="30" customHeight="1" x14ac:dyDescent="0.15">
      <c r="B256" s="24"/>
      <c r="C256" s="24"/>
      <c r="F256" s="28">
        <v>45913</v>
      </c>
    </row>
    <row r="257" spans="2:6" ht="30" customHeight="1" x14ac:dyDescent="0.15">
      <c r="B257" s="24"/>
      <c r="C257" s="24"/>
      <c r="F257" s="28">
        <v>45914</v>
      </c>
    </row>
    <row r="258" spans="2:6" ht="30" customHeight="1" x14ac:dyDescent="0.15">
      <c r="B258" s="24"/>
      <c r="C258" s="24"/>
      <c r="F258" s="28">
        <v>45915</v>
      </c>
    </row>
    <row r="259" spans="2:6" ht="30" customHeight="1" x14ac:dyDescent="0.15">
      <c r="B259" s="24"/>
      <c r="C259" s="24"/>
      <c r="F259" s="28">
        <v>45916</v>
      </c>
    </row>
    <row r="260" spans="2:6" ht="30" customHeight="1" x14ac:dyDescent="0.15">
      <c r="B260" s="24"/>
      <c r="C260" s="24"/>
      <c r="F260" s="28">
        <v>45917</v>
      </c>
    </row>
    <row r="261" spans="2:6" ht="30" customHeight="1" x14ac:dyDescent="0.15">
      <c r="B261" s="24"/>
      <c r="C261" s="24"/>
      <c r="F261" s="28">
        <v>45918</v>
      </c>
    </row>
    <row r="262" spans="2:6" ht="30" customHeight="1" x14ac:dyDescent="0.15">
      <c r="B262" s="24"/>
      <c r="C262" s="24"/>
      <c r="F262" s="28">
        <v>45919</v>
      </c>
    </row>
    <row r="263" spans="2:6" ht="30" customHeight="1" x14ac:dyDescent="0.15">
      <c r="B263" s="24"/>
      <c r="C263" s="24"/>
      <c r="F263" s="28">
        <v>45920</v>
      </c>
    </row>
    <row r="264" spans="2:6" ht="30" customHeight="1" x14ac:dyDescent="0.15">
      <c r="B264" s="24"/>
      <c r="C264" s="24"/>
      <c r="F264" s="28">
        <v>45921</v>
      </c>
    </row>
    <row r="265" spans="2:6" ht="30" customHeight="1" x14ac:dyDescent="0.15">
      <c r="B265" s="24"/>
      <c r="C265" s="24"/>
      <c r="F265" s="28">
        <v>45922</v>
      </c>
    </row>
    <row r="266" spans="2:6" ht="30" customHeight="1" x14ac:dyDescent="0.15">
      <c r="B266" s="24"/>
      <c r="C266" s="24"/>
      <c r="F266" s="28">
        <v>45923</v>
      </c>
    </row>
    <row r="267" spans="2:6" ht="30" customHeight="1" x14ac:dyDescent="0.15">
      <c r="B267" s="24"/>
      <c r="C267" s="24"/>
      <c r="F267" s="28">
        <v>45924</v>
      </c>
    </row>
    <row r="268" spans="2:6" ht="30" customHeight="1" x14ac:dyDescent="0.15">
      <c r="B268" s="24"/>
      <c r="C268" s="24"/>
      <c r="F268" s="28">
        <v>45925</v>
      </c>
    </row>
    <row r="269" spans="2:6" ht="30" customHeight="1" x14ac:dyDescent="0.15">
      <c r="B269" s="24"/>
      <c r="C269" s="24"/>
      <c r="F269" s="28">
        <v>45926</v>
      </c>
    </row>
    <row r="270" spans="2:6" ht="30" customHeight="1" x14ac:dyDescent="0.15">
      <c r="B270" s="24"/>
      <c r="C270" s="24"/>
      <c r="F270" s="28">
        <v>45927</v>
      </c>
    </row>
    <row r="271" spans="2:6" ht="30" customHeight="1" x14ac:dyDescent="0.15">
      <c r="B271" s="24"/>
      <c r="C271" s="24"/>
      <c r="F271" s="28">
        <v>45928</v>
      </c>
    </row>
    <row r="272" spans="2:6" ht="30" customHeight="1" x14ac:dyDescent="0.15">
      <c r="B272" s="24"/>
      <c r="C272" s="24"/>
      <c r="F272" s="28">
        <v>45929</v>
      </c>
    </row>
    <row r="273" spans="2:6" ht="30" customHeight="1" x14ac:dyDescent="0.15">
      <c r="B273" s="24"/>
      <c r="C273" s="24"/>
      <c r="F273" s="28">
        <v>45930</v>
      </c>
    </row>
    <row r="274" spans="2:6" ht="30" customHeight="1" x14ac:dyDescent="0.15">
      <c r="B274" s="24"/>
      <c r="C274" s="24"/>
      <c r="F274" s="28">
        <v>45931</v>
      </c>
    </row>
    <row r="275" spans="2:6" ht="30" customHeight="1" x14ac:dyDescent="0.15">
      <c r="B275" s="24"/>
      <c r="C275" s="24"/>
      <c r="F275" s="28">
        <v>45932</v>
      </c>
    </row>
    <row r="276" spans="2:6" ht="30" customHeight="1" x14ac:dyDescent="0.15">
      <c r="B276" s="24"/>
      <c r="C276" s="24"/>
      <c r="F276" s="28">
        <v>45933</v>
      </c>
    </row>
    <row r="277" spans="2:6" ht="30" customHeight="1" x14ac:dyDescent="0.15">
      <c r="F277" s="28">
        <v>45934</v>
      </c>
    </row>
    <row r="278" spans="2:6" ht="30" customHeight="1" x14ac:dyDescent="0.15">
      <c r="F278" s="28">
        <v>45935</v>
      </c>
    </row>
    <row r="279" spans="2:6" ht="30" customHeight="1" x14ac:dyDescent="0.15">
      <c r="F279" s="28">
        <v>45936</v>
      </c>
    </row>
    <row r="280" spans="2:6" ht="30" customHeight="1" x14ac:dyDescent="0.15">
      <c r="F280" s="28">
        <v>45937</v>
      </c>
    </row>
    <row r="281" spans="2:6" ht="30" customHeight="1" x14ac:dyDescent="0.15">
      <c r="F281" s="28">
        <v>45938</v>
      </c>
    </row>
    <row r="282" spans="2:6" ht="30" customHeight="1" x14ac:dyDescent="0.15">
      <c r="F282" s="28">
        <v>45939</v>
      </c>
    </row>
    <row r="283" spans="2:6" ht="30" customHeight="1" x14ac:dyDescent="0.15">
      <c r="F283" s="28">
        <v>45940</v>
      </c>
    </row>
    <row r="284" spans="2:6" ht="30" customHeight="1" x14ac:dyDescent="0.15">
      <c r="F284" s="28">
        <v>45941</v>
      </c>
    </row>
    <row r="285" spans="2:6" ht="30" customHeight="1" x14ac:dyDescent="0.15">
      <c r="F285" s="28">
        <v>45942</v>
      </c>
    </row>
    <row r="286" spans="2:6" ht="30" customHeight="1" x14ac:dyDescent="0.15">
      <c r="F286" s="28">
        <v>45943</v>
      </c>
    </row>
    <row r="287" spans="2:6" ht="30" customHeight="1" x14ac:dyDescent="0.15">
      <c r="F287" s="28">
        <v>45944</v>
      </c>
    </row>
    <row r="288" spans="2:6" ht="30" customHeight="1" x14ac:dyDescent="0.15">
      <c r="F288" s="28">
        <v>45945</v>
      </c>
    </row>
    <row r="289" spans="6:6" ht="30" customHeight="1" x14ac:dyDescent="0.15">
      <c r="F289" s="28">
        <v>45946</v>
      </c>
    </row>
    <row r="290" spans="6:6" ht="30" customHeight="1" x14ac:dyDescent="0.15">
      <c r="F290" s="28">
        <v>45947</v>
      </c>
    </row>
    <row r="291" spans="6:6" ht="30" customHeight="1" x14ac:dyDescent="0.15">
      <c r="F291" s="28">
        <v>45948</v>
      </c>
    </row>
    <row r="292" spans="6:6" ht="30" customHeight="1" x14ac:dyDescent="0.15">
      <c r="F292" s="28">
        <v>45949</v>
      </c>
    </row>
    <row r="293" spans="6:6" ht="30" customHeight="1" x14ac:dyDescent="0.15">
      <c r="F293" s="28">
        <v>45950</v>
      </c>
    </row>
    <row r="294" spans="6:6" ht="30" customHeight="1" x14ac:dyDescent="0.15">
      <c r="F294" s="28">
        <v>45951</v>
      </c>
    </row>
    <row r="295" spans="6:6" ht="30" customHeight="1" x14ac:dyDescent="0.15">
      <c r="F295" s="28">
        <v>45952</v>
      </c>
    </row>
    <row r="296" spans="6:6" ht="30" customHeight="1" x14ac:dyDescent="0.15">
      <c r="F296" s="28">
        <v>45953</v>
      </c>
    </row>
    <row r="297" spans="6:6" ht="30" customHeight="1" x14ac:dyDescent="0.15">
      <c r="F297" s="28">
        <v>45954</v>
      </c>
    </row>
    <row r="298" spans="6:6" ht="30" customHeight="1" x14ac:dyDescent="0.15">
      <c r="F298" s="28">
        <v>45955</v>
      </c>
    </row>
    <row r="299" spans="6:6" ht="30" customHeight="1" x14ac:dyDescent="0.15">
      <c r="F299" s="28">
        <v>45956</v>
      </c>
    </row>
    <row r="300" spans="6:6" ht="30" customHeight="1" x14ac:dyDescent="0.15">
      <c r="F300" s="28">
        <v>45957</v>
      </c>
    </row>
    <row r="301" spans="6:6" ht="30" customHeight="1" x14ac:dyDescent="0.15">
      <c r="F301" s="28">
        <v>45958</v>
      </c>
    </row>
    <row r="302" spans="6:6" ht="30" customHeight="1" x14ac:dyDescent="0.15">
      <c r="F302" s="28">
        <v>45959</v>
      </c>
    </row>
    <row r="303" spans="6:6" ht="30" customHeight="1" x14ac:dyDescent="0.15">
      <c r="F303" s="28">
        <v>45960</v>
      </c>
    </row>
    <row r="304" spans="6:6" ht="30" customHeight="1" x14ac:dyDescent="0.15">
      <c r="F304" s="28">
        <v>45961</v>
      </c>
    </row>
    <row r="305" spans="6:6" ht="30" customHeight="1" x14ac:dyDescent="0.15">
      <c r="F305" s="28">
        <v>45962</v>
      </c>
    </row>
    <row r="306" spans="6:6" ht="30" customHeight="1" x14ac:dyDescent="0.15">
      <c r="F306" s="28">
        <v>45963</v>
      </c>
    </row>
    <row r="307" spans="6:6" ht="30" customHeight="1" x14ac:dyDescent="0.15">
      <c r="F307" s="28">
        <v>45964</v>
      </c>
    </row>
    <row r="308" spans="6:6" ht="30" customHeight="1" x14ac:dyDescent="0.15">
      <c r="F308" s="28">
        <v>45965</v>
      </c>
    </row>
    <row r="309" spans="6:6" ht="30" customHeight="1" x14ac:dyDescent="0.15">
      <c r="F309" s="28">
        <v>45966</v>
      </c>
    </row>
    <row r="310" spans="6:6" ht="30" customHeight="1" x14ac:dyDescent="0.15">
      <c r="F310" s="28">
        <v>45967</v>
      </c>
    </row>
    <row r="311" spans="6:6" ht="30" customHeight="1" x14ac:dyDescent="0.15">
      <c r="F311" s="28">
        <v>45968</v>
      </c>
    </row>
    <row r="312" spans="6:6" ht="30" customHeight="1" x14ac:dyDescent="0.15">
      <c r="F312" s="28">
        <v>45969</v>
      </c>
    </row>
    <row r="313" spans="6:6" ht="30" customHeight="1" x14ac:dyDescent="0.15">
      <c r="F313" s="28">
        <v>45970</v>
      </c>
    </row>
    <row r="314" spans="6:6" ht="30" customHeight="1" x14ac:dyDescent="0.15">
      <c r="F314" s="28">
        <v>45971</v>
      </c>
    </row>
    <row r="315" spans="6:6" ht="30" customHeight="1" x14ac:dyDescent="0.15">
      <c r="F315" s="28">
        <v>45972</v>
      </c>
    </row>
    <row r="316" spans="6:6" ht="30" customHeight="1" x14ac:dyDescent="0.15">
      <c r="F316" s="28">
        <v>45973</v>
      </c>
    </row>
    <row r="317" spans="6:6" ht="30" customHeight="1" x14ac:dyDescent="0.15">
      <c r="F317" s="28">
        <v>45974</v>
      </c>
    </row>
    <row r="318" spans="6:6" ht="30" customHeight="1" x14ac:dyDescent="0.15">
      <c r="F318" s="28">
        <v>45975</v>
      </c>
    </row>
    <row r="319" spans="6:6" ht="30" customHeight="1" x14ac:dyDescent="0.15">
      <c r="F319" s="28">
        <v>45976</v>
      </c>
    </row>
    <row r="320" spans="6:6" ht="30" customHeight="1" x14ac:dyDescent="0.15">
      <c r="F320" s="28">
        <v>45977</v>
      </c>
    </row>
    <row r="321" spans="6:6" ht="30" customHeight="1" x14ac:dyDescent="0.15">
      <c r="F321" s="28">
        <v>45978</v>
      </c>
    </row>
    <row r="322" spans="6:6" ht="30" customHeight="1" x14ac:dyDescent="0.15">
      <c r="F322" s="28">
        <v>45979</v>
      </c>
    </row>
    <row r="323" spans="6:6" ht="30" customHeight="1" x14ac:dyDescent="0.15">
      <c r="F323" s="28">
        <v>45980</v>
      </c>
    </row>
    <row r="324" spans="6:6" ht="30" customHeight="1" x14ac:dyDescent="0.15">
      <c r="F324" s="28">
        <v>45981</v>
      </c>
    </row>
    <row r="325" spans="6:6" ht="30" customHeight="1" x14ac:dyDescent="0.15">
      <c r="F325" s="28">
        <v>45982</v>
      </c>
    </row>
    <row r="326" spans="6:6" ht="30" customHeight="1" x14ac:dyDescent="0.15">
      <c r="F326" s="28">
        <v>45983</v>
      </c>
    </row>
    <row r="327" spans="6:6" ht="30" customHeight="1" x14ac:dyDescent="0.15">
      <c r="F327" s="28">
        <v>45984</v>
      </c>
    </row>
    <row r="328" spans="6:6" ht="30" customHeight="1" x14ac:dyDescent="0.15">
      <c r="F328" s="28">
        <v>45985</v>
      </c>
    </row>
    <row r="329" spans="6:6" ht="30" customHeight="1" x14ac:dyDescent="0.15">
      <c r="F329" s="28">
        <v>45986</v>
      </c>
    </row>
    <row r="330" spans="6:6" ht="30" customHeight="1" x14ac:dyDescent="0.15">
      <c r="F330" s="28">
        <v>45987</v>
      </c>
    </row>
    <row r="331" spans="6:6" ht="30" customHeight="1" x14ac:dyDescent="0.15">
      <c r="F331" s="28">
        <v>45988</v>
      </c>
    </row>
    <row r="332" spans="6:6" ht="30" customHeight="1" x14ac:dyDescent="0.15">
      <c r="F332" s="28">
        <v>45989</v>
      </c>
    </row>
    <row r="333" spans="6:6" ht="30" customHeight="1" x14ac:dyDescent="0.15">
      <c r="F333" s="28">
        <v>45990</v>
      </c>
    </row>
    <row r="334" spans="6:6" ht="30" customHeight="1" x14ac:dyDescent="0.15">
      <c r="F334" s="28">
        <v>45991</v>
      </c>
    </row>
    <row r="335" spans="6:6" ht="30" customHeight="1" x14ac:dyDescent="0.15">
      <c r="F335" s="28">
        <v>45992</v>
      </c>
    </row>
    <row r="336" spans="6:6" ht="30" customHeight="1" x14ac:dyDescent="0.15">
      <c r="F336" s="28">
        <v>45993</v>
      </c>
    </row>
    <row r="337" spans="6:6" ht="30" customHeight="1" x14ac:dyDescent="0.15">
      <c r="F337" s="28">
        <v>45994</v>
      </c>
    </row>
    <row r="338" spans="6:6" ht="30" customHeight="1" x14ac:dyDescent="0.15">
      <c r="F338" s="28">
        <v>45995</v>
      </c>
    </row>
    <row r="339" spans="6:6" ht="30" customHeight="1" x14ac:dyDescent="0.15">
      <c r="F339" s="28">
        <v>45996</v>
      </c>
    </row>
    <row r="340" spans="6:6" ht="30" customHeight="1" x14ac:dyDescent="0.15">
      <c r="F340" s="28">
        <v>45997</v>
      </c>
    </row>
    <row r="341" spans="6:6" ht="30" customHeight="1" x14ac:dyDescent="0.15">
      <c r="F341" s="28">
        <v>45998</v>
      </c>
    </row>
    <row r="342" spans="6:6" ht="30" customHeight="1" x14ac:dyDescent="0.15">
      <c r="F342" s="28">
        <v>45999</v>
      </c>
    </row>
    <row r="343" spans="6:6" ht="30" customHeight="1" x14ac:dyDescent="0.15">
      <c r="F343" s="28">
        <v>46000</v>
      </c>
    </row>
    <row r="344" spans="6:6" ht="30" customHeight="1" x14ac:dyDescent="0.15">
      <c r="F344" s="28">
        <v>46001</v>
      </c>
    </row>
    <row r="345" spans="6:6" ht="30" customHeight="1" x14ac:dyDescent="0.15">
      <c r="F345" s="28">
        <v>46002</v>
      </c>
    </row>
    <row r="346" spans="6:6" ht="30" customHeight="1" x14ac:dyDescent="0.15">
      <c r="F346" s="28">
        <v>46003</v>
      </c>
    </row>
    <row r="347" spans="6:6" ht="30" customHeight="1" x14ac:dyDescent="0.15">
      <c r="F347" s="28">
        <v>46004</v>
      </c>
    </row>
    <row r="348" spans="6:6" ht="30" customHeight="1" x14ac:dyDescent="0.15">
      <c r="F348" s="28">
        <v>46005</v>
      </c>
    </row>
    <row r="349" spans="6:6" ht="30" customHeight="1" x14ac:dyDescent="0.15">
      <c r="F349" s="28">
        <v>46006</v>
      </c>
    </row>
    <row r="350" spans="6:6" ht="30" customHeight="1" x14ac:dyDescent="0.15">
      <c r="F350" s="28">
        <v>46007</v>
      </c>
    </row>
    <row r="351" spans="6:6" ht="30" customHeight="1" x14ac:dyDescent="0.15">
      <c r="F351" s="28">
        <v>46008</v>
      </c>
    </row>
    <row r="352" spans="6:6" ht="30" customHeight="1" x14ac:dyDescent="0.15">
      <c r="F352" s="28">
        <v>46009</v>
      </c>
    </row>
    <row r="353" spans="6:6" ht="30" customHeight="1" x14ac:dyDescent="0.15">
      <c r="F353" s="28">
        <v>46010</v>
      </c>
    </row>
    <row r="354" spans="6:6" ht="30" customHeight="1" x14ac:dyDescent="0.15">
      <c r="F354" s="28">
        <v>46011</v>
      </c>
    </row>
    <row r="355" spans="6:6" ht="30" customHeight="1" x14ac:dyDescent="0.15">
      <c r="F355" s="28">
        <v>46012</v>
      </c>
    </row>
    <row r="356" spans="6:6" ht="30" customHeight="1" x14ac:dyDescent="0.15">
      <c r="F356" s="28">
        <v>46013</v>
      </c>
    </row>
    <row r="357" spans="6:6" ht="30" customHeight="1" x14ac:dyDescent="0.15">
      <c r="F357" s="28">
        <v>46014</v>
      </c>
    </row>
    <row r="358" spans="6:6" ht="30" customHeight="1" x14ac:dyDescent="0.15">
      <c r="F358" s="28">
        <v>46015</v>
      </c>
    </row>
    <row r="359" spans="6:6" ht="30" customHeight="1" x14ac:dyDescent="0.15">
      <c r="F359" s="28">
        <v>46016</v>
      </c>
    </row>
    <row r="360" spans="6:6" ht="30" customHeight="1" x14ac:dyDescent="0.15">
      <c r="F360" s="28">
        <v>46017</v>
      </c>
    </row>
    <row r="361" spans="6:6" ht="30" customHeight="1" x14ac:dyDescent="0.15">
      <c r="F361" s="28">
        <v>46018</v>
      </c>
    </row>
    <row r="362" spans="6:6" ht="30" customHeight="1" x14ac:dyDescent="0.15">
      <c r="F362" s="28">
        <v>46019</v>
      </c>
    </row>
    <row r="363" spans="6:6" ht="30" customHeight="1" x14ac:dyDescent="0.15">
      <c r="F363" s="28">
        <v>46020</v>
      </c>
    </row>
    <row r="364" spans="6:6" ht="30" customHeight="1" x14ac:dyDescent="0.15">
      <c r="F364" s="28">
        <v>46021</v>
      </c>
    </row>
  </sheetData>
  <mergeCells count="2">
    <mergeCell ref="B2:C2"/>
    <mergeCell ref="B1:C1"/>
  </mergeCells>
  <dataValidations count="6">
    <dataValidation allowBlank="1" showInputMessage="1" showErrorMessage="1" prompt="This worksheet is used to populate the Owner and Assigned To columns as well as map a person to their title. Select cell B2 to navigate to Marketing Plan Data worksheet" sqref="A1" xr:uid="{00000000-0002-0000-0100-000000000000}"/>
    <dataValidation allowBlank="1" showInputMessage="1" showErrorMessage="1" prompt="Title of this worksheet is in this cell" sqref="B1" xr:uid="{00000000-0002-0000-0100-000001000000}"/>
    <dataValidation allowBlank="1" showInputMessage="1" showErrorMessage="1" prompt="Navigation link to Marketing Plan Data worksheet" sqref="B2:C3" xr:uid="{00000000-0002-0000-0100-000002000000}"/>
    <dataValidation allowBlank="1" showInputMessage="1" showErrorMessage="1" prompt="Enter Name in this column under this heading. Use heading filters to find specific entries" sqref="B4 H4" xr:uid="{00000000-0002-0000-0100-000003000000}"/>
    <dataValidation allowBlank="1" showInputMessage="1" showErrorMessage="1" prompt="Enter Title in this column under this heading" sqref="C4" xr:uid="{00000000-0002-0000-0100-000004000000}"/>
    <dataValidation type="list" allowBlank="1" showInputMessage="1" showErrorMessage="1" sqref="L5:L19" xr:uid="{20386514-3747-1B40-A773-EFFA56D7D62A}">
      <formula1>"ON,OFF"</formula1>
    </dataValidation>
  </dataValidations>
  <hyperlinks>
    <hyperlink ref="B2:C2" location="'Marketing Plan Data'!A1" tooltip="Select to navigate to Marketing Plan Data worksheet" display="Marketing Plan Data" xr:uid="{00000000-0004-0000-0100-000000000000}"/>
  </hyperlinks>
  <printOptions horizontalCentered="1"/>
  <pageMargins left="0.7" right="0.7" top="0.75" bottom="0.75" header="0.3" footer="0.3"/>
  <pageSetup fitToHeight="0" orientation="portrait" r:id="rId1"/>
  <headerFooter differentFirst="1">
    <oddFooter>Page &amp;P of &amp;N</oddFooter>
  </headerFooter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5E2AF-6D44-A741-B521-BB403D2B1292}">
  <dimension ref="A3:J20"/>
  <sheetViews>
    <sheetView workbookViewId="0">
      <selection activeCell="A6" sqref="A6:J6"/>
    </sheetView>
  </sheetViews>
  <sheetFormatPr baseColWidth="10" defaultRowHeight="14" x14ac:dyDescent="0.15"/>
  <cols>
    <col min="1" max="1" width="20.83203125" bestFit="1" customWidth="1"/>
    <col min="2" max="2" width="8.83203125" bestFit="1" customWidth="1"/>
    <col min="3" max="3" width="9.83203125" bestFit="1" customWidth="1"/>
    <col min="4" max="5" width="9.6640625" bestFit="1" customWidth="1"/>
    <col min="6" max="7" width="10.1640625" bestFit="1" customWidth="1"/>
    <col min="8" max="9" width="9" bestFit="1" customWidth="1"/>
    <col min="10" max="10" width="9.33203125" bestFit="1" customWidth="1"/>
  </cols>
  <sheetData>
    <row r="3" spans="1:10" ht="105" x14ac:dyDescent="0.15">
      <c r="A3" s="48" t="s">
        <v>36</v>
      </c>
      <c r="B3" t="s">
        <v>32</v>
      </c>
      <c r="C3" t="s">
        <v>33</v>
      </c>
      <c r="D3" t="s">
        <v>34</v>
      </c>
      <c r="E3" t="s">
        <v>35</v>
      </c>
      <c r="F3" t="s">
        <v>38</v>
      </c>
      <c r="G3" t="s">
        <v>39</v>
      </c>
      <c r="H3" t="s">
        <v>40</v>
      </c>
      <c r="I3" t="s">
        <v>41</v>
      </c>
      <c r="J3" t="s">
        <v>42</v>
      </c>
    </row>
    <row r="4" spans="1:10" ht="15" x14ac:dyDescent="0.15">
      <c r="A4" s="55" t="s">
        <v>49</v>
      </c>
      <c r="B4" s="47">
        <v>419524</v>
      </c>
      <c r="C4" s="47">
        <v>49</v>
      </c>
      <c r="D4" s="47">
        <v>49</v>
      </c>
      <c r="E4" s="47">
        <v>49</v>
      </c>
      <c r="F4" s="47">
        <v>518</v>
      </c>
      <c r="G4" s="47">
        <v>-131</v>
      </c>
      <c r="H4" s="47">
        <v>49</v>
      </c>
      <c r="I4" s="47">
        <v>49</v>
      </c>
      <c r="J4" s="47">
        <v>490000</v>
      </c>
    </row>
    <row r="5" spans="1:10" ht="15" x14ac:dyDescent="0.15">
      <c r="A5" s="24" t="s">
        <v>2</v>
      </c>
      <c r="B5" s="47">
        <v>63024</v>
      </c>
      <c r="C5" s="47">
        <v>29</v>
      </c>
      <c r="D5" s="47">
        <v>29</v>
      </c>
      <c r="E5" s="47">
        <v>29</v>
      </c>
      <c r="F5" s="47">
        <v>319</v>
      </c>
      <c r="G5" s="47">
        <v>-97</v>
      </c>
      <c r="H5" s="47">
        <v>29</v>
      </c>
      <c r="I5" s="47">
        <v>29</v>
      </c>
      <c r="J5" s="47">
        <v>290000</v>
      </c>
    </row>
    <row r="6" spans="1:10" ht="15" x14ac:dyDescent="0.15">
      <c r="A6" s="24" t="s">
        <v>1</v>
      </c>
      <c r="B6" s="47">
        <v>0</v>
      </c>
      <c r="C6" s="47">
        <v>5</v>
      </c>
      <c r="D6" s="47">
        <v>5</v>
      </c>
      <c r="E6" s="47">
        <v>5</v>
      </c>
      <c r="F6" s="47">
        <v>43</v>
      </c>
      <c r="G6" s="47">
        <v>0</v>
      </c>
      <c r="H6" s="47">
        <v>5</v>
      </c>
      <c r="I6" s="47">
        <v>5</v>
      </c>
      <c r="J6" s="47">
        <v>50000</v>
      </c>
    </row>
    <row r="7" spans="1:10" ht="15" x14ac:dyDescent="0.15">
      <c r="A7" s="24" t="s">
        <v>28</v>
      </c>
      <c r="B7" s="47">
        <v>336500</v>
      </c>
      <c r="C7" s="47">
        <v>13</v>
      </c>
      <c r="D7" s="47">
        <v>13</v>
      </c>
      <c r="E7" s="47">
        <v>13</v>
      </c>
      <c r="F7" s="47">
        <v>140</v>
      </c>
      <c r="G7" s="47">
        <v>-32</v>
      </c>
      <c r="H7" s="47">
        <v>13</v>
      </c>
      <c r="I7" s="47">
        <v>13</v>
      </c>
      <c r="J7" s="47">
        <v>130000</v>
      </c>
    </row>
    <row r="8" spans="1:10" ht="15" x14ac:dyDescent="0.15">
      <c r="A8" s="24" t="s">
        <v>31</v>
      </c>
      <c r="B8" s="47">
        <v>20000</v>
      </c>
      <c r="C8" s="47">
        <v>2</v>
      </c>
      <c r="D8" s="47">
        <v>2</v>
      </c>
      <c r="E8" s="47">
        <v>2</v>
      </c>
      <c r="F8" s="47">
        <v>16</v>
      </c>
      <c r="G8" s="47">
        <v>-2</v>
      </c>
      <c r="H8" s="47">
        <v>2</v>
      </c>
      <c r="I8" s="47">
        <v>2</v>
      </c>
      <c r="J8" s="47">
        <v>20000</v>
      </c>
    </row>
    <row r="9" spans="1:10" ht="15" x14ac:dyDescent="0.15">
      <c r="A9" s="55" t="s">
        <v>48</v>
      </c>
      <c r="B9" s="47">
        <v>45000</v>
      </c>
      <c r="C9" s="47">
        <v>3</v>
      </c>
      <c r="D9" s="47">
        <v>3</v>
      </c>
      <c r="E9" s="47">
        <v>3</v>
      </c>
      <c r="F9" s="47">
        <v>28</v>
      </c>
      <c r="G9" s="47">
        <v>-11</v>
      </c>
      <c r="H9" s="47">
        <v>3</v>
      </c>
      <c r="I9" s="47">
        <v>3</v>
      </c>
      <c r="J9" s="47">
        <v>6500</v>
      </c>
    </row>
    <row r="10" spans="1:10" ht="15" x14ac:dyDescent="0.15">
      <c r="A10" s="24" t="s">
        <v>28</v>
      </c>
      <c r="B10" s="47">
        <v>45000</v>
      </c>
      <c r="C10" s="47">
        <v>3</v>
      </c>
      <c r="D10" s="47">
        <v>3</v>
      </c>
      <c r="E10" s="47">
        <v>3</v>
      </c>
      <c r="F10" s="47">
        <v>28</v>
      </c>
      <c r="G10" s="47">
        <v>-11</v>
      </c>
      <c r="H10" s="47">
        <v>3</v>
      </c>
      <c r="I10" s="47">
        <v>3</v>
      </c>
      <c r="J10" s="47">
        <v>6500</v>
      </c>
    </row>
    <row r="11" spans="1:10" ht="15" x14ac:dyDescent="0.15">
      <c r="A11" s="55" t="s">
        <v>45</v>
      </c>
      <c r="B11" s="47">
        <v>35100</v>
      </c>
      <c r="C11" s="47">
        <v>11</v>
      </c>
      <c r="D11" s="47">
        <v>11</v>
      </c>
      <c r="E11" s="47">
        <v>10</v>
      </c>
      <c r="F11" s="47">
        <v>106</v>
      </c>
      <c r="G11" s="47">
        <v>-40</v>
      </c>
      <c r="H11" s="47">
        <v>11</v>
      </c>
      <c r="I11" s="47">
        <v>11</v>
      </c>
      <c r="J11" s="47">
        <v>114450</v>
      </c>
    </row>
    <row r="12" spans="1:10" ht="15" x14ac:dyDescent="0.15">
      <c r="A12" s="24" t="s">
        <v>1</v>
      </c>
      <c r="B12" s="47">
        <v>0</v>
      </c>
      <c r="C12" s="47">
        <v>8</v>
      </c>
      <c r="D12" s="47">
        <v>8</v>
      </c>
      <c r="E12" s="47">
        <v>8</v>
      </c>
      <c r="F12" s="47">
        <v>88</v>
      </c>
      <c r="G12" s="47">
        <v>-40</v>
      </c>
      <c r="H12" s="47">
        <v>8</v>
      </c>
      <c r="I12" s="47">
        <v>8</v>
      </c>
      <c r="J12" s="47">
        <v>80000</v>
      </c>
    </row>
    <row r="13" spans="1:10" ht="15" x14ac:dyDescent="0.15">
      <c r="A13" s="24" t="s">
        <v>28</v>
      </c>
      <c r="B13" s="47">
        <v>2100</v>
      </c>
      <c r="C13" s="47">
        <v>1</v>
      </c>
      <c r="D13" s="47">
        <v>1</v>
      </c>
      <c r="E13" s="47">
        <v>1</v>
      </c>
      <c r="F13" s="47">
        <v>5</v>
      </c>
      <c r="G13" s="47">
        <v>1</v>
      </c>
      <c r="H13" s="47">
        <v>1</v>
      </c>
      <c r="I13" s="47">
        <v>1</v>
      </c>
      <c r="J13" s="47">
        <v>1450</v>
      </c>
    </row>
    <row r="14" spans="1:10" ht="15" x14ac:dyDescent="0.15">
      <c r="A14" s="24" t="s">
        <v>31</v>
      </c>
      <c r="B14" s="47">
        <v>33000</v>
      </c>
      <c r="C14" s="47">
        <v>2</v>
      </c>
      <c r="D14" s="47">
        <v>2</v>
      </c>
      <c r="E14" s="47">
        <v>1</v>
      </c>
      <c r="F14" s="47">
        <v>13</v>
      </c>
      <c r="G14" s="47">
        <v>-1</v>
      </c>
      <c r="H14" s="47">
        <v>2</v>
      </c>
      <c r="I14" s="47">
        <v>2</v>
      </c>
      <c r="J14" s="47">
        <v>33000</v>
      </c>
    </row>
    <row r="15" spans="1:10" ht="15" x14ac:dyDescent="0.15">
      <c r="A15" s="55" t="s">
        <v>44</v>
      </c>
      <c r="B15" s="47">
        <v>2474990</v>
      </c>
      <c r="C15" s="47">
        <v>111</v>
      </c>
      <c r="D15" s="47">
        <v>113</v>
      </c>
      <c r="E15" s="47">
        <v>113</v>
      </c>
      <c r="F15" s="47">
        <v>1136</v>
      </c>
      <c r="G15" s="47">
        <v>-452</v>
      </c>
      <c r="H15" s="47">
        <v>113</v>
      </c>
      <c r="I15" s="47">
        <v>113</v>
      </c>
      <c r="J15" s="47">
        <v>2532625</v>
      </c>
    </row>
    <row r="16" spans="1:10" ht="15" x14ac:dyDescent="0.15">
      <c r="A16" s="24" t="s">
        <v>2</v>
      </c>
      <c r="B16" s="47">
        <v>204600</v>
      </c>
      <c r="C16" s="47">
        <v>21</v>
      </c>
      <c r="D16" s="47">
        <v>22</v>
      </c>
      <c r="E16" s="47">
        <v>22</v>
      </c>
      <c r="F16" s="47">
        <v>207</v>
      </c>
      <c r="G16" s="47">
        <v>-75</v>
      </c>
      <c r="H16" s="47">
        <v>22</v>
      </c>
      <c r="I16" s="47">
        <v>22</v>
      </c>
      <c r="J16" s="47">
        <v>604450</v>
      </c>
    </row>
    <row r="17" spans="1:10" ht="15" x14ac:dyDescent="0.15">
      <c r="A17" s="24" t="s">
        <v>1</v>
      </c>
      <c r="B17" s="47">
        <v>0</v>
      </c>
      <c r="C17" s="47">
        <v>62</v>
      </c>
      <c r="D17" s="47">
        <v>62</v>
      </c>
      <c r="E17" s="47">
        <v>62</v>
      </c>
      <c r="F17" s="47">
        <v>664</v>
      </c>
      <c r="G17" s="47">
        <v>-292</v>
      </c>
      <c r="H17" s="47">
        <v>62</v>
      </c>
      <c r="I17" s="47">
        <v>62</v>
      </c>
      <c r="J17" s="47">
        <v>1240000</v>
      </c>
    </row>
    <row r="18" spans="1:10" ht="15" x14ac:dyDescent="0.15">
      <c r="A18" s="24" t="s">
        <v>28</v>
      </c>
      <c r="B18" s="47">
        <v>2090390</v>
      </c>
      <c r="C18" s="47">
        <v>22</v>
      </c>
      <c r="D18" s="47">
        <v>23</v>
      </c>
      <c r="E18" s="47">
        <v>23</v>
      </c>
      <c r="F18" s="47">
        <v>215</v>
      </c>
      <c r="G18" s="47">
        <v>-71</v>
      </c>
      <c r="H18" s="47">
        <v>23</v>
      </c>
      <c r="I18" s="47">
        <v>23</v>
      </c>
      <c r="J18" s="47">
        <v>508175</v>
      </c>
    </row>
    <row r="19" spans="1:10" ht="15" x14ac:dyDescent="0.15">
      <c r="A19" s="24" t="s">
        <v>31</v>
      </c>
      <c r="B19" s="47">
        <v>180000</v>
      </c>
      <c r="C19" s="47">
        <v>6</v>
      </c>
      <c r="D19" s="47">
        <v>6</v>
      </c>
      <c r="E19" s="47">
        <v>6</v>
      </c>
      <c r="F19" s="47">
        <v>50</v>
      </c>
      <c r="G19" s="47">
        <v>-14</v>
      </c>
      <c r="H19" s="47">
        <v>6</v>
      </c>
      <c r="I19" s="47">
        <v>6</v>
      </c>
      <c r="J19" s="47">
        <v>180000</v>
      </c>
    </row>
    <row r="20" spans="1:10" ht="15" x14ac:dyDescent="0.15">
      <c r="A20" s="55" t="s">
        <v>37</v>
      </c>
      <c r="B20" s="47">
        <v>2974614</v>
      </c>
      <c r="C20" s="47">
        <v>174</v>
      </c>
      <c r="D20" s="47">
        <v>176</v>
      </c>
      <c r="E20" s="47">
        <v>175</v>
      </c>
      <c r="F20" s="47">
        <v>1788</v>
      </c>
      <c r="G20" s="47">
        <v>-634</v>
      </c>
      <c r="H20" s="47">
        <v>176</v>
      </c>
      <c r="I20" s="47">
        <v>176</v>
      </c>
      <c r="J20" s="47">
        <v>3143575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4E058-20BB-B24B-BE30-59EA61637524}">
  <dimension ref="A1:C7"/>
  <sheetViews>
    <sheetView workbookViewId="0">
      <selection activeCell="D6" sqref="D6"/>
    </sheetView>
  </sheetViews>
  <sheetFormatPr baseColWidth="10" defaultRowHeight="14" x14ac:dyDescent="0.15"/>
  <cols>
    <col min="1" max="1" width="19.1640625" bestFit="1" customWidth="1"/>
    <col min="2" max="2" width="16" bestFit="1" customWidth="1"/>
    <col min="3" max="3" width="12.5" bestFit="1" customWidth="1"/>
  </cols>
  <sheetData>
    <row r="1" spans="1:3" ht="15" x14ac:dyDescent="0.15">
      <c r="A1" s="48" t="s">
        <v>12</v>
      </c>
      <c r="B1" t="s">
        <v>43</v>
      </c>
    </row>
    <row r="3" spans="1:3" ht="45" x14ac:dyDescent="0.15">
      <c r="A3" s="48" t="s">
        <v>36</v>
      </c>
      <c r="B3" t="s">
        <v>32</v>
      </c>
      <c r="C3" t="s">
        <v>42</v>
      </c>
    </row>
    <row r="4" spans="1:3" ht="15" x14ac:dyDescent="0.15">
      <c r="A4" s="55" t="s">
        <v>48</v>
      </c>
      <c r="B4" s="47">
        <v>45000</v>
      </c>
      <c r="C4" s="47">
        <v>6500</v>
      </c>
    </row>
    <row r="5" spans="1:3" ht="15" x14ac:dyDescent="0.15">
      <c r="A5" s="55" t="s">
        <v>45</v>
      </c>
      <c r="B5" s="47">
        <v>5100</v>
      </c>
      <c r="C5" s="47">
        <v>4450</v>
      </c>
    </row>
    <row r="6" spans="1:3" ht="15" x14ac:dyDescent="0.15">
      <c r="A6" s="55" t="s">
        <v>44</v>
      </c>
      <c r="B6" s="47">
        <v>1270490</v>
      </c>
      <c r="C6" s="47">
        <v>552125</v>
      </c>
    </row>
    <row r="7" spans="1:3" ht="15" x14ac:dyDescent="0.15">
      <c r="A7" s="55" t="s">
        <v>37</v>
      </c>
      <c r="B7" s="47">
        <v>1320590</v>
      </c>
      <c r="C7" s="47">
        <v>563075</v>
      </c>
    </row>
  </sheetData>
  <pageMargins left="0.7" right="0.7" top="0.75" bottom="0.75" header="0.3" footer="0.3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EEA25CC0A0AC24199CDC46C25B8B0BC" ma:contentTypeVersion="12" ma:contentTypeDescription="Create a new document." ma:contentTypeScope="" ma:versionID="cf6cf056b5324d160236e2ac13572175">
  <xsd:schema xmlns:xsd="http://www.w3.org/2001/XMLSchema" xmlns:xs="http://www.w3.org/2001/XMLSchema" xmlns:p="http://schemas.microsoft.com/office/2006/metadata/properties" xmlns:ns1="http://schemas.microsoft.com/sharepoint/v3" xmlns:ns2="6dc4bcd6-49db-4c07-9060-8acfc67cef9f" xmlns:ns3="fb0879af-3eba-417a-a55a-ffe6dcd6ca77" targetNamespace="http://schemas.microsoft.com/office/2006/metadata/properties" ma:root="true" ma:fieldsID="308e4927137fd5e63b6be1bd7725299e" ns1:_="" ns2:_="" ns3:_="">
    <xsd:import namespace="http://schemas.microsoft.com/sharepoint/v3"/>
    <xsd:import namespace="6dc4bcd6-49db-4c07-9060-8acfc67cef9f"/>
    <xsd:import namespace="fb0879af-3eba-417a-a55a-ffe6dcd6ca7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3:SharedWithUsers" minOccurs="0"/>
                <xsd:element ref="ns3:SharedWithDetails" minOccurs="0"/>
                <xsd:element ref="ns3:LastSharedByUser" minOccurs="0"/>
                <xsd:element ref="ns3:LastSharedByTime" minOccurs="0"/>
                <xsd:element ref="ns1:_ip_UnifiedCompliancePolicyProperties" minOccurs="0"/>
                <xsd:element ref="ns1:_ip_UnifiedCompliancePolicyUIAction" minOccurs="0"/>
                <xsd:element ref="ns2:MediaServiceAutoTags" minOccurs="0"/>
                <xsd:element ref="ns2:MediaServiceEventHashCode" minOccurs="0"/>
                <xsd:element ref="ns2:MediaServiceGeneration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5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6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c4bcd6-49db-4c07-9060-8acfc67cef9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AutoTags" ma:index="17" nillable="true" ma:displayName="MediaServiceAutoTags" ma:internalName="MediaServiceAutoTags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0879af-3eba-417a-a55a-ffe6dcd6ca77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LastSharedByUser" ma:index="13" nillable="true" ma:displayName="Last Shared By User" ma:hidden="true" ma:internalName="LastSharedByUser" ma:readOnly="true">
      <xsd:simpleType>
        <xsd:restriction base="dms:Note"/>
      </xsd:simpleType>
    </xsd:element>
    <xsd:element name="LastSharedByTime" ma:index="14" nillable="true" ma:displayName="Last Shared By Time" ma:hidden="true" ma:internalName="LastSharedByTime" ma:readOnly="tru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B26FF4A-9A24-42D8-B946-9CA436224F6C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</ds:schemaRefs>
</ds:datastoreItem>
</file>

<file path=customXml/itemProps2.xml><?xml version="1.0" encoding="utf-8"?>
<ds:datastoreItem xmlns:ds="http://schemas.openxmlformats.org/officeDocument/2006/customXml" ds:itemID="{99945BEB-7D41-4FB6-9D32-A35A84B455C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ACF481C-B850-47D3-8383-E0C13159DD2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6dc4bcd6-49db-4c07-9060-8acfc67cef9f"/>
    <ds:schemaRef ds:uri="fb0879af-3eba-417a-a55a-ffe6dcd6ca7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23</vt:i4>
      </vt:variant>
    </vt:vector>
  </HeadingPairs>
  <TitlesOfParts>
    <vt:vector size="27" baseType="lpstr">
      <vt:lpstr>Marketing Plan Data</vt:lpstr>
      <vt:lpstr>List Data</vt:lpstr>
      <vt:lpstr>Sheet2</vt:lpstr>
      <vt:lpstr>Sheet3</vt:lpstr>
      <vt:lpstr>clCustom1</vt:lpstr>
      <vt:lpstr>clCustom2</vt:lpstr>
      <vt:lpstr>clCustom3</vt:lpstr>
      <vt:lpstr>clCustom4</vt:lpstr>
      <vt:lpstr>clCustom5</vt:lpstr>
      <vt:lpstr>clCustom6</vt:lpstr>
      <vt:lpstr>clCustom7</vt:lpstr>
      <vt:lpstr>clCustom8</vt:lpstr>
      <vt:lpstr>clNotStarted</vt:lpstr>
      <vt:lpstr>Collected_All</vt:lpstr>
      <vt:lpstr>ColumnTitle1</vt:lpstr>
      <vt:lpstr>ColumnTitle2</vt:lpstr>
      <vt:lpstr>Forms_Oweing</vt:lpstr>
      <vt:lpstr>Names</vt:lpstr>
      <vt:lpstr>'List Data'!Print_Titles</vt:lpstr>
      <vt:lpstr>'Marketing Plan Data'!Print_Titles</vt:lpstr>
      <vt:lpstr>txtCustom1</vt:lpstr>
      <vt:lpstr>txtCustom2</vt:lpstr>
      <vt:lpstr>txtCustom3</vt:lpstr>
      <vt:lpstr>txtCustom5</vt:lpstr>
      <vt:lpstr>txtCustom6</vt:lpstr>
      <vt:lpstr>'Marketing Plan Data'!txtCustom7</vt:lpstr>
      <vt:lpstr>txtCustom8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2018-08-24T02:22:35Z</dcterms:created>
  <dcterms:modified xsi:type="dcterms:W3CDTF">2025-03-29T21:26:12Z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0x010100DEEA25CC0A0AC24199CDC46C25B8B0BC</vt:lpwstr>
  </property>
</Properties>
</file>