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0290"/>
  </bookViews>
  <sheets>
    <sheet name="Sheet2" sheetId="3" r:id="rId1"/>
    <sheet name="BillOfMaterials" sheetId="1" r:id="rId2"/>
  </sheets>
  <calcPr calcId="144525"/>
  <pivotCaches>
    <pivotCache cacheId="6" r:id="rId3"/>
  </pivotCaches>
</workbook>
</file>

<file path=xl/calcChain.xml><?xml version="1.0" encoding="utf-8"?>
<calcChain xmlns="http://schemas.openxmlformats.org/spreadsheetml/2006/main">
  <c r="J2" i="1" l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l="1"/>
  <c r="L30" i="1" s="1"/>
  <c r="L31" i="1" s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9" i="1" l="1"/>
  <c r="I31" i="1" s="1"/>
</calcChain>
</file>

<file path=xl/sharedStrings.xml><?xml version="1.0" encoding="utf-8"?>
<sst xmlns="http://schemas.openxmlformats.org/spreadsheetml/2006/main" count="158" uniqueCount="117">
  <si>
    <t>Item</t>
  </si>
  <si>
    <t>Qty</t>
  </si>
  <si>
    <t>Reference</t>
  </si>
  <si>
    <t>Part Name</t>
  </si>
  <si>
    <t>J4-7</t>
  </si>
  <si>
    <t>U9-10</t>
  </si>
  <si>
    <t>U6</t>
  </si>
  <si>
    <t>C1-46 C56-57</t>
  </si>
  <si>
    <t>C52-55</t>
  </si>
  <si>
    <t>C47-51</t>
  </si>
  <si>
    <t>J8-11</t>
  </si>
  <si>
    <t>U15-18</t>
  </si>
  <si>
    <t>D6-7</t>
  </si>
  <si>
    <t>D1-5</t>
  </si>
  <si>
    <t>U5</t>
  </si>
  <si>
    <t>R36-39</t>
  </si>
  <si>
    <t>J20</t>
  </si>
  <si>
    <t>U1-4</t>
  </si>
  <si>
    <t>U7</t>
  </si>
  <si>
    <t>U8</t>
  </si>
  <si>
    <t>J21-22</t>
  </si>
  <si>
    <t>R20-21 R23-24 R26-27 R29-30 R32-33</t>
  </si>
  <si>
    <t>R44-47</t>
  </si>
  <si>
    <t>R48 R84-87</t>
  </si>
  <si>
    <t>R19 R22 R25 R28 R31 R34-35</t>
  </si>
  <si>
    <t>R49-52</t>
  </si>
  <si>
    <t>R40-43</t>
  </si>
  <si>
    <t>R53-60</t>
  </si>
  <si>
    <t>Package</t>
  </si>
  <si>
    <t>Digikey#</t>
  </si>
  <si>
    <t>Qty1 Price</t>
  </si>
  <si>
    <t>Total</t>
  </si>
  <si>
    <t>8419K-ND</t>
  </si>
  <si>
    <t>STDOFF HEX M/F 6-32 1.125"L ALUM</t>
  </si>
  <si>
    <t>SCREW</t>
  </si>
  <si>
    <t>48LFCSP</t>
  </si>
  <si>
    <t>AD7264BCPZ-ND</t>
  </si>
  <si>
    <t>IC EEPROM 1KBIT 1MHZ 8SOIC</t>
  </si>
  <si>
    <t>8SOIC</t>
  </si>
  <si>
    <t>IC ADC 14BIT 2CH 1MSPS 48LFCSP</t>
  </si>
  <si>
    <t>490-1532-1-ND</t>
  </si>
  <si>
    <t>CAP CER .1UF 16V 10% X7R 0603</t>
  </si>
  <si>
    <t>Filtering Cap (optional)</t>
  </si>
  <si>
    <t>CAP CER 10UF 10V Y5V 0805</t>
  </si>
  <si>
    <t>445-1371-1-ND</t>
  </si>
  <si>
    <t>CONN HEADER VERT SGL 2POS GOLD</t>
  </si>
  <si>
    <t>3M9447-ND</t>
  </si>
  <si>
    <t>PTH 2Pin</t>
  </si>
  <si>
    <t>40 -Pin Flash Socket</t>
  </si>
  <si>
    <t>PTH 40Pin</t>
  </si>
  <si>
    <t>N/A</t>
  </si>
  <si>
    <t>IC LOAD SWITCH MICROFET6</t>
  </si>
  <si>
    <t>MLP6</t>
  </si>
  <si>
    <t>FPF2223CT-ND</t>
  </si>
  <si>
    <t>LED 1.6X0.8 470NM BL WTR CLR SMD</t>
  </si>
  <si>
    <t>754-1434-1-ND</t>
  </si>
  <si>
    <t>365-1410-1-ND</t>
  </si>
  <si>
    <t>LED RED/GRN/BLUE 1204 SMD</t>
  </si>
  <si>
    <t>IC SENSOR/THERM COMP DIG 8-SOIC</t>
  </si>
  <si>
    <t>LM92CIM-ND</t>
  </si>
  <si>
    <t>RES .05 OHM 1/2W .5% 4-TERM 1206</t>
  </si>
  <si>
    <t>LVK12R050DERCT-ND</t>
  </si>
  <si>
    <t>RES-4KELVINSMT</t>
  </si>
  <si>
    <t>CONN HEADER 8POS .100 STR 30AU</t>
  </si>
  <si>
    <t>PTH 8pin</t>
  </si>
  <si>
    <t>609-3362-ND</t>
  </si>
  <si>
    <t>J12-19, J3, J23</t>
  </si>
  <si>
    <t>3M9173-ND</t>
  </si>
  <si>
    <t>CONN HEADER 6POS 2MM VERT T/H</t>
  </si>
  <si>
    <t>PTH 6pin</t>
  </si>
  <si>
    <t>PTH 40pin</t>
  </si>
  <si>
    <t>RMCF1/16100JRCT-ND</t>
  </si>
  <si>
    <t>RES 100 OHM 1/10W 5% 0603 SMD</t>
  </si>
  <si>
    <t>RMCF1/16100KJRCT-ND</t>
  </si>
  <si>
    <t>RES 100K OHM 1/10W 5% 0603 SMD</t>
  </si>
  <si>
    <t>RMCF1/1610KJRCT-ND</t>
  </si>
  <si>
    <t>RES 10K OHM 1/10W 5% 0603 SMD</t>
  </si>
  <si>
    <t>RMCF1/16180JRCT-ND</t>
  </si>
  <si>
    <t>RES 180 OHM 1/10W 5% 0603 SMD</t>
  </si>
  <si>
    <t>R2,R1</t>
  </si>
  <si>
    <t>RMCF1/162.2KJRCT-ND</t>
  </si>
  <si>
    <t>RES 2.2K OHM 1/10W 5% 0603 SMD</t>
  </si>
  <si>
    <t>RES 36 OHM 1/10W 5% 0603 SMD</t>
  </si>
  <si>
    <t>311-36GRCT-ND</t>
  </si>
  <si>
    <t>RMCF1/164.7KJRCT-ND</t>
  </si>
  <si>
    <t>RES 4.7K OHM 1/10W 5% 0603 SMD</t>
  </si>
  <si>
    <t>Filtering Resistor (Optional)</t>
  </si>
  <si>
    <t>J2, J1</t>
  </si>
  <si>
    <t xml:space="preserve"> CONN HEADER FMALE 32POS .1" GOLD x3</t>
  </si>
  <si>
    <t>PTH 96pin</t>
  </si>
  <si>
    <t>S7065-ND</t>
  </si>
  <si>
    <t>IC LED DRIVER RGBA 28-TSSOP</t>
  </si>
  <si>
    <t>28TSSOP</t>
  </si>
  <si>
    <t>568-4067-1-ND</t>
  </si>
  <si>
    <t>IC I/O EXPANDER I2C 40B 56HVQFN</t>
  </si>
  <si>
    <t>56HVQFN</t>
  </si>
  <si>
    <t>568-3240-1-ND</t>
  </si>
  <si>
    <t>A34344-40-ND</t>
  </si>
  <si>
    <t>1/2 CONN HEADR BRKWAY .100 80POS STR</t>
  </si>
  <si>
    <t>10Bd Qty</t>
  </si>
  <si>
    <t>Qty10 Price</t>
  </si>
  <si>
    <t>Total2</t>
  </si>
  <si>
    <t>AT24C01BN-SH-B-ND</t>
  </si>
  <si>
    <t>Category</t>
  </si>
  <si>
    <t>Standoff</t>
  </si>
  <si>
    <t>CurrentSense</t>
  </si>
  <si>
    <t>Identification</t>
  </si>
  <si>
    <t>Discrete</t>
  </si>
  <si>
    <t>Header</t>
  </si>
  <si>
    <t>Socket</t>
  </si>
  <si>
    <t>Power Cut-Off</t>
  </si>
  <si>
    <t>LED</t>
  </si>
  <si>
    <t>Expansion</t>
  </si>
  <si>
    <t>Row Labels</t>
  </si>
  <si>
    <t>(blank)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</si>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</sst>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 II Bill</a:t>
            </a:r>
            <a:r>
              <a:rPr lang="en-US" baseline="0"/>
              <a:t> of Materials Breakdown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Sheet2!$B$20</c:f>
              <c:strCache>
                <c:ptCount val="1"/>
                <c:pt idx="0">
                  <c:v>Sum of Total</c:v>
                </c:pt>
              </c:strCache>
            </c:strRef>
          </c:tx>
          <c:dLbls>
            <c:dLbl>
              <c:idx val="0"/>
              <c:layout>
                <c:manualLayout>
                  <c:x val="2.3730070448646643E-2"/>
                  <c:y val="-7.879490150637311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9662588060808304E-3"/>
                  <c:y val="2.162997296253379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9325176121615524E-3"/>
                  <c:y val="2.9354963306295868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707823507601038E-2"/>
                  <c:y val="-4.634994206257128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6.5257693733778169E-2"/>
                  <c:y val="1.390498261877172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1865035224323322E-2"/>
                  <c:y val="3.3989957512553112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5.9325176121616627E-2"/>
                  <c:y val="2.3174971031286212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2.9662588060808306E-2"/>
                  <c:y val="-0.2858246427191966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4.449388209121246E-2"/>
                  <c:y val="-4.171494785631518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</c:dLbl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Sheet2!$A$21:$A$29</c:f>
              <c:strCache>
                <c:ptCount val="9"/>
                <c:pt idx="0">
                  <c:v>CurrentSense</c:v>
                </c:pt>
                <c:pt idx="1">
                  <c:v>Discrete</c:v>
                </c:pt>
                <c:pt idx="2">
                  <c:v>Expansion</c:v>
                </c:pt>
                <c:pt idx="3">
                  <c:v>Header</c:v>
                </c:pt>
                <c:pt idx="4">
                  <c:v>Identification</c:v>
                </c:pt>
                <c:pt idx="5">
                  <c:v>LED</c:v>
                </c:pt>
                <c:pt idx="6">
                  <c:v>Power Cut-Off</c:v>
                </c:pt>
                <c:pt idx="7">
                  <c:v>Socket</c:v>
                </c:pt>
                <c:pt idx="8">
                  <c:v>Standoff</c:v>
                </c:pt>
              </c:strCache>
            </c:strRef>
          </c:cat>
          <c:val>
            <c:numRef>
              <c:f>Sheet2!$B$21:$B$29</c:f>
              <c:numCache>
                <c:formatCode>"$"#,##0.00</c:formatCode>
                <c:ptCount val="9"/>
                <c:pt idx="0">
                  <c:v>28.93</c:v>
                </c:pt>
                <c:pt idx="1">
                  <c:v>2.4589999999999996</c:v>
                </c:pt>
                <c:pt idx="2">
                  <c:v>5.4</c:v>
                </c:pt>
                <c:pt idx="3">
                  <c:v>16.579999999999998</c:v>
                </c:pt>
                <c:pt idx="4">
                  <c:v>0.31</c:v>
                </c:pt>
                <c:pt idx="5">
                  <c:v>8.16</c:v>
                </c:pt>
                <c:pt idx="6">
                  <c:v>4.72</c:v>
                </c:pt>
                <c:pt idx="7">
                  <c:v>48</c:v>
                </c:pt>
                <c:pt idx="8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6947024836578413"/>
          <c:y val="0.26379199703165718"/>
          <c:w val="0.11124906939469051"/>
          <c:h val="0.25144259632667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</xdr:row>
      <xdr:rowOff>114300</xdr:rowOff>
    </xdr:from>
    <xdr:to>
      <xdr:col>17</xdr:col>
      <xdr:colOff>333374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2chem" refreshedDate="40337.423719675928" createdVersion="4" refreshedVersion="4" minRefreshableVersion="3" recordCount="27">
  <cacheSource type="worksheet">
    <worksheetSource ref="A1:L28" sheet="BillOfMaterials"/>
  </cacheSource>
  <cacheFields count="12">
    <cacheField name="Item" numFmtId="0">
      <sharedItems containsSemiMixedTypes="0" containsString="0" containsNumber="1" containsInteger="1" minValue="1" maxValue="27"/>
    </cacheField>
    <cacheField name="Qty" numFmtId="0">
      <sharedItems containsSemiMixedTypes="0" containsString="0" containsNumber="1" containsInteger="1" minValue="1" maxValue="48"/>
    </cacheField>
    <cacheField name="Reference" numFmtId="0">
      <sharedItems/>
    </cacheField>
    <cacheField name="Part Name" numFmtId="0">
      <sharedItems/>
    </cacheField>
    <cacheField name="Category" numFmtId="0">
      <sharedItems containsBlank="1" count="10">
        <s v="Standoff"/>
        <s v="CurrentSense"/>
        <s v="Identification"/>
        <s v="Discrete"/>
        <s v="Header"/>
        <s v="Socket"/>
        <s v="Power Cut-Off"/>
        <s v="LED"/>
        <s v="Expansion"/>
        <m/>
      </sharedItems>
    </cacheField>
    <cacheField name="Package" numFmtId="0">
      <sharedItems containsBlank="1" containsMixedTypes="1" containsNumber="1" containsInteger="1" minValue="603" maxValue="1204"/>
    </cacheField>
    <cacheField name="Digikey#" numFmtId="0">
      <sharedItems containsBlank="1"/>
    </cacheField>
    <cacheField name="Qty1 Price" numFmtId="0">
      <sharedItems containsString="0" containsBlank="1" containsNumber="1" minValue="1.7999999999999999E-2" maxValue="12"/>
    </cacheField>
    <cacheField name="Total" numFmtId="0">
      <sharedItems containsSemiMixedTypes="0" containsString="0" containsNumber="1" minValue="0" maxValue="48"/>
    </cacheField>
    <cacheField name="10Bd Qty" numFmtId="0">
      <sharedItems containsSemiMixedTypes="0" containsString="0" containsNumber="1" containsInteger="1" minValue="10" maxValue="480"/>
    </cacheField>
    <cacheField name="Qty10 Price" numFmtId="0">
      <sharedItems containsString="0" containsBlank="1" containsNumber="1" minValue="6.0000000000000001E-3" maxValue="12"/>
    </cacheField>
    <cacheField name="Total2" numFmtId="0">
      <sharedItems containsSemiMixedTypes="0" containsString="0" containsNumber="1" minValue="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n v="4"/>
    <s v="J4-7"/>
    <s v="STDOFF HEX M/F 6-32 1.125&quot;L ALUM"/>
    <x v="0"/>
    <s v="SCREW"/>
    <s v="8419K-ND"/>
    <n v="0.7"/>
    <n v="2.8"/>
    <n v="40"/>
    <n v="0.7"/>
    <n v="28"/>
  </r>
  <r>
    <n v="2"/>
    <n v="2"/>
    <s v="U9-10"/>
    <s v="IC ADC 14BIT 2CH 1MSPS 48LFCSP"/>
    <x v="1"/>
    <s v="48LFCSP"/>
    <s v="AD7264BCPZ-ND"/>
    <n v="11.21"/>
    <n v="22.42"/>
    <n v="20"/>
    <n v="11.21"/>
    <n v="224.20000000000002"/>
  </r>
  <r>
    <n v="3"/>
    <n v="1"/>
    <s v="U6"/>
    <s v="IC EEPROM 1KBIT 1MHZ 8SOIC"/>
    <x v="2"/>
    <s v="8SOIC"/>
    <s v="AT24C01BN-SH-B-ND"/>
    <n v="0.31"/>
    <n v="0.31"/>
    <n v="10"/>
    <n v="0.31"/>
    <n v="3.1"/>
  </r>
  <r>
    <n v="4"/>
    <n v="48"/>
    <s v="C1-46 C56-57"/>
    <s v="CAP CER .1UF 16V 10% X7R 0603"/>
    <x v="3"/>
    <n v="603"/>
    <s v="490-1532-1-ND"/>
    <n v="1.7999999999999999E-2"/>
    <n v="0.86399999999999988"/>
    <n v="480"/>
    <n v="6.0000000000000001E-3"/>
    <n v="2.88"/>
  </r>
  <r>
    <n v="5"/>
    <n v="4"/>
    <s v="C52-55"/>
    <s v="Filtering Cap (optional)"/>
    <x v="3"/>
    <n v="603"/>
    <m/>
    <m/>
    <n v="0"/>
    <n v="40"/>
    <m/>
    <n v="0"/>
  </r>
  <r>
    <n v="6"/>
    <n v="5"/>
    <s v="C47-51"/>
    <s v="CAP CER 10UF 10V Y5V 0805"/>
    <x v="3"/>
    <n v="803"/>
    <s v="445-1371-1-ND"/>
    <n v="0.14299999999999999"/>
    <n v="0.71499999999999997"/>
    <n v="50"/>
    <n v="0.14299999999999999"/>
    <n v="7.1499999999999995"/>
  </r>
  <r>
    <n v="7"/>
    <n v="10"/>
    <s v="J12-19, J3, J23"/>
    <s v="CONN HEADER VERT SGL 2POS GOLD"/>
    <x v="4"/>
    <s v="PTH 2Pin"/>
    <s v="3M9447-ND"/>
    <n v="0.09"/>
    <n v="0.89999999999999991"/>
    <n v="100"/>
    <n v="6.3E-2"/>
    <n v="6.3"/>
  </r>
  <r>
    <n v="8"/>
    <n v="4"/>
    <s v="U1-4"/>
    <s v="40 -Pin Flash Socket"/>
    <x v="5"/>
    <s v="PTH 40Pin"/>
    <s v="N/A"/>
    <n v="12"/>
    <n v="48"/>
    <n v="40"/>
    <n v="12"/>
    <n v="480"/>
  </r>
  <r>
    <n v="9"/>
    <n v="4"/>
    <s v="U15-18"/>
    <s v="IC LOAD SWITCH MICROFET6"/>
    <x v="6"/>
    <s v="MLP6"/>
    <s v="FPF2223CT-ND"/>
    <n v="1.18"/>
    <n v="4.72"/>
    <n v="40"/>
    <n v="0.92920000000000003"/>
    <n v="37.167999999999999"/>
  </r>
  <r>
    <n v="10"/>
    <n v="2"/>
    <s v="D6-7"/>
    <s v="LED 1.6X0.8 470NM BL WTR CLR SMD"/>
    <x v="7"/>
    <n v="603"/>
    <s v="754-1434-1-ND"/>
    <n v="0.33"/>
    <n v="0.66"/>
    <n v="20"/>
    <n v="0.24399999999999999"/>
    <n v="4.88"/>
  </r>
  <r>
    <n v="11"/>
    <n v="5"/>
    <s v="D1-5"/>
    <s v="LED RED/GRN/BLUE 1204 SMD"/>
    <x v="7"/>
    <n v="1204"/>
    <s v="365-1410-1-ND"/>
    <n v="0.94"/>
    <n v="4.6999999999999993"/>
    <n v="50"/>
    <n v="0.60899999999999999"/>
    <n v="30.45"/>
  </r>
  <r>
    <n v="12"/>
    <n v="1"/>
    <s v="U5"/>
    <s v="IC SENSOR/THERM COMP DIG 8-SOIC"/>
    <x v="1"/>
    <s v="8SOIC"/>
    <s v="LM92CIM-ND"/>
    <n v="4.51"/>
    <n v="4.51"/>
    <n v="10"/>
    <n v="4.51"/>
    <n v="45.099999999999994"/>
  </r>
  <r>
    <n v="13"/>
    <n v="4"/>
    <s v="R36-39"/>
    <s v="RES .05 OHM 1/2W .5% 4-TERM 1206"/>
    <x v="1"/>
    <s v="RES-4KELVINSMT"/>
    <s v="LVK12R050DERCT-ND"/>
    <n v="0.5"/>
    <n v="2"/>
    <n v="40"/>
    <n v="0.5"/>
    <n v="20"/>
  </r>
  <r>
    <n v="14"/>
    <n v="1"/>
    <s v="J20"/>
    <s v="CONN HEADER 8POS .100 STR 30AU"/>
    <x v="4"/>
    <s v="PTH 8pin"/>
    <s v="609-3362-ND"/>
    <n v="0.42"/>
    <n v="0.42"/>
    <n v="10"/>
    <n v="0.42"/>
    <n v="4.2"/>
  </r>
  <r>
    <n v="15"/>
    <n v="4"/>
    <s v="J8-11"/>
    <s v="1/2 CONN HEADR BRKWAY .100 80POS STR"/>
    <x v="4"/>
    <s v="PTH 40Pin"/>
    <s v="A34344-40-ND"/>
    <n v="1.35"/>
    <n v="5.4"/>
    <n v="40"/>
    <n v="1.21"/>
    <n v="48.4"/>
  </r>
  <r>
    <n v="16"/>
    <n v="1"/>
    <s v="U7"/>
    <s v="IC LED DRIVER RGBA 28-TSSOP"/>
    <x v="7"/>
    <s v="28TSSOP"/>
    <s v="568-4067-1-ND"/>
    <n v="2.8"/>
    <n v="2.8"/>
    <n v="10"/>
    <n v="2.8"/>
    <n v="28"/>
  </r>
  <r>
    <n v="17"/>
    <n v="1"/>
    <s v="U8"/>
    <s v="IC I/O EXPANDER I2C 40B 56HVQFN"/>
    <x v="8"/>
    <s v="56HVQFN"/>
    <s v="568-3240-1-ND"/>
    <n v="5.4"/>
    <n v="5.4"/>
    <n v="10"/>
    <n v="5.4"/>
    <n v="54"/>
  </r>
  <r>
    <n v="18"/>
    <n v="2"/>
    <s v="J21-22"/>
    <s v="CONN HEADER 6POS 2MM VERT T/H"/>
    <x v="4"/>
    <s v="PTH 6pin"/>
    <s v="3M9173-ND"/>
    <n v="0.25"/>
    <n v="0.5"/>
    <n v="20"/>
    <n v="0.25"/>
    <n v="5"/>
  </r>
  <r>
    <n v="19"/>
    <n v="10"/>
    <s v="R20-21 R23-24 R26-27 R29-30 R32-33"/>
    <s v="RES 100 OHM 1/10W 5% 0603 SMD"/>
    <x v="3"/>
    <n v="603"/>
    <s v="RMCF1/16100JRCT-ND"/>
    <n v="0.02"/>
    <n v="0.2"/>
    <n v="100"/>
    <n v="7.0000000000000001E-3"/>
    <n v="0.70000000000000007"/>
  </r>
  <r>
    <n v="20"/>
    <n v="4"/>
    <s v="R44-47"/>
    <s v="RES 100K OHM 1/10W 5% 0603 SMD"/>
    <x v="3"/>
    <n v="603"/>
    <s v="RMCF1/16100KJRCT-ND"/>
    <n v="0.02"/>
    <n v="0.08"/>
    <n v="40"/>
    <n v="1.7000000000000001E-2"/>
    <n v="0.68"/>
  </r>
  <r>
    <n v="21"/>
    <n v="5"/>
    <s v="R48 R84-87"/>
    <s v="RES 10K OHM 1/10W 5% 0603 SMD"/>
    <x v="3"/>
    <n v="603"/>
    <s v="RMCF1/1610KJRCT-ND"/>
    <n v="0.02"/>
    <n v="0.1"/>
    <n v="50"/>
    <n v="9.1999999999999998E-3"/>
    <n v="0.45999999999999996"/>
  </r>
  <r>
    <n v="22"/>
    <n v="7"/>
    <s v="R19 R22 R25 R28 R31 R34-35"/>
    <s v="RES 180 OHM 1/10W 5% 0603 SMD"/>
    <x v="3"/>
    <n v="603"/>
    <s v="RMCF1/16180JRCT-ND"/>
    <n v="0.02"/>
    <n v="0.14000000000000001"/>
    <n v="70"/>
    <n v="9.1999999999999998E-3"/>
    <n v="0.64400000000000002"/>
  </r>
  <r>
    <n v="23"/>
    <n v="4"/>
    <s v="R49-52"/>
    <s v="RES 2.2K OHM 1/10W 5% 0603 SMD"/>
    <x v="3"/>
    <n v="603"/>
    <s v="RMCF1/162.2KJRCT-ND"/>
    <n v="0.02"/>
    <n v="0.08"/>
    <n v="40"/>
    <n v="1.7000000000000001E-2"/>
    <n v="0.68"/>
  </r>
  <r>
    <n v="24"/>
    <n v="4"/>
    <s v="R40-43"/>
    <s v="RES 36 OHM 1/10W 5% 0603 SMD"/>
    <x v="3"/>
    <n v="603"/>
    <s v="311-36GRCT-ND"/>
    <n v="0.06"/>
    <n v="0.24"/>
    <n v="40"/>
    <n v="0.06"/>
    <n v="2.4"/>
  </r>
  <r>
    <n v="25"/>
    <n v="2"/>
    <s v="R2,R1"/>
    <s v="RES 4.7K OHM 1/10W 5% 0603 SMD"/>
    <x v="3"/>
    <n v="603"/>
    <s v="RMCF1/164.7KJRCT-ND"/>
    <n v="0.02"/>
    <n v="0.04"/>
    <n v="20"/>
    <n v="1.7000000000000001E-2"/>
    <n v="0.34"/>
  </r>
  <r>
    <n v="26"/>
    <n v="8"/>
    <s v="R53-60"/>
    <s v="Filtering Resistor (Optional)"/>
    <x v="9"/>
    <m/>
    <m/>
    <m/>
    <n v="0"/>
    <n v="80"/>
    <m/>
    <n v="0"/>
  </r>
  <r>
    <n v="27"/>
    <n v="2"/>
    <s v="J2, J1"/>
    <s v=" CONN HEADER FMALE 32POS .1&quot; GOLD x3"/>
    <x v="4"/>
    <s v="PTH 96pin"/>
    <s v="S7065-ND"/>
    <n v="4.68"/>
    <n v="9.36"/>
    <n v="20"/>
    <n v="3.88"/>
    <n v="77.5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12">
    <pivotField showAll="0"/>
    <pivotField showAll="0"/>
    <pivotField showAll="0"/>
    <pivotField showAll="0"/>
    <pivotField axis="axisRow" showAll="0">
      <items count="11">
        <item x="1"/>
        <item x="3"/>
        <item x="8"/>
        <item x="4"/>
        <item x="2"/>
        <item x="7"/>
        <item x="6"/>
        <item x="5"/>
        <item x="0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30" totalsRowCount="1">
  <autoFilter ref="A1:L30"/>
  <tableColumns count="12">
    <tableColumn id="1" name="Item"/>
    <tableColumn id="2" name="Qty"/>
    <tableColumn id="3" name="Reference"/>
    <tableColumn id="4" name="Part Name"/>
    <tableColumn id="12" name="Category"/>
    <tableColumn id="5" name="Package"/>
    <tableColumn id="6" name="Digikey#"/>
    <tableColumn id="7" name="Qty1 Price"/>
    <tableColumn id="8" name="Total"/>
    <tableColumn id="9" name="10Bd Qty" dataDxfId="3" totalsRowDxfId="1">
      <calculatedColumnFormula>B2 * 10</calculatedColumnFormula>
    </tableColumn>
    <tableColumn id="10" name="Qty10 Price"/>
    <tableColumn id="11" name="Total2" totalsRowFunction="custom" dataDxfId="2" totalsRowDxfId="0">
      <calculatedColumnFormula>K2*J2</calculatedColumnFormula>
      <totalsRowFormula>L29/10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workbookViewId="0">
      <selection activeCell="C23" sqref="C23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3" spans="1:2" x14ac:dyDescent="0.25">
      <c r="A3" s="2" t="s">
        <v>113</v>
      </c>
      <c r="B3" t="s">
        <v>116</v>
      </c>
    </row>
    <row r="4" spans="1:2" x14ac:dyDescent="0.25">
      <c r="A4" s="3" t="s">
        <v>105</v>
      </c>
      <c r="B4" s="1">
        <v>28.93</v>
      </c>
    </row>
    <row r="5" spans="1:2" x14ac:dyDescent="0.25">
      <c r="A5" s="3" t="s">
        <v>107</v>
      </c>
      <c r="B5" s="1">
        <v>2.4589999999999996</v>
      </c>
    </row>
    <row r="6" spans="1:2" x14ac:dyDescent="0.25">
      <c r="A6" s="3" t="s">
        <v>112</v>
      </c>
      <c r="B6" s="1">
        <v>5.4</v>
      </c>
    </row>
    <row r="7" spans="1:2" x14ac:dyDescent="0.25">
      <c r="A7" s="3" t="s">
        <v>108</v>
      </c>
      <c r="B7" s="1">
        <v>16.579999999999998</v>
      </c>
    </row>
    <row r="8" spans="1:2" x14ac:dyDescent="0.25">
      <c r="A8" s="3" t="s">
        <v>106</v>
      </c>
      <c r="B8" s="1">
        <v>0.31</v>
      </c>
    </row>
    <row r="9" spans="1:2" x14ac:dyDescent="0.25">
      <c r="A9" s="3" t="s">
        <v>111</v>
      </c>
      <c r="B9" s="1">
        <v>8.16</v>
      </c>
    </row>
    <row r="10" spans="1:2" x14ac:dyDescent="0.25">
      <c r="A10" s="3" t="s">
        <v>110</v>
      </c>
      <c r="B10" s="1">
        <v>4.72</v>
      </c>
    </row>
    <row r="11" spans="1:2" x14ac:dyDescent="0.25">
      <c r="A11" s="3" t="s">
        <v>109</v>
      </c>
      <c r="B11" s="1">
        <v>48</v>
      </c>
    </row>
    <row r="12" spans="1:2" x14ac:dyDescent="0.25">
      <c r="A12" s="3" t="s">
        <v>104</v>
      </c>
      <c r="B12" s="1">
        <v>2.8</v>
      </c>
    </row>
    <row r="13" spans="1:2" x14ac:dyDescent="0.25">
      <c r="A13" s="3" t="s">
        <v>114</v>
      </c>
      <c r="B13" s="1">
        <v>0</v>
      </c>
    </row>
    <row r="14" spans="1:2" x14ac:dyDescent="0.25">
      <c r="A14" s="3" t="s">
        <v>115</v>
      </c>
      <c r="B14" s="1">
        <v>117.35899999999999</v>
      </c>
    </row>
    <row r="20" spans="1:2" x14ac:dyDescent="0.25">
      <c r="A20" t="s">
        <v>113</v>
      </c>
      <c r="B20" t="s">
        <v>116</v>
      </c>
    </row>
    <row r="21" spans="1:2" x14ac:dyDescent="0.25">
      <c r="A21" t="s">
        <v>105</v>
      </c>
      <c r="B21" s="4">
        <v>28.93</v>
      </c>
    </row>
    <row r="22" spans="1:2" x14ac:dyDescent="0.25">
      <c r="A22" t="s">
        <v>107</v>
      </c>
      <c r="B22" s="4">
        <v>2.4589999999999996</v>
      </c>
    </row>
    <row r="23" spans="1:2" x14ac:dyDescent="0.25">
      <c r="A23" t="s">
        <v>112</v>
      </c>
      <c r="B23" s="4">
        <v>5.4</v>
      </c>
    </row>
    <row r="24" spans="1:2" x14ac:dyDescent="0.25">
      <c r="A24" t="s">
        <v>108</v>
      </c>
      <c r="B24" s="4">
        <v>16.579999999999998</v>
      </c>
    </row>
    <row r="25" spans="1:2" x14ac:dyDescent="0.25">
      <c r="A25" t="s">
        <v>106</v>
      </c>
      <c r="B25" s="4">
        <v>0.31</v>
      </c>
    </row>
    <row r="26" spans="1:2" x14ac:dyDescent="0.25">
      <c r="A26" t="s">
        <v>111</v>
      </c>
      <c r="B26" s="4">
        <v>8.16</v>
      </c>
    </row>
    <row r="27" spans="1:2" x14ac:dyDescent="0.25">
      <c r="A27" t="s">
        <v>110</v>
      </c>
      <c r="B27" s="4">
        <v>4.72</v>
      </c>
    </row>
    <row r="28" spans="1:2" x14ac:dyDescent="0.25">
      <c r="A28" t="s">
        <v>109</v>
      </c>
      <c r="B28" s="4">
        <v>48</v>
      </c>
    </row>
    <row r="29" spans="1:2" x14ac:dyDescent="0.25">
      <c r="A29" t="s">
        <v>104</v>
      </c>
      <c r="B29" s="4">
        <v>2.8</v>
      </c>
    </row>
    <row r="30" spans="1:2" x14ac:dyDescent="0.25">
      <c r="A30" t="s">
        <v>114</v>
      </c>
      <c r="B30" s="4">
        <v>0</v>
      </c>
    </row>
    <row r="31" spans="1:2" x14ac:dyDescent="0.25">
      <c r="A31" t="s">
        <v>115</v>
      </c>
      <c r="B31" s="4">
        <v>117.35899999999999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H28" sqref="H28"/>
    </sheetView>
  </sheetViews>
  <sheetFormatPr defaultRowHeight="15" x14ac:dyDescent="0.25"/>
  <cols>
    <col min="2" max="2" width="10.7109375" customWidth="1"/>
    <col min="3" max="3" width="12.5703125" customWidth="1"/>
    <col min="4" max="4" width="43.140625" customWidth="1"/>
    <col min="5" max="5" width="20.28515625" customWidth="1"/>
    <col min="6" max="6" width="17.28515625" customWidth="1"/>
    <col min="7" max="7" width="28" customWidth="1"/>
    <col min="8" max="8" width="12.140625" customWidth="1"/>
    <col min="10" max="10" width="12.7109375" customWidth="1"/>
    <col min="11" max="11" width="1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103</v>
      </c>
      <c r="F1" t="s">
        <v>28</v>
      </c>
      <c r="G1" t="s">
        <v>29</v>
      </c>
      <c r="H1" t="s">
        <v>30</v>
      </c>
      <c r="I1" t="s">
        <v>31</v>
      </c>
      <c r="J1" t="s">
        <v>99</v>
      </c>
      <c r="K1" t="s">
        <v>100</v>
      </c>
      <c r="L1" t="s">
        <v>101</v>
      </c>
    </row>
    <row r="2" spans="1:12" x14ac:dyDescent="0.25">
      <c r="A2">
        <v>1</v>
      </c>
      <c r="B2">
        <v>4</v>
      </c>
      <c r="C2" t="s">
        <v>4</v>
      </c>
      <c r="D2" t="s">
        <v>33</v>
      </c>
      <c r="E2" t="s">
        <v>104</v>
      </c>
      <c r="F2" t="s">
        <v>34</v>
      </c>
      <c r="G2" t="s">
        <v>32</v>
      </c>
      <c r="H2">
        <v>0.7</v>
      </c>
      <c r="I2">
        <f>B2*H2</f>
        <v>2.8</v>
      </c>
      <c r="J2">
        <f>B2 * 10</f>
        <v>40</v>
      </c>
      <c r="K2">
        <v>0.7</v>
      </c>
      <c r="L2">
        <f>K2*J2</f>
        <v>28</v>
      </c>
    </row>
    <row r="3" spans="1:12" x14ac:dyDescent="0.25">
      <c r="A3">
        <v>2</v>
      </c>
      <c r="B3">
        <v>2</v>
      </c>
      <c r="C3" t="s">
        <v>5</v>
      </c>
      <c r="D3" t="s">
        <v>39</v>
      </c>
      <c r="E3" t="s">
        <v>105</v>
      </c>
      <c r="F3" t="s">
        <v>35</v>
      </c>
      <c r="G3" t="s">
        <v>36</v>
      </c>
      <c r="H3">
        <v>11.21</v>
      </c>
      <c r="I3">
        <f>B3*H3</f>
        <v>22.42</v>
      </c>
      <c r="J3">
        <f>B3 * 10</f>
        <v>20</v>
      </c>
      <c r="K3">
        <v>11.21</v>
      </c>
      <c r="L3">
        <f>K3*J3</f>
        <v>224.20000000000002</v>
      </c>
    </row>
    <row r="4" spans="1:12" x14ac:dyDescent="0.25">
      <c r="A4">
        <v>3</v>
      </c>
      <c r="B4">
        <v>1</v>
      </c>
      <c r="C4" t="s">
        <v>6</v>
      </c>
      <c r="D4" t="s">
        <v>37</v>
      </c>
      <c r="E4" t="s">
        <v>106</v>
      </c>
      <c r="F4" t="s">
        <v>38</v>
      </c>
      <c r="G4" t="s">
        <v>102</v>
      </c>
      <c r="H4">
        <v>0.31</v>
      </c>
      <c r="I4">
        <f>B4*H4</f>
        <v>0.31</v>
      </c>
      <c r="J4">
        <f>B4 * 10</f>
        <v>10</v>
      </c>
      <c r="K4">
        <v>0.31</v>
      </c>
      <c r="L4">
        <f>K4*J4</f>
        <v>3.1</v>
      </c>
    </row>
    <row r="5" spans="1:12" x14ac:dyDescent="0.25">
      <c r="A5">
        <v>4</v>
      </c>
      <c r="B5">
        <v>48</v>
      </c>
      <c r="C5" t="s">
        <v>7</v>
      </c>
      <c r="D5" t="s">
        <v>41</v>
      </c>
      <c r="E5" t="s">
        <v>107</v>
      </c>
      <c r="F5">
        <v>603</v>
      </c>
      <c r="G5" t="s">
        <v>40</v>
      </c>
      <c r="H5">
        <v>1.7999999999999999E-2</v>
      </c>
      <c r="I5">
        <f>B5*H5</f>
        <v>0.86399999999999988</v>
      </c>
      <c r="J5">
        <f>B5 * 10</f>
        <v>480</v>
      </c>
      <c r="K5">
        <v>6.0000000000000001E-3</v>
      </c>
      <c r="L5">
        <f>K5*J5</f>
        <v>2.88</v>
      </c>
    </row>
    <row r="6" spans="1:12" x14ac:dyDescent="0.25">
      <c r="A6">
        <v>5</v>
      </c>
      <c r="B6">
        <v>4</v>
      </c>
      <c r="C6" t="s">
        <v>8</v>
      </c>
      <c r="D6" t="s">
        <v>42</v>
      </c>
      <c r="E6" t="s">
        <v>107</v>
      </c>
      <c r="F6">
        <v>603</v>
      </c>
      <c r="I6">
        <f>B6*H6</f>
        <v>0</v>
      </c>
      <c r="J6">
        <f>B6 * 10</f>
        <v>40</v>
      </c>
      <c r="L6">
        <f>K6*J6</f>
        <v>0</v>
      </c>
    </row>
    <row r="7" spans="1:12" x14ac:dyDescent="0.25">
      <c r="A7">
        <v>6</v>
      </c>
      <c r="B7">
        <v>5</v>
      </c>
      <c r="C7" t="s">
        <v>9</v>
      </c>
      <c r="D7" t="s">
        <v>43</v>
      </c>
      <c r="E7" t="s">
        <v>107</v>
      </c>
      <c r="F7">
        <v>803</v>
      </c>
      <c r="G7" t="s">
        <v>44</v>
      </c>
      <c r="H7">
        <v>0.14299999999999999</v>
      </c>
      <c r="I7">
        <f>B7*H7</f>
        <v>0.71499999999999997</v>
      </c>
      <c r="J7">
        <f>B7 * 10</f>
        <v>50</v>
      </c>
      <c r="K7">
        <v>0.14299999999999999</v>
      </c>
      <c r="L7">
        <f>K7*J7</f>
        <v>7.1499999999999995</v>
      </c>
    </row>
    <row r="8" spans="1:12" x14ac:dyDescent="0.25">
      <c r="A8">
        <v>7</v>
      </c>
      <c r="B8">
        <v>10</v>
      </c>
      <c r="C8" t="s">
        <v>66</v>
      </c>
      <c r="D8" t="s">
        <v>45</v>
      </c>
      <c r="E8" t="s">
        <v>108</v>
      </c>
      <c r="F8" t="s">
        <v>47</v>
      </c>
      <c r="G8" t="s">
        <v>46</v>
      </c>
      <c r="H8">
        <v>0.09</v>
      </c>
      <c r="I8">
        <f>B8*H8</f>
        <v>0.89999999999999991</v>
      </c>
      <c r="J8">
        <f>B8 * 10</f>
        <v>100</v>
      </c>
      <c r="K8">
        <v>6.3E-2</v>
      </c>
      <c r="L8">
        <f>K8*J8</f>
        <v>6.3</v>
      </c>
    </row>
    <row r="9" spans="1:12" x14ac:dyDescent="0.25">
      <c r="A9">
        <v>8</v>
      </c>
      <c r="B9">
        <v>4</v>
      </c>
      <c r="C9" t="s">
        <v>17</v>
      </c>
      <c r="D9" t="s">
        <v>48</v>
      </c>
      <c r="E9" t="s">
        <v>109</v>
      </c>
      <c r="F9" t="s">
        <v>49</v>
      </c>
      <c r="G9" t="s">
        <v>50</v>
      </c>
      <c r="H9">
        <v>12</v>
      </c>
      <c r="I9">
        <f>B9*H9</f>
        <v>48</v>
      </c>
      <c r="J9">
        <f>B9 * 10</f>
        <v>40</v>
      </c>
      <c r="K9">
        <v>12</v>
      </c>
      <c r="L9">
        <f>K9*J9</f>
        <v>480</v>
      </c>
    </row>
    <row r="10" spans="1:12" x14ac:dyDescent="0.25">
      <c r="A10">
        <v>9</v>
      </c>
      <c r="B10">
        <v>4</v>
      </c>
      <c r="C10" t="s">
        <v>11</v>
      </c>
      <c r="D10" t="s">
        <v>51</v>
      </c>
      <c r="E10" t="s">
        <v>110</v>
      </c>
      <c r="F10" t="s">
        <v>52</v>
      </c>
      <c r="G10" t="s">
        <v>53</v>
      </c>
      <c r="H10">
        <v>1.18</v>
      </c>
      <c r="I10">
        <f>B10*H10</f>
        <v>4.72</v>
      </c>
      <c r="J10">
        <f>B10 * 10</f>
        <v>40</v>
      </c>
      <c r="K10">
        <v>0.92920000000000003</v>
      </c>
      <c r="L10">
        <f>K10*J10</f>
        <v>37.167999999999999</v>
      </c>
    </row>
    <row r="11" spans="1:12" x14ac:dyDescent="0.25">
      <c r="A11">
        <v>10</v>
      </c>
      <c r="B11">
        <v>2</v>
      </c>
      <c r="C11" t="s">
        <v>12</v>
      </c>
      <c r="D11" t="s">
        <v>54</v>
      </c>
      <c r="E11" t="s">
        <v>111</v>
      </c>
      <c r="F11">
        <v>603</v>
      </c>
      <c r="G11" t="s">
        <v>55</v>
      </c>
      <c r="H11">
        <v>0.33</v>
      </c>
      <c r="I11">
        <f>B11*H11</f>
        <v>0.66</v>
      </c>
      <c r="J11">
        <f>B11 * 10</f>
        <v>20</v>
      </c>
      <c r="K11">
        <v>0.24399999999999999</v>
      </c>
      <c r="L11">
        <f>K11*J11</f>
        <v>4.88</v>
      </c>
    </row>
    <row r="12" spans="1:12" x14ac:dyDescent="0.25">
      <c r="A12">
        <v>11</v>
      </c>
      <c r="B12">
        <v>5</v>
      </c>
      <c r="C12" t="s">
        <v>13</v>
      </c>
      <c r="D12" t="s">
        <v>57</v>
      </c>
      <c r="E12" t="s">
        <v>111</v>
      </c>
      <c r="F12">
        <v>1204</v>
      </c>
      <c r="G12" t="s">
        <v>56</v>
      </c>
      <c r="H12">
        <v>0.94</v>
      </c>
      <c r="I12">
        <f>B12*H12</f>
        <v>4.6999999999999993</v>
      </c>
      <c r="J12">
        <f>B12 * 10</f>
        <v>50</v>
      </c>
      <c r="K12">
        <v>0.60899999999999999</v>
      </c>
      <c r="L12">
        <f>K12*J12</f>
        <v>30.45</v>
      </c>
    </row>
    <row r="13" spans="1:12" x14ac:dyDescent="0.25">
      <c r="A13">
        <v>12</v>
      </c>
      <c r="B13">
        <v>1</v>
      </c>
      <c r="C13" t="s">
        <v>14</v>
      </c>
      <c r="D13" t="s">
        <v>58</v>
      </c>
      <c r="E13" t="s">
        <v>105</v>
      </c>
      <c r="F13" t="s">
        <v>38</v>
      </c>
      <c r="G13" t="s">
        <v>59</v>
      </c>
      <c r="H13">
        <v>4.51</v>
      </c>
      <c r="I13">
        <f>B13*H13</f>
        <v>4.51</v>
      </c>
      <c r="J13">
        <f>B13 * 10</f>
        <v>10</v>
      </c>
      <c r="K13">
        <v>4.51</v>
      </c>
      <c r="L13">
        <f>K13*J13</f>
        <v>45.099999999999994</v>
      </c>
    </row>
    <row r="14" spans="1:12" x14ac:dyDescent="0.25">
      <c r="A14">
        <v>13</v>
      </c>
      <c r="B14">
        <v>4</v>
      </c>
      <c r="C14" t="s">
        <v>15</v>
      </c>
      <c r="D14" t="s">
        <v>60</v>
      </c>
      <c r="E14" t="s">
        <v>105</v>
      </c>
      <c r="F14" t="s">
        <v>62</v>
      </c>
      <c r="G14" t="s">
        <v>61</v>
      </c>
      <c r="H14">
        <v>0.5</v>
      </c>
      <c r="I14">
        <f>B14*H14</f>
        <v>2</v>
      </c>
      <c r="J14">
        <f>B14 * 10</f>
        <v>40</v>
      </c>
      <c r="K14">
        <v>0.5</v>
      </c>
      <c r="L14">
        <f>K14*J14</f>
        <v>20</v>
      </c>
    </row>
    <row r="15" spans="1:12" x14ac:dyDescent="0.25">
      <c r="A15">
        <v>14</v>
      </c>
      <c r="B15">
        <v>1</v>
      </c>
      <c r="C15" t="s">
        <v>16</v>
      </c>
      <c r="D15" t="s">
        <v>63</v>
      </c>
      <c r="E15" t="s">
        <v>108</v>
      </c>
      <c r="F15" t="s">
        <v>64</v>
      </c>
      <c r="G15" t="s">
        <v>65</v>
      </c>
      <c r="H15">
        <v>0.42</v>
      </c>
      <c r="I15">
        <f>B15*H15</f>
        <v>0.42</v>
      </c>
      <c r="J15">
        <f>B15 * 10</f>
        <v>10</v>
      </c>
      <c r="K15">
        <v>0.42</v>
      </c>
      <c r="L15">
        <f>K15*J15</f>
        <v>4.2</v>
      </c>
    </row>
    <row r="16" spans="1:12" x14ac:dyDescent="0.25">
      <c r="A16">
        <v>15</v>
      </c>
      <c r="B16">
        <v>4</v>
      </c>
      <c r="C16" t="s">
        <v>10</v>
      </c>
      <c r="D16" t="s">
        <v>98</v>
      </c>
      <c r="E16" t="s">
        <v>108</v>
      </c>
      <c r="F16" t="s">
        <v>70</v>
      </c>
      <c r="G16" t="s">
        <v>97</v>
      </c>
      <c r="H16">
        <v>1.35</v>
      </c>
      <c r="I16">
        <f>B16*H16</f>
        <v>5.4</v>
      </c>
      <c r="J16">
        <f>B16 * 10</f>
        <v>40</v>
      </c>
      <c r="K16">
        <v>1.21</v>
      </c>
      <c r="L16">
        <f>K16*J16</f>
        <v>48.4</v>
      </c>
    </row>
    <row r="17" spans="1:12" x14ac:dyDescent="0.25">
      <c r="A17">
        <v>16</v>
      </c>
      <c r="B17">
        <v>1</v>
      </c>
      <c r="C17" t="s">
        <v>18</v>
      </c>
      <c r="D17" t="s">
        <v>91</v>
      </c>
      <c r="E17" t="s">
        <v>111</v>
      </c>
      <c r="F17" t="s">
        <v>92</v>
      </c>
      <c r="G17" t="s">
        <v>93</v>
      </c>
      <c r="H17">
        <v>2.8</v>
      </c>
      <c r="I17">
        <f>B17*H17</f>
        <v>2.8</v>
      </c>
      <c r="J17">
        <f>B17 * 10</f>
        <v>10</v>
      </c>
      <c r="K17">
        <v>2.8</v>
      </c>
      <c r="L17">
        <f>K17*J17</f>
        <v>28</v>
      </c>
    </row>
    <row r="18" spans="1:12" x14ac:dyDescent="0.25">
      <c r="A18">
        <v>17</v>
      </c>
      <c r="B18">
        <v>1</v>
      </c>
      <c r="C18" t="s">
        <v>19</v>
      </c>
      <c r="D18" t="s">
        <v>94</v>
      </c>
      <c r="E18" t="s">
        <v>112</v>
      </c>
      <c r="F18" t="s">
        <v>95</v>
      </c>
      <c r="G18" t="s">
        <v>96</v>
      </c>
      <c r="H18">
        <v>5.4</v>
      </c>
      <c r="I18">
        <f>B18*H18</f>
        <v>5.4</v>
      </c>
      <c r="J18">
        <f>B18 * 10</f>
        <v>10</v>
      </c>
      <c r="K18">
        <v>5.4</v>
      </c>
      <c r="L18">
        <f>K18*J18</f>
        <v>54</v>
      </c>
    </row>
    <row r="19" spans="1:12" x14ac:dyDescent="0.25">
      <c r="A19">
        <v>18</v>
      </c>
      <c r="B19">
        <v>2</v>
      </c>
      <c r="C19" t="s">
        <v>20</v>
      </c>
      <c r="D19" t="s">
        <v>68</v>
      </c>
      <c r="E19" t="s">
        <v>108</v>
      </c>
      <c r="F19" t="s">
        <v>69</v>
      </c>
      <c r="G19" t="s">
        <v>67</v>
      </c>
      <c r="H19">
        <v>0.25</v>
      </c>
      <c r="I19">
        <f>B19*H19</f>
        <v>0.5</v>
      </c>
      <c r="J19">
        <f>B19 * 10</f>
        <v>20</v>
      </c>
      <c r="K19">
        <v>0.25</v>
      </c>
      <c r="L19">
        <f>K19*J19</f>
        <v>5</v>
      </c>
    </row>
    <row r="20" spans="1:12" x14ac:dyDescent="0.25">
      <c r="A20">
        <v>19</v>
      </c>
      <c r="B20">
        <v>10</v>
      </c>
      <c r="C20" t="s">
        <v>21</v>
      </c>
      <c r="D20" t="s">
        <v>72</v>
      </c>
      <c r="E20" t="s">
        <v>107</v>
      </c>
      <c r="F20">
        <v>603</v>
      </c>
      <c r="G20" t="s">
        <v>71</v>
      </c>
      <c r="H20">
        <v>0.02</v>
      </c>
      <c r="I20">
        <f>B20*H20</f>
        <v>0.2</v>
      </c>
      <c r="J20">
        <f>B20 * 10</f>
        <v>100</v>
      </c>
      <c r="K20">
        <v>7.0000000000000001E-3</v>
      </c>
      <c r="L20">
        <f>K20*J20</f>
        <v>0.70000000000000007</v>
      </c>
    </row>
    <row r="21" spans="1:12" x14ac:dyDescent="0.25">
      <c r="A21">
        <v>20</v>
      </c>
      <c r="B21">
        <v>4</v>
      </c>
      <c r="C21" t="s">
        <v>22</v>
      </c>
      <c r="D21" t="s">
        <v>74</v>
      </c>
      <c r="E21" t="s">
        <v>107</v>
      </c>
      <c r="F21">
        <v>603</v>
      </c>
      <c r="G21" t="s">
        <v>73</v>
      </c>
      <c r="H21">
        <v>0.02</v>
      </c>
      <c r="I21">
        <f>B21*H21</f>
        <v>0.08</v>
      </c>
      <c r="J21">
        <f>B21 * 10</f>
        <v>40</v>
      </c>
      <c r="K21">
        <v>1.7000000000000001E-2</v>
      </c>
      <c r="L21">
        <f>K21*J21</f>
        <v>0.68</v>
      </c>
    </row>
    <row r="22" spans="1:12" x14ac:dyDescent="0.25">
      <c r="A22">
        <v>21</v>
      </c>
      <c r="B22">
        <v>5</v>
      </c>
      <c r="C22" t="s">
        <v>23</v>
      </c>
      <c r="D22" t="s">
        <v>76</v>
      </c>
      <c r="E22" t="s">
        <v>107</v>
      </c>
      <c r="F22">
        <v>603</v>
      </c>
      <c r="G22" t="s">
        <v>75</v>
      </c>
      <c r="H22">
        <v>0.02</v>
      </c>
      <c r="I22">
        <f>B22*H22</f>
        <v>0.1</v>
      </c>
      <c r="J22">
        <f>B22 * 10</f>
        <v>50</v>
      </c>
      <c r="K22">
        <v>9.1999999999999998E-3</v>
      </c>
      <c r="L22">
        <f>K22*J22</f>
        <v>0.45999999999999996</v>
      </c>
    </row>
    <row r="23" spans="1:12" x14ac:dyDescent="0.25">
      <c r="A23">
        <v>22</v>
      </c>
      <c r="B23">
        <v>7</v>
      </c>
      <c r="C23" t="s">
        <v>24</v>
      </c>
      <c r="D23" t="s">
        <v>78</v>
      </c>
      <c r="E23" t="s">
        <v>107</v>
      </c>
      <c r="F23">
        <v>603</v>
      </c>
      <c r="G23" t="s">
        <v>77</v>
      </c>
      <c r="H23">
        <v>0.02</v>
      </c>
      <c r="I23">
        <f>B23*H23</f>
        <v>0.14000000000000001</v>
      </c>
      <c r="J23">
        <f>B23 * 10</f>
        <v>70</v>
      </c>
      <c r="K23">
        <v>9.1999999999999998E-3</v>
      </c>
      <c r="L23">
        <f>K23*J23</f>
        <v>0.64400000000000002</v>
      </c>
    </row>
    <row r="24" spans="1:12" x14ac:dyDescent="0.25">
      <c r="A24">
        <v>23</v>
      </c>
      <c r="B24">
        <v>4</v>
      </c>
      <c r="C24" t="s">
        <v>25</v>
      </c>
      <c r="D24" t="s">
        <v>81</v>
      </c>
      <c r="E24" t="s">
        <v>107</v>
      </c>
      <c r="F24">
        <v>603</v>
      </c>
      <c r="G24" t="s">
        <v>80</v>
      </c>
      <c r="H24">
        <v>0.02</v>
      </c>
      <c r="I24">
        <f>B24*H24</f>
        <v>0.08</v>
      </c>
      <c r="J24">
        <f>B24 * 10</f>
        <v>40</v>
      </c>
      <c r="K24">
        <v>1.7000000000000001E-2</v>
      </c>
      <c r="L24">
        <f>K24*J24</f>
        <v>0.68</v>
      </c>
    </row>
    <row r="25" spans="1:12" x14ac:dyDescent="0.25">
      <c r="A25">
        <v>24</v>
      </c>
      <c r="B25">
        <v>4</v>
      </c>
      <c r="C25" t="s">
        <v>26</v>
      </c>
      <c r="D25" t="s">
        <v>82</v>
      </c>
      <c r="E25" t="s">
        <v>107</v>
      </c>
      <c r="F25">
        <v>603</v>
      </c>
      <c r="G25" t="s">
        <v>83</v>
      </c>
      <c r="H25">
        <v>0.06</v>
      </c>
      <c r="I25">
        <f>B25*H25</f>
        <v>0.24</v>
      </c>
      <c r="J25">
        <f>B25 * 10</f>
        <v>40</v>
      </c>
      <c r="K25">
        <v>0.06</v>
      </c>
      <c r="L25">
        <f>K25*J25</f>
        <v>2.4</v>
      </c>
    </row>
    <row r="26" spans="1:12" x14ac:dyDescent="0.25">
      <c r="A26">
        <v>25</v>
      </c>
      <c r="B26">
        <v>2</v>
      </c>
      <c r="C26" t="s">
        <v>79</v>
      </c>
      <c r="D26" t="s">
        <v>85</v>
      </c>
      <c r="E26" t="s">
        <v>107</v>
      </c>
      <c r="F26">
        <v>603</v>
      </c>
      <c r="G26" t="s">
        <v>84</v>
      </c>
      <c r="H26">
        <v>0.02</v>
      </c>
      <c r="I26">
        <f>B26*H26</f>
        <v>0.04</v>
      </c>
      <c r="J26">
        <f>B26 * 10</f>
        <v>20</v>
      </c>
      <c r="K26">
        <v>1.7000000000000001E-2</v>
      </c>
      <c r="L26">
        <f>K26*J26</f>
        <v>0.34</v>
      </c>
    </row>
    <row r="27" spans="1:12" x14ac:dyDescent="0.25">
      <c r="A27">
        <v>26</v>
      </c>
      <c r="B27">
        <v>8</v>
      </c>
      <c r="C27" t="s">
        <v>27</v>
      </c>
      <c r="D27" t="s">
        <v>86</v>
      </c>
      <c r="I27">
        <f>B27*H27</f>
        <v>0</v>
      </c>
      <c r="J27">
        <f>B27 * 10</f>
        <v>80</v>
      </c>
      <c r="L27">
        <f>K27*J27</f>
        <v>0</v>
      </c>
    </row>
    <row r="28" spans="1:12" x14ac:dyDescent="0.25">
      <c r="A28">
        <v>27</v>
      </c>
      <c r="B28">
        <v>2</v>
      </c>
      <c r="C28" t="s">
        <v>87</v>
      </c>
      <c r="D28" t="s">
        <v>88</v>
      </c>
      <c r="E28" t="s">
        <v>108</v>
      </c>
      <c r="F28" t="s">
        <v>89</v>
      </c>
      <c r="G28" t="s">
        <v>90</v>
      </c>
      <c r="H28">
        <v>4.68</v>
      </c>
      <c r="I28">
        <f>B28*H28</f>
        <v>9.36</v>
      </c>
      <c r="J28">
        <f>B28 * 10</f>
        <v>20</v>
      </c>
      <c r="K28">
        <v>3.88</v>
      </c>
      <c r="L28">
        <f>K28*J28</f>
        <v>77.599999999999994</v>
      </c>
    </row>
    <row r="29" spans="1:12" x14ac:dyDescent="0.25">
      <c r="H29" t="s">
        <v>31</v>
      </c>
      <c r="I29">
        <f>SUM(I2:I28)</f>
        <v>117.35900000000001</v>
      </c>
      <c r="J29">
        <f>B29 * 10</f>
        <v>0</v>
      </c>
      <c r="L29">
        <f>SUBTOTAL(109,L2:L28)</f>
        <v>1112.3320000000001</v>
      </c>
    </row>
    <row r="30" spans="1:12" x14ac:dyDescent="0.25">
      <c r="J30" s="1"/>
      <c r="L30" s="1">
        <f>L29/10</f>
        <v>111.23320000000001</v>
      </c>
    </row>
    <row r="31" spans="1:12" x14ac:dyDescent="0.25">
      <c r="I31">
        <f>I29-48</f>
        <v>69.359000000000009</v>
      </c>
      <c r="L31">
        <f>L30-48</f>
        <v>63.233200000000011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BillOfMaterials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no2chem</dc:creator>
  <cp:lastModifiedBy>no2chem</cp:lastModifiedBy>
  <cp:lastPrinted>2010-06-08T18:15:57Z</cp:lastPrinted>
  <dcterms:created xsi:type="dcterms:W3CDTF">2010-06-05T04:21:23Z</dcterms:created>
  <dcterms:modified xsi:type="dcterms:W3CDTF">2010-06-09T05:14:45Z</dcterms:modified>
</cp:coreProperties>
</file>