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<sst xmlns="http://schemas.openxmlformats.org/spreadsheetml/2006/main" count="35" uniqueCount="29">
  <si>
    <t xml:space="preserve">             CASE PROBLEM PAR, INC.</t>
  </si>
  <si>
    <t xml:space="preserve">MODEL  </t>
  </si>
  <si>
    <t>Descriptive Statistics for Current Golf Balls:</t>
  </si>
  <si>
    <t>Observation</t>
  </si>
  <si>
    <t>Current(x)</t>
  </si>
  <si>
    <t>New(y)</t>
  </si>
  <si>
    <t>(x-y)</t>
  </si>
  <si>
    <r>
      <t>((x-y)- X</t>
    </r>
    <r>
      <rPr>
        <b/>
        <vertAlign val="subscript"/>
        <sz val="12"/>
        <color theme="1"/>
        <rFont val="Times New Roman"/>
        <charset val="134"/>
      </rPr>
      <t>d</t>
    </r>
    <r>
      <rPr>
        <b/>
        <sz val="12"/>
        <color theme="1"/>
        <rFont val="Times New Roman"/>
        <charset val="134"/>
      </rPr>
      <t>)</t>
    </r>
    <r>
      <rPr>
        <b/>
        <vertAlign val="superscript"/>
        <sz val="12"/>
        <color theme="1"/>
        <rFont val="Times New Roman"/>
        <charset val="134"/>
      </rPr>
      <t>2</t>
    </r>
  </si>
  <si>
    <r>
      <t>(x- X)</t>
    </r>
    <r>
      <rPr>
        <b/>
        <vertAlign val="superscript"/>
        <sz val="12"/>
        <color theme="1"/>
        <rFont val="Times New Roman"/>
        <charset val="134"/>
      </rPr>
      <t>2</t>
    </r>
  </si>
  <si>
    <r>
      <t>(y- Y)</t>
    </r>
    <r>
      <rPr>
        <b/>
        <vertAlign val="superscript"/>
        <sz val="12"/>
        <color theme="1"/>
        <rFont val="Times New Roman"/>
        <charset val="134"/>
      </rPr>
      <t>2</t>
    </r>
  </si>
  <si>
    <t>Observations(N)</t>
  </si>
  <si>
    <t>Mean (X)</t>
  </si>
  <si>
    <r>
      <rPr>
        <sz val="12"/>
        <color theme="1"/>
        <rFont val="Times New Roman"/>
        <charset val="134"/>
      </rPr>
      <t>Mean of Differences ( X</t>
    </r>
    <r>
      <rPr>
        <vertAlign val="subscript"/>
        <sz val="12"/>
        <color theme="1"/>
        <rFont val="Times New Roman"/>
        <charset val="134"/>
      </rPr>
      <t>d</t>
    </r>
    <r>
      <rPr>
        <sz val="12"/>
        <color theme="1"/>
        <rFont val="Times New Roman"/>
        <charset val="134"/>
      </rPr>
      <t>)</t>
    </r>
  </si>
  <si>
    <t xml:space="preserve">Variance </t>
  </si>
  <si>
    <t xml:space="preserve">Variance of Difference </t>
  </si>
  <si>
    <t>Standard Deviation</t>
  </si>
  <si>
    <t>Standard Deviation of Differences(Sd)</t>
  </si>
  <si>
    <t>Minimum</t>
  </si>
  <si>
    <t>Standard Error of the Mean</t>
  </si>
  <si>
    <t>Maximum</t>
  </si>
  <si>
    <t xml:space="preserve">T test </t>
  </si>
  <si>
    <t xml:space="preserve">1st Quartile </t>
  </si>
  <si>
    <t>3rd Quartile</t>
  </si>
  <si>
    <t xml:space="preserve"> Confidence Interval for Current Golf Balls</t>
  </si>
  <si>
    <t xml:space="preserve">Confidence Interval for New Golf Balls </t>
  </si>
  <si>
    <t>Descriptive Statistics for New Golf Balls:</t>
  </si>
  <si>
    <t xml:space="preserve"> Confidence Interval for the Difference between Means</t>
  </si>
  <si>
    <t>Mean (Y)</t>
  </si>
  <si>
    <t xml:space="preserve">Total 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</si>
</sst>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  <numFmt numFmtId="179" formatCode="0.000_ "/>
    <numFmt numFmtId="180" formatCode="0_ "/>
  </numFmts>
  <fonts count="26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4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vertAlign val="subscript"/>
      <sz val="12"/>
      <color theme="1"/>
      <name val="Times New Roman"/>
      <charset val="134"/>
    </font>
    <font>
      <b/>
      <vertAlign val="superscript"/>
      <sz val="12"/>
      <color theme="1"/>
      <name val="Times New Roman"/>
      <charset val="134"/>
    </font>
    <font>
      <vertAlign val="subscript"/>
      <sz val="12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8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"/>
  <sheetViews>
    <sheetView tabSelected="1" workbookViewId="0">
      <selection activeCell="H7" sqref="H7"/>
    </sheetView>
  </sheetViews>
  <sheetFormatPr defaultColWidth="8.88888888888889" defaultRowHeight="15.6"/>
  <cols>
    <col min="1" max="1" width="12.2222222222222" style="1" customWidth="1"/>
    <col min="2" max="2" width="11.1111111111111" style="1" customWidth="1"/>
    <col min="3" max="4" width="8.88888888888889" style="1"/>
    <col min="5" max="5" width="14.4444444444444" style="1"/>
    <col min="6" max="6" width="10.3333333333333" style="1" customWidth="1"/>
    <col min="7" max="7" width="8.88888888888889" style="1" customWidth="1"/>
    <col min="8" max="8" width="8.88888888888889" style="1"/>
    <col min="9" max="9" width="10.1111111111111" style="1"/>
    <col min="10" max="10" width="24.8888888888889" style="1" customWidth="1"/>
    <col min="11" max="11" width="13.8888888888889" style="1" customWidth="1"/>
    <col min="12" max="12" width="8.88888888888889" style="1"/>
    <col min="13" max="13" width="17.8888888888889" style="1" customWidth="1"/>
    <col min="14" max="14" width="14.3333333333333" style="1"/>
    <col min="15" max="15" width="8.88888888888889" style="1"/>
    <col min="16" max="16" width="12.4444444444444" style="1" customWidth="1"/>
    <col min="17" max="17" width="8.88888888888889" style="1"/>
    <col min="18" max="18" width="12.8888888888889" style="1"/>
    <col min="19" max="16382" width="8.88888888888889" style="1"/>
    <col min="16384" max="16384" width="8.88888888888889" style="1"/>
  </cols>
  <sheetData>
    <row r="1" spans="1:3">
      <c r="A1" s="2"/>
      <c r="C1" s="3" t="s">
        <v>0</v>
      </c>
    </row>
    <row r="2" ht="17.4" spans="4:13">
      <c r="D2" s="4" t="s">
        <v>1</v>
      </c>
      <c r="M2" s="1" t="s">
        <v>2</v>
      </c>
    </row>
    <row r="3" ht="19.2" spans="1:14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J3" s="1" t="s">
        <v>10</v>
      </c>
      <c r="K3" s="1">
        <v>40</v>
      </c>
      <c r="M3" s="1" t="s">
        <v>11</v>
      </c>
      <c r="N3" s="6">
        <f>B44/K3</f>
        <v>270.275</v>
      </c>
    </row>
    <row r="4" ht="19.2" spans="1:14">
      <c r="A4" s="1">
        <v>1</v>
      </c>
      <c r="B4" s="1">
        <v>264</v>
      </c>
      <c r="C4" s="1">
        <v>277</v>
      </c>
      <c r="D4" s="1">
        <f>(B4-C4)</f>
        <v>-13</v>
      </c>
      <c r="E4" s="6">
        <f>(D4-K4)^2</f>
        <v>248.850625</v>
      </c>
      <c r="F4" s="6">
        <f>(B4-$N$3)^2</f>
        <v>39.3756249999997</v>
      </c>
      <c r="G4" s="1">
        <f>(C4-$N$13)^2</f>
        <v>90.25</v>
      </c>
      <c r="J4" s="1" t="s">
        <v>12</v>
      </c>
      <c r="K4" s="1">
        <f>D44/K3</f>
        <v>2.775</v>
      </c>
      <c r="M4" s="1" t="s">
        <v>13</v>
      </c>
      <c r="N4" s="6">
        <f>F44/K3-1</f>
        <v>73.699375</v>
      </c>
    </row>
    <row r="5" spans="1:14">
      <c r="A5" s="1">
        <v>2</v>
      </c>
      <c r="B5" s="1">
        <v>261</v>
      </c>
      <c r="C5" s="1">
        <v>269</v>
      </c>
      <c r="D5" s="1">
        <f t="shared" ref="D5:D43" si="0">(B5-C5)</f>
        <v>-8</v>
      </c>
      <c r="E5" s="6">
        <f>(D5-K4)^2</f>
        <v>116.100625</v>
      </c>
      <c r="F5" s="6">
        <f t="shared" ref="F5:F43" si="1">(B5-$N$3)^2</f>
        <v>86.0256249999996</v>
      </c>
      <c r="G5" s="1">
        <f t="shared" ref="G5:G43" si="2">(C5-$N$13)^2</f>
        <v>2.25</v>
      </c>
      <c r="J5" s="1" t="s">
        <v>14</v>
      </c>
      <c r="K5" s="6">
        <f>E44/K3-1</f>
        <v>183.174375</v>
      </c>
      <c r="M5" s="1" t="s">
        <v>15</v>
      </c>
      <c r="N5" s="6">
        <f>SQRT(N4)</f>
        <v>8.58483401120837</v>
      </c>
    </row>
    <row r="6" ht="31.2" spans="1:14">
      <c r="A6" s="1">
        <v>3</v>
      </c>
      <c r="B6" s="1">
        <v>267</v>
      </c>
      <c r="C6" s="1">
        <v>263</v>
      </c>
      <c r="D6" s="1">
        <f t="shared" si="0"/>
        <v>4</v>
      </c>
      <c r="E6" s="6">
        <f>(D6-$K$4)^2</f>
        <v>1.500625</v>
      </c>
      <c r="F6" s="6">
        <f t="shared" si="1"/>
        <v>10.7256249999999</v>
      </c>
      <c r="G6" s="1">
        <f t="shared" si="2"/>
        <v>20.25</v>
      </c>
      <c r="J6" s="11" t="s">
        <v>16</v>
      </c>
      <c r="K6" s="6">
        <f>SQRT(K5)</f>
        <v>13.5341928093256</v>
      </c>
      <c r="M6" s="1" t="s">
        <v>17</v>
      </c>
      <c r="N6" s="1">
        <f>MIN(B4:B43)</f>
        <v>255</v>
      </c>
    </row>
    <row r="7" spans="1:14">
      <c r="A7" s="1">
        <v>4</v>
      </c>
      <c r="B7" s="1">
        <v>272</v>
      </c>
      <c r="C7" s="1">
        <v>266</v>
      </c>
      <c r="D7" s="1">
        <f t="shared" si="0"/>
        <v>6</v>
      </c>
      <c r="E7" s="6">
        <f t="shared" ref="E7:E43" si="3">(D7-$K$4)^2</f>
        <v>10.400625</v>
      </c>
      <c r="F7" s="6">
        <f t="shared" si="1"/>
        <v>2.97562500000008</v>
      </c>
      <c r="G7" s="1">
        <f t="shared" si="2"/>
        <v>2.25</v>
      </c>
      <c r="J7" s="1" t="s">
        <v>18</v>
      </c>
      <c r="K7" s="6">
        <f>K6/SQRT(K3)</f>
        <v>2.13994377846709</v>
      </c>
      <c r="M7" s="1" t="s">
        <v>19</v>
      </c>
      <c r="N7" s="1">
        <f>MAX(B4:B43)</f>
        <v>289</v>
      </c>
    </row>
    <row r="8" spans="1:14">
      <c r="A8" s="1">
        <v>5</v>
      </c>
      <c r="B8" s="1">
        <v>258</v>
      </c>
      <c r="C8" s="1">
        <v>262</v>
      </c>
      <c r="D8" s="1">
        <f t="shared" si="0"/>
        <v>-4</v>
      </c>
      <c r="E8" s="6">
        <f t="shared" si="3"/>
        <v>45.900625</v>
      </c>
      <c r="F8" s="6">
        <f t="shared" si="1"/>
        <v>150.675624999999</v>
      </c>
      <c r="G8" s="1">
        <f t="shared" si="2"/>
        <v>30.25</v>
      </c>
      <c r="J8" s="1" t="s">
        <v>20</v>
      </c>
      <c r="K8" s="6">
        <f>K4/K7</f>
        <v>1.29676304018969</v>
      </c>
      <c r="M8" s="1" t="s">
        <v>21</v>
      </c>
      <c r="N8" s="1">
        <f>QUARTILE(B4:B43,1)</f>
        <v>263</v>
      </c>
    </row>
    <row r="9" spans="1:14">
      <c r="A9" s="1">
        <v>6</v>
      </c>
      <c r="B9" s="1">
        <v>283</v>
      </c>
      <c r="C9" s="1">
        <v>251</v>
      </c>
      <c r="D9" s="1">
        <f t="shared" si="0"/>
        <v>32</v>
      </c>
      <c r="E9" s="6">
        <f t="shared" si="3"/>
        <v>854.100625</v>
      </c>
      <c r="F9" s="6">
        <f t="shared" si="1"/>
        <v>161.925625000001</v>
      </c>
      <c r="G9" s="1">
        <f t="shared" si="2"/>
        <v>272.25</v>
      </c>
      <c r="M9" s="1" t="s">
        <v>22</v>
      </c>
      <c r="N9" s="1">
        <f>QUARTILE(B4:B43,3)</f>
        <v>275.25</v>
      </c>
    </row>
    <row r="10" spans="1:7">
      <c r="A10" s="1">
        <v>7</v>
      </c>
      <c r="B10" s="1">
        <v>258</v>
      </c>
      <c r="C10" s="1">
        <v>262</v>
      </c>
      <c r="D10" s="1">
        <f t="shared" si="0"/>
        <v>-4</v>
      </c>
      <c r="E10" s="6">
        <f t="shared" si="3"/>
        <v>45.900625</v>
      </c>
      <c r="F10" s="6">
        <f t="shared" si="1"/>
        <v>150.675624999999</v>
      </c>
      <c r="G10" s="1">
        <f t="shared" si="2"/>
        <v>30.25</v>
      </c>
    </row>
    <row r="11" ht="31.2" spans="1:11">
      <c r="A11" s="1">
        <v>8</v>
      </c>
      <c r="B11" s="1">
        <v>266</v>
      </c>
      <c r="C11" s="1">
        <v>289</v>
      </c>
      <c r="D11" s="1">
        <f t="shared" si="0"/>
        <v>-23</v>
      </c>
      <c r="E11" s="6">
        <f t="shared" si="3"/>
        <v>664.350625</v>
      </c>
      <c r="F11" s="6">
        <f t="shared" si="1"/>
        <v>18.2756249999998</v>
      </c>
      <c r="G11" s="1">
        <f t="shared" si="2"/>
        <v>462.25</v>
      </c>
      <c r="J11" s="11" t="s">
        <v>23</v>
      </c>
      <c r="K11" s="6">
        <f>TINV(0.05,(K3-1)*(N5/SQRT(K3))+N3)</f>
        <v>1.96733560733053</v>
      </c>
    </row>
    <row r="12" ht="31.2" spans="1:13">
      <c r="A12" s="1">
        <v>9</v>
      </c>
      <c r="B12" s="1">
        <v>259</v>
      </c>
      <c r="C12" s="1">
        <v>286</v>
      </c>
      <c r="D12" s="1">
        <f t="shared" si="0"/>
        <v>-27</v>
      </c>
      <c r="E12" s="6">
        <f t="shared" si="3"/>
        <v>886.550625</v>
      </c>
      <c r="F12" s="6">
        <f t="shared" si="1"/>
        <v>127.125624999999</v>
      </c>
      <c r="G12" s="1">
        <f t="shared" si="2"/>
        <v>342.25</v>
      </c>
      <c r="J12" s="11" t="s">
        <v>24</v>
      </c>
      <c r="K12" s="6">
        <f>TINV(0.05,(K3-1)*(N15/SQRT(K3)+N13))</f>
        <v>1.96019011304443</v>
      </c>
      <c r="M12" s="1" t="s">
        <v>25</v>
      </c>
    </row>
    <row r="13" ht="31.2" spans="1:14">
      <c r="A13" s="1">
        <v>10</v>
      </c>
      <c r="B13" s="1">
        <v>270</v>
      </c>
      <c r="C13" s="1">
        <v>264</v>
      </c>
      <c r="D13" s="1">
        <f t="shared" si="0"/>
        <v>6</v>
      </c>
      <c r="E13" s="6">
        <f t="shared" si="3"/>
        <v>10.400625</v>
      </c>
      <c r="F13" s="6">
        <f t="shared" si="1"/>
        <v>0.0756249999999875</v>
      </c>
      <c r="G13" s="1">
        <f t="shared" si="2"/>
        <v>12.25</v>
      </c>
      <c r="J13" s="11" t="s">
        <v>26</v>
      </c>
      <c r="K13" s="6">
        <f>TINV(0.05,(K3-1)*(K6/SQRT(K3))+K4)</f>
        <v>1.98793420623902</v>
      </c>
      <c r="M13" s="1" t="s">
        <v>27</v>
      </c>
      <c r="N13" s="1">
        <f>C44/K3</f>
        <v>267.5</v>
      </c>
    </row>
    <row r="14" spans="1:14">
      <c r="A14" s="1">
        <v>11</v>
      </c>
      <c r="B14" s="1">
        <v>270</v>
      </c>
      <c r="C14" s="1">
        <v>272</v>
      </c>
      <c r="D14" s="1">
        <f t="shared" si="0"/>
        <v>-2</v>
      </c>
      <c r="E14" s="6">
        <f t="shared" si="3"/>
        <v>22.800625</v>
      </c>
      <c r="F14" s="6">
        <f t="shared" si="1"/>
        <v>0.0756249999999875</v>
      </c>
      <c r="G14" s="1">
        <f t="shared" si="2"/>
        <v>20.25</v>
      </c>
      <c r="I14" s="6"/>
      <c r="M14" s="1" t="s">
        <v>13</v>
      </c>
      <c r="N14" s="1">
        <f>G44/K3-1</f>
        <v>94.5</v>
      </c>
    </row>
    <row r="15" spans="1:14">
      <c r="A15" s="1">
        <v>12</v>
      </c>
      <c r="B15" s="1">
        <v>287</v>
      </c>
      <c r="C15" s="1">
        <v>259</v>
      </c>
      <c r="D15" s="1">
        <f t="shared" si="0"/>
        <v>28</v>
      </c>
      <c r="E15" s="6">
        <f t="shared" si="3"/>
        <v>636.300625</v>
      </c>
      <c r="F15" s="6">
        <f t="shared" si="1"/>
        <v>279.725625000001</v>
      </c>
      <c r="G15" s="1">
        <f t="shared" si="2"/>
        <v>72.25</v>
      </c>
      <c r="M15" s="1" t="s">
        <v>15</v>
      </c>
      <c r="N15" s="6">
        <f>SQRT(N14)</f>
        <v>9.72111104761179</v>
      </c>
    </row>
    <row r="16" spans="1:14">
      <c r="A16" s="1">
        <v>13</v>
      </c>
      <c r="B16" s="1">
        <v>289</v>
      </c>
      <c r="C16" s="1">
        <v>264</v>
      </c>
      <c r="D16" s="1">
        <f t="shared" si="0"/>
        <v>25</v>
      </c>
      <c r="E16" s="6">
        <f t="shared" si="3"/>
        <v>493.950625</v>
      </c>
      <c r="F16" s="6">
        <f t="shared" si="1"/>
        <v>350.625625000001</v>
      </c>
      <c r="G16" s="1">
        <f t="shared" si="2"/>
        <v>12.25</v>
      </c>
      <c r="M16" s="1" t="s">
        <v>17</v>
      </c>
      <c r="N16" s="1">
        <f>MIN(C4:C43)</f>
        <v>250</v>
      </c>
    </row>
    <row r="17" spans="1:14">
      <c r="A17" s="1">
        <v>14</v>
      </c>
      <c r="B17" s="1">
        <v>280</v>
      </c>
      <c r="C17" s="1">
        <v>280</v>
      </c>
      <c r="D17" s="1">
        <f t="shared" si="0"/>
        <v>0</v>
      </c>
      <c r="E17" s="6">
        <f t="shared" si="3"/>
        <v>7.700625</v>
      </c>
      <c r="F17" s="6">
        <f t="shared" si="1"/>
        <v>94.5756250000004</v>
      </c>
      <c r="G17" s="1">
        <f t="shared" si="2"/>
        <v>156.25</v>
      </c>
      <c r="M17" s="1" t="s">
        <v>19</v>
      </c>
      <c r="N17" s="1">
        <f>MAX(C4:C43)</f>
        <v>289</v>
      </c>
    </row>
    <row r="18" spans="1:14">
      <c r="A18" s="1">
        <v>15</v>
      </c>
      <c r="B18" s="1">
        <v>272</v>
      </c>
      <c r="C18" s="1">
        <v>274</v>
      </c>
      <c r="D18" s="1">
        <f t="shared" si="0"/>
        <v>-2</v>
      </c>
      <c r="E18" s="6">
        <f t="shared" si="3"/>
        <v>22.800625</v>
      </c>
      <c r="F18" s="6">
        <f t="shared" si="1"/>
        <v>2.97562500000008</v>
      </c>
      <c r="G18" s="1">
        <f t="shared" si="2"/>
        <v>42.25</v>
      </c>
      <c r="M18" s="1" t="s">
        <v>21</v>
      </c>
      <c r="N18" s="1">
        <f>QUARTILE(C4:C43,1)</f>
        <v>262</v>
      </c>
    </row>
    <row r="19" spans="1:14">
      <c r="A19" s="1">
        <v>16</v>
      </c>
      <c r="B19" s="1">
        <v>275</v>
      </c>
      <c r="C19" s="1">
        <v>281</v>
      </c>
      <c r="D19" s="1">
        <f t="shared" si="0"/>
        <v>-6</v>
      </c>
      <c r="E19" s="6">
        <f t="shared" si="3"/>
        <v>77.000625</v>
      </c>
      <c r="F19" s="6">
        <f t="shared" si="1"/>
        <v>22.3256250000002</v>
      </c>
      <c r="G19" s="1">
        <f t="shared" si="2"/>
        <v>182.25</v>
      </c>
      <c r="M19" s="1" t="s">
        <v>22</v>
      </c>
      <c r="N19" s="1">
        <f>QUARTILE(C4:C43,3)</f>
        <v>274.5</v>
      </c>
    </row>
    <row r="20" spans="1:7">
      <c r="A20" s="1">
        <v>17</v>
      </c>
      <c r="B20" s="1">
        <v>265</v>
      </c>
      <c r="C20" s="1">
        <v>276</v>
      </c>
      <c r="D20" s="1">
        <f t="shared" si="0"/>
        <v>-11</v>
      </c>
      <c r="E20" s="6">
        <f t="shared" si="3"/>
        <v>189.750625</v>
      </c>
      <c r="F20" s="6">
        <f t="shared" si="1"/>
        <v>27.8256249999998</v>
      </c>
      <c r="G20" s="1">
        <f t="shared" si="2"/>
        <v>72.25</v>
      </c>
    </row>
    <row r="21" spans="1:7">
      <c r="A21" s="1">
        <v>18</v>
      </c>
      <c r="B21" s="1">
        <v>260</v>
      </c>
      <c r="C21" s="1">
        <v>269</v>
      </c>
      <c r="D21" s="1">
        <f t="shared" si="0"/>
        <v>-9</v>
      </c>
      <c r="E21" s="6">
        <f t="shared" si="3"/>
        <v>138.650625</v>
      </c>
      <c r="F21" s="6">
        <f t="shared" si="1"/>
        <v>105.575625</v>
      </c>
      <c r="G21" s="1">
        <f t="shared" si="2"/>
        <v>2.25</v>
      </c>
    </row>
    <row r="22" spans="1:7">
      <c r="A22" s="1">
        <v>19</v>
      </c>
      <c r="B22" s="1">
        <v>278</v>
      </c>
      <c r="C22" s="1">
        <v>268</v>
      </c>
      <c r="D22" s="1">
        <f t="shared" si="0"/>
        <v>10</v>
      </c>
      <c r="E22" s="6">
        <f t="shared" si="3"/>
        <v>52.200625</v>
      </c>
      <c r="F22" s="6">
        <f t="shared" si="1"/>
        <v>59.6756250000004</v>
      </c>
      <c r="G22" s="1">
        <f t="shared" si="2"/>
        <v>0.25</v>
      </c>
    </row>
    <row r="23" spans="1:7">
      <c r="A23" s="1">
        <v>20</v>
      </c>
      <c r="B23" s="1">
        <v>275</v>
      </c>
      <c r="C23" s="1">
        <v>262</v>
      </c>
      <c r="D23" s="1">
        <f t="shared" si="0"/>
        <v>13</v>
      </c>
      <c r="E23" s="6">
        <f t="shared" si="3"/>
        <v>104.550625</v>
      </c>
      <c r="F23" s="6">
        <f t="shared" si="1"/>
        <v>22.3256250000002</v>
      </c>
      <c r="G23" s="1">
        <f t="shared" si="2"/>
        <v>30.25</v>
      </c>
    </row>
    <row r="24" spans="1:7">
      <c r="A24" s="1">
        <v>21</v>
      </c>
      <c r="B24" s="1">
        <v>263</v>
      </c>
      <c r="C24" s="1">
        <v>274</v>
      </c>
      <c r="D24" s="1">
        <f t="shared" si="0"/>
        <v>-11</v>
      </c>
      <c r="E24" s="6">
        <f t="shared" si="3"/>
        <v>189.750625</v>
      </c>
      <c r="F24" s="6">
        <f t="shared" si="1"/>
        <v>52.9256249999997</v>
      </c>
      <c r="G24" s="1">
        <f t="shared" si="2"/>
        <v>42.25</v>
      </c>
    </row>
    <row r="25" spans="1:7">
      <c r="A25" s="1">
        <v>22</v>
      </c>
      <c r="B25" s="1">
        <v>264</v>
      </c>
      <c r="C25" s="1">
        <v>266</v>
      </c>
      <c r="D25" s="1">
        <f t="shared" si="0"/>
        <v>-2</v>
      </c>
      <c r="E25" s="6">
        <f t="shared" si="3"/>
        <v>22.800625</v>
      </c>
      <c r="F25" s="6">
        <f t="shared" si="1"/>
        <v>39.3756249999997</v>
      </c>
      <c r="G25" s="1">
        <f t="shared" si="2"/>
        <v>2.25</v>
      </c>
    </row>
    <row r="26" spans="1:7">
      <c r="A26" s="1">
        <v>23</v>
      </c>
      <c r="B26" s="1">
        <v>284</v>
      </c>
      <c r="C26" s="1">
        <v>262</v>
      </c>
      <c r="D26" s="1">
        <f t="shared" si="0"/>
        <v>22</v>
      </c>
      <c r="E26" s="6">
        <f t="shared" si="3"/>
        <v>369.600625</v>
      </c>
      <c r="F26" s="6">
        <f t="shared" si="1"/>
        <v>188.375625000001</v>
      </c>
      <c r="G26" s="1">
        <f t="shared" si="2"/>
        <v>30.25</v>
      </c>
    </row>
    <row r="27" spans="1:7">
      <c r="A27" s="1">
        <v>24</v>
      </c>
      <c r="B27" s="1">
        <v>263</v>
      </c>
      <c r="C27" s="1">
        <v>271</v>
      </c>
      <c r="D27" s="1">
        <f t="shared" si="0"/>
        <v>-8</v>
      </c>
      <c r="E27" s="6">
        <f t="shared" si="3"/>
        <v>116.100625</v>
      </c>
      <c r="F27" s="6">
        <f t="shared" si="1"/>
        <v>52.9256249999997</v>
      </c>
      <c r="G27" s="1">
        <f t="shared" si="2"/>
        <v>12.25</v>
      </c>
    </row>
    <row r="28" spans="1:7">
      <c r="A28" s="1">
        <v>25</v>
      </c>
      <c r="B28" s="1">
        <v>260</v>
      </c>
      <c r="C28" s="1">
        <v>260</v>
      </c>
      <c r="D28" s="1">
        <f t="shared" si="0"/>
        <v>0</v>
      </c>
      <c r="E28" s="6">
        <f t="shared" si="3"/>
        <v>7.700625</v>
      </c>
      <c r="F28" s="6">
        <f t="shared" si="1"/>
        <v>105.575625</v>
      </c>
      <c r="G28" s="1">
        <f t="shared" si="2"/>
        <v>56.25</v>
      </c>
    </row>
    <row r="29" spans="1:7">
      <c r="A29" s="1">
        <v>26</v>
      </c>
      <c r="B29" s="1">
        <v>283</v>
      </c>
      <c r="C29" s="1">
        <v>281</v>
      </c>
      <c r="D29" s="1">
        <f t="shared" si="0"/>
        <v>2</v>
      </c>
      <c r="E29" s="6">
        <f t="shared" si="3"/>
        <v>0.600625</v>
      </c>
      <c r="F29" s="6">
        <f t="shared" si="1"/>
        <v>161.925625000001</v>
      </c>
      <c r="G29" s="1">
        <f t="shared" si="2"/>
        <v>182.25</v>
      </c>
    </row>
    <row r="30" spans="1:7">
      <c r="A30" s="1">
        <v>27</v>
      </c>
      <c r="B30" s="1">
        <v>255</v>
      </c>
      <c r="C30" s="1">
        <v>250</v>
      </c>
      <c r="D30" s="1">
        <f t="shared" si="0"/>
        <v>5</v>
      </c>
      <c r="E30" s="6">
        <f t="shared" si="3"/>
        <v>4.950625</v>
      </c>
      <c r="F30" s="6">
        <f t="shared" si="1"/>
        <v>233.325624999999</v>
      </c>
      <c r="G30" s="1">
        <f t="shared" si="2"/>
        <v>306.25</v>
      </c>
    </row>
    <row r="31" spans="1:7">
      <c r="A31" s="1">
        <v>28</v>
      </c>
      <c r="B31" s="1">
        <v>272</v>
      </c>
      <c r="C31" s="1">
        <v>263</v>
      </c>
      <c r="D31" s="1">
        <f t="shared" si="0"/>
        <v>9</v>
      </c>
      <c r="E31" s="6">
        <f t="shared" si="3"/>
        <v>38.750625</v>
      </c>
      <c r="F31" s="6">
        <f t="shared" si="1"/>
        <v>2.97562500000008</v>
      </c>
      <c r="G31" s="1">
        <f t="shared" si="2"/>
        <v>20.25</v>
      </c>
    </row>
    <row r="32" spans="1:7">
      <c r="A32" s="1">
        <v>29</v>
      </c>
      <c r="B32" s="1">
        <v>266</v>
      </c>
      <c r="C32" s="1">
        <v>278</v>
      </c>
      <c r="D32" s="1">
        <f t="shared" si="0"/>
        <v>-12</v>
      </c>
      <c r="E32" s="6">
        <f t="shared" si="3"/>
        <v>218.300625</v>
      </c>
      <c r="F32" s="6">
        <f t="shared" si="1"/>
        <v>18.2756249999998</v>
      </c>
      <c r="G32" s="1">
        <f t="shared" si="2"/>
        <v>110.25</v>
      </c>
    </row>
    <row r="33" spans="1:7">
      <c r="A33" s="1">
        <v>30</v>
      </c>
      <c r="B33" s="1">
        <v>268</v>
      </c>
      <c r="C33" s="1">
        <v>264</v>
      </c>
      <c r="D33" s="1">
        <f t="shared" si="0"/>
        <v>4</v>
      </c>
      <c r="E33" s="6">
        <f t="shared" si="3"/>
        <v>1.500625</v>
      </c>
      <c r="F33" s="6">
        <f t="shared" si="1"/>
        <v>5.1756249999999</v>
      </c>
      <c r="G33" s="1">
        <f t="shared" si="2"/>
        <v>12.25</v>
      </c>
    </row>
    <row r="34" spans="1:7">
      <c r="A34" s="1">
        <v>31</v>
      </c>
      <c r="B34" s="1">
        <v>281</v>
      </c>
      <c r="C34" s="1">
        <v>283</v>
      </c>
      <c r="D34" s="1">
        <f t="shared" si="0"/>
        <v>-2</v>
      </c>
      <c r="E34" s="6">
        <f t="shared" si="3"/>
        <v>22.800625</v>
      </c>
      <c r="F34" s="6">
        <f t="shared" si="1"/>
        <v>115.025625</v>
      </c>
      <c r="G34" s="1">
        <f t="shared" si="2"/>
        <v>240.25</v>
      </c>
    </row>
    <row r="35" spans="1:7">
      <c r="A35" s="1">
        <v>32</v>
      </c>
      <c r="B35" s="1">
        <v>274</v>
      </c>
      <c r="C35" s="1">
        <v>250</v>
      </c>
      <c r="D35" s="1">
        <f t="shared" si="0"/>
        <v>24</v>
      </c>
      <c r="E35" s="6">
        <f t="shared" si="3"/>
        <v>450.500625</v>
      </c>
      <c r="F35" s="6">
        <f t="shared" si="1"/>
        <v>13.8756250000002</v>
      </c>
      <c r="G35" s="1">
        <f t="shared" si="2"/>
        <v>306.25</v>
      </c>
    </row>
    <row r="36" spans="1:7">
      <c r="A36" s="1">
        <v>33</v>
      </c>
      <c r="B36" s="1">
        <v>273</v>
      </c>
      <c r="C36" s="1">
        <v>253</v>
      </c>
      <c r="D36" s="1">
        <f t="shared" si="0"/>
        <v>20</v>
      </c>
      <c r="E36" s="6">
        <f t="shared" si="3"/>
        <v>296.700625</v>
      </c>
      <c r="F36" s="6">
        <f t="shared" si="1"/>
        <v>7.42562500000012</v>
      </c>
      <c r="G36" s="1">
        <f t="shared" si="2"/>
        <v>210.25</v>
      </c>
    </row>
    <row r="37" spans="1:7">
      <c r="A37" s="1">
        <v>34</v>
      </c>
      <c r="B37" s="1">
        <v>263</v>
      </c>
      <c r="C37" s="1">
        <v>260</v>
      </c>
      <c r="D37" s="1">
        <f t="shared" si="0"/>
        <v>3</v>
      </c>
      <c r="E37" s="7">
        <f t="shared" si="3"/>
        <v>0.050625</v>
      </c>
      <c r="F37" s="6">
        <f t="shared" si="1"/>
        <v>52.9256249999997</v>
      </c>
      <c r="G37" s="1">
        <f t="shared" si="2"/>
        <v>56.25</v>
      </c>
    </row>
    <row r="38" spans="1:7">
      <c r="A38" s="1">
        <v>35</v>
      </c>
      <c r="B38" s="1">
        <v>275</v>
      </c>
      <c r="C38" s="1">
        <v>270</v>
      </c>
      <c r="D38" s="1">
        <f t="shared" si="0"/>
        <v>5</v>
      </c>
      <c r="E38" s="6">
        <f t="shared" si="3"/>
        <v>4.950625</v>
      </c>
      <c r="F38" s="6">
        <f t="shared" si="1"/>
        <v>22.3256250000002</v>
      </c>
      <c r="G38" s="1">
        <f t="shared" si="2"/>
        <v>6.25</v>
      </c>
    </row>
    <row r="39" spans="1:7">
      <c r="A39" s="1">
        <v>36</v>
      </c>
      <c r="B39" s="1">
        <v>267</v>
      </c>
      <c r="C39" s="1">
        <v>263</v>
      </c>
      <c r="D39" s="1">
        <f t="shared" si="0"/>
        <v>4</v>
      </c>
      <c r="E39" s="6">
        <f t="shared" si="3"/>
        <v>1.500625</v>
      </c>
      <c r="F39" s="6">
        <f t="shared" si="1"/>
        <v>10.7256249999999</v>
      </c>
      <c r="G39" s="1">
        <f t="shared" si="2"/>
        <v>20.25</v>
      </c>
    </row>
    <row r="40" spans="1:7">
      <c r="A40" s="1">
        <v>37</v>
      </c>
      <c r="B40" s="1">
        <v>279</v>
      </c>
      <c r="C40" s="1">
        <v>261</v>
      </c>
      <c r="D40" s="1">
        <f t="shared" si="0"/>
        <v>18</v>
      </c>
      <c r="E40" s="6">
        <f t="shared" si="3"/>
        <v>231.800625</v>
      </c>
      <c r="F40" s="6">
        <f t="shared" si="1"/>
        <v>76.1256250000004</v>
      </c>
      <c r="G40" s="1">
        <f t="shared" si="2"/>
        <v>42.25</v>
      </c>
    </row>
    <row r="41" spans="1:7">
      <c r="A41" s="1">
        <v>38</v>
      </c>
      <c r="B41" s="1">
        <v>274</v>
      </c>
      <c r="C41" s="1">
        <v>255</v>
      </c>
      <c r="D41" s="1">
        <f t="shared" si="0"/>
        <v>19</v>
      </c>
      <c r="E41" s="6">
        <f t="shared" si="3"/>
        <v>263.250625</v>
      </c>
      <c r="F41" s="6">
        <f t="shared" si="1"/>
        <v>13.8756250000002</v>
      </c>
      <c r="G41" s="1">
        <f t="shared" si="2"/>
        <v>156.25</v>
      </c>
    </row>
    <row r="42" spans="1:7">
      <c r="A42" s="1">
        <v>39</v>
      </c>
      <c r="B42" s="1">
        <v>276</v>
      </c>
      <c r="C42" s="1">
        <v>263</v>
      </c>
      <c r="D42" s="1">
        <f t="shared" si="0"/>
        <v>13</v>
      </c>
      <c r="E42" s="6">
        <f t="shared" si="3"/>
        <v>104.550625</v>
      </c>
      <c r="F42" s="6">
        <f t="shared" si="1"/>
        <v>32.7756250000003</v>
      </c>
      <c r="G42" s="1">
        <f t="shared" si="2"/>
        <v>20.25</v>
      </c>
    </row>
    <row r="43" spans="1:7">
      <c r="A43" s="1">
        <v>40</v>
      </c>
      <c r="B43" s="1">
        <v>262</v>
      </c>
      <c r="C43" s="1">
        <v>279</v>
      </c>
      <c r="D43" s="1">
        <f t="shared" si="0"/>
        <v>-17</v>
      </c>
      <c r="E43" s="6">
        <f t="shared" si="3"/>
        <v>391.050625</v>
      </c>
      <c r="F43" s="6">
        <f t="shared" si="1"/>
        <v>68.4756249999996</v>
      </c>
      <c r="G43" s="1">
        <f t="shared" si="2"/>
        <v>132.25</v>
      </c>
    </row>
    <row r="44" spans="1:7">
      <c r="A44" s="1" t="s">
        <v>28</v>
      </c>
      <c r="B44" s="8">
        <f t="shared" ref="B44:G44" si="4">SUM(B4:B43)</f>
        <v>10811</v>
      </c>
      <c r="C44" s="8">
        <f t="shared" si="4"/>
        <v>10700</v>
      </c>
      <c r="D44" s="9">
        <f t="shared" si="4"/>
        <v>111</v>
      </c>
      <c r="E44" s="10">
        <f t="shared" si="4"/>
        <v>7366.975</v>
      </c>
      <c r="F44" s="10">
        <f t="shared" si="4"/>
        <v>2987.975</v>
      </c>
      <c r="G44" s="10">
        <f t="shared" si="4"/>
        <v>3820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2023-11-27T20:32:00Z</dcterms:created>
  <dcterms:modified xsi:type="dcterms:W3CDTF">2023-11-30T12:32:15Z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585152AD18584F3084F5238A131052F5_11</vt:lpwstr>
  </property>
  <property fmtid="{D5CDD505-2E9C-101B-9397-08002B2CF9AE}" pid="3" name="KSOProductBuildVer">
    <vt:lpwstr>1033-12.2.0.13306</vt:lpwstr>
  </property>
</Properties>
</file>