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ThinkCenter T24-AIO\Downloads\"/>
    </mc:Choice>
  </mc:AlternateContent>
  <xr:revisionPtr revIDLastSave="0" documentId="13_ncr:1_{2C4B857B-3DE0-4B87-8BB0-E7A543A6B96F}" xr6:coauthVersionLast="36" xr6:coauthVersionMax="36" xr10:uidLastSave="{00000000-0000-0000-0000-000000000000}"/>
  <bookViews>
    <workbookView xWindow="0" yWindow="0" windowWidth="28800" windowHeight="11505" activeTab="2" xr2:uid="{00000000-000D-0000-FFFF-FFFF00000000}"/>
  </bookViews>
  <sheets>
    <sheet name="Calendar" sheetId="1" r:id="rId1"/>
    <sheet name="PLABABLE" sheetId="2" r:id="rId2"/>
    <sheet name="Sheet1" sheetId="3" r:id="rId3"/>
    <sheet name="GEMS" sheetId="4" r:id="rId4"/>
  </sheets>
  <definedNames>
    <definedName name="Calendar10Month">Calendar!$C$121</definedName>
    <definedName name="Calendar10MonthOption">MATCH(Calendar10Month,Months,0)</definedName>
    <definedName name="Calendar10Year">Calendar!$B$121</definedName>
    <definedName name="Calendar11Month">Calendar!$C$135</definedName>
    <definedName name="Calendar11MonthOption">MATCH(Calendar11Month,Months,0)</definedName>
    <definedName name="Calendar11Year">Calendar!$B$135</definedName>
    <definedName name="Calendar12Month">Calendar!$C$149</definedName>
    <definedName name="Calendar12MonthOption">MATCH(Calendar12Month,Months,0)</definedName>
    <definedName name="Calendar12Year">Calendar!$B$149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Calendar!$C$13</definedName>
    <definedName name="Calendar2MonthOption">MATCH(Calendar2Month,Months,0)</definedName>
    <definedName name="Calendar2Year">Calendar!$B$13</definedName>
    <definedName name="Calendar3Month">Calendar!$C$25</definedName>
    <definedName name="Calendar3MonthOption">MATCH(Calendar3Month,Months,0)</definedName>
    <definedName name="Calendar3Year">Calendar!$B$25</definedName>
    <definedName name="Calendar4Month">Calendar!$C$37</definedName>
    <definedName name="Calendar4MonthOption">MATCH(Calendar4Month,Months,0)</definedName>
    <definedName name="Calendar4Year">Calendar!$B$37</definedName>
    <definedName name="Calendar5Month">Calendar!$C$51</definedName>
    <definedName name="Calendar5MonthOption">MATCH(Calendar5Month,Months,0)</definedName>
    <definedName name="Calendar5Year">Calendar!$B$51</definedName>
    <definedName name="Calendar6Month">Calendar!$C$65</definedName>
    <definedName name="Calendar6MonthOption">MATCH(Calendar6Month,Months,0)</definedName>
    <definedName name="Calendar6Year">Calendar!$B$65</definedName>
    <definedName name="Calendar7Month">Calendar!$C$79</definedName>
    <definedName name="Calendar7MonthOption">MATCH(Calendar7Month,Months,0)</definedName>
    <definedName name="Calendar7Year">Calendar!$B$79</definedName>
    <definedName name="Calendar8Month">Calendar!$C$93</definedName>
    <definedName name="Calendar8MonthOption">MATCH(Calendar8Month,Months,0)</definedName>
    <definedName name="Calendar8Year">Calendar!$B$93</definedName>
    <definedName name="Calendar9Month">Calendar!$C$107</definedName>
    <definedName name="Calendar9MonthOption">MATCH(Calendar9Month,Months,0)</definedName>
    <definedName name="Calendar9Year">Calendar!$B$107</definedName>
    <definedName name="ColumnTitleRegion1..H12.1">Calendar!$B$2</definedName>
    <definedName name="ColumnTitleRegion10..H54.1">Calendar!$B$38</definedName>
    <definedName name="ColumnTitleRegion11..C56.1">Calendar!$B$38</definedName>
    <definedName name="ColumnTitleRegion12..D56.1">Calendar!$D$49</definedName>
    <definedName name="ColumnTitleRegion13..H68.1">Calendar!$B$52</definedName>
    <definedName name="ColumnTitleRegion14..C70.1">Calendar!$B$52</definedName>
    <definedName name="ColumnTitleRegion15..D70.1">Calendar!$D$63</definedName>
    <definedName name="ColumnTitleRegion16..H82.1">Calendar!$B$66</definedName>
    <definedName name="ColumnTitleRegion17..C84.1">Calendar!$B$66</definedName>
    <definedName name="ColumnTitleRegion18..D84.1">Calendar!$D$77</definedName>
    <definedName name="ColumnTitleRegion19..H96.1">Calendar!$B$80</definedName>
    <definedName name="ColumnTitleRegion2..C14.1">Calendar!$B$2</definedName>
    <definedName name="ColumnTitleRegion20..C98.1">Calendar!$B$80</definedName>
    <definedName name="ColumnTitleRegion21..D98.1">Calendar!$D$91</definedName>
    <definedName name="ColumnTitleRegion22..H110.1">Calendar!$B$94</definedName>
    <definedName name="ColumnTitleRegion23..C112.1">Calendar!$B$94</definedName>
    <definedName name="ColumnTitleRegion24..D112.1">Calendar!$D$105</definedName>
    <definedName name="ColumnTitleRegion25..H124.1">Calendar!$B$108</definedName>
    <definedName name="ColumnTitleRegion26..C126.1">Calendar!$B$108</definedName>
    <definedName name="ColumnTitleRegion27..D126.1">Calendar!$D$119</definedName>
    <definedName name="ColumnTitleRegion28..H138.1">Calendar!$B$122</definedName>
    <definedName name="ColumnTitleRegion29..C140.1">Calendar!$B$122</definedName>
    <definedName name="ColumnTitleRegion3..D14.1">Calendar!#REF!</definedName>
    <definedName name="ColumnTitleRegion30..D140.1">Calendar!$D$133</definedName>
    <definedName name="ColumnTitleRegion31..H152.1">Calendar!$B$136</definedName>
    <definedName name="ColumnTitleRegion32..C154.1">Calendar!$B$136</definedName>
    <definedName name="ColumnTitleRegion33..D154.1">Calendar!$D$147</definedName>
    <definedName name="ColumnTitleRegion34..H166.1">Calendar!$B$150</definedName>
    <definedName name="ColumnTitleRegion35..C168.1">Calendar!$B$150</definedName>
    <definedName name="ColumnTitleRegion36..D168.1">Calendar!$D$161</definedName>
    <definedName name="ColumnTitleRegion4..H26.1">Calendar!$B$14</definedName>
    <definedName name="ColumnTitleRegion5..C28.1">Calendar!$B$14</definedName>
    <definedName name="ColumnTitleRegion6..D28.1">Calendar!#REF!</definedName>
    <definedName name="ColumnTitleRegion7..H40.1">Calendar!$B$26</definedName>
    <definedName name="ColumnTitleRegion8..C42.1">Calendar!$B$26</definedName>
    <definedName name="ColumnTitleRegion9..D42.1">Calendar!#REF!</definedName>
    <definedName name="Days">{0,1,2,3,4,5,6}</definedName>
    <definedName name="Months">{"January","February","March","April","May","June","July","August","September","October","November","December"}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uri="GoogleSheetsCustomDataVersion2">
      <go:sheetsCustomData xmlns:go="http://customooxmlschemas.google.com/" r:id="rId8" roundtripDataChecksum="4rtCfeaO76xcqTgQhEhE7rz17EeEbeklPKptKWLhWhc="/>
    </ext>
  </extLst>
</workbook>
</file>

<file path=xl/calcChain.xml><?xml version="1.0" encoding="utf-8"?>
<calcChain xmlns="http://schemas.openxmlformats.org/spreadsheetml/2006/main">
  <c r="B1" i="1" l="1"/>
  <c r="C13" i="1" s="1"/>
  <c r="B3" i="1" l="1" a="1"/>
  <c r="B13" i="1"/>
  <c r="B5" i="1" a="1"/>
  <c r="B7" i="1" a="1"/>
  <c r="B9" i="1" a="1"/>
  <c r="B11" i="1" a="1"/>
  <c r="F7" i="1" l="1"/>
  <c r="E7" i="1"/>
  <c r="B7" i="1"/>
  <c r="D7" i="1"/>
  <c r="G7" i="1"/>
  <c r="H7" i="1"/>
  <c r="C7" i="1"/>
  <c r="F5" i="1"/>
  <c r="E5" i="1"/>
  <c r="B5" i="1"/>
  <c r="H5" i="1"/>
  <c r="G5" i="1"/>
  <c r="D5" i="1"/>
  <c r="C5" i="1"/>
  <c r="F11" i="1"/>
  <c r="E11" i="1"/>
  <c r="B11" i="1"/>
  <c r="D11" i="1"/>
  <c r="C11" i="1"/>
  <c r="H11" i="1"/>
  <c r="G11" i="1"/>
  <c r="B25" i="1"/>
  <c r="C25" i="1"/>
  <c r="B23" i="1" a="1"/>
  <c r="B21" i="1" a="1"/>
  <c r="B19" i="1" a="1"/>
  <c r="B17" i="1" a="1"/>
  <c r="B15" i="1" a="1"/>
  <c r="F9" i="1"/>
  <c r="E9" i="1"/>
  <c r="B9" i="1"/>
  <c r="D9" i="1"/>
  <c r="H9" i="1"/>
  <c r="G9" i="1"/>
  <c r="C9" i="1"/>
  <c r="F3" i="1"/>
  <c r="F2" i="1" s="1"/>
  <c r="E3" i="1"/>
  <c r="E2" i="1" s="1"/>
  <c r="B3" i="1"/>
  <c r="H3" i="1"/>
  <c r="H2" i="1" s="1"/>
  <c r="G3" i="1"/>
  <c r="G2" i="1" s="1"/>
  <c r="D3" i="1"/>
  <c r="D2" i="1" s="1"/>
  <c r="C3" i="1"/>
  <c r="C2" i="1" s="1"/>
  <c r="E15" i="1" l="1"/>
  <c r="E14" i="1" s="1"/>
  <c r="B15" i="1"/>
  <c r="B14" i="1" s="1"/>
  <c r="H15" i="1"/>
  <c r="H14" i="1" s="1"/>
  <c r="D15" i="1"/>
  <c r="D14" i="1" s="1"/>
  <c r="C15" i="1"/>
  <c r="C14" i="1" s="1"/>
  <c r="G15" i="1"/>
  <c r="G14" i="1" s="1"/>
  <c r="F15" i="1"/>
  <c r="F14" i="1" s="1"/>
  <c r="E23" i="1"/>
  <c r="B23" i="1"/>
  <c r="H23" i="1"/>
  <c r="D23" i="1"/>
  <c r="G23" i="1"/>
  <c r="C23" i="1"/>
  <c r="F23" i="1"/>
  <c r="E17" i="1"/>
  <c r="B17" i="1"/>
  <c r="H17" i="1"/>
  <c r="D17" i="1"/>
  <c r="C17" i="1"/>
  <c r="G17" i="1"/>
  <c r="F17" i="1"/>
  <c r="E19" i="1"/>
  <c r="B19" i="1"/>
  <c r="H19" i="1"/>
  <c r="D19" i="1"/>
  <c r="C19" i="1"/>
  <c r="G19" i="1"/>
  <c r="F19" i="1"/>
  <c r="C37" i="1"/>
  <c r="B35" i="1" a="1"/>
  <c r="B33" i="1" a="1"/>
  <c r="B31" i="1" a="1"/>
  <c r="B29" i="1" a="1"/>
  <c r="B27" i="1" a="1"/>
  <c r="B37" i="1"/>
  <c r="E21" i="1"/>
  <c r="B21" i="1"/>
  <c r="H21" i="1"/>
  <c r="D21" i="1"/>
  <c r="C21" i="1"/>
  <c r="G21" i="1"/>
  <c r="F21" i="1"/>
  <c r="H27" i="1" l="1"/>
  <c r="H26" i="1" s="1"/>
  <c r="D27" i="1"/>
  <c r="D26" i="1" s="1"/>
  <c r="G27" i="1"/>
  <c r="G26" i="1" s="1"/>
  <c r="C27" i="1"/>
  <c r="C26" i="1" s="1"/>
  <c r="F27" i="1"/>
  <c r="F26" i="1" s="1"/>
  <c r="E27" i="1"/>
  <c r="E26" i="1" s="1"/>
  <c r="B27" i="1"/>
  <c r="B26" i="1" s="1"/>
  <c r="H31" i="1"/>
  <c r="D31" i="1"/>
  <c r="G31" i="1"/>
  <c r="C31" i="1"/>
  <c r="F31" i="1"/>
  <c r="E31" i="1"/>
  <c r="B31" i="1"/>
  <c r="C51" i="1"/>
  <c r="B51" i="1"/>
  <c r="B49" i="1" a="1"/>
  <c r="B45" i="1" a="1"/>
  <c r="B41" i="1" a="1"/>
  <c r="B39" i="1" a="1"/>
  <c r="B47" i="1" a="1"/>
  <c r="B43" i="1" a="1"/>
  <c r="H33" i="1"/>
  <c r="D33" i="1"/>
  <c r="G33" i="1"/>
  <c r="C33" i="1"/>
  <c r="F33" i="1"/>
  <c r="E33" i="1"/>
  <c r="B33" i="1"/>
  <c r="H35" i="1"/>
  <c r="D35" i="1"/>
  <c r="G35" i="1"/>
  <c r="C35" i="1"/>
  <c r="F35" i="1"/>
  <c r="E35" i="1"/>
  <c r="B35" i="1"/>
  <c r="H29" i="1"/>
  <c r="D29" i="1"/>
  <c r="G29" i="1"/>
  <c r="C29" i="1"/>
  <c r="F29" i="1"/>
  <c r="E29" i="1"/>
  <c r="B29" i="1"/>
  <c r="G43" i="1" l="1"/>
  <c r="C43" i="1"/>
  <c r="E43" i="1"/>
  <c r="B43" i="1"/>
  <c r="H43" i="1"/>
  <c r="D43" i="1"/>
  <c r="F43" i="1"/>
  <c r="G39" i="1"/>
  <c r="G38" i="1" s="1"/>
  <c r="H39" i="1"/>
  <c r="H38" i="1" s="1"/>
  <c r="C39" i="1"/>
  <c r="C38" i="1" s="1"/>
  <c r="F39" i="1"/>
  <c r="F38" i="1" s="1"/>
  <c r="E39" i="1"/>
  <c r="E38" i="1" s="1"/>
  <c r="B39" i="1"/>
  <c r="B38" i="1" s="1"/>
  <c r="D39" i="1"/>
  <c r="D38" i="1" s="1"/>
  <c r="B63" i="1" a="1"/>
  <c r="C65" i="1"/>
  <c r="B65" i="1"/>
  <c r="B61" i="1" a="1"/>
  <c r="B57" i="1" a="1"/>
  <c r="B53" i="1" a="1"/>
  <c r="B59" i="1" a="1"/>
  <c r="B55" i="1" a="1"/>
  <c r="G41" i="1"/>
  <c r="C41" i="1"/>
  <c r="E41" i="1"/>
  <c r="B41" i="1"/>
  <c r="H41" i="1"/>
  <c r="D41" i="1"/>
  <c r="F41" i="1"/>
  <c r="G45" i="1"/>
  <c r="C45" i="1"/>
  <c r="E45" i="1"/>
  <c r="B45" i="1"/>
  <c r="H45" i="1"/>
  <c r="D45" i="1"/>
  <c r="F45" i="1"/>
  <c r="G47" i="1"/>
  <c r="C47" i="1"/>
  <c r="E47" i="1"/>
  <c r="B47" i="1"/>
  <c r="H47" i="1"/>
  <c r="D47" i="1"/>
  <c r="F47" i="1"/>
  <c r="C49" i="1"/>
  <c r="B49" i="1"/>
  <c r="G53" i="1" l="1"/>
  <c r="G52" i="1" s="1"/>
  <c r="C53" i="1"/>
  <c r="C52" i="1" s="1"/>
  <c r="E53" i="1"/>
  <c r="E52" i="1" s="1"/>
  <c r="B53" i="1"/>
  <c r="B52" i="1" s="1"/>
  <c r="H53" i="1"/>
  <c r="H52" i="1" s="1"/>
  <c r="D53" i="1"/>
  <c r="D52" i="1" s="1"/>
  <c r="F53" i="1"/>
  <c r="F52" i="1" s="1"/>
  <c r="G57" i="1"/>
  <c r="C57" i="1"/>
  <c r="E57" i="1"/>
  <c r="B57" i="1"/>
  <c r="H57" i="1"/>
  <c r="D57" i="1"/>
  <c r="F57" i="1"/>
  <c r="C63" i="1"/>
  <c r="B63" i="1"/>
  <c r="G55" i="1"/>
  <c r="C55" i="1"/>
  <c r="E55" i="1"/>
  <c r="B55" i="1"/>
  <c r="H55" i="1"/>
  <c r="D55" i="1"/>
  <c r="F55" i="1"/>
  <c r="G61" i="1"/>
  <c r="C61" i="1"/>
  <c r="E61" i="1"/>
  <c r="B61" i="1"/>
  <c r="H61" i="1"/>
  <c r="D61" i="1"/>
  <c r="F61" i="1"/>
  <c r="G59" i="1"/>
  <c r="C59" i="1"/>
  <c r="E59" i="1"/>
  <c r="B59" i="1"/>
  <c r="H59" i="1"/>
  <c r="D59" i="1"/>
  <c r="F59" i="1"/>
  <c r="C79" i="1"/>
  <c r="B75" i="1" a="1"/>
  <c r="B71" i="1" a="1"/>
  <c r="B69" i="1" a="1"/>
  <c r="B67" i="1" a="1"/>
  <c r="B79" i="1"/>
  <c r="B77" i="1" a="1"/>
  <c r="B73" i="1" a="1"/>
  <c r="C77" i="1" l="1"/>
  <c r="B77" i="1"/>
  <c r="G71" i="1"/>
  <c r="C71" i="1"/>
  <c r="D71" i="1"/>
  <c r="H71" i="1"/>
  <c r="F71" i="1"/>
  <c r="B71" i="1"/>
  <c r="E71" i="1"/>
  <c r="B91" i="1" a="1"/>
  <c r="B87" i="1" a="1"/>
  <c r="B83" i="1" a="1"/>
  <c r="C93" i="1"/>
  <c r="B89" i="1" a="1"/>
  <c r="B85" i="1" a="1"/>
  <c r="B81" i="1" a="1"/>
  <c r="B93" i="1"/>
  <c r="G75" i="1"/>
  <c r="C75" i="1"/>
  <c r="D75" i="1"/>
  <c r="H75" i="1"/>
  <c r="F75" i="1"/>
  <c r="B75" i="1"/>
  <c r="E75" i="1"/>
  <c r="G67" i="1"/>
  <c r="G66" i="1" s="1"/>
  <c r="C67" i="1"/>
  <c r="C66" i="1" s="1"/>
  <c r="F67" i="1"/>
  <c r="F66" i="1" s="1"/>
  <c r="E67" i="1"/>
  <c r="E66" i="1" s="1"/>
  <c r="B67" i="1"/>
  <c r="B66" i="1" s="1"/>
  <c r="H67" i="1"/>
  <c r="H66" i="1" s="1"/>
  <c r="D67" i="1"/>
  <c r="D66" i="1" s="1"/>
  <c r="G73" i="1"/>
  <c r="C73" i="1"/>
  <c r="F73" i="1"/>
  <c r="B73" i="1"/>
  <c r="E73" i="1"/>
  <c r="D73" i="1"/>
  <c r="H73" i="1"/>
  <c r="G69" i="1"/>
  <c r="C69" i="1"/>
  <c r="F69" i="1"/>
  <c r="E69" i="1"/>
  <c r="B69" i="1"/>
  <c r="H69" i="1"/>
  <c r="D69" i="1"/>
  <c r="G81" i="1" l="1"/>
  <c r="G80" i="1" s="1"/>
  <c r="C81" i="1"/>
  <c r="C80" i="1" s="1"/>
  <c r="E81" i="1"/>
  <c r="E80" i="1" s="1"/>
  <c r="D81" i="1"/>
  <c r="D80" i="1" s="1"/>
  <c r="H81" i="1"/>
  <c r="H80" i="1" s="1"/>
  <c r="F81" i="1"/>
  <c r="F80" i="1" s="1"/>
  <c r="B81" i="1"/>
  <c r="B80" i="1" s="1"/>
  <c r="G83" i="1"/>
  <c r="C83" i="1"/>
  <c r="H83" i="1"/>
  <c r="F83" i="1"/>
  <c r="B83" i="1"/>
  <c r="E83" i="1"/>
  <c r="D83" i="1"/>
  <c r="G85" i="1"/>
  <c r="C85" i="1"/>
  <c r="E85" i="1"/>
  <c r="D85" i="1"/>
  <c r="H85" i="1"/>
  <c r="F85" i="1"/>
  <c r="B85" i="1"/>
  <c r="G87" i="1"/>
  <c r="C87" i="1"/>
  <c r="H87" i="1"/>
  <c r="F87" i="1"/>
  <c r="B87" i="1"/>
  <c r="E87" i="1"/>
  <c r="D87" i="1"/>
  <c r="G89" i="1"/>
  <c r="C89" i="1"/>
  <c r="E89" i="1"/>
  <c r="D89" i="1"/>
  <c r="H89" i="1"/>
  <c r="F89" i="1"/>
  <c r="B89" i="1"/>
  <c r="C91" i="1"/>
  <c r="B91" i="1"/>
  <c r="B107" i="1"/>
  <c r="B105" i="1" a="1"/>
  <c r="B101" i="1" a="1"/>
  <c r="B97" i="1" a="1"/>
  <c r="C107" i="1"/>
  <c r="B103" i="1" a="1"/>
  <c r="B99" i="1" a="1"/>
  <c r="B95" i="1" a="1"/>
  <c r="G99" i="1" l="1"/>
  <c r="C99" i="1"/>
  <c r="F99" i="1"/>
  <c r="B99" i="1"/>
  <c r="E99" i="1"/>
  <c r="D99" i="1"/>
  <c r="H99" i="1"/>
  <c r="G101" i="1"/>
  <c r="C101" i="1"/>
  <c r="D101" i="1"/>
  <c r="H101" i="1"/>
  <c r="F101" i="1"/>
  <c r="B101" i="1"/>
  <c r="E101" i="1"/>
  <c r="G103" i="1"/>
  <c r="C103" i="1"/>
  <c r="F103" i="1"/>
  <c r="B103" i="1"/>
  <c r="E103" i="1"/>
  <c r="D103" i="1"/>
  <c r="H103" i="1"/>
  <c r="C105" i="1"/>
  <c r="B105" i="1"/>
  <c r="C121" i="1"/>
  <c r="B117" i="1" a="1"/>
  <c r="B113" i="1" a="1"/>
  <c r="B109" i="1" a="1"/>
  <c r="B121" i="1"/>
  <c r="B119" i="1" a="1"/>
  <c r="B115" i="1" a="1"/>
  <c r="B111" i="1" a="1"/>
  <c r="G95" i="1"/>
  <c r="G94" i="1" s="1"/>
  <c r="C95" i="1"/>
  <c r="C94" i="1" s="1"/>
  <c r="F95" i="1"/>
  <c r="F94" i="1" s="1"/>
  <c r="B95" i="1"/>
  <c r="B94" i="1" s="1"/>
  <c r="E95" i="1"/>
  <c r="E94" i="1" s="1"/>
  <c r="D95" i="1"/>
  <c r="D94" i="1" s="1"/>
  <c r="H95" i="1"/>
  <c r="H94" i="1" s="1"/>
  <c r="G97" i="1"/>
  <c r="C97" i="1"/>
  <c r="D97" i="1"/>
  <c r="H97" i="1"/>
  <c r="F97" i="1"/>
  <c r="B97" i="1"/>
  <c r="E97" i="1"/>
  <c r="C135" i="1" l="1"/>
  <c r="B131" i="1" a="1"/>
  <c r="B127" i="1" a="1"/>
  <c r="B123" i="1" a="1"/>
  <c r="B135" i="1"/>
  <c r="B133" i="1" a="1"/>
  <c r="B129" i="1" a="1"/>
  <c r="B125" i="1" a="1"/>
  <c r="G111" i="1"/>
  <c r="C111" i="1"/>
  <c r="E111" i="1"/>
  <c r="D111" i="1"/>
  <c r="H111" i="1"/>
  <c r="F111" i="1"/>
  <c r="B111" i="1"/>
  <c r="G109" i="1"/>
  <c r="G108" i="1" s="1"/>
  <c r="C109" i="1"/>
  <c r="C108" i="1" s="1"/>
  <c r="H109" i="1"/>
  <c r="H108" i="1" s="1"/>
  <c r="F109" i="1"/>
  <c r="F108" i="1" s="1"/>
  <c r="B109" i="1"/>
  <c r="B108" i="1" s="1"/>
  <c r="E109" i="1"/>
  <c r="E108" i="1" s="1"/>
  <c r="D109" i="1"/>
  <c r="D108" i="1" s="1"/>
  <c r="G115" i="1"/>
  <c r="C115" i="1"/>
  <c r="E115" i="1"/>
  <c r="D115" i="1"/>
  <c r="H115" i="1"/>
  <c r="F115" i="1"/>
  <c r="B115" i="1"/>
  <c r="G113" i="1"/>
  <c r="C113" i="1"/>
  <c r="H113" i="1"/>
  <c r="F113" i="1"/>
  <c r="B113" i="1"/>
  <c r="E113" i="1"/>
  <c r="D113" i="1"/>
  <c r="C119" i="1"/>
  <c r="B119" i="1"/>
  <c r="G117" i="1"/>
  <c r="C117" i="1"/>
  <c r="H117" i="1"/>
  <c r="F117" i="1"/>
  <c r="B117" i="1"/>
  <c r="E117" i="1"/>
  <c r="D117" i="1"/>
  <c r="G125" i="1" l="1"/>
  <c r="C125" i="1"/>
  <c r="F125" i="1"/>
  <c r="B125" i="1"/>
  <c r="E125" i="1"/>
  <c r="D125" i="1"/>
  <c r="H125" i="1"/>
  <c r="G123" i="1"/>
  <c r="G122" i="1" s="1"/>
  <c r="C123" i="1"/>
  <c r="C122" i="1" s="1"/>
  <c r="D123" i="1"/>
  <c r="D122" i="1" s="1"/>
  <c r="H123" i="1"/>
  <c r="H122" i="1" s="1"/>
  <c r="F123" i="1"/>
  <c r="F122" i="1" s="1"/>
  <c r="B123" i="1"/>
  <c r="B122" i="1" s="1"/>
  <c r="E123" i="1"/>
  <c r="E122" i="1" s="1"/>
  <c r="G129" i="1"/>
  <c r="C129" i="1"/>
  <c r="F129" i="1"/>
  <c r="B129" i="1"/>
  <c r="E129" i="1"/>
  <c r="D129" i="1"/>
  <c r="H129" i="1"/>
  <c r="G127" i="1"/>
  <c r="C127" i="1"/>
  <c r="D127" i="1"/>
  <c r="H127" i="1"/>
  <c r="F127" i="1"/>
  <c r="B127" i="1"/>
  <c r="E127" i="1"/>
  <c r="C133" i="1"/>
  <c r="B133" i="1"/>
  <c r="G131" i="1"/>
  <c r="C131" i="1"/>
  <c r="D131" i="1"/>
  <c r="H131" i="1"/>
  <c r="F131" i="1"/>
  <c r="B131" i="1"/>
  <c r="E131" i="1"/>
  <c r="C149" i="1"/>
  <c r="B149" i="1"/>
  <c r="B147" i="1" a="1"/>
  <c r="B143" i="1" a="1"/>
  <c r="B139" i="1" a="1"/>
  <c r="B145" i="1" a="1"/>
  <c r="B141" i="1" a="1"/>
  <c r="B137" i="1" a="1"/>
  <c r="G141" i="1" l="1"/>
  <c r="C141" i="1"/>
  <c r="E141" i="1"/>
  <c r="D141" i="1"/>
  <c r="H141" i="1"/>
  <c r="F141" i="1"/>
  <c r="B141" i="1"/>
  <c r="C147" i="1"/>
  <c r="B147" i="1"/>
  <c r="G145" i="1"/>
  <c r="C145" i="1"/>
  <c r="E145" i="1"/>
  <c r="D145" i="1"/>
  <c r="H145" i="1"/>
  <c r="F145" i="1"/>
  <c r="B145" i="1"/>
  <c r="B161" i="1" a="1"/>
  <c r="B159" i="1" a="1"/>
  <c r="B155" i="1" a="1"/>
  <c r="B151" i="1" a="1"/>
  <c r="B157" i="1" a="1"/>
  <c r="B153" i="1" a="1"/>
  <c r="G139" i="1"/>
  <c r="C139" i="1"/>
  <c r="H139" i="1"/>
  <c r="F139" i="1"/>
  <c r="B139" i="1"/>
  <c r="E139" i="1"/>
  <c r="D139" i="1"/>
  <c r="G137" i="1"/>
  <c r="G136" i="1" s="1"/>
  <c r="C137" i="1"/>
  <c r="C136" i="1" s="1"/>
  <c r="E137" i="1"/>
  <c r="E136" i="1" s="1"/>
  <c r="D137" i="1"/>
  <c r="D136" i="1" s="1"/>
  <c r="H137" i="1"/>
  <c r="H136" i="1" s="1"/>
  <c r="F137" i="1"/>
  <c r="F136" i="1" s="1"/>
  <c r="B137" i="1"/>
  <c r="B136" i="1" s="1"/>
  <c r="G143" i="1"/>
  <c r="C143" i="1"/>
  <c r="H143" i="1"/>
  <c r="F143" i="1"/>
  <c r="B143" i="1"/>
  <c r="E143" i="1"/>
  <c r="D143" i="1"/>
  <c r="G151" i="1" l="1"/>
  <c r="G150" i="1" s="1"/>
  <c r="C151" i="1"/>
  <c r="C150" i="1" s="1"/>
  <c r="E151" i="1"/>
  <c r="E150" i="1" s="1"/>
  <c r="B151" i="1"/>
  <c r="B150" i="1" s="1"/>
  <c r="H151" i="1"/>
  <c r="H150" i="1" s="1"/>
  <c r="D151" i="1"/>
  <c r="D150" i="1" s="1"/>
  <c r="F151" i="1"/>
  <c r="F150" i="1" s="1"/>
  <c r="G155" i="1"/>
  <c r="C155" i="1"/>
  <c r="E155" i="1"/>
  <c r="B155" i="1"/>
  <c r="H155" i="1"/>
  <c r="D155" i="1"/>
  <c r="F155" i="1"/>
  <c r="G153" i="1"/>
  <c r="C153" i="1"/>
  <c r="E153" i="1"/>
  <c r="B153" i="1"/>
  <c r="H153" i="1"/>
  <c r="D153" i="1"/>
  <c r="F153" i="1"/>
  <c r="G159" i="1"/>
  <c r="C159" i="1"/>
  <c r="E159" i="1"/>
  <c r="B159" i="1"/>
  <c r="H159" i="1"/>
  <c r="D159" i="1"/>
  <c r="F159" i="1"/>
  <c r="G157" i="1"/>
  <c r="C157" i="1"/>
  <c r="E157" i="1"/>
  <c r="B157" i="1"/>
  <c r="H157" i="1"/>
  <c r="D157" i="1"/>
  <c r="F157" i="1"/>
  <c r="C161" i="1"/>
  <c r="B161" i="1"/>
</calcChain>
</file>

<file path=xl/sharedStrings.xml><?xml version="1.0" encoding="utf-8"?>
<sst xmlns="http://schemas.openxmlformats.org/spreadsheetml/2006/main" count="240" uniqueCount="109">
  <si>
    <t>March</t>
  </si>
  <si>
    <t>MONDAY</t>
  </si>
  <si>
    <t>ENT (130)</t>
  </si>
  <si>
    <t>NEPHROLOGY (75)</t>
  </si>
  <si>
    <t>PEDIATRICS (223)</t>
  </si>
  <si>
    <t>ETHICS (129)</t>
  </si>
  <si>
    <t>RESPIRATORY MEDICINE (138)</t>
  </si>
  <si>
    <t>CRITICAL CARE (31) + VASCULAR SURGERY (30)</t>
  </si>
  <si>
    <t>UROLOGY (100)</t>
  </si>
  <si>
    <t>ONCOLOGY (15) + RHEUMATOLOGY (49)</t>
  </si>
  <si>
    <t>ENDOCRINOLOGY (191)</t>
  </si>
  <si>
    <t>OBSTETRICS AND GYNAECOLOGY (261)</t>
  </si>
  <si>
    <t>GENITOURINARY MEDICINE (34)</t>
  </si>
  <si>
    <t>DERMATOLOGY (100)</t>
  </si>
  <si>
    <t>GENERAL SURGERY (104)</t>
  </si>
  <si>
    <t>OPHTHALMOLOGY (74) + RADIOLOGY (22)</t>
  </si>
  <si>
    <t>EMERGENCY MEDICINE (156)</t>
  </si>
  <si>
    <t>BREAST SURGERY (32) + GERIATRIC MEDICINE (8)</t>
  </si>
  <si>
    <t>PSYCHIATRY (223)</t>
  </si>
  <si>
    <t>HEMATOLOGY (144)</t>
  </si>
  <si>
    <t>PHARMACOLOGY (120)</t>
  </si>
  <si>
    <t>GASTROENTEROLOGY (134)</t>
  </si>
  <si>
    <t>NEUROLOGY (224)</t>
  </si>
  <si>
    <t>ANATOMY (80) + MAXILLOFACIAL SURGERY (5)</t>
  </si>
  <si>
    <t>INFECTIOUS DISEASES (132)</t>
  </si>
  <si>
    <t>GENETICS (57) + ANESTHESIOLOGY (36)</t>
  </si>
  <si>
    <t>CARDIOLOGY (167)</t>
  </si>
  <si>
    <t>PALLIATIVE CARE ( 62) + EPIDEMIOLOGY (57)</t>
  </si>
  <si>
    <t>ORTHOPAEDICS (87)</t>
  </si>
  <si>
    <t>r</t>
  </si>
  <si>
    <t>e</t>
  </si>
  <si>
    <t>v</t>
  </si>
  <si>
    <t>i</t>
  </si>
  <si>
    <t>s</t>
  </si>
  <si>
    <t>EXAM!!</t>
  </si>
  <si>
    <t>Notes:</t>
  </si>
  <si>
    <t xml:space="preserve">Anesthesiology </t>
  </si>
  <si>
    <t>Cardiology</t>
  </si>
  <si>
    <t>Anatomy</t>
  </si>
  <si>
    <t>Emergency Medicine</t>
  </si>
  <si>
    <t>Breast Surgery</t>
  </si>
  <si>
    <t>Endocrinology</t>
  </si>
  <si>
    <t>SMALL TOPICS</t>
  </si>
  <si>
    <t>BIG TOPUCS</t>
  </si>
  <si>
    <t>Critical Care</t>
  </si>
  <si>
    <t>Gastroenterology</t>
  </si>
  <si>
    <t>&lt;100</t>
  </si>
  <si>
    <t>1 DAY</t>
  </si>
  <si>
    <t>Dermatology</t>
  </si>
  <si>
    <t>General Surgery</t>
  </si>
  <si>
    <t>&gt;100</t>
  </si>
  <si>
    <t>2 DAYS</t>
  </si>
  <si>
    <t>100-150</t>
  </si>
  <si>
    <t>3 DAYS</t>
  </si>
  <si>
    <t>ENT</t>
  </si>
  <si>
    <t>Genitourinary Medicine</t>
  </si>
  <si>
    <t>150-200</t>
  </si>
  <si>
    <t>4 DAYS</t>
  </si>
  <si>
    <t>Epidemiology</t>
  </si>
  <si>
    <t>Haematology</t>
  </si>
  <si>
    <t>&gt;200</t>
  </si>
  <si>
    <t>5 DAYS</t>
  </si>
  <si>
    <t>Ethics</t>
  </si>
  <si>
    <t>Infectious Diseases</t>
  </si>
  <si>
    <t>Genetics</t>
  </si>
  <si>
    <t>Nephrology</t>
  </si>
  <si>
    <t>Geriatric Medicine</t>
  </si>
  <si>
    <t>Neurology</t>
  </si>
  <si>
    <t>Maxillofacial Surgery</t>
  </si>
  <si>
    <t>Obstetrics and Gynaecology</t>
  </si>
  <si>
    <t>Oncology</t>
  </si>
  <si>
    <t>Paediatrics</t>
  </si>
  <si>
    <t>Ophthalmology</t>
  </si>
  <si>
    <t>Psychiatry</t>
  </si>
  <si>
    <t>Orthopedics</t>
  </si>
  <si>
    <t>Respiratory Medicine</t>
  </si>
  <si>
    <t>Palliative Care</t>
  </si>
  <si>
    <t>Urology</t>
  </si>
  <si>
    <t>Pharmacology</t>
  </si>
  <si>
    <t>Radiology</t>
  </si>
  <si>
    <t>Rheumatology</t>
  </si>
  <si>
    <t>Vascular Surgery</t>
  </si>
  <si>
    <t xml:space="preserve">Orthopedics  </t>
  </si>
  <si>
    <t>Anaesthesiology</t>
  </si>
  <si>
    <t>Antiemetics</t>
  </si>
  <si>
    <t>Death Certificate</t>
  </si>
  <si>
    <t>DVLA</t>
  </si>
  <si>
    <t>ECG</t>
  </si>
  <si>
    <t>Do gem before exam!</t>
  </si>
  <si>
    <t>Gyanecology</t>
  </si>
  <si>
    <t>Obstetrics &amp; Gynaecology</t>
  </si>
  <si>
    <t>Obstetrics</t>
  </si>
  <si>
    <t>Prescribing and Calculations</t>
  </si>
  <si>
    <t>Anyone can teach</t>
  </si>
  <si>
    <t>Others</t>
  </si>
  <si>
    <t>A to Z Pharmacology</t>
  </si>
  <si>
    <t>Clincher 1</t>
  </si>
  <si>
    <t>Clincher 2</t>
  </si>
  <si>
    <t>Crystal Clear</t>
  </si>
  <si>
    <t>Exam Hints &amp; Tips</t>
  </si>
  <si>
    <t>Introduction to UK Practice</t>
  </si>
  <si>
    <t>PLAB, GMC and Jobs</t>
  </si>
  <si>
    <t>Seeds 1</t>
  </si>
  <si>
    <t>Seeds 2</t>
  </si>
  <si>
    <t>Seeds 3</t>
  </si>
  <si>
    <t>Seeds 4</t>
  </si>
  <si>
    <t>Seeds 5</t>
  </si>
  <si>
    <t>Seeds 6</t>
  </si>
  <si>
    <t>3BM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</si>
</sst>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[$-F800]dddd\,\ mmmm\ dd\,\ yyyy"/>
  </numFmts>
  <fonts count="10" x14ac:knownFonts="1">
    <font>
      <sz val="11"/>
      <color rgb="FF000000"/>
      <name val="Trebuchet MS"/>
      <scheme val="minor"/>
    </font>
    <font>
      <sz val="11"/>
      <color theme="1"/>
      <name val="Trebuchet MS"/>
    </font>
    <font>
      <b/>
      <sz val="28"/>
      <color theme="0"/>
      <name val="Arial"/>
    </font>
    <font>
      <sz val="36"/>
      <color rgb="FF25766F"/>
      <name val="Trebuchet MS"/>
    </font>
    <font>
      <sz val="10"/>
      <color theme="1"/>
      <name val="Century Gothic"/>
    </font>
    <font>
      <b/>
      <sz val="11"/>
      <color theme="0"/>
      <name val="Arial"/>
    </font>
    <font>
      <sz val="16"/>
      <color theme="1"/>
      <name val="Trebuchet MS"/>
    </font>
    <font>
      <sz val="11"/>
      <color theme="1"/>
      <name val="Arial"/>
    </font>
    <font>
      <sz val="11"/>
      <name val="Trebuchet MS"/>
    </font>
    <font>
      <sz val="11"/>
      <color theme="1"/>
      <name val="Trebuchet MS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5766F"/>
        <bgColor rgb="FF25766F"/>
      </patternFill>
    </fill>
    <fill>
      <patternFill patternType="solid">
        <fgColor rgb="FF3C5821"/>
        <bgColor rgb="FF3C5821"/>
      </patternFill>
    </fill>
    <fill>
      <patternFill patternType="solid">
        <fgColor theme="8"/>
        <bgColor theme="8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616668"/>
        <bgColor rgb="FF616668"/>
      </patternFill>
    </fill>
    <fill>
      <patternFill patternType="solid">
        <fgColor rgb="FFFFFF00"/>
        <bgColor theme="8"/>
      </patternFill>
    </fill>
    <fill>
      <patternFill patternType="solid">
        <fgColor theme="8"/>
        <bgColor rgb="FF75D3CB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 vertical="top" wrapText="1"/>
    </xf>
    <xf numFmtId="0" fontId="1" fillId="5" borderId="1" xfId="0" applyFont="1" applyFill="1" applyBorder="1"/>
    <xf numFmtId="164" fontId="6" fillId="6" borderId="9" xfId="0" applyNumberFormat="1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10" fontId="1" fillId="5" borderId="1" xfId="0" applyNumberFormat="1" applyFont="1" applyFill="1" applyBorder="1"/>
    <xf numFmtId="0" fontId="1" fillId="0" borderId="0" xfId="0" applyFont="1"/>
    <xf numFmtId="0" fontId="1" fillId="7" borderId="1" xfId="0" applyFont="1" applyFill="1" applyBorder="1"/>
    <xf numFmtId="10" fontId="1" fillId="7" borderId="1" xfId="0" applyNumberFormat="1" applyFont="1" applyFill="1" applyBorder="1"/>
    <xf numFmtId="16" fontId="1" fillId="0" borderId="0" xfId="0" applyNumberFormat="1" applyFont="1"/>
    <xf numFmtId="0" fontId="9" fillId="0" borderId="0" xfId="0" applyFont="1" applyAlignment="1"/>
    <xf numFmtId="0" fontId="9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/>
    <xf numFmtId="10" fontId="1" fillId="14" borderId="1" xfId="0" applyNumberFormat="1" applyFont="1" applyFill="1" applyBorder="1"/>
    <xf numFmtId="0" fontId="1" fillId="14" borderId="1" xfId="0" applyFont="1" applyFill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165" fontId="1" fillId="0" borderId="11" xfId="0" applyNumberFormat="1" applyFont="1" applyBorder="1" applyAlignment="1">
      <alignment horizontal="left" vertical="center" wrapText="1"/>
    </xf>
    <xf numFmtId="0" fontId="8" fillId="0" borderId="12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7" fillId="15" borderId="6" xfId="0" applyFont="1" applyFill="1" applyBorder="1" applyAlignment="1">
      <alignment horizontal="left" vertical="top" wrapText="1"/>
    </xf>
    <xf numFmtId="0" fontId="9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2388CF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766F"/>
    <pageSetUpPr fitToPage="1"/>
  </sheetPr>
  <dimension ref="A1:H1000"/>
  <sheetViews>
    <sheetView showGridLines="0" topLeftCell="A10" workbookViewId="0">
      <selection activeCell="E33" sqref="E33"/>
    </sheetView>
  </sheetViews>
  <sheetFormatPr defaultColWidth="12.625" defaultRowHeight="15" customHeight="1" x14ac:dyDescent="0.3"/>
  <cols>
    <col min="1" max="1" width="2" customWidth="1"/>
    <col min="2" max="2" width="18.25" customWidth="1"/>
    <col min="3" max="8" width="17.625" customWidth="1"/>
    <col min="9" max="26" width="8.75" customWidth="1"/>
  </cols>
  <sheetData>
    <row r="1" spans="1:8" ht="54" customHeight="1" x14ac:dyDescent="0.7">
      <c r="A1" s="1"/>
      <c r="B1" s="2">
        <f ca="1">YEAR(TODAY())</f>
        <v>2023</v>
      </c>
      <c r="C1" s="32" t="s">
        <v>0</v>
      </c>
      <c r="D1" s="33"/>
      <c r="E1" s="33"/>
      <c r="F1" s="1"/>
      <c r="G1" s="1"/>
      <c r="H1" s="1"/>
    </row>
    <row r="2" spans="1:8" ht="14.25" customHeight="1" x14ac:dyDescent="0.3">
      <c r="A2" s="3"/>
      <c r="B2" s="4" t="s">
        <v>1</v>
      </c>
      <c r="C2" s="5" t="str">
        <f t="shared" ref="C2:H2" ca="1" si="0">UPPER(TEXT(C3,"dddd"))</f>
        <v>TUESDAY</v>
      </c>
      <c r="D2" s="4" t="str">
        <f t="shared" ca="1" si="0"/>
        <v>WEDNESDAY</v>
      </c>
      <c r="E2" s="5" t="str">
        <f t="shared" ca="1" si="0"/>
        <v>THURSDAY</v>
      </c>
      <c r="F2" s="4" t="str">
        <f t="shared" ca="1" si="0"/>
        <v>FRIDAY</v>
      </c>
      <c r="G2" s="5" t="str">
        <f t="shared" ca="1" si="0"/>
        <v>SATURDAY</v>
      </c>
      <c r="H2" s="4" t="str">
        <f t="shared" ca="1" si="0"/>
        <v>SUNDAY</v>
      </c>
    </row>
    <row r="3" spans="1:8" ht="16.5" customHeight="1" x14ac:dyDescent="0.3">
      <c r="B3" s="6">
        <f t="array" aca="1" ref="B3:H3" ca="1">Days+1+DATE(Calendar1Year,Calendar1MonthOption,1)-WEEKDAY(DATE(Calendar1Year,Calendar1MonthOption,1),WeekdayOption)</f>
        <v>44984</v>
      </c>
      <c r="C3" s="6">
        <f ca="1"/>
        <v>44985</v>
      </c>
      <c r="D3" s="6">
        <f ca="1"/>
        <v>44986</v>
      </c>
      <c r="E3" s="6">
        <f ca="1"/>
        <v>44987</v>
      </c>
      <c r="F3" s="6">
        <f ca="1"/>
        <v>44988</v>
      </c>
      <c r="G3" s="6">
        <f ca="1"/>
        <v>44989</v>
      </c>
      <c r="H3" s="6">
        <f ca="1"/>
        <v>44990</v>
      </c>
    </row>
    <row r="4" spans="1:8" ht="56.25" customHeight="1" x14ac:dyDescent="0.3">
      <c r="B4" s="7"/>
      <c r="C4" s="7"/>
      <c r="D4" s="7"/>
      <c r="E4" s="7"/>
      <c r="F4" s="7"/>
      <c r="G4" s="7"/>
      <c r="H4" s="8"/>
    </row>
    <row r="5" spans="1:8" ht="16.5" customHeight="1" x14ac:dyDescent="0.3">
      <c r="B5" s="6">
        <f t="array" aca="1" ref="B5:H5" ca="1">Days+8+DATE(Calendar1Year,Calendar1MonthOption,1)-WEEKDAY(DATE(Calendar1Year,Calendar1MonthOption,1),WeekdayOption)</f>
        <v>44991</v>
      </c>
      <c r="C5" s="6">
        <f ca="1"/>
        <v>44992</v>
      </c>
      <c r="D5" s="6">
        <f ca="1"/>
        <v>44993</v>
      </c>
      <c r="E5" s="6">
        <f ca="1"/>
        <v>44994</v>
      </c>
      <c r="F5" s="6">
        <f ca="1"/>
        <v>44995</v>
      </c>
      <c r="G5" s="6">
        <f ca="1"/>
        <v>44996</v>
      </c>
      <c r="H5" s="6">
        <f ca="1"/>
        <v>44997</v>
      </c>
    </row>
    <row r="6" spans="1:8" ht="56.25" customHeight="1" x14ac:dyDescent="0.3">
      <c r="B6" s="7"/>
      <c r="C6" s="7"/>
      <c r="E6" s="7"/>
      <c r="F6" s="7"/>
    </row>
    <row r="7" spans="1:8" ht="16.5" customHeight="1" x14ac:dyDescent="0.3">
      <c r="B7" s="6">
        <f t="array" aca="1" ref="B7:H7" ca="1">Days+15+DATE(Calendar1Year,Calendar1MonthOption,1)-WEEKDAY(DATE(Calendar1Year,Calendar1MonthOption,1),WeekdayOption)</f>
        <v>44998</v>
      </c>
      <c r="C7" s="6">
        <f ca="1"/>
        <v>44999</v>
      </c>
      <c r="D7" s="6">
        <f ca="1"/>
        <v>45000</v>
      </c>
      <c r="E7" s="6">
        <f ca="1"/>
        <v>45001</v>
      </c>
      <c r="F7" s="6">
        <f ca="1"/>
        <v>45002</v>
      </c>
      <c r="G7" s="6">
        <f ca="1"/>
        <v>45003</v>
      </c>
      <c r="H7" s="6">
        <f ca="1"/>
        <v>45004</v>
      </c>
    </row>
    <row r="8" spans="1:8" ht="56.25" customHeight="1" x14ac:dyDescent="0.3">
      <c r="B8" s="9" t="s">
        <v>2</v>
      </c>
      <c r="C8" s="10"/>
      <c r="D8" s="9"/>
      <c r="E8" s="9" t="s">
        <v>3</v>
      </c>
      <c r="F8" s="9" t="s">
        <v>4</v>
      </c>
      <c r="G8" s="9"/>
      <c r="H8" s="9"/>
    </row>
    <row r="9" spans="1:8" ht="16.5" customHeight="1" x14ac:dyDescent="0.3">
      <c r="B9" s="6">
        <f t="array" aca="1" ref="B9:H9" ca="1">Days+22+DATE(Calendar1Year,Calendar1MonthOption,1)-WEEKDAY(DATE(Calendar1Year,Calendar1MonthOption,1),WeekdayOption)</f>
        <v>45005</v>
      </c>
      <c r="C9" s="6">
        <f ca="1"/>
        <v>45006</v>
      </c>
      <c r="D9" s="6">
        <f ca="1"/>
        <v>45007</v>
      </c>
      <c r="E9" s="6">
        <f ca="1"/>
        <v>45008</v>
      </c>
      <c r="F9" s="6">
        <f ca="1"/>
        <v>45009</v>
      </c>
      <c r="G9" s="6">
        <f ca="1"/>
        <v>45010</v>
      </c>
      <c r="H9" s="6">
        <f ca="1"/>
        <v>45011</v>
      </c>
    </row>
    <row r="10" spans="1:8" ht="56.25" customHeight="1" x14ac:dyDescent="0.3">
      <c r="B10" s="11"/>
      <c r="C10" s="9"/>
      <c r="D10" s="9" t="s">
        <v>5</v>
      </c>
      <c r="E10" s="9" t="s">
        <v>6</v>
      </c>
      <c r="F10" s="9"/>
      <c r="G10" s="9"/>
      <c r="H10" s="9" t="s">
        <v>7</v>
      </c>
    </row>
    <row r="11" spans="1:8" ht="16.5" customHeight="1" x14ac:dyDescent="0.3">
      <c r="B11" s="6">
        <f t="array" aca="1" ref="B11:H11" ca="1">Days+29+DATE(Calendar1Year,Calendar1MonthOption,1)-WEEKDAY(DATE(Calendar1Year,Calendar1MonthOption,1),WeekdayOption)</f>
        <v>45012</v>
      </c>
      <c r="C11" s="6">
        <f ca="1"/>
        <v>45013</v>
      </c>
      <c r="D11" s="6">
        <f ca="1"/>
        <v>45014</v>
      </c>
      <c r="E11" s="6">
        <f ca="1"/>
        <v>45015</v>
      </c>
      <c r="F11" s="6">
        <f ca="1"/>
        <v>45016</v>
      </c>
      <c r="G11" s="6">
        <f ca="1"/>
        <v>45017</v>
      </c>
      <c r="H11" s="6">
        <f ca="1"/>
        <v>45018</v>
      </c>
    </row>
    <row r="12" spans="1:8" ht="57" customHeight="1" x14ac:dyDescent="0.3">
      <c r="B12" s="11" t="s">
        <v>8</v>
      </c>
      <c r="C12" s="9" t="s">
        <v>9</v>
      </c>
      <c r="D12" s="9" t="s">
        <v>10</v>
      </c>
      <c r="E12" s="9"/>
      <c r="F12" s="12"/>
      <c r="G12" s="7"/>
      <c r="H12" s="8"/>
    </row>
    <row r="13" spans="1:8" ht="54" customHeight="1" x14ac:dyDescent="0.7">
      <c r="A13" s="1"/>
      <c r="B13" s="2">
        <f ca="1">YEAR(DATE(Calendar1Year,Calendar1MonthOption+1,1))</f>
        <v>2023</v>
      </c>
      <c r="C13" s="32" t="str">
        <f ca="1">TEXT(DATE(Calendar1Year,Calendar1MonthOption+1,1),"mmmm")</f>
        <v>April</v>
      </c>
      <c r="D13" s="33"/>
      <c r="E13" s="33"/>
      <c r="F13" s="1"/>
      <c r="G13" s="1"/>
      <c r="H13" s="1"/>
    </row>
    <row r="14" spans="1:8" ht="14.25" customHeight="1" x14ac:dyDescent="0.3">
      <c r="A14" s="3"/>
      <c r="B14" s="4" t="str">
        <f t="shared" ref="B14:H14" ca="1" si="1">UPPER(TEXT(B15,"dddd"))</f>
        <v>MONDAY</v>
      </c>
      <c r="C14" s="5" t="str">
        <f t="shared" ca="1" si="1"/>
        <v>TUESDAY</v>
      </c>
      <c r="D14" s="4" t="str">
        <f t="shared" ca="1" si="1"/>
        <v>WEDNESDAY</v>
      </c>
      <c r="E14" s="5" t="str">
        <f t="shared" ca="1" si="1"/>
        <v>THURSDAY</v>
      </c>
      <c r="F14" s="4" t="str">
        <f t="shared" ca="1" si="1"/>
        <v>FRIDAY</v>
      </c>
      <c r="G14" s="5" t="str">
        <f t="shared" ca="1" si="1"/>
        <v>SATURDAY</v>
      </c>
      <c r="H14" s="4" t="str">
        <f t="shared" ca="1" si="1"/>
        <v>SUNDAY</v>
      </c>
    </row>
    <row r="15" spans="1:8" ht="16.5" customHeight="1" x14ac:dyDescent="0.3">
      <c r="B15" s="6">
        <f t="array" aca="1" ref="B15:H15" ca="1">Days+1+DATE(Calendar2Year,Calendar2MonthOption,1)-WEEKDAY(DATE(Calendar2Year,Calendar2MonthOption,1),WeekdayOption)</f>
        <v>45012</v>
      </c>
      <c r="C15" s="6">
        <f ca="1"/>
        <v>45013</v>
      </c>
      <c r="D15" s="6">
        <f ca="1"/>
        <v>45014</v>
      </c>
      <c r="E15" s="6">
        <f ca="1"/>
        <v>45015</v>
      </c>
      <c r="F15" s="6">
        <f ca="1"/>
        <v>45016</v>
      </c>
      <c r="G15" s="6">
        <f ca="1"/>
        <v>45017</v>
      </c>
      <c r="H15" s="6">
        <f ca="1"/>
        <v>45018</v>
      </c>
    </row>
    <row r="16" spans="1:8" ht="56.25" customHeight="1" x14ac:dyDescent="0.3">
      <c r="B16" s="7"/>
      <c r="C16" s="7"/>
      <c r="D16" s="7"/>
      <c r="E16" s="7"/>
      <c r="F16" s="7"/>
      <c r="G16" s="9"/>
      <c r="H16" s="9" t="s">
        <v>11</v>
      </c>
    </row>
    <row r="17" spans="1:8" ht="16.5" customHeight="1" x14ac:dyDescent="0.3">
      <c r="B17" s="6">
        <f t="array" aca="1" ref="B17:H17" ca="1">Days+8+DATE(Calendar2Year,Calendar2MonthOption,1)-WEEKDAY(DATE(Calendar2Year,Calendar2MonthOption,1),WeekdayOption)</f>
        <v>45019</v>
      </c>
      <c r="C17" s="6">
        <f ca="1"/>
        <v>45020</v>
      </c>
      <c r="D17" s="6">
        <f ca="1"/>
        <v>45021</v>
      </c>
      <c r="E17" s="6">
        <f ca="1"/>
        <v>45022</v>
      </c>
      <c r="F17" s="6">
        <f ca="1"/>
        <v>45023</v>
      </c>
      <c r="G17" s="6">
        <f ca="1"/>
        <v>45024</v>
      </c>
      <c r="H17" s="6">
        <f ca="1"/>
        <v>45025</v>
      </c>
    </row>
    <row r="18" spans="1:8" ht="56.25" customHeight="1" x14ac:dyDescent="0.3">
      <c r="B18" s="9"/>
      <c r="C18" s="9"/>
      <c r="D18" s="9"/>
      <c r="E18" s="12"/>
      <c r="F18" s="9" t="s">
        <v>12</v>
      </c>
      <c r="G18" s="9" t="s">
        <v>13</v>
      </c>
      <c r="H18" s="12"/>
    </row>
    <row r="19" spans="1:8" ht="16.5" customHeight="1" x14ac:dyDescent="0.3">
      <c r="B19" s="6">
        <f t="array" aca="1" ref="B19:H19" ca="1">Days+15+DATE(Calendar2Year,Calendar2MonthOption,1)-WEEKDAY(DATE(Calendar2Year,Calendar2MonthOption,1),WeekdayOption)</f>
        <v>45026</v>
      </c>
      <c r="C19" s="6">
        <f ca="1"/>
        <v>45027</v>
      </c>
      <c r="D19" s="6">
        <f ca="1"/>
        <v>45028</v>
      </c>
      <c r="E19" s="6">
        <f ca="1"/>
        <v>45029</v>
      </c>
      <c r="F19" s="6">
        <f ca="1"/>
        <v>45030</v>
      </c>
      <c r="G19" s="6">
        <f ca="1"/>
        <v>45031</v>
      </c>
      <c r="H19" s="6">
        <f ca="1"/>
        <v>45032</v>
      </c>
    </row>
    <row r="20" spans="1:8" ht="56.25" customHeight="1" x14ac:dyDescent="0.3">
      <c r="B20" s="11" t="s">
        <v>14</v>
      </c>
      <c r="C20" s="9"/>
      <c r="D20" s="12"/>
      <c r="E20" s="9" t="s">
        <v>15</v>
      </c>
      <c r="F20" s="9" t="s">
        <v>16</v>
      </c>
      <c r="G20" s="9"/>
      <c r="H20" s="12"/>
    </row>
    <row r="21" spans="1:8" ht="16.5" customHeight="1" x14ac:dyDescent="0.3">
      <c r="B21" s="6">
        <f t="array" aca="1" ref="B21:H21" ca="1">Days+22+DATE(Calendar2Year,Calendar2MonthOption,1)-WEEKDAY(DATE(Calendar2Year,Calendar2MonthOption,1),WeekdayOption)</f>
        <v>45033</v>
      </c>
      <c r="C21" s="6">
        <f ca="1"/>
        <v>45034</v>
      </c>
      <c r="D21" s="6">
        <f ca="1"/>
        <v>45035</v>
      </c>
      <c r="E21" s="6">
        <f ca="1"/>
        <v>45036</v>
      </c>
      <c r="F21" s="6">
        <f ca="1"/>
        <v>45037</v>
      </c>
      <c r="G21" s="6">
        <f ca="1"/>
        <v>45038</v>
      </c>
      <c r="H21" s="6">
        <f ca="1"/>
        <v>45039</v>
      </c>
    </row>
    <row r="22" spans="1:8" ht="56.25" customHeight="1" x14ac:dyDescent="0.3">
      <c r="B22" s="11"/>
      <c r="C22" s="9" t="s">
        <v>17</v>
      </c>
      <c r="D22" s="9" t="s">
        <v>18</v>
      </c>
      <c r="E22" s="9"/>
      <c r="F22" s="9"/>
      <c r="G22" s="9"/>
      <c r="H22" s="12"/>
    </row>
    <row r="23" spans="1:8" ht="16.5" customHeight="1" x14ac:dyDescent="0.3">
      <c r="B23" s="6">
        <f t="array" aca="1" ref="B23:H23" ca="1">Days+29+DATE(Calendar2Year,Calendar2MonthOption,1)-WEEKDAY(DATE(Calendar2Year,Calendar2MonthOption,1),WeekdayOption)</f>
        <v>45040</v>
      </c>
      <c r="C23" s="6">
        <f ca="1"/>
        <v>45041</v>
      </c>
      <c r="D23" s="6">
        <f ca="1"/>
        <v>45042</v>
      </c>
      <c r="E23" s="6">
        <f ca="1"/>
        <v>45043</v>
      </c>
      <c r="F23" s="6">
        <f ca="1"/>
        <v>45044</v>
      </c>
      <c r="G23" s="6">
        <f ca="1"/>
        <v>45045</v>
      </c>
      <c r="H23" s="6">
        <f ca="1"/>
        <v>45046</v>
      </c>
    </row>
    <row r="24" spans="1:8" ht="57" customHeight="1" x14ac:dyDescent="0.3">
      <c r="B24" s="11" t="s">
        <v>19</v>
      </c>
      <c r="C24" s="9"/>
      <c r="D24" s="12"/>
      <c r="E24" s="9" t="s">
        <v>20</v>
      </c>
      <c r="F24" s="12"/>
      <c r="G24" s="9" t="s">
        <v>21</v>
      </c>
      <c r="H24" s="12"/>
    </row>
    <row r="25" spans="1:8" ht="54" customHeight="1" x14ac:dyDescent="0.7">
      <c r="A25" s="1"/>
      <c r="B25" s="2">
        <f ca="1">YEAR(DATE(Calendar2Year,Calendar2MonthOption+1,1))</f>
        <v>2023</v>
      </c>
      <c r="C25" s="32" t="str">
        <f ca="1">TEXT(DATE(Calendar2Year,Calendar2MonthOption+1,1),"mmmm")</f>
        <v>May</v>
      </c>
      <c r="D25" s="33"/>
      <c r="E25" s="33"/>
      <c r="F25" s="1"/>
      <c r="G25" s="1"/>
      <c r="H25" s="1"/>
    </row>
    <row r="26" spans="1:8" ht="14.25" customHeight="1" x14ac:dyDescent="0.3">
      <c r="A26" s="3"/>
      <c r="B26" s="4" t="str">
        <f t="shared" ref="B26:H26" ca="1" si="2">UPPER(TEXT(B27,"dddd"))</f>
        <v>MONDAY</v>
      </c>
      <c r="C26" s="5" t="str">
        <f t="shared" ca="1" si="2"/>
        <v>TUESDAY</v>
      </c>
      <c r="D26" s="4" t="str">
        <f t="shared" ca="1" si="2"/>
        <v>WEDNESDAY</v>
      </c>
      <c r="E26" s="5" t="str">
        <f t="shared" ca="1" si="2"/>
        <v>THURSDAY</v>
      </c>
      <c r="F26" s="4" t="str">
        <f t="shared" ca="1" si="2"/>
        <v>FRIDAY</v>
      </c>
      <c r="G26" s="5" t="str">
        <f t="shared" ca="1" si="2"/>
        <v>SATURDAY</v>
      </c>
      <c r="H26" s="4" t="str">
        <f t="shared" ca="1" si="2"/>
        <v>SUNDAY</v>
      </c>
    </row>
    <row r="27" spans="1:8" ht="16.5" customHeight="1" x14ac:dyDescent="0.3">
      <c r="B27" s="6">
        <f t="array" aca="1" ref="B27:H27" ca="1">Days+1+DATE(Calendar3Year,Calendar3MonthOption,1)-WEEKDAY(DATE(Calendar3Year,Calendar3MonthOption,1),WeekdayOption)</f>
        <v>45047</v>
      </c>
      <c r="C27" s="6">
        <f ca="1"/>
        <v>45048</v>
      </c>
      <c r="D27" s="6">
        <f ca="1"/>
        <v>45049</v>
      </c>
      <c r="E27" s="6">
        <f ca="1"/>
        <v>45050</v>
      </c>
      <c r="F27" s="6">
        <f ca="1"/>
        <v>45051</v>
      </c>
      <c r="G27" s="6">
        <f ca="1"/>
        <v>45052</v>
      </c>
      <c r="H27" s="6">
        <f ca="1"/>
        <v>45053</v>
      </c>
    </row>
    <row r="28" spans="1:8" ht="56.25" customHeight="1" x14ac:dyDescent="0.3">
      <c r="B28" s="10"/>
      <c r="C28" s="9" t="s">
        <v>22</v>
      </c>
      <c r="D28" s="9"/>
      <c r="E28" s="9"/>
      <c r="F28" s="9"/>
      <c r="G28" s="12"/>
      <c r="H28" s="9" t="s">
        <v>23</v>
      </c>
    </row>
    <row r="29" spans="1:8" ht="16.5" customHeight="1" x14ac:dyDescent="0.3">
      <c r="B29" s="6">
        <f t="array" aca="1" ref="B29:H29" ca="1">Days+8+DATE(Calendar3Year,Calendar3MonthOption,1)-WEEKDAY(DATE(Calendar3Year,Calendar3MonthOption,1),WeekdayOption)</f>
        <v>45054</v>
      </c>
      <c r="C29" s="6">
        <f ca="1"/>
        <v>45055</v>
      </c>
      <c r="D29" s="6">
        <f ca="1"/>
        <v>45056</v>
      </c>
      <c r="E29" s="6">
        <f ca="1"/>
        <v>45057</v>
      </c>
      <c r="F29" s="6">
        <f ca="1"/>
        <v>45058</v>
      </c>
      <c r="G29" s="6">
        <f ca="1"/>
        <v>45059</v>
      </c>
      <c r="H29" s="6">
        <f ca="1"/>
        <v>45060</v>
      </c>
    </row>
    <row r="30" spans="1:8" ht="56.25" customHeight="1" x14ac:dyDescent="0.3">
      <c r="B30" s="11" t="s">
        <v>24</v>
      </c>
      <c r="C30" s="9"/>
      <c r="D30" s="12"/>
      <c r="E30" s="9" t="s">
        <v>25</v>
      </c>
      <c r="F30" s="9" t="s">
        <v>26</v>
      </c>
      <c r="G30" s="9"/>
      <c r="H30" s="12"/>
    </row>
    <row r="31" spans="1:8" ht="16.5" customHeight="1" x14ac:dyDescent="0.3">
      <c r="B31" s="6">
        <f t="array" aca="1" ref="B31:H31" ca="1">Days+15+DATE(Calendar3Year,Calendar3MonthOption,1)-WEEKDAY(DATE(Calendar3Year,Calendar3MonthOption,1),WeekdayOption)</f>
        <v>45061</v>
      </c>
      <c r="C31" s="6">
        <f ca="1"/>
        <v>45062</v>
      </c>
      <c r="D31" s="6">
        <f ca="1"/>
        <v>45063</v>
      </c>
      <c r="E31" s="6">
        <f ca="1"/>
        <v>45064</v>
      </c>
      <c r="F31" s="6">
        <f ca="1"/>
        <v>45065</v>
      </c>
      <c r="G31" s="6">
        <f ca="1"/>
        <v>45066</v>
      </c>
      <c r="H31" s="6">
        <f ca="1"/>
        <v>45067</v>
      </c>
    </row>
    <row r="32" spans="1:8" ht="56.25" customHeight="1" x14ac:dyDescent="0.3">
      <c r="B32" s="11"/>
      <c r="C32" s="9" t="s">
        <v>27</v>
      </c>
      <c r="D32" s="9" t="s">
        <v>28</v>
      </c>
      <c r="E32" s="9" t="s">
        <v>29</v>
      </c>
      <c r="F32" s="9" t="s">
        <v>30</v>
      </c>
      <c r="G32" s="9" t="s">
        <v>31</v>
      </c>
      <c r="H32" s="11" t="s">
        <v>32</v>
      </c>
    </row>
    <row r="33" spans="1:8" ht="16.5" customHeight="1" x14ac:dyDescent="0.3">
      <c r="B33" s="6">
        <f t="array" aca="1" ref="B33:H33" ca="1">Days+22+DATE(Calendar3Year,Calendar3MonthOption,1)-WEEKDAY(DATE(Calendar3Year,Calendar3MonthOption,1),WeekdayOption)</f>
        <v>45068</v>
      </c>
      <c r="C33" s="6">
        <f ca="1"/>
        <v>45069</v>
      </c>
      <c r="D33" s="6">
        <f ca="1"/>
        <v>45070</v>
      </c>
      <c r="E33" s="13">
        <f ca="1"/>
        <v>45071</v>
      </c>
      <c r="F33" s="6">
        <f ca="1"/>
        <v>45072</v>
      </c>
      <c r="G33" s="6">
        <f ca="1"/>
        <v>45073</v>
      </c>
      <c r="H33" s="6">
        <f ca="1"/>
        <v>45074</v>
      </c>
    </row>
    <row r="34" spans="1:8" ht="56.25" customHeight="1" x14ac:dyDescent="0.3">
      <c r="B34" s="38" t="s">
        <v>33</v>
      </c>
      <c r="C34" s="38" t="s">
        <v>30</v>
      </c>
      <c r="D34" s="38" t="s">
        <v>30</v>
      </c>
      <c r="E34" s="14" t="s">
        <v>34</v>
      </c>
      <c r="F34" s="7"/>
      <c r="G34" s="7"/>
      <c r="H34" s="8"/>
    </row>
    <row r="35" spans="1:8" ht="16.5" customHeight="1" x14ac:dyDescent="0.3">
      <c r="B35" s="6">
        <f t="array" aca="1" ref="B35:H35" ca="1">Days+29+DATE(Calendar3Year,Calendar3MonthOption,1)-WEEKDAY(DATE(Calendar3Year,Calendar3MonthOption,1),WeekdayOption)</f>
        <v>45075</v>
      </c>
      <c r="C35" s="6">
        <f ca="1"/>
        <v>45076</v>
      </c>
      <c r="D35" s="6">
        <f ca="1"/>
        <v>45077</v>
      </c>
      <c r="E35" s="6">
        <f ca="1"/>
        <v>45078</v>
      </c>
      <c r="F35" s="6">
        <f ca="1"/>
        <v>45079</v>
      </c>
      <c r="G35" s="6">
        <f ca="1"/>
        <v>45080</v>
      </c>
      <c r="H35" s="6">
        <f ca="1"/>
        <v>45081</v>
      </c>
    </row>
    <row r="36" spans="1:8" ht="57" customHeight="1" x14ac:dyDescent="0.3">
      <c r="B36" s="7"/>
      <c r="C36" s="7"/>
      <c r="D36" s="7"/>
      <c r="E36" s="7"/>
      <c r="F36" s="7"/>
      <c r="G36" s="7"/>
      <c r="H36" s="15"/>
    </row>
    <row r="37" spans="1:8" ht="54" customHeight="1" x14ac:dyDescent="0.7">
      <c r="A37" s="1"/>
      <c r="B37" s="2">
        <f ca="1">YEAR(DATE(Calendar3Year,Calendar3MonthOption+1,1))</f>
        <v>2023</v>
      </c>
      <c r="C37" s="32" t="str">
        <f ca="1">TEXT(DATE(Calendar3Year,Calendar3MonthOption+1,1),"mmmm")</f>
        <v>June</v>
      </c>
      <c r="D37" s="33"/>
      <c r="E37" s="33"/>
      <c r="F37" s="1"/>
      <c r="G37" s="1"/>
      <c r="H37" s="1"/>
    </row>
    <row r="38" spans="1:8" ht="14.25" customHeight="1" x14ac:dyDescent="0.3">
      <c r="A38" s="3"/>
      <c r="B38" s="4" t="str">
        <f t="shared" ref="B38:H38" ca="1" si="3">UPPER(TEXT(B39,"dddd"))</f>
        <v>MONDAY</v>
      </c>
      <c r="C38" s="5" t="str">
        <f t="shared" ca="1" si="3"/>
        <v>TUESDAY</v>
      </c>
      <c r="D38" s="4" t="str">
        <f t="shared" ca="1" si="3"/>
        <v>WEDNESDAY</v>
      </c>
      <c r="E38" s="5" t="str">
        <f t="shared" ca="1" si="3"/>
        <v>THURSDAY</v>
      </c>
      <c r="F38" s="4" t="str">
        <f t="shared" ca="1" si="3"/>
        <v>FRIDAY</v>
      </c>
      <c r="G38" s="5" t="str">
        <f t="shared" ca="1" si="3"/>
        <v>SATURDAY</v>
      </c>
      <c r="H38" s="4" t="str">
        <f t="shared" ca="1" si="3"/>
        <v>SUNDAY</v>
      </c>
    </row>
    <row r="39" spans="1:8" ht="16.5" customHeight="1" x14ac:dyDescent="0.3">
      <c r="B39" s="6">
        <f t="array" aca="1" ref="B39:H39" ca="1">Days+1+DATE(Calendar4Year,Calendar4MonthOption,1)-WEEKDAY(DATE(Calendar4Year,Calendar4MonthOption,1),WeekdayOption)</f>
        <v>45075</v>
      </c>
      <c r="C39" s="6">
        <f ca="1"/>
        <v>45076</v>
      </c>
      <c r="D39" s="6">
        <f ca="1"/>
        <v>45077</v>
      </c>
      <c r="E39" s="6">
        <f ca="1"/>
        <v>45078</v>
      </c>
      <c r="F39" s="6">
        <f ca="1"/>
        <v>45079</v>
      </c>
      <c r="G39" s="6">
        <f ca="1"/>
        <v>45080</v>
      </c>
      <c r="H39" s="6">
        <f ca="1"/>
        <v>45081</v>
      </c>
    </row>
    <row r="40" spans="1:8" ht="56.25" customHeight="1" x14ac:dyDescent="0.3">
      <c r="B40" s="7"/>
      <c r="C40" s="7"/>
      <c r="D40" s="7"/>
      <c r="E40" s="7"/>
      <c r="F40" s="7"/>
      <c r="G40" s="7"/>
      <c r="H40" s="8"/>
    </row>
    <row r="41" spans="1:8" ht="16.5" customHeight="1" x14ac:dyDescent="0.3">
      <c r="B41" s="6">
        <f t="array" aca="1" ref="B41:H41" ca="1">Days+8+DATE(Calendar4Year,Calendar4MonthOption,1)-WEEKDAY(DATE(Calendar4Year,Calendar4MonthOption,1),WeekdayOption)</f>
        <v>45082</v>
      </c>
      <c r="C41" s="6">
        <f ca="1"/>
        <v>45083</v>
      </c>
      <c r="D41" s="6">
        <f ca="1"/>
        <v>45084</v>
      </c>
      <c r="E41" s="6">
        <f ca="1"/>
        <v>45085</v>
      </c>
      <c r="F41" s="6">
        <f ca="1"/>
        <v>45086</v>
      </c>
      <c r="G41" s="6">
        <f ca="1"/>
        <v>45087</v>
      </c>
      <c r="H41" s="6">
        <f ca="1"/>
        <v>45088</v>
      </c>
    </row>
    <row r="42" spans="1:8" ht="56.25" customHeight="1" x14ac:dyDescent="0.3">
      <c r="B42" s="7"/>
      <c r="C42" s="7"/>
      <c r="D42" s="7"/>
      <c r="E42" s="7"/>
      <c r="F42" s="7"/>
      <c r="G42" s="7"/>
      <c r="H42" s="8"/>
    </row>
    <row r="43" spans="1:8" ht="16.5" customHeight="1" x14ac:dyDescent="0.3">
      <c r="B43" s="6">
        <f t="array" aca="1" ref="B43:H43" ca="1">Days+15+DATE(Calendar4Year,Calendar4MonthOption,1)-WEEKDAY(DATE(Calendar4Year,Calendar4MonthOption,1),WeekdayOption)</f>
        <v>45089</v>
      </c>
      <c r="C43" s="6">
        <f ca="1"/>
        <v>45090</v>
      </c>
      <c r="D43" s="6">
        <f ca="1"/>
        <v>45091</v>
      </c>
      <c r="E43" s="6">
        <f ca="1"/>
        <v>45092</v>
      </c>
      <c r="F43" s="6">
        <f ca="1"/>
        <v>45093</v>
      </c>
      <c r="G43" s="6">
        <f ca="1"/>
        <v>45094</v>
      </c>
      <c r="H43" s="6">
        <f ca="1"/>
        <v>45095</v>
      </c>
    </row>
    <row r="44" spans="1:8" ht="56.25" customHeight="1" x14ac:dyDescent="0.3">
      <c r="B44" s="7"/>
      <c r="C44" s="7"/>
      <c r="D44" s="7"/>
      <c r="E44" s="7"/>
      <c r="F44" s="7"/>
      <c r="G44" s="7"/>
      <c r="H44" s="8"/>
    </row>
    <row r="45" spans="1:8" ht="16.5" customHeight="1" x14ac:dyDescent="0.3">
      <c r="B45" s="6">
        <f t="array" aca="1" ref="B45:H45" ca="1">Days+22+DATE(Calendar4Year,Calendar4MonthOption,1)-WEEKDAY(DATE(Calendar4Year,Calendar4MonthOption,1),WeekdayOption)</f>
        <v>45096</v>
      </c>
      <c r="C45" s="6">
        <f ca="1"/>
        <v>45097</v>
      </c>
      <c r="D45" s="6">
        <f ca="1"/>
        <v>45098</v>
      </c>
      <c r="E45" s="6">
        <f ca="1"/>
        <v>45099</v>
      </c>
      <c r="F45" s="6">
        <f ca="1"/>
        <v>45100</v>
      </c>
      <c r="G45" s="6">
        <f ca="1"/>
        <v>45101</v>
      </c>
      <c r="H45" s="6">
        <f ca="1"/>
        <v>45102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6">
        <f t="array" aca="1" ref="B47:H47" ca="1">Days+29+DATE(Calendar4Year,Calendar4MonthOption,1)-WEEKDAY(DATE(Calendar4Year,Calendar4MonthOption,1),WeekdayOption)</f>
        <v>45103</v>
      </c>
      <c r="C47" s="6">
        <f ca="1"/>
        <v>45104</v>
      </c>
      <c r="D47" s="6">
        <f ca="1"/>
        <v>45105</v>
      </c>
      <c r="E47" s="6">
        <f ca="1"/>
        <v>45106</v>
      </c>
      <c r="F47" s="6">
        <f ca="1"/>
        <v>45107</v>
      </c>
      <c r="G47" s="6">
        <f ca="1"/>
        <v>45108</v>
      </c>
      <c r="H47" s="6">
        <f ca="1"/>
        <v>45109</v>
      </c>
    </row>
    <row r="48" spans="1:8" ht="57" customHeight="1" x14ac:dyDescent="0.3">
      <c r="B48" s="7"/>
      <c r="C48" s="7"/>
      <c r="D48" s="7"/>
      <c r="E48" s="7"/>
      <c r="F48" s="7"/>
      <c r="G48" s="7"/>
      <c r="H48" s="15"/>
    </row>
    <row r="49" spans="1:8" ht="16.5" customHeight="1" x14ac:dyDescent="0.3">
      <c r="B49" s="6">
        <f t="array" aca="1" ref="B49:C49" ca="1">Days+36+DATE(Calendar4Year,Calendar4MonthOption,1)-WEEKDAY(DATE(Calendar4Year,Calendar4MonthOption,1),WeekdayOption)</f>
        <v>45110</v>
      </c>
      <c r="C49" s="6">
        <f ca="1"/>
        <v>45111</v>
      </c>
      <c r="D49" s="34" t="s">
        <v>35</v>
      </c>
      <c r="E49" s="35"/>
      <c r="F49" s="35"/>
      <c r="G49" s="35"/>
      <c r="H49" s="35"/>
    </row>
    <row r="50" spans="1:8" ht="63.75" customHeight="1" x14ac:dyDescent="0.3">
      <c r="B50" s="7"/>
      <c r="C50" s="7"/>
      <c r="D50" s="36"/>
      <c r="E50" s="33"/>
      <c r="F50" s="33"/>
      <c r="G50" s="33"/>
      <c r="H50" s="33"/>
    </row>
    <row r="51" spans="1:8" ht="54" customHeight="1" x14ac:dyDescent="0.7">
      <c r="A51" s="1"/>
      <c r="B51" s="2">
        <f ca="1">YEAR(DATE(Calendar4Year,Calendar4MonthOption+1,1))</f>
        <v>2023</v>
      </c>
      <c r="C51" s="32" t="str">
        <f ca="1">TEXT(DATE(Calendar4Year,Calendar4MonthOption+1,1),"mmmm")</f>
        <v>July</v>
      </c>
      <c r="D51" s="33"/>
      <c r="E51" s="33"/>
      <c r="F51" s="1"/>
      <c r="G51" s="1"/>
      <c r="H51" s="1"/>
    </row>
    <row r="52" spans="1:8" ht="14.25" customHeight="1" x14ac:dyDescent="0.3">
      <c r="A52" s="3"/>
      <c r="B52" s="4" t="str">
        <f t="shared" ref="B52:H52" ca="1" si="4">UPPER(TEXT(B53,"dddd"))</f>
        <v>MONDAY</v>
      </c>
      <c r="C52" s="5" t="str">
        <f t="shared" ca="1" si="4"/>
        <v>TUESDAY</v>
      </c>
      <c r="D52" s="4" t="str">
        <f t="shared" ca="1" si="4"/>
        <v>WEDNESDAY</v>
      </c>
      <c r="E52" s="5" t="str">
        <f t="shared" ca="1" si="4"/>
        <v>THURSDAY</v>
      </c>
      <c r="F52" s="4" t="str">
        <f t="shared" ca="1" si="4"/>
        <v>FRIDAY</v>
      </c>
      <c r="G52" s="5" t="str">
        <f t="shared" ca="1" si="4"/>
        <v>SATURDAY</v>
      </c>
      <c r="H52" s="4" t="str">
        <f t="shared" ca="1" si="4"/>
        <v>SUNDAY</v>
      </c>
    </row>
    <row r="53" spans="1:8" ht="16.5" customHeight="1" x14ac:dyDescent="0.3">
      <c r="B53" s="6">
        <f t="array" aca="1" ref="B53:H53" ca="1">Days+1+DATE(Calendar5Year,Calendar5MonthOption,1)-WEEKDAY(DATE(Calendar5Year,Calendar5MonthOption,1),WeekdayOption)</f>
        <v>45103</v>
      </c>
      <c r="C53" s="6">
        <f ca="1"/>
        <v>45104</v>
      </c>
      <c r="D53" s="6">
        <f ca="1"/>
        <v>45105</v>
      </c>
      <c r="E53" s="6">
        <f ca="1"/>
        <v>45106</v>
      </c>
      <c r="F53" s="6">
        <f ca="1"/>
        <v>45107</v>
      </c>
      <c r="G53" s="6">
        <f ca="1"/>
        <v>45108</v>
      </c>
      <c r="H53" s="6">
        <f ca="1"/>
        <v>45109</v>
      </c>
    </row>
    <row r="54" spans="1:8" ht="56.25" customHeight="1" x14ac:dyDescent="0.3">
      <c r="B54" s="7"/>
      <c r="C54" s="7"/>
      <c r="D54" s="7"/>
      <c r="E54" s="7"/>
      <c r="F54" s="7"/>
      <c r="G54" s="7"/>
      <c r="H54" s="8"/>
    </row>
    <row r="55" spans="1:8" ht="16.5" customHeight="1" x14ac:dyDescent="0.3">
      <c r="B55" s="6">
        <f t="array" aca="1" ref="B55:H55" ca="1">Days+8+DATE(Calendar5Year,Calendar5MonthOption,1)-WEEKDAY(DATE(Calendar5Year,Calendar5MonthOption,1),WeekdayOption)</f>
        <v>45110</v>
      </c>
      <c r="C55" s="6">
        <f ca="1"/>
        <v>45111</v>
      </c>
      <c r="D55" s="6">
        <f ca="1"/>
        <v>45112</v>
      </c>
      <c r="E55" s="6">
        <f ca="1"/>
        <v>45113</v>
      </c>
      <c r="F55" s="6">
        <f ca="1"/>
        <v>45114</v>
      </c>
      <c r="G55" s="6">
        <f ca="1"/>
        <v>45115</v>
      </c>
      <c r="H55" s="6">
        <f ca="1"/>
        <v>45116</v>
      </c>
    </row>
    <row r="56" spans="1:8" ht="56.25" customHeight="1" x14ac:dyDescent="0.3">
      <c r="B56" s="7"/>
      <c r="C56" s="7"/>
      <c r="D56" s="7"/>
      <c r="E56" s="7"/>
      <c r="F56" s="7"/>
      <c r="G56" s="7"/>
      <c r="H56" s="8"/>
    </row>
    <row r="57" spans="1:8" ht="16.5" customHeight="1" x14ac:dyDescent="0.3">
      <c r="B57" s="6">
        <f t="array" aca="1" ref="B57:H57" ca="1">Days+15+DATE(Calendar5Year,Calendar5MonthOption,1)-WEEKDAY(DATE(Calendar5Year,Calendar5MonthOption,1),WeekdayOption)</f>
        <v>45117</v>
      </c>
      <c r="C57" s="6">
        <f ca="1"/>
        <v>45118</v>
      </c>
      <c r="D57" s="6">
        <f ca="1"/>
        <v>45119</v>
      </c>
      <c r="E57" s="6">
        <f ca="1"/>
        <v>45120</v>
      </c>
      <c r="F57" s="6">
        <f ca="1"/>
        <v>45121</v>
      </c>
      <c r="G57" s="6">
        <f ca="1"/>
        <v>45122</v>
      </c>
      <c r="H57" s="6">
        <f ca="1"/>
        <v>45123</v>
      </c>
    </row>
    <row r="58" spans="1:8" ht="56.25" customHeight="1" x14ac:dyDescent="0.3">
      <c r="B58" s="7"/>
      <c r="C58" s="7"/>
      <c r="D58" s="7"/>
      <c r="E58" s="7"/>
      <c r="F58" s="7"/>
      <c r="G58" s="7"/>
      <c r="H58" s="8"/>
    </row>
    <row r="59" spans="1:8" ht="16.5" customHeight="1" x14ac:dyDescent="0.3">
      <c r="B59" s="6">
        <f t="array" aca="1" ref="B59:H59" ca="1">Days+22+DATE(Calendar5Year,Calendar5MonthOption,1)-WEEKDAY(DATE(Calendar5Year,Calendar5MonthOption,1),WeekdayOption)</f>
        <v>45124</v>
      </c>
      <c r="C59" s="6">
        <f ca="1"/>
        <v>45125</v>
      </c>
      <c r="D59" s="6">
        <f ca="1"/>
        <v>45126</v>
      </c>
      <c r="E59" s="6">
        <f ca="1"/>
        <v>45127</v>
      </c>
      <c r="F59" s="6">
        <f ca="1"/>
        <v>45128</v>
      </c>
      <c r="G59" s="6">
        <f ca="1"/>
        <v>45129</v>
      </c>
      <c r="H59" s="6">
        <f ca="1"/>
        <v>45130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6">
        <f t="array" aca="1" ref="B61:H61" ca="1">Days+29+DATE(Calendar5Year,Calendar5MonthOption,1)-WEEKDAY(DATE(Calendar5Year,Calendar5MonthOption,1),WeekdayOption)</f>
        <v>45131</v>
      </c>
      <c r="C61" s="6">
        <f ca="1"/>
        <v>45132</v>
      </c>
      <c r="D61" s="6">
        <f ca="1"/>
        <v>45133</v>
      </c>
      <c r="E61" s="6">
        <f ca="1"/>
        <v>45134</v>
      </c>
      <c r="F61" s="6">
        <f ca="1"/>
        <v>45135</v>
      </c>
      <c r="G61" s="6">
        <f ca="1"/>
        <v>45136</v>
      </c>
      <c r="H61" s="6">
        <f ca="1"/>
        <v>45137</v>
      </c>
    </row>
    <row r="62" spans="1:8" ht="57" customHeight="1" x14ac:dyDescent="0.3">
      <c r="B62" s="7"/>
      <c r="C62" s="7"/>
      <c r="D62" s="7"/>
      <c r="E62" s="7"/>
      <c r="F62" s="7"/>
      <c r="G62" s="7"/>
      <c r="H62" s="15"/>
    </row>
    <row r="63" spans="1:8" ht="16.5" customHeight="1" x14ac:dyDescent="0.3">
      <c r="B63" s="6">
        <f t="array" aca="1" ref="B63:C63" ca="1">Days+36+DATE(Calendar5Year,Calendar5MonthOption,1)-WEEKDAY(DATE(Calendar5Year,Calendar5MonthOption,1),WeekdayOption)</f>
        <v>45138</v>
      </c>
      <c r="C63" s="6">
        <f ca="1"/>
        <v>45139</v>
      </c>
      <c r="D63" s="34" t="s">
        <v>35</v>
      </c>
      <c r="E63" s="35"/>
      <c r="F63" s="35"/>
      <c r="G63" s="35"/>
      <c r="H63" s="35"/>
    </row>
    <row r="64" spans="1:8" ht="63.75" customHeight="1" x14ac:dyDescent="0.3">
      <c r="B64" s="7"/>
      <c r="C64" s="7"/>
      <c r="D64" s="36"/>
      <c r="E64" s="33"/>
      <c r="F64" s="33"/>
      <c r="G64" s="33"/>
      <c r="H64" s="33"/>
    </row>
    <row r="65" spans="1:8" ht="54" customHeight="1" x14ac:dyDescent="0.7">
      <c r="A65" s="1"/>
      <c r="B65" s="2">
        <f ca="1">YEAR(DATE(Calendar5Year,Calendar5MonthOption+1,1))</f>
        <v>2023</v>
      </c>
      <c r="C65" s="32" t="str">
        <f ca="1">TEXT(DATE(Calendar5Year,Calendar5MonthOption+1,1),"mmmm")</f>
        <v>August</v>
      </c>
      <c r="D65" s="33"/>
      <c r="E65" s="33"/>
      <c r="F65" s="1"/>
      <c r="G65" s="1"/>
      <c r="H65" s="1"/>
    </row>
    <row r="66" spans="1:8" ht="14.25" customHeight="1" x14ac:dyDescent="0.3">
      <c r="A66" s="3"/>
      <c r="B66" s="4" t="str">
        <f t="shared" ref="B66:H66" ca="1" si="5">UPPER(TEXT(B67,"dddd"))</f>
        <v>MONDAY</v>
      </c>
      <c r="C66" s="5" t="str">
        <f t="shared" ca="1" si="5"/>
        <v>TUESDAY</v>
      </c>
      <c r="D66" s="4" t="str">
        <f t="shared" ca="1" si="5"/>
        <v>WEDNESDAY</v>
      </c>
      <c r="E66" s="5" t="str">
        <f t="shared" ca="1" si="5"/>
        <v>THURSDAY</v>
      </c>
      <c r="F66" s="4" t="str">
        <f t="shared" ca="1" si="5"/>
        <v>FRIDAY</v>
      </c>
      <c r="G66" s="5" t="str">
        <f t="shared" ca="1" si="5"/>
        <v>SATURDAY</v>
      </c>
      <c r="H66" s="4" t="str">
        <f t="shared" ca="1" si="5"/>
        <v>SUNDAY</v>
      </c>
    </row>
    <row r="67" spans="1:8" ht="16.5" customHeight="1" x14ac:dyDescent="0.3">
      <c r="B67" s="6">
        <f t="array" aca="1" ref="B67:H67" ca="1">Days+1+DATE(Calendar6Year,Calendar6MonthOption,1)-WEEKDAY(DATE(Calendar6Year,Calendar6MonthOption,1),WeekdayOption)</f>
        <v>45138</v>
      </c>
      <c r="C67" s="6">
        <f ca="1"/>
        <v>45139</v>
      </c>
      <c r="D67" s="6">
        <f ca="1"/>
        <v>45140</v>
      </c>
      <c r="E67" s="6">
        <f ca="1"/>
        <v>45141</v>
      </c>
      <c r="F67" s="6">
        <f ca="1"/>
        <v>45142</v>
      </c>
      <c r="G67" s="6">
        <f ca="1"/>
        <v>45143</v>
      </c>
      <c r="H67" s="6">
        <f ca="1"/>
        <v>45144</v>
      </c>
    </row>
    <row r="68" spans="1:8" ht="56.25" customHeight="1" x14ac:dyDescent="0.3">
      <c r="B68" s="7"/>
      <c r="C68" s="7"/>
      <c r="D68" s="7"/>
      <c r="E68" s="7"/>
      <c r="F68" s="7"/>
      <c r="G68" s="7"/>
      <c r="H68" s="8"/>
    </row>
    <row r="69" spans="1:8" ht="16.5" customHeight="1" x14ac:dyDescent="0.3">
      <c r="B69" s="6">
        <f t="array" aca="1" ref="B69:H69" ca="1">Days+8+DATE(Calendar6Year,Calendar6MonthOption,1)-WEEKDAY(DATE(Calendar6Year,Calendar6MonthOption,1),WeekdayOption)</f>
        <v>45145</v>
      </c>
      <c r="C69" s="6">
        <f ca="1"/>
        <v>45146</v>
      </c>
      <c r="D69" s="6">
        <f ca="1"/>
        <v>45147</v>
      </c>
      <c r="E69" s="6">
        <f ca="1"/>
        <v>45148</v>
      </c>
      <c r="F69" s="6">
        <f ca="1"/>
        <v>45149</v>
      </c>
      <c r="G69" s="6">
        <f ca="1"/>
        <v>45150</v>
      </c>
      <c r="H69" s="6">
        <f ca="1"/>
        <v>45151</v>
      </c>
    </row>
    <row r="70" spans="1:8" ht="56.25" customHeight="1" x14ac:dyDescent="0.3">
      <c r="B70" s="7"/>
      <c r="C70" s="7"/>
      <c r="D70" s="7"/>
      <c r="E70" s="7"/>
      <c r="F70" s="7"/>
      <c r="G70" s="7"/>
      <c r="H70" s="8"/>
    </row>
    <row r="71" spans="1:8" ht="16.5" customHeight="1" x14ac:dyDescent="0.3">
      <c r="B71" s="6">
        <f t="array" aca="1" ref="B71:H71" ca="1">Days+15+DATE(Calendar6Year,Calendar6MonthOption,1)-WEEKDAY(DATE(Calendar6Year,Calendar6MonthOption,1),WeekdayOption)</f>
        <v>45152</v>
      </c>
      <c r="C71" s="6">
        <f ca="1"/>
        <v>45153</v>
      </c>
      <c r="D71" s="6">
        <f ca="1"/>
        <v>45154</v>
      </c>
      <c r="E71" s="6">
        <f ca="1"/>
        <v>45155</v>
      </c>
      <c r="F71" s="6">
        <f ca="1"/>
        <v>45156</v>
      </c>
      <c r="G71" s="6">
        <f ca="1"/>
        <v>45157</v>
      </c>
      <c r="H71" s="6">
        <f ca="1"/>
        <v>45158</v>
      </c>
    </row>
    <row r="72" spans="1:8" ht="56.25" customHeight="1" x14ac:dyDescent="0.3">
      <c r="B72" s="7"/>
      <c r="C72" s="7"/>
      <c r="D72" s="7"/>
      <c r="E72" s="7"/>
      <c r="F72" s="7"/>
      <c r="G72" s="7"/>
      <c r="H72" s="8"/>
    </row>
    <row r="73" spans="1:8" ht="16.5" customHeight="1" x14ac:dyDescent="0.3">
      <c r="B73" s="6">
        <f t="array" aca="1" ref="B73:H73" ca="1">Days+22+DATE(Calendar6Year,Calendar6MonthOption,1)-WEEKDAY(DATE(Calendar6Year,Calendar6MonthOption,1),WeekdayOption)</f>
        <v>45159</v>
      </c>
      <c r="C73" s="6">
        <f ca="1"/>
        <v>45160</v>
      </c>
      <c r="D73" s="6">
        <f ca="1"/>
        <v>45161</v>
      </c>
      <c r="E73" s="6">
        <f ca="1"/>
        <v>45162</v>
      </c>
      <c r="F73" s="6">
        <f ca="1"/>
        <v>45163</v>
      </c>
      <c r="G73" s="6">
        <f ca="1"/>
        <v>45164</v>
      </c>
      <c r="H73" s="6">
        <f ca="1"/>
        <v>45165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6">
        <f t="array" aca="1" ref="B75:H75" ca="1">Days+29+DATE(Calendar6Year,Calendar6MonthOption,1)-WEEKDAY(DATE(Calendar6Year,Calendar6MonthOption,1),WeekdayOption)</f>
        <v>45166</v>
      </c>
      <c r="C75" s="6">
        <f ca="1"/>
        <v>45167</v>
      </c>
      <c r="D75" s="6">
        <f ca="1"/>
        <v>45168</v>
      </c>
      <c r="E75" s="6">
        <f ca="1"/>
        <v>45169</v>
      </c>
      <c r="F75" s="6">
        <f ca="1"/>
        <v>45170</v>
      </c>
      <c r="G75" s="6">
        <f ca="1"/>
        <v>45171</v>
      </c>
      <c r="H75" s="6">
        <f ca="1"/>
        <v>45172</v>
      </c>
    </row>
    <row r="76" spans="1:8" ht="57" customHeight="1" x14ac:dyDescent="0.3">
      <c r="B76" s="7"/>
      <c r="C76" s="7"/>
      <c r="D76" s="7"/>
      <c r="E76" s="7"/>
      <c r="F76" s="7"/>
      <c r="G76" s="7"/>
      <c r="H76" s="15"/>
    </row>
    <row r="77" spans="1:8" ht="16.5" customHeight="1" x14ac:dyDescent="0.3">
      <c r="B77" s="6">
        <f t="array" aca="1" ref="B77:C77" ca="1">Days+36+DATE(Calendar6Year,Calendar6MonthOption,1)-WEEKDAY(DATE(Calendar6Year,Calendar6MonthOption,1),WeekdayOption)</f>
        <v>45173</v>
      </c>
      <c r="C77" s="6">
        <f ca="1"/>
        <v>45174</v>
      </c>
      <c r="D77" s="34" t="s">
        <v>35</v>
      </c>
      <c r="E77" s="35"/>
      <c r="F77" s="35"/>
      <c r="G77" s="35"/>
      <c r="H77" s="35"/>
    </row>
    <row r="78" spans="1:8" ht="63.75" customHeight="1" x14ac:dyDescent="0.3">
      <c r="B78" s="7"/>
      <c r="C78" s="7"/>
      <c r="D78" s="36"/>
      <c r="E78" s="33"/>
      <c r="F78" s="33"/>
      <c r="G78" s="33"/>
      <c r="H78" s="33"/>
    </row>
    <row r="79" spans="1:8" ht="54" customHeight="1" x14ac:dyDescent="0.7">
      <c r="A79" s="1"/>
      <c r="B79" s="2">
        <f ca="1">YEAR(DATE(Calendar6Year,Calendar6MonthOption+1,1))</f>
        <v>2023</v>
      </c>
      <c r="C79" s="32" t="str">
        <f ca="1">TEXT(DATE(Calendar6Year,Calendar6MonthOption+1,1),"mmmm")</f>
        <v>September</v>
      </c>
      <c r="D79" s="33"/>
      <c r="E79" s="33"/>
      <c r="F79" s="1"/>
      <c r="G79" s="1"/>
      <c r="H79" s="1"/>
    </row>
    <row r="80" spans="1:8" ht="14.25" customHeight="1" x14ac:dyDescent="0.3">
      <c r="A80" s="3"/>
      <c r="B80" s="4" t="str">
        <f t="shared" ref="B80:H80" ca="1" si="6">UPPER(TEXT(B81,"dddd"))</f>
        <v>MONDAY</v>
      </c>
      <c r="C80" s="5" t="str">
        <f t="shared" ca="1" si="6"/>
        <v>TUESDAY</v>
      </c>
      <c r="D80" s="4" t="str">
        <f t="shared" ca="1" si="6"/>
        <v>WEDNESDAY</v>
      </c>
      <c r="E80" s="5" t="str">
        <f t="shared" ca="1" si="6"/>
        <v>THURSDAY</v>
      </c>
      <c r="F80" s="4" t="str">
        <f t="shared" ca="1" si="6"/>
        <v>FRIDAY</v>
      </c>
      <c r="G80" s="5" t="str">
        <f t="shared" ca="1" si="6"/>
        <v>SATURDAY</v>
      </c>
      <c r="H80" s="4" t="str">
        <f t="shared" ca="1" si="6"/>
        <v>SUNDAY</v>
      </c>
    </row>
    <row r="81" spans="1:8" ht="16.5" customHeight="1" x14ac:dyDescent="0.3">
      <c r="B81" s="6">
        <f t="array" aca="1" ref="B81:H81" ca="1">Days+1+DATE(Calendar7Year,Calendar7MonthOption,1)-WEEKDAY(DATE(Calendar7Year,Calendar7MonthOption,1),WeekdayOption)</f>
        <v>45166</v>
      </c>
      <c r="C81" s="6">
        <f ca="1"/>
        <v>45167</v>
      </c>
      <c r="D81" s="6">
        <f ca="1"/>
        <v>45168</v>
      </c>
      <c r="E81" s="6">
        <f ca="1"/>
        <v>45169</v>
      </c>
      <c r="F81" s="6">
        <f ca="1"/>
        <v>45170</v>
      </c>
      <c r="G81" s="6">
        <f ca="1"/>
        <v>45171</v>
      </c>
      <c r="H81" s="6">
        <f ca="1"/>
        <v>45172</v>
      </c>
    </row>
    <row r="82" spans="1:8" ht="56.25" customHeight="1" x14ac:dyDescent="0.3">
      <c r="B82" s="7"/>
      <c r="C82" s="7"/>
      <c r="D82" s="7"/>
      <c r="E82" s="7"/>
      <c r="F82" s="7"/>
      <c r="G82" s="7"/>
      <c r="H82" s="8"/>
    </row>
    <row r="83" spans="1:8" ht="16.5" customHeight="1" x14ac:dyDescent="0.3">
      <c r="B83" s="6">
        <f t="array" aca="1" ref="B83:H83" ca="1">Days+8+DATE(Calendar7Year,Calendar7MonthOption,1)-WEEKDAY(DATE(Calendar7Year,Calendar7MonthOption,1),WeekdayOption)</f>
        <v>45173</v>
      </c>
      <c r="C83" s="6">
        <f ca="1"/>
        <v>45174</v>
      </c>
      <c r="D83" s="6">
        <f ca="1"/>
        <v>45175</v>
      </c>
      <c r="E83" s="6">
        <f ca="1"/>
        <v>45176</v>
      </c>
      <c r="F83" s="6">
        <f ca="1"/>
        <v>45177</v>
      </c>
      <c r="G83" s="6">
        <f ca="1"/>
        <v>45178</v>
      </c>
      <c r="H83" s="6">
        <f ca="1"/>
        <v>45179</v>
      </c>
    </row>
    <row r="84" spans="1:8" ht="56.25" customHeight="1" x14ac:dyDescent="0.3">
      <c r="B84" s="7"/>
      <c r="C84" s="7"/>
      <c r="D84" s="7"/>
      <c r="E84" s="7"/>
      <c r="F84" s="7"/>
      <c r="G84" s="7"/>
      <c r="H84" s="8"/>
    </row>
    <row r="85" spans="1:8" ht="16.5" customHeight="1" x14ac:dyDescent="0.3">
      <c r="B85" s="6">
        <f t="array" aca="1" ref="B85:H85" ca="1">Days+15+DATE(Calendar7Year,Calendar7MonthOption,1)-WEEKDAY(DATE(Calendar7Year,Calendar7MonthOption,1),WeekdayOption)</f>
        <v>45180</v>
      </c>
      <c r="C85" s="6">
        <f ca="1"/>
        <v>45181</v>
      </c>
      <c r="D85" s="6">
        <f ca="1"/>
        <v>45182</v>
      </c>
      <c r="E85" s="6">
        <f ca="1"/>
        <v>45183</v>
      </c>
      <c r="F85" s="6">
        <f ca="1"/>
        <v>45184</v>
      </c>
      <c r="G85" s="6">
        <f ca="1"/>
        <v>45185</v>
      </c>
      <c r="H85" s="6">
        <f ca="1"/>
        <v>45186</v>
      </c>
    </row>
    <row r="86" spans="1:8" ht="56.25" customHeight="1" x14ac:dyDescent="0.3">
      <c r="B86" s="7"/>
      <c r="C86" s="7"/>
      <c r="D86" s="7"/>
      <c r="E86" s="7"/>
      <c r="F86" s="7"/>
      <c r="G86" s="7"/>
      <c r="H86" s="8"/>
    </row>
    <row r="87" spans="1:8" ht="16.5" customHeight="1" x14ac:dyDescent="0.3">
      <c r="B87" s="6">
        <f t="array" aca="1" ref="B87:H87" ca="1">Days+22+DATE(Calendar7Year,Calendar7MonthOption,1)-WEEKDAY(DATE(Calendar7Year,Calendar7MonthOption,1),WeekdayOption)</f>
        <v>45187</v>
      </c>
      <c r="C87" s="6">
        <f ca="1"/>
        <v>45188</v>
      </c>
      <c r="D87" s="6">
        <f ca="1"/>
        <v>45189</v>
      </c>
      <c r="E87" s="6">
        <f ca="1"/>
        <v>45190</v>
      </c>
      <c r="F87" s="6">
        <f ca="1"/>
        <v>45191</v>
      </c>
      <c r="G87" s="6">
        <f ca="1"/>
        <v>45192</v>
      </c>
      <c r="H87" s="6">
        <f ca="1"/>
        <v>45193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6">
        <f t="array" aca="1" ref="B89:H89" ca="1">Days+29+DATE(Calendar7Year,Calendar7MonthOption,1)-WEEKDAY(DATE(Calendar7Year,Calendar7MonthOption,1),WeekdayOption)</f>
        <v>45194</v>
      </c>
      <c r="C89" s="6">
        <f ca="1"/>
        <v>45195</v>
      </c>
      <c r="D89" s="6">
        <f ca="1"/>
        <v>45196</v>
      </c>
      <c r="E89" s="6">
        <f ca="1"/>
        <v>45197</v>
      </c>
      <c r="F89" s="6">
        <f ca="1"/>
        <v>45198</v>
      </c>
      <c r="G89" s="6">
        <f ca="1"/>
        <v>45199</v>
      </c>
      <c r="H89" s="6">
        <f ca="1"/>
        <v>45200</v>
      </c>
    </row>
    <row r="90" spans="1:8" ht="57" customHeight="1" x14ac:dyDescent="0.3">
      <c r="B90" s="7"/>
      <c r="C90" s="7"/>
      <c r="D90" s="7"/>
      <c r="E90" s="7"/>
      <c r="F90" s="7"/>
      <c r="G90" s="7"/>
      <c r="H90" s="15"/>
    </row>
    <row r="91" spans="1:8" ht="16.5" customHeight="1" x14ac:dyDescent="0.3">
      <c r="B91" s="6">
        <f t="array" aca="1" ref="B91:C91" ca="1">Days+36+DATE(Calendar7Year,Calendar7MonthOption,1)-WEEKDAY(DATE(Calendar7Year,Calendar7MonthOption,1),WeekdayOption)</f>
        <v>45201</v>
      </c>
      <c r="C91" s="6">
        <f ca="1"/>
        <v>45202</v>
      </c>
      <c r="D91" s="34" t="s">
        <v>35</v>
      </c>
      <c r="E91" s="35"/>
      <c r="F91" s="35"/>
      <c r="G91" s="35"/>
      <c r="H91" s="35"/>
    </row>
    <row r="92" spans="1:8" ht="63.75" customHeight="1" x14ac:dyDescent="0.3">
      <c r="B92" s="7"/>
      <c r="C92" s="7"/>
      <c r="D92" s="36"/>
      <c r="E92" s="33"/>
      <c r="F92" s="33"/>
      <c r="G92" s="33"/>
      <c r="H92" s="33"/>
    </row>
    <row r="93" spans="1:8" ht="54" customHeight="1" x14ac:dyDescent="0.7">
      <c r="A93" s="1"/>
      <c r="B93" s="2">
        <f ca="1">YEAR(DATE(Calendar7Year,Calendar7MonthOption+1,1))</f>
        <v>2023</v>
      </c>
      <c r="C93" s="32" t="str">
        <f ca="1">TEXT(DATE(Calendar7Year,Calendar7MonthOption+1,1),"mmmm")</f>
        <v>October</v>
      </c>
      <c r="D93" s="33"/>
      <c r="E93" s="33"/>
      <c r="F93" s="1"/>
      <c r="G93" s="1"/>
      <c r="H93" s="1"/>
    </row>
    <row r="94" spans="1:8" ht="14.25" customHeight="1" x14ac:dyDescent="0.3">
      <c r="A94" s="3"/>
      <c r="B94" s="4" t="str">
        <f t="shared" ref="B94:H94" ca="1" si="7">UPPER(TEXT(B95,"dddd"))</f>
        <v>MONDAY</v>
      </c>
      <c r="C94" s="5" t="str">
        <f t="shared" ca="1" si="7"/>
        <v>TUESDAY</v>
      </c>
      <c r="D94" s="4" t="str">
        <f t="shared" ca="1" si="7"/>
        <v>WEDNESDAY</v>
      </c>
      <c r="E94" s="5" t="str">
        <f t="shared" ca="1" si="7"/>
        <v>THURSDAY</v>
      </c>
      <c r="F94" s="4" t="str">
        <f t="shared" ca="1" si="7"/>
        <v>FRIDAY</v>
      </c>
      <c r="G94" s="5" t="str">
        <f t="shared" ca="1" si="7"/>
        <v>SATURDAY</v>
      </c>
      <c r="H94" s="4" t="str">
        <f t="shared" ca="1" si="7"/>
        <v>SUNDAY</v>
      </c>
    </row>
    <row r="95" spans="1:8" ht="16.5" customHeight="1" x14ac:dyDescent="0.3">
      <c r="B95" s="6">
        <f t="array" aca="1" ref="B95:H95" ca="1">Days+1+DATE(Calendar8Year,Calendar8MonthOption,1)-WEEKDAY(DATE(Calendar8Year,Calendar8MonthOption,1),WeekdayOption)</f>
        <v>45194</v>
      </c>
      <c r="C95" s="6">
        <f ca="1"/>
        <v>45195</v>
      </c>
      <c r="D95" s="6">
        <f ca="1"/>
        <v>45196</v>
      </c>
      <c r="E95" s="6">
        <f ca="1"/>
        <v>45197</v>
      </c>
      <c r="F95" s="6">
        <f ca="1"/>
        <v>45198</v>
      </c>
      <c r="G95" s="6">
        <f ca="1"/>
        <v>45199</v>
      </c>
      <c r="H95" s="6">
        <f ca="1"/>
        <v>45200</v>
      </c>
    </row>
    <row r="96" spans="1:8" ht="56.25" customHeight="1" x14ac:dyDescent="0.3">
      <c r="B96" s="7"/>
      <c r="C96" s="7"/>
      <c r="D96" s="7"/>
      <c r="E96" s="7"/>
      <c r="F96" s="7"/>
      <c r="G96" s="7"/>
      <c r="H96" s="8"/>
    </row>
    <row r="97" spans="1:8" ht="16.5" customHeight="1" x14ac:dyDescent="0.3">
      <c r="B97" s="6">
        <f t="array" aca="1" ref="B97:H97" ca="1">Days+8+DATE(Calendar8Year,Calendar8MonthOption,1)-WEEKDAY(DATE(Calendar8Year,Calendar8MonthOption,1),WeekdayOption)</f>
        <v>45201</v>
      </c>
      <c r="C97" s="6">
        <f ca="1"/>
        <v>45202</v>
      </c>
      <c r="D97" s="6">
        <f ca="1"/>
        <v>45203</v>
      </c>
      <c r="E97" s="6">
        <f ca="1"/>
        <v>45204</v>
      </c>
      <c r="F97" s="6">
        <f ca="1"/>
        <v>45205</v>
      </c>
      <c r="G97" s="6">
        <f ca="1"/>
        <v>45206</v>
      </c>
      <c r="H97" s="6">
        <f ca="1"/>
        <v>45207</v>
      </c>
    </row>
    <row r="98" spans="1:8" ht="56.25" customHeight="1" x14ac:dyDescent="0.3">
      <c r="B98" s="7"/>
      <c r="C98" s="7"/>
      <c r="D98" s="7"/>
      <c r="E98" s="7"/>
      <c r="F98" s="7"/>
      <c r="G98" s="7"/>
      <c r="H98" s="8"/>
    </row>
    <row r="99" spans="1:8" ht="16.5" customHeight="1" x14ac:dyDescent="0.3">
      <c r="B99" s="6">
        <f t="array" aca="1" ref="B99:H99" ca="1">Days+15+DATE(Calendar8Year,Calendar8MonthOption,1)-WEEKDAY(DATE(Calendar8Year,Calendar8MonthOption,1),WeekdayOption)</f>
        <v>45208</v>
      </c>
      <c r="C99" s="6">
        <f ca="1"/>
        <v>45209</v>
      </c>
      <c r="D99" s="6">
        <f ca="1"/>
        <v>45210</v>
      </c>
      <c r="E99" s="6">
        <f ca="1"/>
        <v>45211</v>
      </c>
      <c r="F99" s="6">
        <f ca="1"/>
        <v>45212</v>
      </c>
      <c r="G99" s="6">
        <f ca="1"/>
        <v>45213</v>
      </c>
      <c r="H99" s="6">
        <f ca="1"/>
        <v>45214</v>
      </c>
    </row>
    <row r="100" spans="1:8" ht="56.25" customHeight="1" x14ac:dyDescent="0.3">
      <c r="B100" s="7"/>
      <c r="C100" s="7"/>
      <c r="D100" s="7"/>
      <c r="E100" s="7"/>
      <c r="F100" s="7"/>
      <c r="G100" s="7"/>
      <c r="H100" s="8"/>
    </row>
    <row r="101" spans="1:8" ht="16.5" customHeight="1" x14ac:dyDescent="0.3">
      <c r="B101" s="6">
        <f t="array" aca="1" ref="B101:H101" ca="1">Days+22+DATE(Calendar8Year,Calendar8MonthOption,1)-WEEKDAY(DATE(Calendar8Year,Calendar8MonthOption,1),WeekdayOption)</f>
        <v>45215</v>
      </c>
      <c r="C101" s="6">
        <f ca="1"/>
        <v>45216</v>
      </c>
      <c r="D101" s="6">
        <f ca="1"/>
        <v>45217</v>
      </c>
      <c r="E101" s="6">
        <f ca="1"/>
        <v>45218</v>
      </c>
      <c r="F101" s="6">
        <f ca="1"/>
        <v>45219</v>
      </c>
      <c r="G101" s="6">
        <f ca="1"/>
        <v>45220</v>
      </c>
      <c r="H101" s="6">
        <f ca="1"/>
        <v>45221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6">
        <f t="array" aca="1" ref="B103:H103" ca="1">Days+29+DATE(Calendar8Year,Calendar8MonthOption,1)-WEEKDAY(DATE(Calendar8Year,Calendar8MonthOption,1),WeekdayOption)</f>
        <v>45222</v>
      </c>
      <c r="C103" s="6">
        <f ca="1"/>
        <v>45223</v>
      </c>
      <c r="D103" s="6">
        <f ca="1"/>
        <v>45224</v>
      </c>
      <c r="E103" s="6">
        <f ca="1"/>
        <v>45225</v>
      </c>
      <c r="F103" s="6">
        <f ca="1"/>
        <v>45226</v>
      </c>
      <c r="G103" s="6">
        <f ca="1"/>
        <v>45227</v>
      </c>
      <c r="H103" s="6">
        <f ca="1"/>
        <v>45228</v>
      </c>
    </row>
    <row r="104" spans="1:8" ht="57" customHeight="1" x14ac:dyDescent="0.3">
      <c r="B104" s="7"/>
      <c r="C104" s="7"/>
      <c r="D104" s="7"/>
      <c r="E104" s="7"/>
      <c r="F104" s="7"/>
      <c r="G104" s="7"/>
      <c r="H104" s="15"/>
    </row>
    <row r="105" spans="1:8" ht="16.5" customHeight="1" x14ac:dyDescent="0.3">
      <c r="B105" s="6">
        <f t="array" aca="1" ref="B105:C105" ca="1">Days+36+DATE(Calendar8Year,Calendar8MonthOption,1)-WEEKDAY(DATE(Calendar8Year,Calendar8MonthOption,1),WeekdayOption)</f>
        <v>45229</v>
      </c>
      <c r="C105" s="6">
        <f ca="1"/>
        <v>45230</v>
      </c>
      <c r="D105" s="34" t="s">
        <v>35</v>
      </c>
      <c r="E105" s="35"/>
      <c r="F105" s="35"/>
      <c r="G105" s="35"/>
      <c r="H105" s="35"/>
    </row>
    <row r="106" spans="1:8" ht="63.75" customHeight="1" x14ac:dyDescent="0.3">
      <c r="B106" s="7"/>
      <c r="C106" s="7"/>
      <c r="D106" s="36"/>
      <c r="E106" s="33"/>
      <c r="F106" s="33"/>
      <c r="G106" s="33"/>
      <c r="H106" s="33"/>
    </row>
    <row r="107" spans="1:8" ht="54" customHeight="1" x14ac:dyDescent="0.7">
      <c r="A107" s="1"/>
      <c r="B107" s="2">
        <f ca="1">YEAR(DATE(Calendar8Year,Calendar8MonthOption+1,1))</f>
        <v>2023</v>
      </c>
      <c r="C107" s="32" t="str">
        <f ca="1">TEXT(DATE(Calendar8Year,Calendar8MonthOption+1,1),"mmmm")</f>
        <v>November</v>
      </c>
      <c r="D107" s="33"/>
      <c r="E107" s="33"/>
      <c r="F107" s="1"/>
      <c r="G107" s="1"/>
      <c r="H107" s="1"/>
    </row>
    <row r="108" spans="1:8" ht="14.25" customHeight="1" x14ac:dyDescent="0.3">
      <c r="A108" s="3"/>
      <c r="B108" s="4" t="str">
        <f t="shared" ref="B108:H108" ca="1" si="8">UPPER(TEXT(B109,"dddd"))</f>
        <v>MONDAY</v>
      </c>
      <c r="C108" s="5" t="str">
        <f t="shared" ca="1" si="8"/>
        <v>TUESDAY</v>
      </c>
      <c r="D108" s="4" t="str">
        <f t="shared" ca="1" si="8"/>
        <v>WEDNESDAY</v>
      </c>
      <c r="E108" s="5" t="str">
        <f t="shared" ca="1" si="8"/>
        <v>THURSDAY</v>
      </c>
      <c r="F108" s="4" t="str">
        <f t="shared" ca="1" si="8"/>
        <v>FRIDAY</v>
      </c>
      <c r="G108" s="5" t="str">
        <f t="shared" ca="1" si="8"/>
        <v>SATURDAY</v>
      </c>
      <c r="H108" s="4" t="str">
        <f t="shared" ca="1" si="8"/>
        <v>SUNDAY</v>
      </c>
    </row>
    <row r="109" spans="1:8" ht="16.5" customHeight="1" x14ac:dyDescent="0.3">
      <c r="B109" s="6">
        <f t="array" aca="1" ref="B109:H109" ca="1">Days+1+DATE(Calendar9Year,Calendar9MonthOption,1)-WEEKDAY(DATE(Calendar9Year,Calendar9MonthOption,1),WeekdayOption)</f>
        <v>45229</v>
      </c>
      <c r="C109" s="6">
        <f ca="1"/>
        <v>45230</v>
      </c>
      <c r="D109" s="6">
        <f ca="1"/>
        <v>45231</v>
      </c>
      <c r="E109" s="6">
        <f ca="1"/>
        <v>45232</v>
      </c>
      <c r="F109" s="6">
        <f ca="1"/>
        <v>45233</v>
      </c>
      <c r="G109" s="6">
        <f ca="1"/>
        <v>45234</v>
      </c>
      <c r="H109" s="6">
        <f ca="1"/>
        <v>45235</v>
      </c>
    </row>
    <row r="110" spans="1:8" ht="56.25" customHeight="1" x14ac:dyDescent="0.3">
      <c r="B110" s="7"/>
      <c r="C110" s="7"/>
      <c r="D110" s="7"/>
      <c r="E110" s="7"/>
      <c r="F110" s="7"/>
      <c r="G110" s="7"/>
      <c r="H110" s="8"/>
    </row>
    <row r="111" spans="1:8" ht="16.5" customHeight="1" x14ac:dyDescent="0.3">
      <c r="B111" s="6">
        <f t="array" aca="1" ref="B111:H111" ca="1">Days+8+DATE(Calendar9Year,Calendar9MonthOption,1)-WEEKDAY(DATE(Calendar9Year,Calendar9MonthOption,1),WeekdayOption)</f>
        <v>45236</v>
      </c>
      <c r="C111" s="6">
        <f ca="1"/>
        <v>45237</v>
      </c>
      <c r="D111" s="6">
        <f ca="1"/>
        <v>45238</v>
      </c>
      <c r="E111" s="6">
        <f ca="1"/>
        <v>45239</v>
      </c>
      <c r="F111" s="6">
        <f ca="1"/>
        <v>45240</v>
      </c>
      <c r="G111" s="6">
        <f ca="1"/>
        <v>45241</v>
      </c>
      <c r="H111" s="6">
        <f ca="1"/>
        <v>45242</v>
      </c>
    </row>
    <row r="112" spans="1:8" ht="56.25" customHeight="1" x14ac:dyDescent="0.3">
      <c r="B112" s="7"/>
      <c r="C112" s="7"/>
      <c r="D112" s="7"/>
      <c r="E112" s="7"/>
      <c r="F112" s="7"/>
      <c r="G112" s="7"/>
      <c r="H112" s="8"/>
    </row>
    <row r="113" spans="1:8" ht="16.5" customHeight="1" x14ac:dyDescent="0.3">
      <c r="B113" s="6">
        <f t="array" aca="1" ref="B113:H113" ca="1">Days+15+DATE(Calendar9Year,Calendar9MonthOption,1)-WEEKDAY(DATE(Calendar9Year,Calendar9MonthOption,1),WeekdayOption)</f>
        <v>45243</v>
      </c>
      <c r="C113" s="6">
        <f ca="1"/>
        <v>45244</v>
      </c>
      <c r="D113" s="6">
        <f ca="1"/>
        <v>45245</v>
      </c>
      <c r="E113" s="6">
        <f ca="1"/>
        <v>45246</v>
      </c>
      <c r="F113" s="6">
        <f ca="1"/>
        <v>45247</v>
      </c>
      <c r="G113" s="6">
        <f ca="1"/>
        <v>45248</v>
      </c>
      <c r="H113" s="6">
        <f ca="1"/>
        <v>45249</v>
      </c>
    </row>
    <row r="114" spans="1:8" ht="56.25" customHeight="1" x14ac:dyDescent="0.3">
      <c r="B114" s="7"/>
      <c r="C114" s="7"/>
      <c r="D114" s="7"/>
      <c r="E114" s="7"/>
      <c r="F114" s="7"/>
      <c r="G114" s="7"/>
      <c r="H114" s="8"/>
    </row>
    <row r="115" spans="1:8" ht="16.5" customHeight="1" x14ac:dyDescent="0.3">
      <c r="B115" s="6">
        <f t="array" aca="1" ref="B115:H115" ca="1">Days+22+DATE(Calendar9Year,Calendar9MonthOption,1)-WEEKDAY(DATE(Calendar9Year,Calendar9MonthOption,1),WeekdayOption)</f>
        <v>45250</v>
      </c>
      <c r="C115" s="6">
        <f ca="1"/>
        <v>45251</v>
      </c>
      <c r="D115" s="6">
        <f ca="1"/>
        <v>45252</v>
      </c>
      <c r="E115" s="6">
        <f ca="1"/>
        <v>45253</v>
      </c>
      <c r="F115" s="6">
        <f ca="1"/>
        <v>45254</v>
      </c>
      <c r="G115" s="6">
        <f ca="1"/>
        <v>45255</v>
      </c>
      <c r="H115" s="6">
        <f ca="1"/>
        <v>45256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6">
        <f t="array" aca="1" ref="B117:H117" ca="1">Days+29+DATE(Calendar9Year,Calendar9MonthOption,1)-WEEKDAY(DATE(Calendar9Year,Calendar9MonthOption,1),WeekdayOption)</f>
        <v>45257</v>
      </c>
      <c r="C117" s="6">
        <f ca="1"/>
        <v>45258</v>
      </c>
      <c r="D117" s="6">
        <f ca="1"/>
        <v>45259</v>
      </c>
      <c r="E117" s="6">
        <f ca="1"/>
        <v>45260</v>
      </c>
      <c r="F117" s="6">
        <f ca="1"/>
        <v>45261</v>
      </c>
      <c r="G117" s="6">
        <f ca="1"/>
        <v>45262</v>
      </c>
      <c r="H117" s="6">
        <f ca="1"/>
        <v>45263</v>
      </c>
    </row>
    <row r="118" spans="1:8" ht="57" customHeight="1" x14ac:dyDescent="0.3">
      <c r="B118" s="7"/>
      <c r="C118" s="7"/>
      <c r="D118" s="7"/>
      <c r="E118" s="7"/>
      <c r="F118" s="7"/>
      <c r="G118" s="7"/>
      <c r="H118" s="15"/>
    </row>
    <row r="119" spans="1:8" ht="16.5" customHeight="1" x14ac:dyDescent="0.3">
      <c r="B119" s="6">
        <f t="array" aca="1" ref="B119:C119" ca="1">Days+36+DATE(Calendar9Year,Calendar9MonthOption,1)-WEEKDAY(DATE(Calendar9Year,Calendar9MonthOption,1),WeekdayOption)</f>
        <v>45264</v>
      </c>
      <c r="C119" s="6">
        <f ca="1"/>
        <v>45265</v>
      </c>
      <c r="D119" s="34" t="s">
        <v>35</v>
      </c>
      <c r="E119" s="35"/>
      <c r="F119" s="35"/>
      <c r="G119" s="35"/>
      <c r="H119" s="35"/>
    </row>
    <row r="120" spans="1:8" ht="63.75" customHeight="1" x14ac:dyDescent="0.3">
      <c r="B120" s="7"/>
      <c r="C120" s="7"/>
      <c r="D120" s="36"/>
      <c r="E120" s="33"/>
      <c r="F120" s="33"/>
      <c r="G120" s="33"/>
      <c r="H120" s="33"/>
    </row>
    <row r="121" spans="1:8" ht="54" customHeight="1" x14ac:dyDescent="0.7">
      <c r="A121" s="1"/>
      <c r="B121" s="2">
        <f ca="1">YEAR(DATE(Calendar9Year,Calendar9MonthOption+1,1))</f>
        <v>2023</v>
      </c>
      <c r="C121" s="32" t="str">
        <f ca="1">TEXT(DATE(Calendar9Year,Calendar9MonthOption+1,1),"mmmm")</f>
        <v>December</v>
      </c>
      <c r="D121" s="33"/>
      <c r="E121" s="33"/>
      <c r="F121" s="1"/>
      <c r="G121" s="1"/>
      <c r="H121" s="1"/>
    </row>
    <row r="122" spans="1:8" ht="14.25" customHeight="1" x14ac:dyDescent="0.3">
      <c r="A122" s="3"/>
      <c r="B122" s="4" t="str">
        <f t="shared" ref="B122:H122" ca="1" si="9">UPPER(TEXT(B123,"dddd"))</f>
        <v>MONDAY</v>
      </c>
      <c r="C122" s="5" t="str">
        <f t="shared" ca="1" si="9"/>
        <v>TUESDAY</v>
      </c>
      <c r="D122" s="4" t="str">
        <f t="shared" ca="1" si="9"/>
        <v>WEDNESDAY</v>
      </c>
      <c r="E122" s="5" t="str">
        <f t="shared" ca="1" si="9"/>
        <v>THURSDAY</v>
      </c>
      <c r="F122" s="4" t="str">
        <f t="shared" ca="1" si="9"/>
        <v>FRIDAY</v>
      </c>
      <c r="G122" s="5" t="str">
        <f t="shared" ca="1" si="9"/>
        <v>SATURDAY</v>
      </c>
      <c r="H122" s="4" t="str">
        <f t="shared" ca="1" si="9"/>
        <v>SUNDAY</v>
      </c>
    </row>
    <row r="123" spans="1:8" ht="16.5" customHeight="1" x14ac:dyDescent="0.3">
      <c r="B123" s="6">
        <f t="array" aca="1" ref="B123:H123" ca="1">Days+1+DATE(Calendar10Year,Calendar10MonthOption,1)-WEEKDAY(DATE(Calendar10Year,Calendar10MonthOption,1),WeekdayOption)</f>
        <v>45257</v>
      </c>
      <c r="C123" s="6">
        <f ca="1"/>
        <v>45258</v>
      </c>
      <c r="D123" s="6">
        <f ca="1"/>
        <v>45259</v>
      </c>
      <c r="E123" s="6">
        <f ca="1"/>
        <v>45260</v>
      </c>
      <c r="F123" s="6">
        <f ca="1"/>
        <v>45261</v>
      </c>
      <c r="G123" s="6">
        <f ca="1"/>
        <v>45262</v>
      </c>
      <c r="H123" s="6">
        <f ca="1"/>
        <v>45263</v>
      </c>
    </row>
    <row r="124" spans="1:8" ht="56.25" customHeight="1" x14ac:dyDescent="0.3">
      <c r="B124" s="7"/>
      <c r="C124" s="7"/>
      <c r="D124" s="7"/>
      <c r="E124" s="7"/>
      <c r="F124" s="7"/>
      <c r="G124" s="7"/>
      <c r="H124" s="8"/>
    </row>
    <row r="125" spans="1:8" ht="16.5" customHeight="1" x14ac:dyDescent="0.3">
      <c r="B125" s="6">
        <f t="array" aca="1" ref="B125:H125" ca="1">Days+8+DATE(Calendar10Year,Calendar10MonthOption,1)-WEEKDAY(DATE(Calendar10Year,Calendar10MonthOption,1),WeekdayOption)</f>
        <v>45264</v>
      </c>
      <c r="C125" s="6">
        <f ca="1"/>
        <v>45265</v>
      </c>
      <c r="D125" s="6">
        <f ca="1"/>
        <v>45266</v>
      </c>
      <c r="E125" s="6">
        <f ca="1"/>
        <v>45267</v>
      </c>
      <c r="F125" s="6">
        <f ca="1"/>
        <v>45268</v>
      </c>
      <c r="G125" s="6">
        <f ca="1"/>
        <v>45269</v>
      </c>
      <c r="H125" s="6">
        <f ca="1"/>
        <v>45270</v>
      </c>
    </row>
    <row r="126" spans="1:8" ht="56.25" customHeight="1" x14ac:dyDescent="0.3">
      <c r="B126" s="7"/>
      <c r="C126" s="7"/>
      <c r="D126" s="7"/>
      <c r="E126" s="7"/>
      <c r="F126" s="7"/>
      <c r="G126" s="7"/>
      <c r="H126" s="8"/>
    </row>
    <row r="127" spans="1:8" ht="16.5" customHeight="1" x14ac:dyDescent="0.3">
      <c r="B127" s="6">
        <f t="array" aca="1" ref="B127:H127" ca="1">Days+15+DATE(Calendar10Year,Calendar10MonthOption,1)-WEEKDAY(DATE(Calendar10Year,Calendar10MonthOption,1),WeekdayOption)</f>
        <v>45271</v>
      </c>
      <c r="C127" s="6">
        <f ca="1"/>
        <v>45272</v>
      </c>
      <c r="D127" s="6">
        <f ca="1"/>
        <v>45273</v>
      </c>
      <c r="E127" s="6">
        <f ca="1"/>
        <v>45274</v>
      </c>
      <c r="F127" s="6">
        <f ca="1"/>
        <v>45275</v>
      </c>
      <c r="G127" s="6">
        <f ca="1"/>
        <v>45276</v>
      </c>
      <c r="H127" s="6">
        <f ca="1"/>
        <v>45277</v>
      </c>
    </row>
    <row r="128" spans="1:8" ht="56.25" customHeight="1" x14ac:dyDescent="0.3">
      <c r="B128" s="7"/>
      <c r="C128" s="7"/>
      <c r="D128" s="7"/>
      <c r="E128" s="7"/>
      <c r="F128" s="7"/>
      <c r="G128" s="7"/>
      <c r="H128" s="8"/>
    </row>
    <row r="129" spans="2:8" ht="16.5" customHeight="1" x14ac:dyDescent="0.3">
      <c r="B129" s="6">
        <f t="array" aca="1" ref="B129:H129" ca="1">Days+22+DATE(Calendar10Year,Calendar10MonthOption,1)-WEEKDAY(DATE(Calendar10Year,Calendar10MonthOption,1),WeekdayOption)</f>
        <v>45278</v>
      </c>
      <c r="C129" s="6">
        <f ca="1"/>
        <v>45279</v>
      </c>
      <c r="D129" s="6">
        <f ca="1"/>
        <v>45280</v>
      </c>
      <c r="E129" s="6">
        <f ca="1"/>
        <v>45281</v>
      </c>
      <c r="F129" s="6">
        <f ca="1"/>
        <v>45282</v>
      </c>
      <c r="G129" s="6">
        <f ca="1"/>
        <v>45283</v>
      </c>
      <c r="H129" s="6">
        <f ca="1"/>
        <v>45284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6">
        <f t="array" aca="1" ref="B131:H131" ca="1">Days+29+DATE(Calendar10Year,Calendar10MonthOption,1)-WEEKDAY(DATE(Calendar10Year,Calendar10MonthOption,1),WeekdayOption)</f>
        <v>45285</v>
      </c>
      <c r="C131" s="6">
        <f ca="1"/>
        <v>45286</v>
      </c>
      <c r="D131" s="6">
        <f ca="1"/>
        <v>45287</v>
      </c>
      <c r="E131" s="6">
        <f ca="1"/>
        <v>45288</v>
      </c>
      <c r="F131" s="6">
        <f ca="1"/>
        <v>45289</v>
      </c>
      <c r="G131" s="6">
        <f ca="1"/>
        <v>45290</v>
      </c>
      <c r="H131" s="6">
        <f ca="1"/>
        <v>45291</v>
      </c>
    </row>
    <row r="132" spans="2:8" ht="57" customHeight="1" x14ac:dyDescent="0.3">
      <c r="B132" s="7"/>
      <c r="C132" s="7"/>
      <c r="D132" s="7"/>
      <c r="E132" s="7"/>
      <c r="F132" s="7"/>
      <c r="G132" s="7"/>
      <c r="H132" s="15"/>
    </row>
    <row r="133" spans="2:8" ht="16.5" customHeight="1" x14ac:dyDescent="0.3">
      <c r="B133" s="6">
        <f t="array" aca="1" ref="B133:C133" ca="1">Days+36+DATE(Calendar10Year,Calendar10MonthOption,1)-WEEKDAY(DATE(Calendar10Year,Calendar10MonthOption,1),WeekdayOption)</f>
        <v>45292</v>
      </c>
      <c r="C133" s="6">
        <f ca="1"/>
        <v>45293</v>
      </c>
      <c r="D133" s="34" t="s">
        <v>35</v>
      </c>
      <c r="E133" s="35"/>
      <c r="F133" s="35"/>
      <c r="G133" s="35"/>
      <c r="H133" s="35"/>
    </row>
    <row r="134" spans="2:8" ht="63.75" customHeight="1" x14ac:dyDescent="0.3">
      <c r="B134" s="7"/>
      <c r="C134" s="7"/>
      <c r="D134" s="36"/>
      <c r="E134" s="33"/>
      <c r="F134" s="33"/>
      <c r="G134" s="33"/>
      <c r="H134" s="33"/>
    </row>
    <row r="135" spans="2:8" ht="54" customHeight="1" x14ac:dyDescent="0.7">
      <c r="B135" s="2">
        <f ca="1">YEAR(DATE(Calendar10Year,Calendar10MonthOption+1,1))</f>
        <v>2024</v>
      </c>
      <c r="C135" s="32" t="str">
        <f ca="1">TEXT(DATE(Calendar10Year,Calendar10MonthOption+1,1),"mmmm")</f>
        <v>January</v>
      </c>
      <c r="D135" s="33"/>
      <c r="E135" s="33"/>
      <c r="F135" s="1"/>
      <c r="G135" s="1"/>
      <c r="H135" s="1"/>
    </row>
    <row r="136" spans="2:8" ht="14.25" customHeight="1" x14ac:dyDescent="0.3">
      <c r="B136" s="4" t="str">
        <f t="shared" ref="B136:H136" ca="1" si="10">UPPER(TEXT(B137,"dddd"))</f>
        <v>MONDAY</v>
      </c>
      <c r="C136" s="5" t="str">
        <f t="shared" ca="1" si="10"/>
        <v>TUESDAY</v>
      </c>
      <c r="D136" s="4" t="str">
        <f t="shared" ca="1" si="10"/>
        <v>WEDNESDAY</v>
      </c>
      <c r="E136" s="5" t="str">
        <f t="shared" ca="1" si="10"/>
        <v>THURSDAY</v>
      </c>
      <c r="F136" s="4" t="str">
        <f t="shared" ca="1" si="10"/>
        <v>FRIDAY</v>
      </c>
      <c r="G136" s="5" t="str">
        <f t="shared" ca="1" si="10"/>
        <v>SATURDAY</v>
      </c>
      <c r="H136" s="4" t="str">
        <f t="shared" ca="1" si="10"/>
        <v>SUNDAY</v>
      </c>
    </row>
    <row r="137" spans="2:8" ht="16.5" customHeight="1" x14ac:dyDescent="0.3">
      <c r="B137" s="6">
        <f t="array" aca="1" ref="B137:H137" ca="1">Days+1+DATE(Calendar11Year,Calendar11MonthOption,1)-WEEKDAY(DATE(Calendar11Year,Calendar11MonthOption,1),WeekdayOption)</f>
        <v>45292</v>
      </c>
      <c r="C137" s="6">
        <f ca="1"/>
        <v>45293</v>
      </c>
      <c r="D137" s="6">
        <f ca="1"/>
        <v>45294</v>
      </c>
      <c r="E137" s="6">
        <f ca="1"/>
        <v>45295</v>
      </c>
      <c r="F137" s="6">
        <f ca="1"/>
        <v>45296</v>
      </c>
      <c r="G137" s="6">
        <f ca="1"/>
        <v>45297</v>
      </c>
      <c r="H137" s="6">
        <f ca="1"/>
        <v>45298</v>
      </c>
    </row>
    <row r="138" spans="2:8" ht="56.25" customHeight="1" x14ac:dyDescent="0.3">
      <c r="B138" s="7"/>
      <c r="C138" s="7"/>
      <c r="D138" s="7"/>
      <c r="E138" s="7"/>
      <c r="F138" s="7"/>
      <c r="G138" s="7"/>
      <c r="H138" s="8"/>
    </row>
    <row r="139" spans="2:8" ht="16.5" customHeight="1" x14ac:dyDescent="0.3">
      <c r="B139" s="6">
        <f t="array" aca="1" ref="B139:H139" ca="1">Days+8+DATE(Calendar11Year,Calendar11MonthOption,1)-WEEKDAY(DATE(Calendar11Year,Calendar11MonthOption,1),WeekdayOption)</f>
        <v>45299</v>
      </c>
      <c r="C139" s="6">
        <f ca="1"/>
        <v>45300</v>
      </c>
      <c r="D139" s="6">
        <f ca="1"/>
        <v>45301</v>
      </c>
      <c r="E139" s="6">
        <f ca="1"/>
        <v>45302</v>
      </c>
      <c r="F139" s="6">
        <f ca="1"/>
        <v>45303</v>
      </c>
      <c r="G139" s="6">
        <f ca="1"/>
        <v>45304</v>
      </c>
      <c r="H139" s="6">
        <f ca="1"/>
        <v>45305</v>
      </c>
    </row>
    <row r="140" spans="2:8" ht="56.25" customHeight="1" x14ac:dyDescent="0.3">
      <c r="B140" s="7"/>
      <c r="C140" s="7"/>
      <c r="D140" s="7"/>
      <c r="E140" s="7"/>
      <c r="F140" s="7"/>
      <c r="G140" s="7"/>
      <c r="H140" s="8"/>
    </row>
    <row r="141" spans="2:8" ht="16.5" customHeight="1" x14ac:dyDescent="0.3">
      <c r="B141" s="6">
        <f t="array" aca="1" ref="B141:H141" ca="1">Days+15+DATE(Calendar11Year,Calendar11MonthOption,1)-WEEKDAY(DATE(Calendar11Year,Calendar11MonthOption,1),WeekdayOption)</f>
        <v>45306</v>
      </c>
      <c r="C141" s="6">
        <f ca="1"/>
        <v>45307</v>
      </c>
      <c r="D141" s="6">
        <f ca="1"/>
        <v>45308</v>
      </c>
      <c r="E141" s="6">
        <f ca="1"/>
        <v>45309</v>
      </c>
      <c r="F141" s="6">
        <f ca="1"/>
        <v>45310</v>
      </c>
      <c r="G141" s="6">
        <f ca="1"/>
        <v>45311</v>
      </c>
      <c r="H141" s="6">
        <f ca="1"/>
        <v>45312</v>
      </c>
    </row>
    <row r="142" spans="2:8" ht="56.25" customHeight="1" x14ac:dyDescent="0.3">
      <c r="B142" s="7"/>
      <c r="C142" s="7"/>
      <c r="D142" s="7"/>
      <c r="E142" s="7"/>
      <c r="F142" s="7"/>
      <c r="G142" s="7"/>
      <c r="H142" s="8"/>
    </row>
    <row r="143" spans="2:8" ht="16.5" customHeight="1" x14ac:dyDescent="0.3">
      <c r="B143" s="6">
        <f t="array" aca="1" ref="B143:H143" ca="1">Days+22+DATE(Calendar11Year,Calendar11MonthOption,1)-WEEKDAY(DATE(Calendar11Year,Calendar11MonthOption,1),WeekdayOption)</f>
        <v>45313</v>
      </c>
      <c r="C143" s="6">
        <f ca="1"/>
        <v>45314</v>
      </c>
      <c r="D143" s="6">
        <f ca="1"/>
        <v>45315</v>
      </c>
      <c r="E143" s="6">
        <f ca="1"/>
        <v>45316</v>
      </c>
      <c r="F143" s="6">
        <f ca="1"/>
        <v>45317</v>
      </c>
      <c r="G143" s="6">
        <f ca="1"/>
        <v>45318</v>
      </c>
      <c r="H143" s="6">
        <f ca="1"/>
        <v>45319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6">
        <f t="array" aca="1" ref="B145:H145" ca="1">Days+29+DATE(Calendar11Year,Calendar11MonthOption,1)-WEEKDAY(DATE(Calendar11Year,Calendar11MonthOption,1),WeekdayOption)</f>
        <v>45320</v>
      </c>
      <c r="C145" s="6">
        <f ca="1"/>
        <v>45321</v>
      </c>
      <c r="D145" s="6">
        <f ca="1"/>
        <v>45322</v>
      </c>
      <c r="E145" s="6">
        <f ca="1"/>
        <v>45323</v>
      </c>
      <c r="F145" s="6">
        <f ca="1"/>
        <v>45324</v>
      </c>
      <c r="G145" s="6">
        <f ca="1"/>
        <v>45325</v>
      </c>
      <c r="H145" s="6">
        <f ca="1"/>
        <v>45326</v>
      </c>
    </row>
    <row r="146" spans="2:8" ht="57" customHeight="1" x14ac:dyDescent="0.3">
      <c r="B146" s="7"/>
      <c r="C146" s="7"/>
      <c r="D146" s="7"/>
      <c r="E146" s="7"/>
      <c r="F146" s="7"/>
      <c r="G146" s="7"/>
      <c r="H146" s="15"/>
    </row>
    <row r="147" spans="2:8" ht="16.5" customHeight="1" x14ac:dyDescent="0.3">
      <c r="B147" s="6">
        <f t="array" aca="1" ref="B147:C147" ca="1">Days+36+DATE(Calendar11Year,Calendar11MonthOption,1)-WEEKDAY(DATE(Calendar11Year,Calendar11MonthOption,1),WeekdayOption)</f>
        <v>45327</v>
      </c>
      <c r="C147" s="6">
        <f ca="1"/>
        <v>45328</v>
      </c>
      <c r="D147" s="34" t="s">
        <v>35</v>
      </c>
      <c r="E147" s="35"/>
      <c r="F147" s="35"/>
      <c r="G147" s="35"/>
      <c r="H147" s="35"/>
    </row>
    <row r="148" spans="2:8" ht="63.75" customHeight="1" x14ac:dyDescent="0.3">
      <c r="B148" s="7"/>
      <c r="C148" s="7"/>
      <c r="D148" s="36"/>
      <c r="E148" s="33"/>
      <c r="F148" s="33"/>
      <c r="G148" s="33"/>
      <c r="H148" s="33"/>
    </row>
    <row r="149" spans="2:8" ht="54" customHeight="1" x14ac:dyDescent="0.7">
      <c r="B149" s="2">
        <f ca="1">YEAR(DATE(Calendar11Year,Calendar11MonthOption+1,1))</f>
        <v>2024</v>
      </c>
      <c r="C149" s="32" t="str">
        <f ca="1">TEXT(DATE(Calendar11Year,Calendar11MonthOption+1,1),"mmmm")</f>
        <v>February</v>
      </c>
      <c r="D149" s="33"/>
      <c r="E149" s="33"/>
      <c r="F149" s="1"/>
      <c r="G149" s="1"/>
      <c r="H149" s="1"/>
    </row>
    <row r="150" spans="2:8" ht="14.25" customHeight="1" x14ac:dyDescent="0.3">
      <c r="B150" s="4" t="str">
        <f t="shared" ref="B150:H150" ca="1" si="11">UPPER(TEXT(B151,"dddd"))</f>
        <v>MONDAY</v>
      </c>
      <c r="C150" s="5" t="str">
        <f t="shared" ca="1" si="11"/>
        <v>TUESDAY</v>
      </c>
      <c r="D150" s="4" t="str">
        <f t="shared" ca="1" si="11"/>
        <v>WEDNESDAY</v>
      </c>
      <c r="E150" s="5" t="str">
        <f t="shared" ca="1" si="11"/>
        <v>THURSDAY</v>
      </c>
      <c r="F150" s="4" t="str">
        <f t="shared" ca="1" si="11"/>
        <v>FRIDAY</v>
      </c>
      <c r="G150" s="5" t="str">
        <f t="shared" ca="1" si="11"/>
        <v>SATURDAY</v>
      </c>
      <c r="H150" s="4" t="str">
        <f t="shared" ca="1" si="11"/>
        <v>SUNDAY</v>
      </c>
    </row>
    <row r="151" spans="2:8" ht="16.5" customHeight="1" x14ac:dyDescent="0.3">
      <c r="B151" s="6">
        <f t="array" aca="1" ref="B151:H151" ca="1">Days+1+DATE(Calendar12Year,Calendar12MonthOption,1)-WEEKDAY(DATE(Calendar12Year,Calendar12MonthOption,1),WeekdayOption)</f>
        <v>45320</v>
      </c>
      <c r="C151" s="6">
        <f ca="1"/>
        <v>45321</v>
      </c>
      <c r="D151" s="6">
        <f ca="1"/>
        <v>45322</v>
      </c>
      <c r="E151" s="6">
        <f ca="1"/>
        <v>45323</v>
      </c>
      <c r="F151" s="6">
        <f ca="1"/>
        <v>45324</v>
      </c>
      <c r="G151" s="6">
        <f ca="1"/>
        <v>45325</v>
      </c>
      <c r="H151" s="6">
        <f ca="1"/>
        <v>45326</v>
      </c>
    </row>
    <row r="152" spans="2:8" ht="56.25" customHeight="1" x14ac:dyDescent="0.3">
      <c r="B152" s="7"/>
      <c r="C152" s="7"/>
      <c r="D152" s="7"/>
      <c r="E152" s="7"/>
      <c r="F152" s="7"/>
      <c r="G152" s="7"/>
      <c r="H152" s="8"/>
    </row>
    <row r="153" spans="2:8" ht="16.5" customHeight="1" x14ac:dyDescent="0.3">
      <c r="B153" s="6">
        <f t="array" aca="1" ref="B153:H153" ca="1">Days+8+DATE(Calendar12Year,Calendar12MonthOption,1)-WEEKDAY(DATE(Calendar12Year,Calendar12MonthOption,1),WeekdayOption)</f>
        <v>45327</v>
      </c>
      <c r="C153" s="6">
        <f ca="1"/>
        <v>45328</v>
      </c>
      <c r="D153" s="6">
        <f ca="1"/>
        <v>45329</v>
      </c>
      <c r="E153" s="6">
        <f ca="1"/>
        <v>45330</v>
      </c>
      <c r="F153" s="6">
        <f ca="1"/>
        <v>45331</v>
      </c>
      <c r="G153" s="6">
        <f ca="1"/>
        <v>45332</v>
      </c>
      <c r="H153" s="6">
        <f ca="1"/>
        <v>45333</v>
      </c>
    </row>
    <row r="154" spans="2:8" ht="56.25" customHeight="1" x14ac:dyDescent="0.3">
      <c r="B154" s="7"/>
      <c r="C154" s="7"/>
      <c r="D154" s="7"/>
      <c r="E154" s="7"/>
      <c r="F154" s="7"/>
      <c r="G154" s="7"/>
      <c r="H154" s="8"/>
    </row>
    <row r="155" spans="2:8" ht="16.5" customHeight="1" x14ac:dyDescent="0.3">
      <c r="B155" s="6">
        <f t="array" aca="1" ref="B155:H155" ca="1">Days+15+DATE(Calendar12Year,Calendar12MonthOption,1)-WEEKDAY(DATE(Calendar12Year,Calendar12MonthOption,1),WeekdayOption)</f>
        <v>45334</v>
      </c>
      <c r="C155" s="6">
        <f ca="1"/>
        <v>45335</v>
      </c>
      <c r="D155" s="6">
        <f ca="1"/>
        <v>45336</v>
      </c>
      <c r="E155" s="6">
        <f ca="1"/>
        <v>45337</v>
      </c>
      <c r="F155" s="6">
        <f ca="1"/>
        <v>45338</v>
      </c>
      <c r="G155" s="6">
        <f ca="1"/>
        <v>45339</v>
      </c>
      <c r="H155" s="6">
        <f ca="1"/>
        <v>45340</v>
      </c>
    </row>
    <row r="156" spans="2:8" ht="56.25" customHeight="1" x14ac:dyDescent="0.3">
      <c r="B156" s="7"/>
      <c r="C156" s="7"/>
      <c r="D156" s="7"/>
      <c r="E156" s="7"/>
      <c r="F156" s="7"/>
      <c r="G156" s="7"/>
      <c r="H156" s="8"/>
    </row>
    <row r="157" spans="2:8" ht="16.5" customHeight="1" x14ac:dyDescent="0.3">
      <c r="B157" s="6">
        <f t="array" aca="1" ref="B157:H157" ca="1">Days+22+DATE(Calendar12Year,Calendar12MonthOption,1)-WEEKDAY(DATE(Calendar12Year,Calendar12MonthOption,1),WeekdayOption)</f>
        <v>45341</v>
      </c>
      <c r="C157" s="6">
        <f ca="1"/>
        <v>45342</v>
      </c>
      <c r="D157" s="6">
        <f ca="1"/>
        <v>45343</v>
      </c>
      <c r="E157" s="6">
        <f ca="1"/>
        <v>45344</v>
      </c>
      <c r="F157" s="6">
        <f ca="1"/>
        <v>45345</v>
      </c>
      <c r="G157" s="6">
        <f ca="1"/>
        <v>45346</v>
      </c>
      <c r="H157" s="6">
        <f ca="1"/>
        <v>45347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6">
        <f t="array" aca="1" ref="B159:H159" ca="1">Days+29+DATE(Calendar12Year,Calendar12MonthOption,1)-WEEKDAY(DATE(Calendar12Year,Calendar12MonthOption,1),WeekdayOption)</f>
        <v>45348</v>
      </c>
      <c r="C159" s="6">
        <f ca="1"/>
        <v>45349</v>
      </c>
      <c r="D159" s="6">
        <f ca="1"/>
        <v>45350</v>
      </c>
      <c r="E159" s="6">
        <f ca="1"/>
        <v>45351</v>
      </c>
      <c r="F159" s="6">
        <f ca="1"/>
        <v>45352</v>
      </c>
      <c r="G159" s="6">
        <f ca="1"/>
        <v>45353</v>
      </c>
      <c r="H159" s="6">
        <f ca="1"/>
        <v>45354</v>
      </c>
    </row>
    <row r="160" spans="2:8" ht="57" customHeight="1" x14ac:dyDescent="0.3">
      <c r="B160" s="7"/>
      <c r="C160" s="7"/>
      <c r="D160" s="7"/>
      <c r="E160" s="7"/>
      <c r="F160" s="7"/>
      <c r="G160" s="7"/>
      <c r="H160" s="15"/>
    </row>
    <row r="161" spans="2:8" ht="16.5" customHeight="1" x14ac:dyDescent="0.3">
      <c r="B161" s="6">
        <f t="array" aca="1" ref="B161:C161" ca="1">Days+36+DATE(Calendar12Year,Calendar12MonthOption,1)-WEEKDAY(DATE(Calendar12Year,Calendar12MonthOption,1),WeekdayOption)</f>
        <v>45355</v>
      </c>
      <c r="C161" s="6">
        <f ca="1"/>
        <v>45356</v>
      </c>
      <c r="D161" s="34" t="s">
        <v>35</v>
      </c>
      <c r="E161" s="35"/>
      <c r="F161" s="35"/>
      <c r="G161" s="35"/>
      <c r="H161" s="35"/>
    </row>
    <row r="162" spans="2:8" ht="63.75" customHeight="1" x14ac:dyDescent="0.3">
      <c r="B162" s="7"/>
      <c r="C162" s="7"/>
      <c r="D162" s="36"/>
      <c r="E162" s="33"/>
      <c r="F162" s="33"/>
      <c r="G162" s="33"/>
      <c r="H162" s="33"/>
    </row>
    <row r="163" spans="2:8" ht="14.25" customHeight="1" x14ac:dyDescent="0.3"/>
    <row r="164" spans="2:8" ht="14.25" customHeight="1" x14ac:dyDescent="0.3"/>
    <row r="165" spans="2:8" ht="14.25" customHeight="1" x14ac:dyDescent="0.3"/>
    <row r="166" spans="2:8" ht="14.25" customHeight="1" x14ac:dyDescent="0.3"/>
    <row r="167" spans="2:8" ht="14.25" customHeight="1" x14ac:dyDescent="0.3"/>
    <row r="168" spans="2:8" ht="14.25" customHeight="1" x14ac:dyDescent="0.3"/>
    <row r="169" spans="2:8" ht="14.25" customHeight="1" x14ac:dyDescent="0.3"/>
    <row r="170" spans="2:8" ht="14.25" customHeight="1" x14ac:dyDescent="0.3"/>
    <row r="171" spans="2:8" ht="14.25" customHeight="1" x14ac:dyDescent="0.3"/>
    <row r="172" spans="2:8" ht="14.25" customHeight="1" x14ac:dyDescent="0.3"/>
    <row r="173" spans="2:8" ht="14.25" customHeight="1" x14ac:dyDescent="0.3"/>
    <row r="174" spans="2:8" ht="14.25" customHeight="1" x14ac:dyDescent="0.3"/>
    <row r="175" spans="2:8" ht="14.25" customHeight="1" x14ac:dyDescent="0.3"/>
    <row r="176" spans="2:8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0">
    <mergeCell ref="C1:E1"/>
    <mergeCell ref="C13:E13"/>
    <mergeCell ref="C25:E25"/>
    <mergeCell ref="C37:E37"/>
    <mergeCell ref="D49:H49"/>
    <mergeCell ref="D50:H50"/>
    <mergeCell ref="C51:E51"/>
    <mergeCell ref="D63:H63"/>
    <mergeCell ref="D64:H64"/>
    <mergeCell ref="C65:E65"/>
    <mergeCell ref="D77:H77"/>
    <mergeCell ref="D78:H78"/>
    <mergeCell ref="C79:E79"/>
    <mergeCell ref="D91:H91"/>
    <mergeCell ref="D92:H92"/>
    <mergeCell ref="C93:E93"/>
    <mergeCell ref="D105:H105"/>
    <mergeCell ref="D106:H106"/>
    <mergeCell ref="C107:E107"/>
    <mergeCell ref="D119:H119"/>
    <mergeCell ref="C121:E121"/>
    <mergeCell ref="D161:H161"/>
    <mergeCell ref="D162:H162"/>
    <mergeCell ref="D120:H120"/>
    <mergeCell ref="D133:H133"/>
    <mergeCell ref="D134:H134"/>
    <mergeCell ref="C135:E135"/>
    <mergeCell ref="D147:H147"/>
    <mergeCell ref="D148:H148"/>
    <mergeCell ref="C149:E149"/>
  </mergeCells>
  <dataValidations count="2">
    <dataValidation type="list" allowBlank="1" showInputMessage="1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allowBlank="1" showInputMessage="1" prompt="Select calendar start month in this cell. Press ALT+DOWN ARROW to open the drop-down list, then ENTER to make the selection" sqref="C1" xr:uid="{00000000-0002-0000-0000-000001000000}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21" sqref="F21"/>
    </sheetView>
  </sheetViews>
  <sheetFormatPr defaultColWidth="12.625" defaultRowHeight="15" customHeight="1" x14ac:dyDescent="0.3"/>
  <cols>
    <col min="1" max="1" width="30.875" customWidth="1"/>
    <col min="2" max="3" width="8.625" customWidth="1"/>
    <col min="4" max="4" width="30.75" customWidth="1"/>
    <col min="5" max="26" width="8.625" customWidth="1"/>
  </cols>
  <sheetData>
    <row r="1" spans="1:11" ht="14.25" customHeight="1" x14ac:dyDescent="0.3">
      <c r="A1" s="12" t="s">
        <v>36</v>
      </c>
      <c r="B1" s="12">
        <v>37</v>
      </c>
      <c r="C1" s="16">
        <v>0.54049999999999998</v>
      </c>
      <c r="D1" s="12" t="s">
        <v>37</v>
      </c>
      <c r="E1" s="12">
        <v>169</v>
      </c>
      <c r="F1" s="16">
        <v>0.49109999999999998</v>
      </c>
    </row>
    <row r="2" spans="1:11" ht="14.25" customHeight="1" x14ac:dyDescent="0.3">
      <c r="A2" s="12" t="s">
        <v>38</v>
      </c>
      <c r="B2" s="12">
        <v>80</v>
      </c>
      <c r="C2" s="16">
        <v>0.625</v>
      </c>
      <c r="D2" s="12" t="s">
        <v>39</v>
      </c>
      <c r="E2" s="12">
        <v>157</v>
      </c>
      <c r="F2" s="16">
        <v>0.59240000000000004</v>
      </c>
    </row>
    <row r="3" spans="1:11" ht="14.25" customHeight="1" x14ac:dyDescent="0.3">
      <c r="A3" s="12" t="s">
        <v>40</v>
      </c>
      <c r="B3" s="12">
        <v>32</v>
      </c>
      <c r="C3" s="16">
        <v>0.71879999999999999</v>
      </c>
      <c r="D3" s="12" t="s">
        <v>41</v>
      </c>
      <c r="E3" s="12">
        <v>192</v>
      </c>
      <c r="F3" s="16">
        <v>0.52600000000000002</v>
      </c>
      <c r="H3" s="37" t="s">
        <v>42</v>
      </c>
      <c r="I3" s="33"/>
      <c r="J3" s="37" t="s">
        <v>43</v>
      </c>
      <c r="K3" s="33"/>
    </row>
    <row r="4" spans="1:11" ht="14.25" customHeight="1" x14ac:dyDescent="0.3">
      <c r="A4" s="12" t="s">
        <v>44</v>
      </c>
      <c r="B4" s="12">
        <v>31</v>
      </c>
      <c r="C4" s="16">
        <v>0.5806</v>
      </c>
      <c r="D4" s="12" t="s">
        <v>45</v>
      </c>
      <c r="E4" s="12">
        <v>137</v>
      </c>
      <c r="F4" s="16">
        <v>0.56200000000000006</v>
      </c>
      <c r="H4" s="12" t="s">
        <v>46</v>
      </c>
      <c r="I4" s="12" t="s">
        <v>47</v>
      </c>
      <c r="J4" s="12" t="s">
        <v>46</v>
      </c>
      <c r="K4" s="12" t="s">
        <v>47</v>
      </c>
    </row>
    <row r="5" spans="1:11" ht="14.25" customHeight="1" x14ac:dyDescent="0.3">
      <c r="A5" s="12" t="s">
        <v>48</v>
      </c>
      <c r="B5" s="12">
        <v>100</v>
      </c>
      <c r="C5" s="16">
        <v>0.71</v>
      </c>
      <c r="D5" s="12" t="s">
        <v>49</v>
      </c>
      <c r="E5" s="12">
        <v>104</v>
      </c>
      <c r="F5" s="16">
        <v>0.57689999999999997</v>
      </c>
      <c r="H5" s="12" t="s">
        <v>50</v>
      </c>
      <c r="I5" s="12" t="s">
        <v>51</v>
      </c>
      <c r="J5" s="12" t="s">
        <v>52</v>
      </c>
      <c r="K5" s="12" t="s">
        <v>53</v>
      </c>
    </row>
    <row r="6" spans="1:11" ht="14.25" customHeight="1" x14ac:dyDescent="0.3">
      <c r="A6" s="12" t="s">
        <v>54</v>
      </c>
      <c r="B6" s="12">
        <v>131</v>
      </c>
      <c r="C6" s="16">
        <v>0.76339999999999997</v>
      </c>
      <c r="D6" s="12" t="s">
        <v>55</v>
      </c>
      <c r="E6" s="12">
        <v>35</v>
      </c>
      <c r="F6" s="16">
        <v>0.71430000000000005</v>
      </c>
      <c r="H6" s="17"/>
      <c r="J6" s="12" t="s">
        <v>56</v>
      </c>
      <c r="K6" s="12" t="s">
        <v>57</v>
      </c>
    </row>
    <row r="7" spans="1:11" ht="14.25" customHeight="1" x14ac:dyDescent="0.3">
      <c r="A7" s="12" t="s">
        <v>58</v>
      </c>
      <c r="B7" s="12">
        <v>57</v>
      </c>
      <c r="C7" s="16">
        <v>0.49120000000000003</v>
      </c>
      <c r="D7" s="12" t="s">
        <v>59</v>
      </c>
      <c r="E7" s="12">
        <v>147</v>
      </c>
      <c r="F7" s="16">
        <v>0.55779999999999996</v>
      </c>
      <c r="H7" s="17"/>
      <c r="J7" s="12" t="s">
        <v>60</v>
      </c>
      <c r="K7" s="12" t="s">
        <v>61</v>
      </c>
    </row>
    <row r="8" spans="1:11" ht="14.25" customHeight="1" x14ac:dyDescent="0.3">
      <c r="A8" s="12" t="s">
        <v>62</v>
      </c>
      <c r="B8" s="12">
        <v>130</v>
      </c>
      <c r="C8" s="16">
        <v>0.76919999999999999</v>
      </c>
      <c r="D8" s="12" t="s">
        <v>63</v>
      </c>
      <c r="E8" s="12">
        <v>132</v>
      </c>
      <c r="F8" s="16">
        <v>0.66669999999999996</v>
      </c>
    </row>
    <row r="9" spans="1:11" ht="14.25" customHeight="1" x14ac:dyDescent="0.3">
      <c r="A9" s="12" t="s">
        <v>64</v>
      </c>
      <c r="B9" s="12">
        <v>57</v>
      </c>
      <c r="C9" s="16">
        <v>0.68420000000000003</v>
      </c>
      <c r="D9" s="12" t="s">
        <v>65</v>
      </c>
      <c r="E9" s="12">
        <v>75</v>
      </c>
      <c r="F9" s="16">
        <v>0.69330000000000003</v>
      </c>
    </row>
    <row r="10" spans="1:11" ht="14.25" customHeight="1" x14ac:dyDescent="0.3">
      <c r="A10" s="12" t="s">
        <v>66</v>
      </c>
      <c r="B10" s="12">
        <v>8</v>
      </c>
      <c r="C10" s="16">
        <v>1</v>
      </c>
      <c r="D10" s="12" t="s">
        <v>67</v>
      </c>
      <c r="E10" s="12">
        <v>229</v>
      </c>
      <c r="F10" s="16">
        <v>0.52839999999999998</v>
      </c>
    </row>
    <row r="11" spans="1:11" ht="14.25" customHeight="1" x14ac:dyDescent="0.3">
      <c r="A11" s="12" t="s">
        <v>68</v>
      </c>
      <c r="B11" s="12">
        <v>5</v>
      </c>
      <c r="C11" s="16">
        <v>1</v>
      </c>
      <c r="D11" s="12" t="s">
        <v>69</v>
      </c>
      <c r="E11" s="12">
        <v>262</v>
      </c>
      <c r="F11" s="16">
        <v>0.57630000000000003</v>
      </c>
    </row>
    <row r="12" spans="1:11" ht="14.25" customHeight="1" x14ac:dyDescent="0.3">
      <c r="A12" s="12" t="s">
        <v>70</v>
      </c>
      <c r="B12" s="12">
        <v>15</v>
      </c>
      <c r="C12" s="16">
        <v>0.73329999999999995</v>
      </c>
      <c r="D12" s="12" t="s">
        <v>71</v>
      </c>
      <c r="E12" s="12">
        <v>229</v>
      </c>
      <c r="F12" s="16">
        <v>0.52629999999999999</v>
      </c>
    </row>
    <row r="13" spans="1:11" ht="14.25" customHeight="1" x14ac:dyDescent="0.3">
      <c r="A13" s="12" t="s">
        <v>72</v>
      </c>
      <c r="B13" s="12">
        <v>75</v>
      </c>
      <c r="C13" s="16">
        <v>0.5867</v>
      </c>
      <c r="D13" s="12" t="s">
        <v>73</v>
      </c>
      <c r="E13" s="12">
        <v>223</v>
      </c>
      <c r="F13" s="16">
        <v>0.58740000000000003</v>
      </c>
    </row>
    <row r="14" spans="1:11" ht="14.25" customHeight="1" x14ac:dyDescent="0.3">
      <c r="A14" s="12" t="s">
        <v>74</v>
      </c>
      <c r="B14" s="12">
        <v>90</v>
      </c>
      <c r="C14" s="16">
        <v>0.6</v>
      </c>
      <c r="D14" s="12" t="s">
        <v>75</v>
      </c>
      <c r="E14" s="12">
        <v>139</v>
      </c>
      <c r="F14" s="16">
        <v>0.61870000000000003</v>
      </c>
    </row>
    <row r="15" spans="1:11" ht="14.25" customHeight="1" x14ac:dyDescent="0.3">
      <c r="A15" s="12" t="s">
        <v>76</v>
      </c>
      <c r="B15" s="12">
        <v>65</v>
      </c>
      <c r="C15" s="16">
        <v>0.50790000000000002</v>
      </c>
      <c r="D15" s="12" t="s">
        <v>77</v>
      </c>
      <c r="E15" s="12">
        <v>101</v>
      </c>
      <c r="F15" s="16">
        <v>0.56440000000000001</v>
      </c>
    </row>
    <row r="16" spans="1:11" ht="14.25" customHeight="1" x14ac:dyDescent="0.3">
      <c r="A16" s="12" t="s">
        <v>78</v>
      </c>
      <c r="B16" s="12">
        <v>120</v>
      </c>
      <c r="C16" s="16">
        <v>0.4</v>
      </c>
      <c r="D16" s="17"/>
      <c r="E16" s="17"/>
      <c r="F16" s="17"/>
    </row>
    <row r="17" spans="1:6" ht="14.25" customHeight="1" x14ac:dyDescent="0.3">
      <c r="A17" s="12" t="s">
        <v>79</v>
      </c>
      <c r="B17" s="12">
        <v>25</v>
      </c>
      <c r="C17" s="16">
        <v>0.6</v>
      </c>
      <c r="D17" s="17"/>
      <c r="E17" s="17"/>
      <c r="F17" s="17"/>
    </row>
    <row r="18" spans="1:6" ht="14.25" customHeight="1" x14ac:dyDescent="0.3">
      <c r="A18" s="12" t="s">
        <v>80</v>
      </c>
      <c r="B18" s="12">
        <v>50</v>
      </c>
      <c r="C18" s="16">
        <v>0.72</v>
      </c>
      <c r="D18" s="17"/>
      <c r="E18" s="17"/>
      <c r="F18" s="17"/>
    </row>
    <row r="19" spans="1:6" ht="14.25" customHeight="1" x14ac:dyDescent="0.3">
      <c r="A19" s="12" t="s">
        <v>81</v>
      </c>
      <c r="B19" s="12">
        <v>30</v>
      </c>
      <c r="C19" s="16">
        <v>0.8</v>
      </c>
      <c r="D19" s="17"/>
      <c r="E19" s="17"/>
      <c r="F19" s="17"/>
    </row>
    <row r="20" spans="1:6" ht="14.25" customHeight="1" x14ac:dyDescent="0.3"/>
    <row r="21" spans="1:6" ht="14.25" customHeight="1" x14ac:dyDescent="0.3"/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H3:I3"/>
    <mergeCell ref="J3:K3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H31" sqref="H31"/>
    </sheetView>
  </sheetViews>
  <sheetFormatPr defaultColWidth="12.625" defaultRowHeight="15" customHeight="1" x14ac:dyDescent="0.3"/>
  <cols>
    <col min="1" max="1" width="28.875" customWidth="1"/>
    <col min="2" max="26" width="8.625" customWidth="1"/>
  </cols>
  <sheetData>
    <row r="1" spans="1:6" ht="14.25" customHeight="1" x14ac:dyDescent="0.3">
      <c r="A1" s="18" t="s">
        <v>78</v>
      </c>
      <c r="B1" s="19">
        <v>0.4</v>
      </c>
      <c r="C1" s="20"/>
    </row>
    <row r="2" spans="1:6" ht="14.25" customHeight="1" x14ac:dyDescent="0.3">
      <c r="A2" s="18" t="s">
        <v>76</v>
      </c>
      <c r="B2" s="19">
        <v>0.47620000000000001</v>
      </c>
    </row>
    <row r="3" spans="1:6" ht="14.25" customHeight="1" x14ac:dyDescent="0.3">
      <c r="A3" s="18" t="s">
        <v>58</v>
      </c>
      <c r="B3" s="19">
        <v>0.49120000000000003</v>
      </c>
      <c r="C3" s="20"/>
    </row>
    <row r="4" spans="1:6" ht="14.25" customHeight="1" x14ac:dyDescent="0.3">
      <c r="A4" s="18" t="s">
        <v>37</v>
      </c>
      <c r="B4" s="19">
        <v>0.49399999999999999</v>
      </c>
      <c r="C4" s="20"/>
    </row>
    <row r="5" spans="1:6" ht="14.25" customHeight="1" x14ac:dyDescent="0.3">
      <c r="A5" s="18" t="s">
        <v>67</v>
      </c>
      <c r="B5" s="19">
        <v>0.52600000000000002</v>
      </c>
    </row>
    <row r="6" spans="1:6" ht="14.25" customHeight="1" x14ac:dyDescent="0.3">
      <c r="A6" s="18" t="s">
        <v>71</v>
      </c>
      <c r="B6" s="19">
        <v>0.52629999999999999</v>
      </c>
      <c r="C6" s="20"/>
    </row>
    <row r="7" spans="1:6" ht="14.25" customHeight="1" x14ac:dyDescent="0.3">
      <c r="A7" s="18" t="s">
        <v>41</v>
      </c>
      <c r="B7" s="19">
        <v>0.52880000000000005</v>
      </c>
      <c r="C7" s="20"/>
    </row>
    <row r="8" spans="1:6" ht="14.25" customHeight="1" x14ac:dyDescent="0.3">
      <c r="A8" s="18" t="s">
        <v>36</v>
      </c>
      <c r="B8" s="19">
        <v>0.54049999999999998</v>
      </c>
    </row>
    <row r="9" spans="1:6" ht="14.25" customHeight="1" x14ac:dyDescent="0.3">
      <c r="A9" s="18" t="s">
        <v>59</v>
      </c>
      <c r="B9" s="19">
        <v>0.56159999999999999</v>
      </c>
      <c r="C9" s="20"/>
    </row>
    <row r="10" spans="1:6" ht="14.25" customHeight="1" x14ac:dyDescent="0.3">
      <c r="A10" s="18" t="s">
        <v>45</v>
      </c>
      <c r="B10" s="19">
        <v>0.56200000000000006</v>
      </c>
      <c r="C10" s="20"/>
      <c r="F10" s="21" t="s">
        <v>108</v>
      </c>
    </row>
    <row r="11" spans="1:6" ht="14.25" customHeight="1" x14ac:dyDescent="0.3">
      <c r="A11" s="18" t="s">
        <v>77</v>
      </c>
      <c r="B11" s="19">
        <v>0.56440000000000001</v>
      </c>
    </row>
    <row r="12" spans="1:6" ht="14.25" customHeight="1" x14ac:dyDescent="0.3">
      <c r="A12" s="18" t="s">
        <v>69</v>
      </c>
      <c r="B12" s="19">
        <v>0.57630000000000003</v>
      </c>
      <c r="C12" s="20"/>
    </row>
    <row r="13" spans="1:6" ht="14.25" customHeight="1" x14ac:dyDescent="0.3">
      <c r="A13" s="18" t="s">
        <v>49</v>
      </c>
      <c r="B13" s="19">
        <v>0.57689999999999997</v>
      </c>
      <c r="C13" s="20"/>
    </row>
    <row r="14" spans="1:6" ht="14.25" customHeight="1" x14ac:dyDescent="0.3">
      <c r="A14" s="18" t="s">
        <v>44</v>
      </c>
      <c r="B14" s="19">
        <v>0.5806</v>
      </c>
    </row>
    <row r="15" spans="1:6" ht="14.25" customHeight="1" x14ac:dyDescent="0.3">
      <c r="A15" s="18" t="s">
        <v>72</v>
      </c>
      <c r="B15" s="19">
        <v>0.5867</v>
      </c>
      <c r="C15" s="20"/>
    </row>
    <row r="16" spans="1:6" ht="14.25" customHeight="1" x14ac:dyDescent="0.3">
      <c r="A16" s="18" t="s">
        <v>73</v>
      </c>
      <c r="B16" s="19">
        <v>0.58740000000000003</v>
      </c>
      <c r="C16" s="20"/>
    </row>
    <row r="17" spans="1:4" ht="14.25" customHeight="1" x14ac:dyDescent="0.3">
      <c r="A17" s="31" t="s">
        <v>39</v>
      </c>
      <c r="B17" s="30">
        <v>0.59240000000000004</v>
      </c>
    </row>
    <row r="18" spans="1:4" ht="14.25" customHeight="1" x14ac:dyDescent="0.3">
      <c r="A18" s="29" t="s">
        <v>82</v>
      </c>
      <c r="B18" s="30">
        <v>0.59550000000000003</v>
      </c>
      <c r="C18" s="20"/>
    </row>
    <row r="19" spans="1:4" ht="14.25" customHeight="1" x14ac:dyDescent="0.3">
      <c r="A19" s="18" t="s">
        <v>79</v>
      </c>
      <c r="B19" s="19">
        <v>0.6</v>
      </c>
      <c r="C19" s="20"/>
    </row>
    <row r="20" spans="1:4" ht="14.25" customHeight="1" x14ac:dyDescent="0.3">
      <c r="A20" s="31" t="s">
        <v>75</v>
      </c>
      <c r="B20" s="30">
        <v>0.61870000000000003</v>
      </c>
    </row>
    <row r="21" spans="1:4" ht="14.25" customHeight="1" x14ac:dyDescent="0.3">
      <c r="A21" s="31" t="s">
        <v>38</v>
      </c>
      <c r="B21" s="30">
        <v>0.625</v>
      </c>
      <c r="C21" s="20"/>
    </row>
    <row r="22" spans="1:4" ht="14.25" customHeight="1" x14ac:dyDescent="0.3">
      <c r="A22" s="31" t="s">
        <v>63</v>
      </c>
      <c r="B22" s="30">
        <v>0.66669999999999996</v>
      </c>
      <c r="C22" s="20"/>
    </row>
    <row r="23" spans="1:4" ht="14.25" customHeight="1" x14ac:dyDescent="0.3">
      <c r="A23" s="31" t="s">
        <v>64</v>
      </c>
      <c r="B23" s="30">
        <v>0.68420000000000003</v>
      </c>
    </row>
    <row r="24" spans="1:4" ht="14.25" customHeight="1" x14ac:dyDescent="0.3">
      <c r="A24" s="31" t="s">
        <v>65</v>
      </c>
      <c r="B24" s="30">
        <v>0.69330000000000003</v>
      </c>
      <c r="C24" s="20"/>
    </row>
    <row r="25" spans="1:4" ht="14.25" customHeight="1" x14ac:dyDescent="0.3">
      <c r="A25" s="31" t="s">
        <v>48</v>
      </c>
      <c r="B25" s="30">
        <v>0.71</v>
      </c>
      <c r="C25" s="20"/>
      <c r="D25" s="22"/>
    </row>
    <row r="26" spans="1:4" ht="14.25" customHeight="1" x14ac:dyDescent="0.3">
      <c r="A26" s="31" t="s">
        <v>55</v>
      </c>
      <c r="B26" s="30">
        <v>0.71430000000000005</v>
      </c>
    </row>
    <row r="27" spans="1:4" ht="14.25" customHeight="1" x14ac:dyDescent="0.3">
      <c r="A27" s="31" t="s">
        <v>40</v>
      </c>
      <c r="B27" s="30">
        <v>0.71879999999999999</v>
      </c>
      <c r="C27" s="20"/>
    </row>
    <row r="28" spans="1:4" ht="14.25" customHeight="1" x14ac:dyDescent="0.3">
      <c r="A28" s="31" t="s">
        <v>80</v>
      </c>
      <c r="B28" s="30">
        <v>0.72</v>
      </c>
      <c r="C28" s="20"/>
    </row>
    <row r="29" spans="1:4" ht="14.25" customHeight="1" x14ac:dyDescent="0.3">
      <c r="A29" s="31" t="s">
        <v>70</v>
      </c>
      <c r="B29" s="30">
        <v>0.73329999999999995</v>
      </c>
    </row>
    <row r="30" spans="1:4" ht="14.25" customHeight="1" x14ac:dyDescent="0.3">
      <c r="A30" s="31" t="s">
        <v>54</v>
      </c>
      <c r="B30" s="30">
        <v>0.76339999999999997</v>
      </c>
      <c r="C30" s="20"/>
    </row>
    <row r="31" spans="1:4" ht="14.25" customHeight="1" x14ac:dyDescent="0.3">
      <c r="A31" s="31" t="s">
        <v>62</v>
      </c>
      <c r="B31" s="30">
        <v>0.76919999999999999</v>
      </c>
      <c r="C31" s="20"/>
    </row>
    <row r="32" spans="1:4" ht="14.25" customHeight="1" x14ac:dyDescent="0.3">
      <c r="A32" s="31" t="s">
        <v>81</v>
      </c>
      <c r="B32" s="30">
        <v>0.8</v>
      </c>
      <c r="C32" s="20"/>
    </row>
    <row r="33" spans="1:2" ht="14.25" customHeight="1" x14ac:dyDescent="0.3">
      <c r="A33" s="31" t="s">
        <v>66</v>
      </c>
      <c r="B33" s="30">
        <v>1</v>
      </c>
    </row>
    <row r="34" spans="1:2" ht="14.25" customHeight="1" x14ac:dyDescent="0.3">
      <c r="A34" s="31" t="s">
        <v>68</v>
      </c>
      <c r="B34" s="30">
        <v>1</v>
      </c>
    </row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D4" sqref="D4"/>
    </sheetView>
  </sheetViews>
  <sheetFormatPr defaultColWidth="12.625" defaultRowHeight="15" customHeight="1" x14ac:dyDescent="0.3"/>
  <cols>
    <col min="1" max="1" width="26.75" customWidth="1"/>
    <col min="2" max="2" width="26.5" customWidth="1"/>
    <col min="3" max="3" width="26.875" customWidth="1"/>
    <col min="4" max="26" width="8.625" customWidth="1"/>
  </cols>
  <sheetData>
    <row r="1" spans="1:4" ht="14.25" customHeight="1" x14ac:dyDescent="0.3">
      <c r="A1" s="23" t="s">
        <v>83</v>
      </c>
      <c r="B1" s="23" t="s">
        <v>83</v>
      </c>
    </row>
    <row r="2" spans="1:4" ht="14.25" customHeight="1" x14ac:dyDescent="0.3">
      <c r="A2" s="23" t="s">
        <v>38</v>
      </c>
      <c r="B2" s="23" t="s">
        <v>38</v>
      </c>
    </row>
    <row r="3" spans="1:4" ht="14.25" customHeight="1" x14ac:dyDescent="0.3">
      <c r="A3" s="18" t="s">
        <v>84</v>
      </c>
      <c r="B3" s="18" t="s">
        <v>78</v>
      </c>
    </row>
    <row r="4" spans="1:4" ht="14.25" customHeight="1" x14ac:dyDescent="0.3">
      <c r="A4" s="23" t="s">
        <v>40</v>
      </c>
      <c r="B4" s="23" t="s">
        <v>40</v>
      </c>
      <c r="D4" s="22">
        <v>10</v>
      </c>
    </row>
    <row r="5" spans="1:4" ht="14.25" customHeight="1" x14ac:dyDescent="0.3">
      <c r="A5" s="24" t="s">
        <v>37</v>
      </c>
      <c r="B5" s="24" t="s">
        <v>37</v>
      </c>
    </row>
    <row r="6" spans="1:4" ht="14.25" customHeight="1" x14ac:dyDescent="0.3">
      <c r="A6" s="23" t="s">
        <v>44</v>
      </c>
      <c r="B6" s="23" t="s">
        <v>44</v>
      </c>
    </row>
    <row r="7" spans="1:4" ht="14.25" customHeight="1" x14ac:dyDescent="0.3">
      <c r="A7" s="18" t="s">
        <v>85</v>
      </c>
      <c r="B7" s="18" t="s">
        <v>62</v>
      </c>
    </row>
    <row r="8" spans="1:4" ht="14.25" customHeight="1" x14ac:dyDescent="0.3">
      <c r="A8" s="18" t="s">
        <v>48</v>
      </c>
      <c r="B8" s="18" t="s">
        <v>48</v>
      </c>
    </row>
    <row r="9" spans="1:4" ht="14.25" customHeight="1" x14ac:dyDescent="0.3">
      <c r="A9" s="18" t="s">
        <v>86</v>
      </c>
      <c r="B9" s="18" t="s">
        <v>62</v>
      </c>
    </row>
    <row r="10" spans="1:4" ht="14.25" customHeight="1" x14ac:dyDescent="0.3">
      <c r="A10" s="24" t="s">
        <v>87</v>
      </c>
      <c r="B10" s="24" t="s">
        <v>37</v>
      </c>
      <c r="C10" s="22" t="s">
        <v>88</v>
      </c>
    </row>
    <row r="11" spans="1:4" ht="14.25" customHeight="1" x14ac:dyDescent="0.3">
      <c r="A11" s="24" t="s">
        <v>39</v>
      </c>
      <c r="B11" s="24" t="s">
        <v>39</v>
      </c>
    </row>
    <row r="12" spans="1:4" ht="14.25" customHeight="1" x14ac:dyDescent="0.3">
      <c r="A12" s="24" t="s">
        <v>41</v>
      </c>
      <c r="B12" s="24" t="s">
        <v>41</v>
      </c>
    </row>
    <row r="13" spans="1:4" ht="14.25" customHeight="1" x14ac:dyDescent="0.3">
      <c r="A13" s="18" t="s">
        <v>54</v>
      </c>
      <c r="B13" s="18" t="s">
        <v>54</v>
      </c>
    </row>
    <row r="14" spans="1:4" ht="14.25" customHeight="1" x14ac:dyDescent="0.3">
      <c r="A14" s="23" t="s">
        <v>58</v>
      </c>
      <c r="B14" s="23" t="s">
        <v>58</v>
      </c>
      <c r="C14" s="22" t="s">
        <v>88</v>
      </c>
    </row>
    <row r="15" spans="1:4" ht="14.25" customHeight="1" x14ac:dyDescent="0.3">
      <c r="A15" s="18" t="s">
        <v>62</v>
      </c>
      <c r="B15" s="18" t="s">
        <v>62</v>
      </c>
    </row>
    <row r="16" spans="1:4" ht="14.25" customHeight="1" x14ac:dyDescent="0.3">
      <c r="A16" s="25" t="s">
        <v>45</v>
      </c>
      <c r="B16" s="25" t="s">
        <v>45</v>
      </c>
    </row>
    <row r="17" spans="1:2" ht="14.25" customHeight="1" x14ac:dyDescent="0.3">
      <c r="A17" s="25" t="s">
        <v>49</v>
      </c>
      <c r="B17" s="25" t="s">
        <v>49</v>
      </c>
    </row>
    <row r="18" spans="1:2" ht="14.25" customHeight="1" x14ac:dyDescent="0.3">
      <c r="A18" s="23" t="s">
        <v>64</v>
      </c>
      <c r="B18" s="23" t="s">
        <v>64</v>
      </c>
    </row>
    <row r="19" spans="1:2" ht="14.25" customHeight="1" x14ac:dyDescent="0.3">
      <c r="A19" s="26" t="s">
        <v>55</v>
      </c>
      <c r="B19" s="26" t="s">
        <v>55</v>
      </c>
    </row>
    <row r="20" spans="1:2" ht="14.25" customHeight="1" x14ac:dyDescent="0.3">
      <c r="A20" s="23" t="s">
        <v>66</v>
      </c>
      <c r="B20" s="23" t="s">
        <v>66</v>
      </c>
    </row>
    <row r="21" spans="1:2" ht="14.25" customHeight="1" x14ac:dyDescent="0.3">
      <c r="A21" s="27" t="s">
        <v>89</v>
      </c>
      <c r="B21" s="27" t="s">
        <v>90</v>
      </c>
    </row>
    <row r="22" spans="1:2" ht="14.25" customHeight="1" x14ac:dyDescent="0.3">
      <c r="A22" s="25" t="s">
        <v>59</v>
      </c>
      <c r="B22" s="25" t="s">
        <v>59</v>
      </c>
    </row>
    <row r="23" spans="1:2" ht="14.25" customHeight="1" x14ac:dyDescent="0.3">
      <c r="A23" s="25" t="s">
        <v>63</v>
      </c>
      <c r="B23" s="25" t="s">
        <v>63</v>
      </c>
    </row>
    <row r="24" spans="1:2" ht="14.25" customHeight="1" x14ac:dyDescent="0.3">
      <c r="A24" s="23" t="s">
        <v>68</v>
      </c>
      <c r="B24" s="23" t="s">
        <v>68</v>
      </c>
    </row>
    <row r="25" spans="1:2" ht="14.25" customHeight="1" x14ac:dyDescent="0.3">
      <c r="A25" s="26" t="s">
        <v>65</v>
      </c>
      <c r="B25" s="26" t="s">
        <v>65</v>
      </c>
    </row>
    <row r="26" spans="1:2" ht="14.25" customHeight="1" x14ac:dyDescent="0.3">
      <c r="A26" s="27" t="s">
        <v>67</v>
      </c>
      <c r="B26" s="27" t="s">
        <v>67</v>
      </c>
    </row>
    <row r="27" spans="1:2" ht="14.25" customHeight="1" x14ac:dyDescent="0.3">
      <c r="A27" s="27" t="s">
        <v>91</v>
      </c>
      <c r="B27" s="27" t="s">
        <v>90</v>
      </c>
    </row>
    <row r="28" spans="1:2" ht="14.25" customHeight="1" x14ac:dyDescent="0.3">
      <c r="A28" s="23" t="s">
        <v>70</v>
      </c>
      <c r="B28" s="23" t="s">
        <v>70</v>
      </c>
    </row>
    <row r="29" spans="1:2" ht="14.25" customHeight="1" x14ac:dyDescent="0.3">
      <c r="A29" s="23" t="s">
        <v>72</v>
      </c>
      <c r="B29" s="23" t="s">
        <v>72</v>
      </c>
    </row>
    <row r="30" spans="1:2" ht="14.25" customHeight="1" x14ac:dyDescent="0.3">
      <c r="A30" s="23" t="s">
        <v>74</v>
      </c>
      <c r="B30" s="23" t="s">
        <v>74</v>
      </c>
    </row>
    <row r="31" spans="1:2" ht="14.25" customHeight="1" x14ac:dyDescent="0.3">
      <c r="A31" s="27" t="s">
        <v>71</v>
      </c>
      <c r="B31" s="27" t="s">
        <v>71</v>
      </c>
    </row>
    <row r="32" spans="1:2" ht="14.25" customHeight="1" x14ac:dyDescent="0.3">
      <c r="A32" s="23" t="s">
        <v>76</v>
      </c>
      <c r="B32" s="23" t="s">
        <v>76</v>
      </c>
    </row>
    <row r="33" spans="1:3" ht="14.25" customHeight="1" x14ac:dyDescent="0.3">
      <c r="A33" s="18" t="s">
        <v>78</v>
      </c>
      <c r="B33" s="18" t="s">
        <v>78</v>
      </c>
    </row>
    <row r="34" spans="1:3" ht="14.25" customHeight="1" x14ac:dyDescent="0.3">
      <c r="A34" s="18" t="s">
        <v>92</v>
      </c>
      <c r="B34" s="18" t="s">
        <v>78</v>
      </c>
    </row>
    <row r="35" spans="1:3" ht="14.25" customHeight="1" x14ac:dyDescent="0.3">
      <c r="A35" s="27" t="s">
        <v>73</v>
      </c>
      <c r="B35" s="27" t="s">
        <v>73</v>
      </c>
    </row>
    <row r="36" spans="1:3" ht="14.25" customHeight="1" x14ac:dyDescent="0.3">
      <c r="A36" s="23" t="s">
        <v>79</v>
      </c>
      <c r="B36" s="23" t="s">
        <v>79</v>
      </c>
    </row>
    <row r="37" spans="1:3" ht="14.25" customHeight="1" x14ac:dyDescent="0.3">
      <c r="A37" s="25" t="s">
        <v>75</v>
      </c>
      <c r="B37" s="25" t="s">
        <v>75</v>
      </c>
    </row>
    <row r="38" spans="1:3" ht="14.25" customHeight="1" x14ac:dyDescent="0.3">
      <c r="A38" s="23" t="s">
        <v>80</v>
      </c>
      <c r="B38" s="23" t="s">
        <v>80</v>
      </c>
    </row>
    <row r="39" spans="1:3" ht="14.25" customHeight="1" x14ac:dyDescent="0.3">
      <c r="A39" s="26" t="s">
        <v>77</v>
      </c>
      <c r="B39" s="26" t="s">
        <v>77</v>
      </c>
    </row>
    <row r="40" spans="1:3" ht="14.25" customHeight="1" x14ac:dyDescent="0.3">
      <c r="A40" s="23" t="s">
        <v>81</v>
      </c>
      <c r="B40" s="23" t="s">
        <v>81</v>
      </c>
    </row>
    <row r="41" spans="1:3" ht="14.25" customHeight="1" x14ac:dyDescent="0.3">
      <c r="A41" s="39" t="s">
        <v>93</v>
      </c>
      <c r="B41" s="39" t="s">
        <v>94</v>
      </c>
    </row>
    <row r="42" spans="1:3" ht="14.25" customHeight="1" x14ac:dyDescent="0.3">
      <c r="A42" s="18" t="s">
        <v>95</v>
      </c>
      <c r="B42" s="18" t="s">
        <v>78</v>
      </c>
      <c r="C42" s="22" t="s">
        <v>88</v>
      </c>
    </row>
    <row r="43" spans="1:3" ht="14.25" customHeight="1" x14ac:dyDescent="0.3">
      <c r="A43" s="39" t="s">
        <v>96</v>
      </c>
      <c r="B43" s="39" t="s">
        <v>94</v>
      </c>
    </row>
    <row r="44" spans="1:3" ht="14.25" customHeight="1" x14ac:dyDescent="0.3">
      <c r="A44" s="22" t="s">
        <v>97</v>
      </c>
      <c r="B44" s="22" t="s">
        <v>94</v>
      </c>
    </row>
    <row r="45" spans="1:3" ht="14.25" customHeight="1" x14ac:dyDescent="0.3">
      <c r="A45" s="22" t="s">
        <v>98</v>
      </c>
      <c r="B45" s="22" t="s">
        <v>94</v>
      </c>
    </row>
    <row r="46" spans="1:3" ht="14.25" customHeight="1" x14ac:dyDescent="0.3">
      <c r="A46" s="28" t="s">
        <v>99</v>
      </c>
      <c r="B46" s="28" t="s">
        <v>94</v>
      </c>
    </row>
    <row r="47" spans="1:3" ht="14.25" customHeight="1" x14ac:dyDescent="0.3">
      <c r="A47" s="28" t="s">
        <v>100</v>
      </c>
      <c r="B47" s="28" t="s">
        <v>94</v>
      </c>
    </row>
    <row r="48" spans="1:3" ht="14.25" customHeight="1" x14ac:dyDescent="0.3">
      <c r="A48" s="28" t="s">
        <v>101</v>
      </c>
      <c r="B48" s="28" t="s">
        <v>94</v>
      </c>
    </row>
    <row r="49" spans="1:2" ht="14.25" customHeight="1" x14ac:dyDescent="0.3">
      <c r="A49" s="22" t="s">
        <v>102</v>
      </c>
      <c r="B49" s="22" t="s">
        <v>94</v>
      </c>
    </row>
    <row r="50" spans="1:2" ht="14.25" customHeight="1" x14ac:dyDescent="0.3">
      <c r="A50" s="22" t="s">
        <v>103</v>
      </c>
      <c r="B50" s="22" t="s">
        <v>94</v>
      </c>
    </row>
    <row r="51" spans="1:2" ht="14.25" customHeight="1" x14ac:dyDescent="0.3">
      <c r="A51" s="22" t="s">
        <v>104</v>
      </c>
      <c r="B51" s="22" t="s">
        <v>94</v>
      </c>
    </row>
    <row r="52" spans="1:2" ht="14.25" customHeight="1" x14ac:dyDescent="0.3">
      <c r="A52" s="22" t="s">
        <v>105</v>
      </c>
      <c r="B52" s="22" t="s">
        <v>94</v>
      </c>
    </row>
    <row r="53" spans="1:2" ht="14.25" customHeight="1" x14ac:dyDescent="0.3">
      <c r="A53" s="22" t="s">
        <v>106</v>
      </c>
      <c r="B53" s="22" t="s">
        <v>94</v>
      </c>
    </row>
    <row r="54" spans="1:2" ht="14.25" customHeight="1" x14ac:dyDescent="0.3">
      <c r="A54" s="22" t="s">
        <v>107</v>
      </c>
      <c r="B54" s="22" t="s">
        <v>94</v>
      </c>
    </row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58</vt:i4>
      </vt:variant>
    </vt:vector>
  </HeadingPairs>
  <TitlesOfParts>
    <vt:vector size="62" baseType="lpstr">
      <vt:lpstr>Calendar</vt:lpstr>
      <vt:lpstr>PLABABLE</vt:lpstr>
      <vt:lpstr>Sheet1</vt:lpstr>
      <vt:lpstr>GEMS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ColumnTitleRegion7..H40.1</vt:lpstr>
      <vt:lpstr>ColumnTitleRegion8..C42.1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ThinkCenter T24-AIO</cp:lastModifiedBy>
  <dcterms:created xsi:type="dcterms:W3CDTF">2020-07-08T21:04:32Z</dcterms:created>
  <dcterms:modified xsi:type="dcterms:W3CDTF">2023-05-23T15:01:08Z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