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Sheet4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U5" i="3" l="1"/>
  <c r="U6" i="3"/>
  <c r="U7" i="3"/>
  <c r="U4" i="3"/>
  <c r="S8" i="3"/>
  <c r="T8" i="3"/>
  <c r="R8" i="3"/>
  <c r="K29" i="1" l="1"/>
  <c r="L29" i="1"/>
  <c r="J34" i="1"/>
  <c r="J33" i="1"/>
  <c r="J32" i="1"/>
  <c r="J31" i="1"/>
  <c r="J30" i="1"/>
  <c r="J29" i="1"/>
  <c r="N25" i="1"/>
  <c r="O25" i="1"/>
  <c r="M25" i="1"/>
  <c r="P22" i="1"/>
  <c r="P23" i="1"/>
  <c r="P24" i="1"/>
  <c r="P21" i="1"/>
  <c r="J20" i="1"/>
  <c r="J19" i="1"/>
  <c r="K16" i="1"/>
  <c r="L16" i="1"/>
  <c r="J16" i="1"/>
  <c r="J18" i="1"/>
  <c r="J17" i="1"/>
  <c r="M16" i="1"/>
  <c r="P25" i="1" l="1"/>
  <c r="J21" i="1"/>
  <c r="K30" i="1"/>
  <c r="L30" i="1" s="1"/>
  <c r="J22" i="1"/>
  <c r="K31" i="1" s="1"/>
  <c r="L31" i="1" s="1"/>
  <c r="G49" i="4"/>
  <c r="F49" i="4"/>
  <c r="E49" i="4"/>
  <c r="G48" i="4"/>
  <c r="F48" i="4"/>
  <c r="E48" i="4"/>
  <c r="F47" i="4"/>
  <c r="G47" i="4" s="1"/>
  <c r="E47" i="4"/>
  <c r="F46" i="4"/>
  <c r="G46" i="4" s="1"/>
  <c r="E46" i="4"/>
  <c r="G45" i="4"/>
  <c r="F45" i="4"/>
  <c r="E45" i="4"/>
  <c r="G44" i="4"/>
  <c r="F44" i="4"/>
  <c r="E44" i="4"/>
  <c r="F43" i="4"/>
  <c r="G43" i="4" s="1"/>
  <c r="E43" i="4"/>
  <c r="F42" i="4"/>
  <c r="G42" i="4" s="1"/>
  <c r="E42" i="4"/>
  <c r="G41" i="4"/>
  <c r="F41" i="4"/>
  <c r="E41" i="4"/>
  <c r="G40" i="4"/>
  <c r="F40" i="4"/>
  <c r="E40" i="4"/>
  <c r="F39" i="4"/>
  <c r="G39" i="4" s="1"/>
  <c r="E39" i="4"/>
  <c r="F38" i="4"/>
  <c r="G38" i="4" s="1"/>
  <c r="E38" i="4"/>
  <c r="F32" i="4"/>
  <c r="G32" i="4" s="1"/>
  <c r="E32" i="4"/>
  <c r="G31" i="4"/>
  <c r="F31" i="4"/>
  <c r="E31" i="4"/>
  <c r="F30" i="4"/>
  <c r="G30" i="4" s="1"/>
  <c r="E30" i="4"/>
  <c r="G29" i="4"/>
  <c r="F29" i="4"/>
  <c r="E29" i="4"/>
  <c r="F28" i="4"/>
  <c r="G28" i="4" s="1"/>
  <c r="E28" i="4"/>
  <c r="G27" i="4"/>
  <c r="F27" i="4"/>
  <c r="E27" i="4"/>
  <c r="F26" i="4"/>
  <c r="G26" i="4" s="1"/>
  <c r="E26" i="4"/>
  <c r="G25" i="4"/>
  <c r="F25" i="4"/>
  <c r="E25" i="4"/>
  <c r="F24" i="4"/>
  <c r="G24" i="4" s="1"/>
  <c r="E24" i="4"/>
  <c r="G23" i="4"/>
  <c r="F23" i="4"/>
  <c r="E23" i="4"/>
  <c r="F22" i="4"/>
  <c r="G22" i="4" s="1"/>
  <c r="E22" i="4"/>
  <c r="G21" i="4"/>
  <c r="F21" i="4"/>
  <c r="E21" i="4"/>
  <c r="F15" i="4"/>
  <c r="G15" i="4" s="1"/>
  <c r="E15" i="4"/>
  <c r="G14" i="4"/>
  <c r="F14" i="4"/>
  <c r="E14" i="4"/>
  <c r="F13" i="4"/>
  <c r="G13" i="4" s="1"/>
  <c r="E13" i="4"/>
  <c r="F12" i="4"/>
  <c r="G12" i="4" s="1"/>
  <c r="E12" i="4"/>
  <c r="F11" i="4"/>
  <c r="G11" i="4" s="1"/>
  <c r="E11" i="4"/>
  <c r="G10" i="4"/>
  <c r="F10" i="4"/>
  <c r="E10" i="4"/>
  <c r="F9" i="4"/>
  <c r="G9" i="4" s="1"/>
  <c r="E9" i="4"/>
  <c r="F8" i="4"/>
  <c r="G8" i="4" s="1"/>
  <c r="E8" i="4"/>
  <c r="F7" i="4"/>
  <c r="G7" i="4" s="1"/>
  <c r="E7" i="4"/>
  <c r="G6" i="4"/>
  <c r="F6" i="4"/>
  <c r="E6" i="4"/>
  <c r="F5" i="4"/>
  <c r="G5" i="4" s="1"/>
  <c r="E5" i="4"/>
  <c r="F4" i="4"/>
  <c r="G4" i="4" s="1"/>
  <c r="E4" i="4"/>
  <c r="N15" i="3"/>
  <c r="O15" i="3" s="1"/>
  <c r="M15" i="3"/>
  <c r="N14" i="3"/>
  <c r="O14" i="3" s="1"/>
  <c r="M14" i="3"/>
  <c r="N13" i="3"/>
  <c r="O13" i="3" s="1"/>
  <c r="M13" i="3"/>
  <c r="N12" i="3"/>
  <c r="O12" i="3" s="1"/>
  <c r="M12" i="3"/>
  <c r="N11" i="3"/>
  <c r="O11" i="3" s="1"/>
  <c r="M11" i="3"/>
  <c r="N10" i="3"/>
  <c r="O10" i="3" s="1"/>
  <c r="M10" i="3"/>
  <c r="N9" i="3"/>
  <c r="O9" i="3" s="1"/>
  <c r="M9" i="3"/>
  <c r="N8" i="3"/>
  <c r="O8" i="3" s="1"/>
  <c r="M8" i="3"/>
  <c r="N7" i="3"/>
  <c r="O7" i="3" s="1"/>
  <c r="M7" i="3"/>
  <c r="N6" i="3"/>
  <c r="O6" i="3" s="1"/>
  <c r="M6" i="3"/>
  <c r="N5" i="3"/>
  <c r="O5" i="3" s="1"/>
  <c r="M5" i="3"/>
  <c r="N4" i="3"/>
  <c r="O4" i="3" s="1"/>
  <c r="M4" i="3"/>
  <c r="N7" i="2"/>
  <c r="O7" i="2" s="1"/>
  <c r="N10" i="2"/>
  <c r="O10" i="2" s="1"/>
  <c r="N11" i="2"/>
  <c r="O11" i="2" s="1"/>
  <c r="N14" i="2"/>
  <c r="O14" i="2" s="1"/>
  <c r="M15" i="2"/>
  <c r="M12" i="2"/>
  <c r="N8" i="2"/>
  <c r="O8" i="2" s="1"/>
  <c r="N4" i="2"/>
  <c r="O4" i="2" s="1"/>
  <c r="N15" i="2"/>
  <c r="O15" i="2" s="1"/>
  <c r="M14" i="2"/>
  <c r="N13" i="2"/>
  <c r="O13" i="2" s="1"/>
  <c r="M13" i="2"/>
  <c r="N12" i="2"/>
  <c r="O12" i="2" s="1"/>
  <c r="M11" i="2"/>
  <c r="N9" i="2"/>
  <c r="O9" i="2" s="1"/>
  <c r="M9" i="2"/>
  <c r="N6" i="2"/>
  <c r="O6" i="2" s="1"/>
  <c r="M6" i="2"/>
  <c r="N5" i="2"/>
  <c r="O5" i="2" s="1"/>
  <c r="M5" i="2"/>
  <c r="O5" i="1"/>
  <c r="O6" i="1"/>
  <c r="O7" i="1"/>
  <c r="O8" i="1"/>
  <c r="O9" i="1"/>
  <c r="O10" i="1"/>
  <c r="O11" i="1"/>
  <c r="O12" i="1"/>
  <c r="O13" i="1"/>
  <c r="O14" i="1"/>
  <c r="O15" i="1"/>
  <c r="O4" i="1"/>
  <c r="N5" i="1"/>
  <c r="M5" i="1"/>
  <c r="M6" i="1"/>
  <c r="M7" i="1"/>
  <c r="M8" i="1"/>
  <c r="M9" i="1"/>
  <c r="M10" i="1"/>
  <c r="M11" i="1"/>
  <c r="M12" i="1"/>
  <c r="M13" i="1"/>
  <c r="M14" i="1"/>
  <c r="M15" i="1"/>
  <c r="M4" i="1"/>
  <c r="N6" i="1"/>
  <c r="N7" i="1"/>
  <c r="N8" i="1"/>
  <c r="N9" i="1"/>
  <c r="N10" i="1"/>
  <c r="N11" i="1"/>
  <c r="N12" i="1"/>
  <c r="N13" i="1"/>
  <c r="N14" i="1"/>
  <c r="N15" i="1"/>
  <c r="N4" i="1"/>
  <c r="F3" i="3"/>
  <c r="G3" i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G3" i="3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J23" i="1" l="1"/>
  <c r="K32" i="1" s="1"/>
  <c r="L32" i="1" s="1"/>
  <c r="M7" i="2"/>
  <c r="M10" i="2"/>
  <c r="M4" i="2"/>
  <c r="M8" i="2"/>
  <c r="J24" i="1" l="1"/>
  <c r="K33" i="1" s="1"/>
  <c r="L33" i="1" s="1"/>
  <c r="M29" i="1" l="1"/>
  <c r="M30" i="1"/>
  <c r="M31" i="1"/>
  <c r="M32" i="1"/>
</calcChain>
</file>

<file path=xl/comments1.xml><?xml version="1.0" encoding="utf-8"?>
<comments xmlns="http://schemas.openxmlformats.org/spreadsheetml/2006/main">
  <authors>
    <author>Deby Zulkarnain</author>
  </authors>
  <commentList>
    <comment ref="M16" authorId="0" shapeId="0">
      <text>
        <r>
          <rPr>
            <b/>
            <sz val="9"/>
            <color indexed="81"/>
            <rFont val="Tahoma"/>
            <family val="2"/>
          </rPr>
          <t>Deby Zulkarnain:</t>
        </r>
        <r>
          <rPr>
            <sz val="9"/>
            <color indexed="81"/>
            <rFont val="Tahoma"/>
            <family val="2"/>
          </rPr>
          <t xml:space="preserve">
grand total</t>
        </r>
      </text>
    </comment>
  </commentList>
</comments>
</file>

<file path=xl/sharedStrings.xml><?xml version="1.0" encoding="utf-8"?>
<sst xmlns="http://schemas.openxmlformats.org/spreadsheetml/2006/main" count="350" uniqueCount="84">
  <si>
    <t>blok</t>
  </si>
  <si>
    <t>perlakuan</t>
  </si>
  <si>
    <t>tanaman 1</t>
  </si>
  <si>
    <t>tanaman 2</t>
  </si>
  <si>
    <t>tanaman 3</t>
  </si>
  <si>
    <t>rata-rata</t>
  </si>
  <si>
    <t>n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</si>
  <si>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</si>
  <si>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</si>
  <si>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</si>
  <si>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</si>
  <si>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</si>
  <si>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</si>
  <si>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</si>
  <si>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</si>
  <si>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</si>
  <si>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</si>
  <si>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</si>
  <si>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</si>
  <si>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round</t>
  </si>
  <si>
    <t>ulangan</t>
  </si>
  <si>
    <t xml:space="preserve">total </t>
  </si>
  <si>
    <t>kode perlakuan</t>
  </si>
  <si>
    <t xml:space="preserve">      </t>
  </si>
  <si>
    <r>
      <t>Tabel pengamatan diameter batang (2</t>
    </r>
    <r>
      <rPr>
        <b/>
        <vertAlign val="superscript"/>
        <sz val="12"/>
        <color rgb="FF000000"/>
        <rFont val="Times New Roman"/>
        <family val="1"/>
      </rPr>
      <t>nd</t>
    </r>
    <r>
      <rPr>
        <b/>
        <sz val="12"/>
        <color rgb="FF000000"/>
        <rFont val="Times New Roman"/>
        <family val="1"/>
      </rPr>
      <t>)</t>
    </r>
  </si>
  <si>
    <r>
      <t>Tabel pengamatan diameter batang (1</t>
    </r>
    <r>
      <rPr>
        <b/>
        <vertAlign val="superscript"/>
        <sz val="12"/>
        <color rgb="FF000000"/>
        <rFont val="Times New Roman"/>
        <family val="1"/>
      </rPr>
      <t>st</t>
    </r>
    <r>
      <rPr>
        <b/>
        <sz val="12"/>
        <color rgb="FF000000"/>
        <rFont val="Times New Roman"/>
        <family val="1"/>
      </rPr>
      <t>)</t>
    </r>
  </si>
  <si>
    <r>
      <t>Tabel pengamatan diameter batang (3</t>
    </r>
    <r>
      <rPr>
        <b/>
        <vertAlign val="superscript"/>
        <sz val="12"/>
        <color rgb="FF000000"/>
        <rFont val="Times New Roman"/>
        <family val="1"/>
      </rPr>
      <t>rd</t>
    </r>
    <r>
      <rPr>
        <b/>
        <sz val="12"/>
        <color rgb="FF000000"/>
        <rFont val="Times New Roman"/>
        <family val="1"/>
      </rPr>
      <t>)</t>
    </r>
  </si>
  <si>
    <t>pengamatan pertama</t>
  </si>
  <si>
    <t>pengamatan kedua</t>
  </si>
  <si>
    <t>pengamatan ketiga</t>
  </si>
  <si>
    <t>FK</t>
  </si>
  <si>
    <t>JK Perlakuan</t>
  </si>
  <si>
    <t>JK Blok</t>
  </si>
  <si>
    <t>JK Total</t>
  </si>
  <si>
    <t>p0</t>
  </si>
  <si>
    <t>p1</t>
  </si>
  <si>
    <t>p2</t>
  </si>
  <si>
    <t>m0</t>
  </si>
  <si>
    <t>m1</t>
  </si>
  <si>
    <t>m2</t>
  </si>
  <si>
    <t>m3</t>
  </si>
  <si>
    <t>total</t>
  </si>
  <si>
    <t>JK P</t>
  </si>
  <si>
    <t>JK M</t>
  </si>
  <si>
    <t>JK P*M</t>
  </si>
  <si>
    <t>tabel dua arah</t>
  </si>
  <si>
    <t>JK Galat</t>
  </si>
  <si>
    <t>tabel anova</t>
  </si>
  <si>
    <t>DB</t>
  </si>
  <si>
    <t>SK</t>
  </si>
  <si>
    <t>JK</t>
  </si>
  <si>
    <t>KT</t>
  </si>
  <si>
    <t>F-Hit</t>
  </si>
  <si>
    <t>F-Tabel</t>
  </si>
  <si>
    <t>Not</t>
  </si>
  <si>
    <t>Blok</t>
  </si>
  <si>
    <t>P</t>
  </si>
  <si>
    <t>M</t>
  </si>
  <si>
    <t>P*M</t>
  </si>
  <si>
    <t>Galat</t>
  </si>
  <si>
    <t>Total</t>
  </si>
  <si>
    <t>ns</t>
  </si>
  <si>
    <t>F-Hitung</t>
  </si>
  <si>
    <t>Notasi</t>
  </si>
  <si>
    <t>*</t>
  </si>
  <si>
    <t>data</t>
  </si>
  <si>
    <r>
      <t>Duncan</t>
    </r>
    <r>
      <rPr>
        <vertAlign val="superscript"/>
        <sz val="12"/>
        <color rgb="FF000000"/>
        <rFont val="Times New Roman"/>
        <family val="1"/>
      </rPr>
      <t>a,b</t>
    </r>
    <r>
      <rPr>
        <sz val="12"/>
        <color rgb="FF000000"/>
        <rFont val="Times New Roman"/>
        <family val="1"/>
      </rPr>
      <t xml:space="preserve">  </t>
    </r>
  </si>
  <si>
    <t>perlakuan P</t>
  </si>
  <si>
    <t>N</t>
  </si>
  <si>
    <t>Subset</t>
  </si>
  <si>
    <t>Sig.</t>
  </si>
  <si>
    <t>Means for groups in homogeneous subsets are displayed.</t>
  </si>
  <si>
    <t xml:space="preserve"> Based on observed means.</t>
  </si>
  <si>
    <t xml:space="preserve"> The error term is Mean Square(Error) = .151.</t>
  </si>
  <si>
    <t>a. Uses Harmonic Mean Sample Size = 12.000.</t>
  </si>
  <si>
    <t>b. Alpha = 0.05.</t>
  </si>
  <si>
    <t xml:space="preserve">perlakuan </t>
  </si>
  <si>
    <t>diameter batang 28 hst (cm)</t>
  </si>
  <si>
    <t>p0 = 0 kg P2O5  ha-1 (control)</t>
  </si>
  <si>
    <t xml:space="preserve">p1 = 54 kg P2O5  ha-1 </t>
  </si>
  <si>
    <t xml:space="preserve">p2 = 72 kg P2O5  ha-1 </t>
  </si>
  <si>
    <t>71.51ab</t>
  </si>
  <si>
    <t>74.96a</t>
  </si>
  <si>
    <t>69.5b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</si>
</sst>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vertAlign val="superscript"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/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5" borderId="2" xfId="1" applyBorder="1" applyAlignment="1">
      <alignment horizontal="center" vertical="center"/>
    </xf>
    <xf numFmtId="0" fontId="2" fillId="6" borderId="2" xfId="2" applyBorder="1" applyAlignment="1">
      <alignment horizontal="center" vertical="center"/>
    </xf>
    <xf numFmtId="0" fontId="7" fillId="6" borderId="2" xfId="2" applyFont="1" applyBorder="1" applyAlignment="1">
      <alignment horizontal="center" vertical="center"/>
    </xf>
    <xf numFmtId="0" fontId="1" fillId="6" borderId="2" xfId="2" applyFont="1" applyBorder="1" applyAlignment="1">
      <alignment horizontal="center" vertical="center"/>
    </xf>
    <xf numFmtId="0" fontId="2" fillId="6" borderId="2" xfId="2" applyBorder="1"/>
    <xf numFmtId="0" fontId="6" fillId="7" borderId="9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right" vertical="center" wrapText="1"/>
    </xf>
    <xf numFmtId="0" fontId="6" fillId="7" borderId="15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horizontal="right" vertical="center" wrapText="1"/>
    </xf>
    <xf numFmtId="0" fontId="6" fillId="7" borderId="14" xfId="0" applyFont="1" applyFill="1" applyBorder="1" applyAlignment="1">
      <alignment vertical="center" wrapText="1"/>
    </xf>
    <xf numFmtId="0" fontId="6" fillId="7" borderId="16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horizontal="right" vertical="center" wrapText="1"/>
    </xf>
    <xf numFmtId="0" fontId="6" fillId="7" borderId="13" xfId="0" applyFont="1" applyFill="1" applyBorder="1" applyAlignment="1">
      <alignment horizontal="right" vertical="center" wrapText="1"/>
    </xf>
    <xf numFmtId="0" fontId="6" fillId="0" borderId="0" xfId="0" applyFont="1" applyBorder="1"/>
    <xf numFmtId="0" fontId="6" fillId="0" borderId="22" xfId="0" applyFont="1" applyBorder="1"/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6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6" borderId="7" xfId="2" applyFont="1" applyBorder="1" applyAlignment="1">
      <alignment horizontal="center" vertical="center"/>
    </xf>
    <xf numFmtId="0" fontId="7" fillId="6" borderId="8" xfId="2" applyFont="1" applyBorder="1" applyAlignment="1">
      <alignment horizontal="center" vertical="center"/>
    </xf>
    <xf numFmtId="0" fontId="7" fillId="6" borderId="4" xfId="2" applyFont="1" applyBorder="1" applyAlignment="1">
      <alignment horizontal="center" vertical="center"/>
    </xf>
    <xf numFmtId="0" fontId="7" fillId="6" borderId="5" xfId="2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17" xfId="0" applyFont="1" applyFill="1" applyBorder="1" applyAlignment="1">
      <alignment vertical="center" wrapText="1"/>
    </xf>
    <xf numFmtId="0" fontId="6" fillId="7" borderId="9" xfId="0" applyFont="1" applyFill="1" applyBorder="1" applyAlignment="1">
      <alignment vertical="center" wrapText="1"/>
    </xf>
    <xf numFmtId="0" fontId="6" fillId="7" borderId="16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/>
    </xf>
    <xf numFmtId="0" fontId="12" fillId="8" borderId="2" xfId="0" applyFont="1" applyFill="1" applyBorder="1"/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2" fontId="12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6" fillId="8" borderId="0" xfId="0" applyFont="1" applyFill="1"/>
    <xf numFmtId="0" fontId="6" fillId="8" borderId="3" xfId="0" applyFont="1" applyFill="1" applyBorder="1" applyAlignment="1">
      <alignment horizontal="center"/>
    </xf>
    <xf numFmtId="2" fontId="6" fillId="0" borderId="0" xfId="0" applyNumberFormat="1" applyFont="1"/>
  </cellXfs>
  <cellStyles count="3">
    <cellStyle name="40% - Accent3" xfId="1" builtinId="39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zoomScale="90" zoomScaleNormal="90" workbookViewId="0">
      <selection activeCell="I2" sqref="I2:N15"/>
    </sheetView>
  </sheetViews>
  <sheetFormatPr defaultColWidth="8.5703125" defaultRowHeight="15.75" x14ac:dyDescent="0.25"/>
  <cols>
    <col min="1" max="1" width="8.28515625" style="1" customWidth="1"/>
    <col min="2" max="2" width="10.7109375" style="1" customWidth="1"/>
    <col min="3" max="5" width="15.140625" style="1" customWidth="1"/>
    <col min="6" max="6" width="12.28515625" style="1" customWidth="1"/>
    <col min="7" max="7" width="8.5703125" style="2"/>
    <col min="9" max="9" width="16.5703125" customWidth="1"/>
    <col min="10" max="10" width="10.140625" bestFit="1" customWidth="1"/>
    <col min="11" max="11" width="13.7109375" customWidth="1"/>
    <col min="14" max="14" width="9.5703125" customWidth="1"/>
  </cols>
  <sheetData>
    <row r="1" spans="1:16" ht="18.75" x14ac:dyDescent="0.25">
      <c r="A1" s="48" t="s">
        <v>25</v>
      </c>
      <c r="B1" s="48"/>
      <c r="C1" s="48"/>
      <c r="D1" s="48"/>
      <c r="E1" s="48"/>
      <c r="F1" s="48"/>
      <c r="G1" s="16"/>
      <c r="H1" s="17"/>
      <c r="I1" s="17"/>
      <c r="J1" s="17"/>
      <c r="K1" s="17"/>
      <c r="L1" s="17"/>
      <c r="M1" s="17"/>
      <c r="N1" s="17"/>
      <c r="O1" s="17"/>
      <c r="P1" s="17"/>
    </row>
    <row r="2" spans="1:16" ht="15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8" t="s">
        <v>6</v>
      </c>
      <c r="H2" s="17"/>
      <c r="I2" s="74" t="s">
        <v>22</v>
      </c>
      <c r="J2" s="74" t="s">
        <v>20</v>
      </c>
      <c r="K2" s="74"/>
      <c r="L2" s="74"/>
      <c r="M2" s="75" t="s">
        <v>21</v>
      </c>
      <c r="N2" s="75" t="s">
        <v>5</v>
      </c>
      <c r="O2" s="74" t="s">
        <v>19</v>
      </c>
      <c r="P2" s="17"/>
    </row>
    <row r="3" spans="1:16" ht="15" customHeight="1" x14ac:dyDescent="0.25">
      <c r="A3" s="10">
        <v>1</v>
      </c>
      <c r="B3" s="11" t="s">
        <v>7</v>
      </c>
      <c r="C3" s="11">
        <v>3.07</v>
      </c>
      <c r="D3" s="11">
        <v>2.75</v>
      </c>
      <c r="E3" s="11">
        <v>2.85</v>
      </c>
      <c r="F3" s="11">
        <f t="shared" ref="F3:F38" si="0">AVERAGE(C3:E3)</f>
        <v>2.89</v>
      </c>
      <c r="G3" s="19">
        <f t="shared" ref="G3:G38" si="1">ROUND(F3,2)</f>
        <v>2.89</v>
      </c>
      <c r="H3" s="17"/>
      <c r="I3" s="74"/>
      <c r="J3" s="71">
        <v>1</v>
      </c>
      <c r="K3" s="71">
        <v>2</v>
      </c>
      <c r="L3" s="71">
        <v>3</v>
      </c>
      <c r="M3" s="76"/>
      <c r="N3" s="76"/>
      <c r="O3" s="74"/>
      <c r="P3" s="17"/>
    </row>
    <row r="4" spans="1:16" ht="15" customHeight="1" x14ac:dyDescent="0.25">
      <c r="A4" s="10">
        <v>1</v>
      </c>
      <c r="B4" s="11" t="s">
        <v>8</v>
      </c>
      <c r="C4" s="11">
        <v>3.45</v>
      </c>
      <c r="D4" s="11">
        <v>3.32</v>
      </c>
      <c r="E4" s="11">
        <v>3.05</v>
      </c>
      <c r="F4" s="11">
        <f t="shared" si="0"/>
        <v>3.2733333333333334</v>
      </c>
      <c r="G4" s="19">
        <f t="shared" si="1"/>
        <v>3.27</v>
      </c>
      <c r="H4" s="17"/>
      <c r="I4" s="72" t="s">
        <v>7</v>
      </c>
      <c r="J4" s="71">
        <v>2.89</v>
      </c>
      <c r="K4" s="71">
        <v>2.91</v>
      </c>
      <c r="L4" s="71">
        <v>2.69</v>
      </c>
      <c r="M4" s="71">
        <f>SUM(J4:L4)</f>
        <v>8.49</v>
      </c>
      <c r="N4" s="77">
        <f>AVERAGE(J4:L4)</f>
        <v>2.83</v>
      </c>
      <c r="O4" s="71">
        <f>ROUND(N4,2)</f>
        <v>2.83</v>
      </c>
      <c r="P4" s="17"/>
    </row>
    <row r="5" spans="1:16" ht="15" customHeight="1" x14ac:dyDescent="0.25">
      <c r="A5" s="10">
        <v>1</v>
      </c>
      <c r="B5" s="11" t="s">
        <v>9</v>
      </c>
      <c r="C5" s="11">
        <v>3.29</v>
      </c>
      <c r="D5" s="11">
        <v>2.99</v>
      </c>
      <c r="E5" s="11">
        <v>3.44</v>
      </c>
      <c r="F5" s="11">
        <f t="shared" si="0"/>
        <v>3.24</v>
      </c>
      <c r="G5" s="19">
        <f t="shared" si="1"/>
        <v>3.24</v>
      </c>
      <c r="H5" s="17"/>
      <c r="I5" s="72" t="s">
        <v>8</v>
      </c>
      <c r="J5" s="71">
        <v>3.27</v>
      </c>
      <c r="K5" s="71">
        <v>3.05</v>
      </c>
      <c r="L5" s="71">
        <v>3.36</v>
      </c>
      <c r="M5" s="71">
        <f t="shared" ref="M5:M15" si="2">SUM(J5:L5)</f>
        <v>9.68</v>
      </c>
      <c r="N5" s="77">
        <f>AVERAGE(J5:L5)</f>
        <v>3.2266666666666666</v>
      </c>
      <c r="O5" s="71">
        <f t="shared" ref="O5:O15" si="3">ROUND(N5,2)</f>
        <v>3.23</v>
      </c>
      <c r="P5" s="17" t="s">
        <v>23</v>
      </c>
    </row>
    <row r="6" spans="1:16" ht="15" customHeight="1" x14ac:dyDescent="0.25">
      <c r="A6" s="10">
        <v>1</v>
      </c>
      <c r="B6" s="11" t="s">
        <v>10</v>
      </c>
      <c r="C6" s="11">
        <v>3.64</v>
      </c>
      <c r="D6" s="11">
        <v>3.52</v>
      </c>
      <c r="E6" s="11">
        <v>3.42</v>
      </c>
      <c r="F6" s="11">
        <f t="shared" si="0"/>
        <v>3.5266666666666668</v>
      </c>
      <c r="G6" s="19">
        <f t="shared" si="1"/>
        <v>3.53</v>
      </c>
      <c r="H6" s="17"/>
      <c r="I6" s="72" t="s">
        <v>9</v>
      </c>
      <c r="J6" s="71">
        <v>3.24</v>
      </c>
      <c r="K6" s="71">
        <v>2.77</v>
      </c>
      <c r="L6" s="71">
        <v>2.99</v>
      </c>
      <c r="M6" s="71">
        <f t="shared" si="2"/>
        <v>9</v>
      </c>
      <c r="N6" s="77">
        <f t="shared" ref="N6:N15" si="4">AVERAGE(J6:L6)</f>
        <v>3</v>
      </c>
      <c r="O6" s="71">
        <f t="shared" si="3"/>
        <v>3</v>
      </c>
      <c r="P6" s="17"/>
    </row>
    <row r="7" spans="1:16" ht="15" customHeight="1" x14ac:dyDescent="0.25">
      <c r="A7" s="10">
        <v>1</v>
      </c>
      <c r="B7" s="11" t="s">
        <v>11</v>
      </c>
      <c r="C7" s="11">
        <v>3.26</v>
      </c>
      <c r="D7" s="11">
        <v>3.21</v>
      </c>
      <c r="E7" s="11">
        <v>2.58</v>
      </c>
      <c r="F7" s="11">
        <f t="shared" si="0"/>
        <v>3.0166666666666671</v>
      </c>
      <c r="G7" s="19">
        <f t="shared" si="1"/>
        <v>3.02</v>
      </c>
      <c r="H7" s="17"/>
      <c r="I7" s="72" t="s">
        <v>10</v>
      </c>
      <c r="J7" s="71">
        <v>3.53</v>
      </c>
      <c r="K7" s="71">
        <v>3.98</v>
      </c>
      <c r="L7" s="71">
        <v>3.52</v>
      </c>
      <c r="M7" s="71">
        <f t="shared" si="2"/>
        <v>11.03</v>
      </c>
      <c r="N7" s="77">
        <f t="shared" si="4"/>
        <v>3.6766666666666663</v>
      </c>
      <c r="O7" s="71">
        <f t="shared" si="3"/>
        <v>3.68</v>
      </c>
      <c r="P7" s="17"/>
    </row>
    <row r="8" spans="1:16" ht="15" customHeight="1" x14ac:dyDescent="0.25">
      <c r="A8" s="10">
        <v>1</v>
      </c>
      <c r="B8" s="11" t="s">
        <v>12</v>
      </c>
      <c r="C8" s="11">
        <v>2.89</v>
      </c>
      <c r="D8" s="11">
        <v>3.04</v>
      </c>
      <c r="E8" s="11">
        <v>2.92</v>
      </c>
      <c r="F8" s="11">
        <f t="shared" si="0"/>
        <v>2.9499999999999997</v>
      </c>
      <c r="G8" s="19">
        <f t="shared" si="1"/>
        <v>2.95</v>
      </c>
      <c r="H8" s="17"/>
      <c r="I8" s="72" t="s">
        <v>11</v>
      </c>
      <c r="J8" s="71">
        <v>3.02</v>
      </c>
      <c r="K8" s="71">
        <v>3.24</v>
      </c>
      <c r="L8" s="71">
        <v>3.57</v>
      </c>
      <c r="M8" s="71">
        <f t="shared" si="2"/>
        <v>9.83</v>
      </c>
      <c r="N8" s="77">
        <f t="shared" si="4"/>
        <v>3.2766666666666668</v>
      </c>
      <c r="O8" s="71">
        <f t="shared" si="3"/>
        <v>3.28</v>
      </c>
      <c r="P8" s="17"/>
    </row>
    <row r="9" spans="1:16" ht="15" customHeight="1" x14ac:dyDescent="0.25">
      <c r="A9" s="10">
        <v>1</v>
      </c>
      <c r="B9" s="11" t="s">
        <v>13</v>
      </c>
      <c r="C9" s="11">
        <v>3.02</v>
      </c>
      <c r="D9" s="11">
        <v>3.12</v>
      </c>
      <c r="E9" s="11">
        <v>3.17</v>
      </c>
      <c r="F9" s="11">
        <f t="shared" si="0"/>
        <v>3.1033333333333335</v>
      </c>
      <c r="G9" s="19">
        <f t="shared" si="1"/>
        <v>3.1</v>
      </c>
      <c r="H9" s="17"/>
      <c r="I9" s="72" t="s">
        <v>12</v>
      </c>
      <c r="J9" s="71">
        <v>2.95</v>
      </c>
      <c r="K9" s="71">
        <v>3.83</v>
      </c>
      <c r="L9" s="71">
        <v>3.25</v>
      </c>
      <c r="M9" s="71">
        <f t="shared" si="2"/>
        <v>10.030000000000001</v>
      </c>
      <c r="N9" s="77">
        <f t="shared" si="4"/>
        <v>3.3433333333333337</v>
      </c>
      <c r="O9" s="71">
        <f t="shared" si="3"/>
        <v>3.34</v>
      </c>
      <c r="P9" s="17"/>
    </row>
    <row r="10" spans="1:16" ht="15" customHeight="1" x14ac:dyDescent="0.25">
      <c r="A10" s="10">
        <v>1</v>
      </c>
      <c r="B10" s="11" t="s">
        <v>14</v>
      </c>
      <c r="C10" s="11">
        <v>3.42</v>
      </c>
      <c r="D10" s="11">
        <v>2.75</v>
      </c>
      <c r="E10" s="11">
        <v>3.23</v>
      </c>
      <c r="F10" s="11">
        <f t="shared" si="0"/>
        <v>3.1333333333333333</v>
      </c>
      <c r="G10" s="19">
        <f t="shared" si="1"/>
        <v>3.13</v>
      </c>
      <c r="H10" s="17"/>
      <c r="I10" s="72" t="s">
        <v>13</v>
      </c>
      <c r="J10" s="71">
        <v>3.1</v>
      </c>
      <c r="K10" s="71">
        <v>3.65</v>
      </c>
      <c r="L10" s="71">
        <v>3.12</v>
      </c>
      <c r="M10" s="71">
        <f t="shared" si="2"/>
        <v>9.870000000000001</v>
      </c>
      <c r="N10" s="77">
        <f t="shared" si="4"/>
        <v>3.2900000000000005</v>
      </c>
      <c r="O10" s="71">
        <f t="shared" si="3"/>
        <v>3.29</v>
      </c>
      <c r="P10" s="17"/>
    </row>
    <row r="11" spans="1:16" ht="15" customHeight="1" x14ac:dyDescent="0.25">
      <c r="A11" s="10">
        <v>1</v>
      </c>
      <c r="B11" s="11" t="s">
        <v>15</v>
      </c>
      <c r="C11" s="11">
        <v>3.39</v>
      </c>
      <c r="D11" s="11">
        <v>3.52</v>
      </c>
      <c r="E11" s="11">
        <v>3.26</v>
      </c>
      <c r="F11" s="11">
        <f t="shared" si="0"/>
        <v>3.39</v>
      </c>
      <c r="G11" s="19">
        <f t="shared" si="1"/>
        <v>3.39</v>
      </c>
      <c r="H11" s="17"/>
      <c r="I11" s="72" t="s">
        <v>14</v>
      </c>
      <c r="J11" s="71">
        <v>3.13</v>
      </c>
      <c r="K11" s="71">
        <v>3.08</v>
      </c>
      <c r="L11" s="71">
        <v>3.6</v>
      </c>
      <c r="M11" s="71">
        <f t="shared" si="2"/>
        <v>9.81</v>
      </c>
      <c r="N11" s="77">
        <f t="shared" si="4"/>
        <v>3.27</v>
      </c>
      <c r="O11" s="71">
        <f t="shared" si="3"/>
        <v>3.27</v>
      </c>
      <c r="P11" s="17"/>
    </row>
    <row r="12" spans="1:16" ht="15" customHeight="1" x14ac:dyDescent="0.25">
      <c r="A12" s="10">
        <v>1</v>
      </c>
      <c r="B12" s="11" t="s">
        <v>16</v>
      </c>
      <c r="C12" s="11">
        <v>3.1</v>
      </c>
      <c r="D12" s="11">
        <v>3.38</v>
      </c>
      <c r="E12" s="11">
        <v>2.94</v>
      </c>
      <c r="F12" s="11">
        <f t="shared" si="0"/>
        <v>3.14</v>
      </c>
      <c r="G12" s="19">
        <f t="shared" si="1"/>
        <v>3.14</v>
      </c>
      <c r="H12" s="17"/>
      <c r="I12" s="72" t="s">
        <v>15</v>
      </c>
      <c r="J12" s="71">
        <v>3.39</v>
      </c>
      <c r="K12" s="71">
        <v>3.88</v>
      </c>
      <c r="L12" s="71">
        <v>3.06</v>
      </c>
      <c r="M12" s="71">
        <f t="shared" si="2"/>
        <v>10.33</v>
      </c>
      <c r="N12" s="77">
        <f t="shared" si="4"/>
        <v>3.4433333333333334</v>
      </c>
      <c r="O12" s="71">
        <f t="shared" si="3"/>
        <v>3.44</v>
      </c>
      <c r="P12" s="17"/>
    </row>
    <row r="13" spans="1:16" ht="15" customHeight="1" x14ac:dyDescent="0.25">
      <c r="A13" s="10">
        <v>1</v>
      </c>
      <c r="B13" s="11" t="s">
        <v>17</v>
      </c>
      <c r="C13" s="11">
        <v>3.27</v>
      </c>
      <c r="D13" s="11">
        <v>3.26</v>
      </c>
      <c r="E13" s="11">
        <v>2.62</v>
      </c>
      <c r="F13" s="11">
        <f t="shared" si="0"/>
        <v>3.0499999999999994</v>
      </c>
      <c r="G13" s="19">
        <f t="shared" si="1"/>
        <v>3.05</v>
      </c>
      <c r="H13" s="17"/>
      <c r="I13" s="72" t="s">
        <v>16</v>
      </c>
      <c r="J13" s="71">
        <v>3.14</v>
      </c>
      <c r="K13" s="71">
        <v>3.35</v>
      </c>
      <c r="L13" s="71">
        <v>3.04</v>
      </c>
      <c r="M13" s="71">
        <f t="shared" si="2"/>
        <v>9.5300000000000011</v>
      </c>
      <c r="N13" s="77">
        <f t="shared" si="4"/>
        <v>3.1766666666666672</v>
      </c>
      <c r="O13" s="71">
        <f t="shared" si="3"/>
        <v>3.18</v>
      </c>
      <c r="P13" s="17"/>
    </row>
    <row r="14" spans="1:16" ht="15" customHeight="1" x14ac:dyDescent="0.25">
      <c r="A14" s="10">
        <v>1</v>
      </c>
      <c r="B14" s="11" t="s">
        <v>18</v>
      </c>
      <c r="C14" s="11">
        <v>3.96</v>
      </c>
      <c r="D14" s="11">
        <v>3.36</v>
      </c>
      <c r="E14" s="11">
        <v>3.07</v>
      </c>
      <c r="F14" s="11">
        <f t="shared" si="0"/>
        <v>3.4633333333333334</v>
      </c>
      <c r="G14" s="19">
        <f t="shared" si="1"/>
        <v>3.46</v>
      </c>
      <c r="H14" s="17"/>
      <c r="I14" s="72" t="s">
        <v>17</v>
      </c>
      <c r="J14" s="71">
        <v>3.05</v>
      </c>
      <c r="K14" s="71">
        <v>3.25</v>
      </c>
      <c r="L14" s="71">
        <v>3</v>
      </c>
      <c r="M14" s="71">
        <f t="shared" si="2"/>
        <v>9.3000000000000007</v>
      </c>
      <c r="N14" s="77">
        <f t="shared" si="4"/>
        <v>3.1</v>
      </c>
      <c r="O14" s="71">
        <f t="shared" si="3"/>
        <v>3.1</v>
      </c>
      <c r="P14" s="17"/>
    </row>
    <row r="15" spans="1:16" ht="15" customHeight="1" x14ac:dyDescent="0.25">
      <c r="A15" s="10">
        <v>2</v>
      </c>
      <c r="B15" s="11" t="s">
        <v>7</v>
      </c>
      <c r="C15" s="11">
        <v>2.4900000000000002</v>
      </c>
      <c r="D15" s="11">
        <v>3.01</v>
      </c>
      <c r="E15" s="11">
        <v>3.23</v>
      </c>
      <c r="F15" s="11">
        <f t="shared" si="0"/>
        <v>2.91</v>
      </c>
      <c r="G15" s="19">
        <f t="shared" si="1"/>
        <v>2.91</v>
      </c>
      <c r="H15" s="17"/>
      <c r="I15" s="72" t="s">
        <v>18</v>
      </c>
      <c r="J15" s="71">
        <v>3.46</v>
      </c>
      <c r="K15" s="71">
        <v>3.88</v>
      </c>
      <c r="L15" s="71">
        <v>2.63</v>
      </c>
      <c r="M15" s="71">
        <f t="shared" si="2"/>
        <v>9.9699999999999989</v>
      </c>
      <c r="N15" s="77">
        <f t="shared" si="4"/>
        <v>3.3233333333333328</v>
      </c>
      <c r="O15" s="71">
        <f t="shared" si="3"/>
        <v>3.32</v>
      </c>
      <c r="P15" s="17"/>
    </row>
    <row r="16" spans="1:16" x14ac:dyDescent="0.25">
      <c r="A16" s="10">
        <v>2</v>
      </c>
      <c r="B16" s="11" t="s">
        <v>8</v>
      </c>
      <c r="C16" s="11">
        <v>3.13</v>
      </c>
      <c r="D16" s="11">
        <v>2.91</v>
      </c>
      <c r="E16" s="11">
        <v>3.1</v>
      </c>
      <c r="F16" s="11">
        <f t="shared" si="0"/>
        <v>3.0466666666666669</v>
      </c>
      <c r="G16" s="19">
        <f t="shared" si="1"/>
        <v>3.05</v>
      </c>
      <c r="H16" s="17"/>
      <c r="I16" s="73" t="s">
        <v>21</v>
      </c>
      <c r="J16" s="73">
        <f>SUM(J4:J15)</f>
        <v>38.17</v>
      </c>
      <c r="K16" s="73">
        <f>SUM(K4:K15)</f>
        <v>40.869999999999997</v>
      </c>
      <c r="L16" s="73">
        <f>SUM(L4:L15)</f>
        <v>37.830000000000005</v>
      </c>
      <c r="M16" s="73">
        <f>SUM(M4:M15)</f>
        <v>116.87</v>
      </c>
      <c r="N16" s="73"/>
      <c r="O16" s="73"/>
      <c r="P16" s="17"/>
    </row>
    <row r="17" spans="1:16" x14ac:dyDescent="0.25">
      <c r="A17" s="10">
        <v>2</v>
      </c>
      <c r="B17" s="11" t="s">
        <v>9</v>
      </c>
      <c r="C17" s="11">
        <v>3.31</v>
      </c>
      <c r="D17" s="11">
        <v>2.72</v>
      </c>
      <c r="E17" s="11">
        <v>2.29</v>
      </c>
      <c r="F17" s="11">
        <f t="shared" si="0"/>
        <v>2.7733333333333334</v>
      </c>
      <c r="G17" s="19">
        <f t="shared" si="1"/>
        <v>2.77</v>
      </c>
      <c r="H17" s="17"/>
      <c r="I17" s="17" t="s">
        <v>30</v>
      </c>
      <c r="J17" s="17">
        <f>(M16^2)/(3*3*4)</f>
        <v>379.40546944444446</v>
      </c>
      <c r="K17" s="17"/>
      <c r="L17" s="17"/>
      <c r="M17" s="17"/>
      <c r="N17" s="17"/>
      <c r="O17" s="17"/>
      <c r="P17" s="17"/>
    </row>
    <row r="18" spans="1:16" x14ac:dyDescent="0.25">
      <c r="A18" s="10">
        <v>2</v>
      </c>
      <c r="B18" s="11" t="s">
        <v>10</v>
      </c>
      <c r="C18" s="11">
        <v>3.68</v>
      </c>
      <c r="D18" s="11">
        <v>4.2</v>
      </c>
      <c r="E18" s="11">
        <v>4.05</v>
      </c>
      <c r="F18" s="11">
        <f t="shared" si="0"/>
        <v>3.9766666666666666</v>
      </c>
      <c r="G18" s="19">
        <f t="shared" si="1"/>
        <v>3.98</v>
      </c>
      <c r="H18" s="17"/>
      <c r="I18" s="17" t="s">
        <v>31</v>
      </c>
      <c r="J18" s="17">
        <f>(SUMSQ(M4:M15))/3-J17</f>
        <v>1.5101638888888829</v>
      </c>
      <c r="K18" s="17"/>
      <c r="L18" s="44" t="s">
        <v>45</v>
      </c>
      <c r="M18" s="45"/>
      <c r="N18" s="45"/>
      <c r="O18" s="45"/>
      <c r="P18" s="45"/>
    </row>
    <row r="19" spans="1:16" x14ac:dyDescent="0.25">
      <c r="A19" s="10">
        <v>2</v>
      </c>
      <c r="B19" s="11" t="s">
        <v>11</v>
      </c>
      <c r="C19" s="11">
        <v>3.56</v>
      </c>
      <c r="D19" s="11">
        <v>2.94</v>
      </c>
      <c r="E19" s="11">
        <v>3.22</v>
      </c>
      <c r="F19" s="11">
        <f t="shared" si="0"/>
        <v>3.24</v>
      </c>
      <c r="G19" s="19">
        <f t="shared" si="1"/>
        <v>3.24</v>
      </c>
      <c r="H19" s="17"/>
      <c r="I19" s="17" t="s">
        <v>32</v>
      </c>
      <c r="J19" s="17">
        <f>(SUMSQ(J16:L16))/12-J17</f>
        <v>0.46242222222224427</v>
      </c>
      <c r="K19" s="17"/>
    </row>
    <row r="20" spans="1:16" x14ac:dyDescent="0.25">
      <c r="A20" s="10">
        <v>2</v>
      </c>
      <c r="B20" s="11" t="s">
        <v>12</v>
      </c>
      <c r="C20" s="11">
        <v>4.26</v>
      </c>
      <c r="D20" s="11">
        <v>3.22</v>
      </c>
      <c r="E20" s="11">
        <v>4.0199999999999996</v>
      </c>
      <c r="F20" s="11">
        <f t="shared" si="0"/>
        <v>3.8333333333333335</v>
      </c>
      <c r="G20" s="19">
        <f t="shared" si="1"/>
        <v>3.83</v>
      </c>
      <c r="H20" s="17"/>
      <c r="I20" s="17" t="s">
        <v>33</v>
      </c>
      <c r="J20" s="17">
        <f>SUMSQ(J4:L15)-J17</f>
        <v>3.9868305555556276</v>
      </c>
      <c r="K20" s="17"/>
      <c r="L20" s="23"/>
      <c r="M20" s="23" t="s">
        <v>34</v>
      </c>
      <c r="N20" s="23" t="s">
        <v>35</v>
      </c>
      <c r="O20" s="23" t="s">
        <v>36</v>
      </c>
      <c r="P20" s="23" t="s">
        <v>41</v>
      </c>
    </row>
    <row r="21" spans="1:16" x14ac:dyDescent="0.25">
      <c r="A21" s="10">
        <v>2</v>
      </c>
      <c r="B21" s="11" t="s">
        <v>13</v>
      </c>
      <c r="C21" s="11">
        <v>3.51</v>
      </c>
      <c r="D21" s="11">
        <v>3.84</v>
      </c>
      <c r="E21" s="11">
        <v>3.6</v>
      </c>
      <c r="F21" s="11">
        <f t="shared" si="0"/>
        <v>3.65</v>
      </c>
      <c r="G21" s="19">
        <f t="shared" si="1"/>
        <v>3.65</v>
      </c>
      <c r="H21" s="17"/>
      <c r="I21" s="17" t="s">
        <v>42</v>
      </c>
      <c r="J21" s="17">
        <f>(SUMSQ(M25:O25)/(3*4))-J17</f>
        <v>7.8572222222192067E-2</v>
      </c>
      <c r="K21" s="17"/>
      <c r="L21" s="23" t="s">
        <v>37</v>
      </c>
      <c r="M21" s="23">
        <v>8.49</v>
      </c>
      <c r="N21" s="23">
        <v>9.83</v>
      </c>
      <c r="O21" s="23">
        <v>10.33</v>
      </c>
      <c r="P21" s="23">
        <f>SUM(M21:O21)</f>
        <v>28.65</v>
      </c>
    </row>
    <row r="22" spans="1:16" x14ac:dyDescent="0.25">
      <c r="A22" s="10">
        <v>2</v>
      </c>
      <c r="B22" s="11" t="s">
        <v>14</v>
      </c>
      <c r="C22" s="11">
        <v>3</v>
      </c>
      <c r="D22" s="11">
        <v>3.31</v>
      </c>
      <c r="E22" s="11">
        <v>2.92</v>
      </c>
      <c r="F22" s="11">
        <f t="shared" si="0"/>
        <v>3.0766666666666667</v>
      </c>
      <c r="G22" s="19">
        <f t="shared" si="1"/>
        <v>3.08</v>
      </c>
      <c r="H22" s="17"/>
      <c r="I22" s="17" t="s">
        <v>43</v>
      </c>
      <c r="J22" s="17">
        <f>(SUMSQ(P21:P24)/(3*3))-J17</f>
        <v>0.4395416666666847</v>
      </c>
      <c r="K22" s="17"/>
      <c r="L22" s="23" t="s">
        <v>38</v>
      </c>
      <c r="M22" s="23">
        <v>9.68</v>
      </c>
      <c r="N22" s="23">
        <v>10.030000000000001</v>
      </c>
      <c r="O22" s="23">
        <v>9.5300000000000011</v>
      </c>
      <c r="P22" s="23">
        <f>SUM(M22:O22)</f>
        <v>29.240000000000002</v>
      </c>
    </row>
    <row r="23" spans="1:16" x14ac:dyDescent="0.25">
      <c r="A23" s="10">
        <v>2</v>
      </c>
      <c r="B23" s="11" t="s">
        <v>15</v>
      </c>
      <c r="C23" s="11">
        <v>4.05</v>
      </c>
      <c r="D23" s="11">
        <v>3.8</v>
      </c>
      <c r="E23" s="11">
        <v>3.8</v>
      </c>
      <c r="F23" s="11">
        <f t="shared" si="0"/>
        <v>3.8833333333333329</v>
      </c>
      <c r="G23" s="19">
        <f t="shared" si="1"/>
        <v>3.88</v>
      </c>
      <c r="H23" s="17"/>
      <c r="I23" s="17" t="s">
        <v>44</v>
      </c>
      <c r="J23" s="17">
        <f>(SUMSQ(M4:M15)/(3))-J17-J21-J22</f>
        <v>0.99205000000000609</v>
      </c>
      <c r="K23" s="17"/>
      <c r="L23" s="23" t="s">
        <v>39</v>
      </c>
      <c r="M23" s="23">
        <v>9</v>
      </c>
      <c r="N23" s="23">
        <v>9.870000000000001</v>
      </c>
      <c r="O23" s="23">
        <v>9.3000000000000007</v>
      </c>
      <c r="P23" s="23">
        <f>SUM(M23:O23)</f>
        <v>28.17</v>
      </c>
    </row>
    <row r="24" spans="1:16" x14ac:dyDescent="0.25">
      <c r="A24" s="10">
        <v>2</v>
      </c>
      <c r="B24" s="11" t="s">
        <v>16</v>
      </c>
      <c r="C24" s="11">
        <v>3.36</v>
      </c>
      <c r="D24" s="11">
        <v>3.81</v>
      </c>
      <c r="E24" s="11">
        <v>2.89</v>
      </c>
      <c r="F24" s="11">
        <f t="shared" si="0"/>
        <v>3.3533333333333335</v>
      </c>
      <c r="G24" s="19">
        <f t="shared" si="1"/>
        <v>3.35</v>
      </c>
      <c r="H24" s="17"/>
      <c r="I24" s="17" t="s">
        <v>46</v>
      </c>
      <c r="J24" s="17">
        <f>J20-J19-J21-J22-J23</f>
        <v>2.0142444444445005</v>
      </c>
      <c r="K24" s="17"/>
      <c r="L24" s="23" t="s">
        <v>40</v>
      </c>
      <c r="M24" s="23">
        <v>11.03</v>
      </c>
      <c r="N24" s="23">
        <v>9.81</v>
      </c>
      <c r="O24" s="23">
        <v>9.9699999999999989</v>
      </c>
      <c r="P24" s="23">
        <f>SUM(M24:O24)</f>
        <v>30.81</v>
      </c>
    </row>
    <row r="25" spans="1:16" x14ac:dyDescent="0.25">
      <c r="A25" s="10">
        <v>2</v>
      </c>
      <c r="B25" s="11" t="s">
        <v>17</v>
      </c>
      <c r="C25" s="11">
        <v>3.15</v>
      </c>
      <c r="D25" s="11">
        <v>3.31</v>
      </c>
      <c r="E25" s="11">
        <v>3.3</v>
      </c>
      <c r="F25" s="11">
        <f t="shared" si="0"/>
        <v>3.2533333333333334</v>
      </c>
      <c r="G25" s="19">
        <f t="shared" si="1"/>
        <v>3.25</v>
      </c>
      <c r="H25" s="17"/>
      <c r="I25" s="17"/>
      <c r="J25" s="17"/>
      <c r="K25" s="17"/>
      <c r="L25" s="23" t="s">
        <v>41</v>
      </c>
      <c r="M25" s="23">
        <f>SUM(M21:M24)</f>
        <v>38.200000000000003</v>
      </c>
      <c r="N25" s="23">
        <f>SUM(N21:N24)</f>
        <v>39.54</v>
      </c>
      <c r="O25" s="23">
        <f>SUM(O21:O24)</f>
        <v>39.129999999999995</v>
      </c>
      <c r="P25" s="23">
        <f>SUM(P21:P24)</f>
        <v>116.87</v>
      </c>
    </row>
    <row r="26" spans="1:16" x14ac:dyDescent="0.25">
      <c r="A26" s="10">
        <v>2</v>
      </c>
      <c r="B26" s="11" t="s">
        <v>18</v>
      </c>
      <c r="C26" s="11">
        <v>3.98</v>
      </c>
      <c r="D26" s="11">
        <v>3.52</v>
      </c>
      <c r="E26" s="11">
        <v>4.13</v>
      </c>
      <c r="F26" s="11">
        <f t="shared" si="0"/>
        <v>3.8766666666666665</v>
      </c>
      <c r="G26" s="19">
        <f t="shared" si="1"/>
        <v>3.88</v>
      </c>
      <c r="H26" s="17"/>
      <c r="I26" s="17" t="s">
        <v>47</v>
      </c>
      <c r="J26" s="17"/>
      <c r="K26" s="17"/>
      <c r="L26" s="17"/>
      <c r="M26" s="17"/>
      <c r="N26" s="17"/>
      <c r="O26" s="17"/>
      <c r="P26" s="17"/>
    </row>
    <row r="27" spans="1:16" x14ac:dyDescent="0.25">
      <c r="A27" s="10">
        <v>3</v>
      </c>
      <c r="B27" s="11" t="s">
        <v>7</v>
      </c>
      <c r="C27" s="11">
        <v>2.13</v>
      </c>
      <c r="D27" s="11">
        <v>3.09</v>
      </c>
      <c r="E27" s="11">
        <v>2.86</v>
      </c>
      <c r="F27" s="11">
        <f t="shared" si="0"/>
        <v>2.6933333333333334</v>
      </c>
      <c r="G27" s="19">
        <f t="shared" si="1"/>
        <v>2.69</v>
      </c>
      <c r="H27" s="17"/>
      <c r="I27" s="46" t="s">
        <v>49</v>
      </c>
      <c r="J27" s="46" t="s">
        <v>48</v>
      </c>
      <c r="K27" s="46" t="s">
        <v>50</v>
      </c>
      <c r="L27" s="46" t="s">
        <v>51</v>
      </c>
      <c r="M27" s="46" t="s">
        <v>52</v>
      </c>
      <c r="N27" s="46" t="s">
        <v>53</v>
      </c>
      <c r="O27" s="46"/>
      <c r="P27" s="46" t="s">
        <v>54</v>
      </c>
    </row>
    <row r="28" spans="1:16" x14ac:dyDescent="0.25">
      <c r="A28" s="10">
        <v>3</v>
      </c>
      <c r="B28" s="11" t="s">
        <v>8</v>
      </c>
      <c r="C28" s="11">
        <v>3.57</v>
      </c>
      <c r="D28" s="11">
        <v>3.59</v>
      </c>
      <c r="E28" s="11">
        <v>2.91</v>
      </c>
      <c r="F28" s="11">
        <f t="shared" si="0"/>
        <v>3.3566666666666669</v>
      </c>
      <c r="G28" s="19">
        <f t="shared" si="1"/>
        <v>3.36</v>
      </c>
      <c r="H28" s="17"/>
      <c r="I28" s="46"/>
      <c r="J28" s="46"/>
      <c r="K28" s="46"/>
      <c r="L28" s="46"/>
      <c r="M28" s="46"/>
      <c r="N28" s="25">
        <v>0.05</v>
      </c>
      <c r="O28" s="25">
        <v>0.01</v>
      </c>
      <c r="P28" s="46"/>
    </row>
    <row r="29" spans="1:16" x14ac:dyDescent="0.25">
      <c r="A29" s="10">
        <v>3</v>
      </c>
      <c r="B29" s="11" t="s">
        <v>9</v>
      </c>
      <c r="C29" s="11">
        <v>3.19</v>
      </c>
      <c r="D29" s="11">
        <v>3.07</v>
      </c>
      <c r="E29" s="11">
        <v>2.71</v>
      </c>
      <c r="F29" s="11">
        <f t="shared" si="0"/>
        <v>2.9899999999999998</v>
      </c>
      <c r="G29" s="19">
        <f t="shared" si="1"/>
        <v>2.99</v>
      </c>
      <c r="H29" s="17"/>
      <c r="I29" s="25" t="s">
        <v>55</v>
      </c>
      <c r="J29" s="24">
        <f>3-1</f>
        <v>2</v>
      </c>
      <c r="K29" s="24">
        <f>J19</f>
        <v>0.46242222222224427</v>
      </c>
      <c r="L29" s="24">
        <f>K29/J29</f>
        <v>0.23121111111112214</v>
      </c>
      <c r="M29" s="24">
        <f>L29/L33</f>
        <v>2.5253362165025157</v>
      </c>
      <c r="N29" s="27">
        <v>3.44</v>
      </c>
      <c r="O29" s="27">
        <v>5.72</v>
      </c>
      <c r="P29" s="24" t="s">
        <v>61</v>
      </c>
    </row>
    <row r="30" spans="1:16" x14ac:dyDescent="0.25">
      <c r="A30" s="10">
        <v>3</v>
      </c>
      <c r="B30" s="11" t="s">
        <v>10</v>
      </c>
      <c r="C30" s="11">
        <v>2.98</v>
      </c>
      <c r="D30" s="11">
        <v>3.92</v>
      </c>
      <c r="E30" s="11">
        <v>3.65</v>
      </c>
      <c r="F30" s="11">
        <f t="shared" si="0"/>
        <v>3.5166666666666671</v>
      </c>
      <c r="G30" s="19">
        <f t="shared" si="1"/>
        <v>3.52</v>
      </c>
      <c r="H30" s="17"/>
      <c r="I30" s="25" t="s">
        <v>56</v>
      </c>
      <c r="J30" s="24">
        <f>3-1</f>
        <v>2</v>
      </c>
      <c r="K30" s="24">
        <f>J21</f>
        <v>7.8572222222192067E-2</v>
      </c>
      <c r="L30" s="24">
        <f>K30/J30</f>
        <v>3.9286111111096034E-2</v>
      </c>
      <c r="M30" s="24">
        <f>L30/L33</f>
        <v>0.4290911397710086</v>
      </c>
      <c r="N30" s="27">
        <v>3.44</v>
      </c>
      <c r="O30" s="27">
        <v>5.72</v>
      </c>
      <c r="P30" s="24" t="s">
        <v>61</v>
      </c>
    </row>
    <row r="31" spans="1:16" x14ac:dyDescent="0.25">
      <c r="A31" s="10">
        <v>3</v>
      </c>
      <c r="B31" s="11" t="s">
        <v>11</v>
      </c>
      <c r="C31" s="11">
        <v>3.23</v>
      </c>
      <c r="D31" s="11">
        <v>3.99</v>
      </c>
      <c r="E31" s="11">
        <v>3.5</v>
      </c>
      <c r="F31" s="11">
        <f t="shared" si="0"/>
        <v>3.5733333333333337</v>
      </c>
      <c r="G31" s="19">
        <f t="shared" si="1"/>
        <v>3.57</v>
      </c>
      <c r="H31" s="17"/>
      <c r="I31" s="25" t="s">
        <v>57</v>
      </c>
      <c r="J31" s="24">
        <f>4-1</f>
        <v>3</v>
      </c>
      <c r="K31" s="24">
        <f>J22</f>
        <v>0.4395416666666847</v>
      </c>
      <c r="L31" s="24">
        <f>K31/J31</f>
        <v>0.14651388888889491</v>
      </c>
      <c r="M31" s="24">
        <f>L31/L33</f>
        <v>1.6002554031840108</v>
      </c>
      <c r="N31" s="27">
        <v>3.05</v>
      </c>
      <c r="O31" s="27">
        <v>4.82</v>
      </c>
      <c r="P31" s="24" t="s">
        <v>61</v>
      </c>
    </row>
    <row r="32" spans="1:16" x14ac:dyDescent="0.25">
      <c r="A32" s="10">
        <v>3</v>
      </c>
      <c r="B32" s="11" t="s">
        <v>12</v>
      </c>
      <c r="C32" s="11">
        <v>3.68</v>
      </c>
      <c r="D32" s="11">
        <v>2.78</v>
      </c>
      <c r="E32" s="11">
        <v>3.3</v>
      </c>
      <c r="F32" s="11">
        <f t="shared" si="0"/>
        <v>3.2533333333333334</v>
      </c>
      <c r="G32" s="19">
        <f t="shared" si="1"/>
        <v>3.25</v>
      </c>
      <c r="H32" s="17"/>
      <c r="I32" s="25" t="s">
        <v>58</v>
      </c>
      <c r="J32" s="24">
        <f>(3-1)*(4-1)</f>
        <v>6</v>
      </c>
      <c r="K32" s="24">
        <f>J23</f>
        <v>0.99205000000000609</v>
      </c>
      <c r="L32" s="24">
        <f>K32/J32</f>
        <v>0.16534166666666769</v>
      </c>
      <c r="M32" s="24">
        <f>L32/L33</f>
        <v>1.8058963383016124</v>
      </c>
      <c r="N32" s="27">
        <v>2.5499999999999998</v>
      </c>
      <c r="O32" s="27">
        <v>3.76</v>
      </c>
      <c r="P32" s="24" t="s">
        <v>61</v>
      </c>
    </row>
    <row r="33" spans="1:16" x14ac:dyDescent="0.25">
      <c r="A33" s="10">
        <v>3</v>
      </c>
      <c r="B33" s="11" t="s">
        <v>13</v>
      </c>
      <c r="C33" s="11">
        <v>3.06</v>
      </c>
      <c r="D33" s="11">
        <v>3.02</v>
      </c>
      <c r="E33" s="11">
        <v>3.27</v>
      </c>
      <c r="F33" s="11">
        <f t="shared" si="0"/>
        <v>3.1166666666666667</v>
      </c>
      <c r="G33" s="19">
        <f t="shared" si="1"/>
        <v>3.12</v>
      </c>
      <c r="H33" s="17"/>
      <c r="I33" s="25" t="s">
        <v>59</v>
      </c>
      <c r="J33" s="24">
        <f>((3*4)-1)*(3-1)</f>
        <v>22</v>
      </c>
      <c r="K33" s="24">
        <f>J24</f>
        <v>2.0142444444445005</v>
      </c>
      <c r="L33" s="24">
        <f>K33/J33</f>
        <v>9.1556565656568209E-2</v>
      </c>
      <c r="M33" s="24"/>
      <c r="N33" s="24"/>
      <c r="O33" s="24"/>
      <c r="P33" s="24"/>
    </row>
    <row r="34" spans="1:16" x14ac:dyDescent="0.25">
      <c r="A34" s="10">
        <v>3</v>
      </c>
      <c r="B34" s="11" t="s">
        <v>14</v>
      </c>
      <c r="C34" s="11">
        <v>3.57</v>
      </c>
      <c r="D34" s="11">
        <v>3.48</v>
      </c>
      <c r="E34" s="11">
        <v>3.76</v>
      </c>
      <c r="F34" s="11">
        <f t="shared" si="0"/>
        <v>3.6033333333333331</v>
      </c>
      <c r="G34" s="19">
        <f t="shared" si="1"/>
        <v>3.6</v>
      </c>
      <c r="H34" s="17"/>
      <c r="I34" s="25" t="s">
        <v>60</v>
      </c>
      <c r="J34" s="24">
        <f>(3*4*3)-1</f>
        <v>35</v>
      </c>
      <c r="K34" s="24"/>
      <c r="L34" s="24"/>
      <c r="M34" s="24"/>
      <c r="N34" s="24"/>
      <c r="O34" s="24"/>
      <c r="P34" s="24"/>
    </row>
    <row r="35" spans="1:16" x14ac:dyDescent="0.25">
      <c r="A35" s="10">
        <v>3</v>
      </c>
      <c r="B35" s="11" t="s">
        <v>15</v>
      </c>
      <c r="C35" s="11">
        <v>2.7</v>
      </c>
      <c r="D35" s="11">
        <v>3.6</v>
      </c>
      <c r="E35" s="11">
        <v>2.87</v>
      </c>
      <c r="F35" s="11">
        <f t="shared" si="0"/>
        <v>3.0566666666666671</v>
      </c>
      <c r="G35" s="19">
        <f t="shared" si="1"/>
        <v>3.06</v>
      </c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25">
      <c r="A36" s="10">
        <v>3</v>
      </c>
      <c r="B36" s="11" t="s">
        <v>16</v>
      </c>
      <c r="C36" s="11">
        <v>3.34</v>
      </c>
      <c r="D36" s="11">
        <v>2.63</v>
      </c>
      <c r="E36" s="11">
        <v>3.15</v>
      </c>
      <c r="F36" s="11">
        <f t="shared" si="0"/>
        <v>3.0399999999999996</v>
      </c>
      <c r="G36" s="19">
        <f t="shared" si="1"/>
        <v>3.04</v>
      </c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25">
      <c r="A37" s="10">
        <v>3</v>
      </c>
      <c r="B37" s="11" t="s">
        <v>17</v>
      </c>
      <c r="C37" s="11">
        <v>2.88</v>
      </c>
      <c r="D37" s="11">
        <v>2.91</v>
      </c>
      <c r="E37" s="11">
        <v>3.21</v>
      </c>
      <c r="F37" s="11">
        <f t="shared" si="0"/>
        <v>3</v>
      </c>
      <c r="G37" s="19">
        <f t="shared" si="1"/>
        <v>3</v>
      </c>
      <c r="H37" s="17"/>
      <c r="N37" s="17"/>
      <c r="O37" s="17"/>
      <c r="P37" s="17"/>
    </row>
    <row r="38" spans="1:16" x14ac:dyDescent="0.25">
      <c r="A38" s="10">
        <v>3</v>
      </c>
      <c r="B38" s="11" t="s">
        <v>18</v>
      </c>
      <c r="C38" s="11">
        <v>2.76</v>
      </c>
      <c r="D38" s="11">
        <v>2.6</v>
      </c>
      <c r="E38" s="11">
        <v>2.5299999999999998</v>
      </c>
      <c r="F38" s="11">
        <f t="shared" si="0"/>
        <v>2.6299999999999994</v>
      </c>
      <c r="G38" s="19">
        <f t="shared" si="1"/>
        <v>2.63</v>
      </c>
      <c r="H38" s="17"/>
      <c r="N38" s="17"/>
      <c r="O38" s="17"/>
      <c r="P38" s="17"/>
    </row>
    <row r="39" spans="1:16" x14ac:dyDescent="0.25">
      <c r="A39" s="3"/>
    </row>
  </sheetData>
  <mergeCells count="14">
    <mergeCell ref="O2:O3"/>
    <mergeCell ref="A1:F1"/>
    <mergeCell ref="J2:L2"/>
    <mergeCell ref="I2:I3"/>
    <mergeCell ref="M2:M3"/>
    <mergeCell ref="N2:N3"/>
    <mergeCell ref="L18:P18"/>
    <mergeCell ref="N27:O27"/>
    <mergeCell ref="P27:P28"/>
    <mergeCell ref="I27:I28"/>
    <mergeCell ref="J27:J28"/>
    <mergeCell ref="K27:K28"/>
    <mergeCell ref="L27:L28"/>
    <mergeCell ref="M27:M28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I2" sqref="I2:N15"/>
    </sheetView>
  </sheetViews>
  <sheetFormatPr defaultColWidth="10.140625" defaultRowHeight="15.75" x14ac:dyDescent="0.25"/>
  <cols>
    <col min="1" max="1" width="8.28515625" style="16" customWidth="1"/>
    <col min="2" max="2" width="10.7109375" style="16" customWidth="1"/>
    <col min="3" max="5" width="15.140625" style="16" customWidth="1"/>
    <col min="6" max="6" width="12.28515625" style="16" customWidth="1"/>
    <col min="7" max="7" width="8.5703125" style="16" customWidth="1"/>
    <col min="8" max="8" width="10.140625" style="17"/>
    <col min="9" max="9" width="16.85546875" style="17" customWidth="1"/>
    <col min="10" max="16384" width="10.140625" style="17"/>
  </cols>
  <sheetData>
    <row r="1" spans="1:15" ht="18.75" x14ac:dyDescent="0.25">
      <c r="A1" s="48" t="s">
        <v>24</v>
      </c>
      <c r="B1" s="48"/>
      <c r="C1" s="48"/>
      <c r="D1" s="48"/>
      <c r="E1" s="48"/>
      <c r="F1" s="48"/>
    </row>
    <row r="2" spans="1:15" s="80" customFormat="1" ht="15" customHeight="1" x14ac:dyDescent="0.25">
      <c r="A2" s="78" t="s">
        <v>0</v>
      </c>
      <c r="B2" s="78" t="s">
        <v>1</v>
      </c>
      <c r="C2" s="78" t="s">
        <v>2</v>
      </c>
      <c r="D2" s="78" t="s">
        <v>3</v>
      </c>
      <c r="E2" s="78" t="s">
        <v>4</v>
      </c>
      <c r="F2" s="78" t="s">
        <v>5</v>
      </c>
      <c r="G2" s="79" t="s">
        <v>19</v>
      </c>
      <c r="I2" s="74" t="s">
        <v>22</v>
      </c>
      <c r="J2" s="74" t="s">
        <v>20</v>
      </c>
      <c r="K2" s="74"/>
      <c r="L2" s="74"/>
      <c r="M2" s="75" t="s">
        <v>21</v>
      </c>
      <c r="N2" s="75" t="s">
        <v>5</v>
      </c>
      <c r="O2" s="74" t="s">
        <v>19</v>
      </c>
    </row>
    <row r="3" spans="1:15" s="80" customFormat="1" ht="15" customHeight="1" x14ac:dyDescent="0.25">
      <c r="A3" s="69">
        <v>1</v>
      </c>
      <c r="B3" s="70" t="s">
        <v>7</v>
      </c>
      <c r="C3" s="70">
        <v>3.92</v>
      </c>
      <c r="D3" s="70">
        <v>3.9</v>
      </c>
      <c r="E3" s="70">
        <v>3.99</v>
      </c>
      <c r="F3" s="70">
        <f t="shared" ref="F3:F38" si="0">AVERAGE(C3:E3)</f>
        <v>3.936666666666667</v>
      </c>
      <c r="G3" s="81">
        <f t="shared" ref="G3:G38" si="1">ROUND(F3,2)</f>
        <v>3.94</v>
      </c>
      <c r="I3" s="74"/>
      <c r="J3" s="71">
        <v>1</v>
      </c>
      <c r="K3" s="71">
        <v>2</v>
      </c>
      <c r="L3" s="71">
        <v>3</v>
      </c>
      <c r="M3" s="76"/>
      <c r="N3" s="76"/>
      <c r="O3" s="74"/>
    </row>
    <row r="4" spans="1:15" s="80" customFormat="1" ht="15" customHeight="1" x14ac:dyDescent="0.25">
      <c r="A4" s="69">
        <v>1</v>
      </c>
      <c r="B4" s="70" t="s">
        <v>8</v>
      </c>
      <c r="C4" s="70">
        <v>4.68</v>
      </c>
      <c r="D4" s="70">
        <v>5.09</v>
      </c>
      <c r="E4" s="70">
        <v>4.2</v>
      </c>
      <c r="F4" s="70">
        <f t="shared" si="0"/>
        <v>4.6566666666666663</v>
      </c>
      <c r="G4" s="81">
        <f t="shared" si="1"/>
        <v>4.66</v>
      </c>
      <c r="I4" s="72" t="s">
        <v>7</v>
      </c>
      <c r="J4" s="71">
        <v>3.94</v>
      </c>
      <c r="K4" s="71">
        <v>3.96</v>
      </c>
      <c r="L4" s="71">
        <v>3.65</v>
      </c>
      <c r="M4" s="71">
        <f>SUM(J4:L4)</f>
        <v>11.55</v>
      </c>
      <c r="N4" s="77">
        <f>AVERAGE(J4:L4)</f>
        <v>3.85</v>
      </c>
      <c r="O4" s="71">
        <f>ROUND(N4,2)</f>
        <v>3.85</v>
      </c>
    </row>
    <row r="5" spans="1:15" s="80" customFormat="1" ht="15" customHeight="1" x14ac:dyDescent="0.25">
      <c r="A5" s="69">
        <v>1</v>
      </c>
      <c r="B5" s="70" t="s">
        <v>9</v>
      </c>
      <c r="C5" s="70">
        <v>4.01</v>
      </c>
      <c r="D5" s="70">
        <v>4.05</v>
      </c>
      <c r="E5" s="70">
        <v>5.17</v>
      </c>
      <c r="F5" s="70">
        <f t="shared" si="0"/>
        <v>4.4099999999999993</v>
      </c>
      <c r="G5" s="81">
        <f t="shared" si="1"/>
        <v>4.41</v>
      </c>
      <c r="I5" s="72" t="s">
        <v>8</v>
      </c>
      <c r="J5" s="71">
        <v>4.66</v>
      </c>
      <c r="K5" s="71">
        <v>4.28</v>
      </c>
      <c r="L5" s="71">
        <v>4.09</v>
      </c>
      <c r="M5" s="71">
        <f t="shared" ref="M5:M15" si="2">SUM(J5:L5)</f>
        <v>13.030000000000001</v>
      </c>
      <c r="N5" s="77">
        <f>AVERAGE(J5:L5)</f>
        <v>4.3433333333333337</v>
      </c>
      <c r="O5" s="71">
        <f t="shared" ref="O5:O15" si="3">ROUND(N5,2)</f>
        <v>4.34</v>
      </c>
    </row>
    <row r="6" spans="1:15" s="80" customFormat="1" ht="15" customHeight="1" x14ac:dyDescent="0.25">
      <c r="A6" s="69">
        <v>1</v>
      </c>
      <c r="B6" s="70" t="s">
        <v>10</v>
      </c>
      <c r="C6" s="70">
        <v>4.3499999999999996</v>
      </c>
      <c r="D6" s="70">
        <v>3.75</v>
      </c>
      <c r="E6" s="70">
        <v>4.12</v>
      </c>
      <c r="F6" s="70">
        <f t="shared" si="0"/>
        <v>4.0733333333333333</v>
      </c>
      <c r="G6" s="81">
        <f t="shared" si="1"/>
        <v>4.07</v>
      </c>
      <c r="I6" s="72" t="s">
        <v>9</v>
      </c>
      <c r="J6" s="71">
        <v>4.41</v>
      </c>
      <c r="K6" s="71">
        <v>4.08</v>
      </c>
      <c r="L6" s="71">
        <v>4.28</v>
      </c>
      <c r="M6" s="71">
        <f t="shared" si="2"/>
        <v>12.77</v>
      </c>
      <c r="N6" s="77">
        <f t="shared" ref="N6:N15" si="4">AVERAGE(J6:L6)</f>
        <v>4.2566666666666668</v>
      </c>
      <c r="O6" s="71">
        <f t="shared" si="3"/>
        <v>4.26</v>
      </c>
    </row>
    <row r="7" spans="1:15" s="80" customFormat="1" ht="15" customHeight="1" x14ac:dyDescent="0.25">
      <c r="A7" s="69">
        <v>1</v>
      </c>
      <c r="B7" s="70" t="s">
        <v>11</v>
      </c>
      <c r="C7" s="70">
        <v>4.88</v>
      </c>
      <c r="D7" s="70">
        <v>3.76</v>
      </c>
      <c r="E7" s="70">
        <v>4.5599999999999996</v>
      </c>
      <c r="F7" s="70">
        <f t="shared" si="0"/>
        <v>4.3999999999999995</v>
      </c>
      <c r="G7" s="81">
        <f t="shared" si="1"/>
        <v>4.4000000000000004</v>
      </c>
      <c r="I7" s="72" t="s">
        <v>10</v>
      </c>
      <c r="J7" s="71">
        <v>4.07</v>
      </c>
      <c r="K7" s="71">
        <v>4.1900000000000004</v>
      </c>
      <c r="L7" s="71">
        <v>4.07</v>
      </c>
      <c r="M7" s="71">
        <f t="shared" si="2"/>
        <v>12.330000000000002</v>
      </c>
      <c r="N7" s="77">
        <f t="shared" si="4"/>
        <v>4.1100000000000003</v>
      </c>
      <c r="O7" s="71">
        <f t="shared" si="3"/>
        <v>4.1100000000000003</v>
      </c>
    </row>
    <row r="8" spans="1:15" s="80" customFormat="1" ht="15" customHeight="1" x14ac:dyDescent="0.25">
      <c r="A8" s="69">
        <v>1</v>
      </c>
      <c r="B8" s="70" t="s">
        <v>12</v>
      </c>
      <c r="C8" s="70">
        <v>3.24</v>
      </c>
      <c r="D8" s="70">
        <v>3.88</v>
      </c>
      <c r="E8" s="70">
        <v>4.26</v>
      </c>
      <c r="F8" s="70">
        <f t="shared" si="0"/>
        <v>3.793333333333333</v>
      </c>
      <c r="G8" s="81">
        <f t="shared" si="1"/>
        <v>3.79</v>
      </c>
      <c r="I8" s="72" t="s">
        <v>11</v>
      </c>
      <c r="J8" s="71">
        <v>4.4000000000000004</v>
      </c>
      <c r="K8" s="71">
        <v>3.44</v>
      </c>
      <c r="L8" s="71">
        <v>4.54</v>
      </c>
      <c r="M8" s="71">
        <f t="shared" si="2"/>
        <v>12.379999999999999</v>
      </c>
      <c r="N8" s="77">
        <f t="shared" si="4"/>
        <v>4.126666666666666</v>
      </c>
      <c r="O8" s="71">
        <f t="shared" si="3"/>
        <v>4.13</v>
      </c>
    </row>
    <row r="9" spans="1:15" s="80" customFormat="1" ht="15" customHeight="1" x14ac:dyDescent="0.25">
      <c r="A9" s="69">
        <v>1</v>
      </c>
      <c r="B9" s="70" t="s">
        <v>13</v>
      </c>
      <c r="C9" s="70">
        <v>3.67</v>
      </c>
      <c r="D9" s="70">
        <v>3.38</v>
      </c>
      <c r="E9" s="70">
        <v>3.81</v>
      </c>
      <c r="F9" s="70">
        <f t="shared" si="0"/>
        <v>3.6199999999999997</v>
      </c>
      <c r="G9" s="81">
        <f t="shared" si="1"/>
        <v>3.62</v>
      </c>
      <c r="I9" s="72" t="s">
        <v>12</v>
      </c>
      <c r="J9" s="71">
        <v>3.79</v>
      </c>
      <c r="K9" s="71">
        <v>4.42</v>
      </c>
      <c r="L9" s="71">
        <v>3.61</v>
      </c>
      <c r="M9" s="71">
        <f t="shared" si="2"/>
        <v>11.82</v>
      </c>
      <c r="N9" s="77">
        <f t="shared" si="4"/>
        <v>3.94</v>
      </c>
      <c r="O9" s="71">
        <f t="shared" si="3"/>
        <v>3.94</v>
      </c>
    </row>
    <row r="10" spans="1:15" s="80" customFormat="1" ht="15" customHeight="1" x14ac:dyDescent="0.25">
      <c r="A10" s="69">
        <v>1</v>
      </c>
      <c r="B10" s="70" t="s">
        <v>14</v>
      </c>
      <c r="C10" s="70">
        <v>4.79</v>
      </c>
      <c r="D10" s="70">
        <v>4.25</v>
      </c>
      <c r="E10" s="70">
        <v>4.46</v>
      </c>
      <c r="F10" s="70">
        <f t="shared" si="0"/>
        <v>4.5</v>
      </c>
      <c r="G10" s="81">
        <f t="shared" si="1"/>
        <v>4.5</v>
      </c>
      <c r="I10" s="72" t="s">
        <v>13</v>
      </c>
      <c r="J10" s="71">
        <v>3.62</v>
      </c>
      <c r="K10" s="71">
        <v>4.8499999999999996</v>
      </c>
      <c r="L10" s="71">
        <v>4.57</v>
      </c>
      <c r="M10" s="71">
        <f t="shared" si="2"/>
        <v>13.04</v>
      </c>
      <c r="N10" s="77">
        <f t="shared" si="4"/>
        <v>4.3466666666666667</v>
      </c>
      <c r="O10" s="71">
        <f t="shared" si="3"/>
        <v>4.3499999999999996</v>
      </c>
    </row>
    <row r="11" spans="1:15" s="80" customFormat="1" ht="15" customHeight="1" x14ac:dyDescent="0.25">
      <c r="A11" s="69">
        <v>1</v>
      </c>
      <c r="B11" s="70" t="s">
        <v>15</v>
      </c>
      <c r="C11" s="70">
        <v>4.08</v>
      </c>
      <c r="D11" s="70">
        <v>4.26</v>
      </c>
      <c r="E11" s="70">
        <v>4.3899999999999997</v>
      </c>
      <c r="F11" s="70">
        <f t="shared" si="0"/>
        <v>4.2433333333333332</v>
      </c>
      <c r="G11" s="81">
        <f t="shared" si="1"/>
        <v>4.24</v>
      </c>
      <c r="I11" s="72" t="s">
        <v>14</v>
      </c>
      <c r="J11" s="71">
        <v>4.5</v>
      </c>
      <c r="K11" s="71">
        <v>3.41</v>
      </c>
      <c r="L11" s="71">
        <v>4.3600000000000003</v>
      </c>
      <c r="M11" s="71">
        <f t="shared" si="2"/>
        <v>12.27</v>
      </c>
      <c r="N11" s="77">
        <f t="shared" si="4"/>
        <v>4.09</v>
      </c>
      <c r="O11" s="71">
        <f t="shared" si="3"/>
        <v>4.09</v>
      </c>
    </row>
    <row r="12" spans="1:15" s="80" customFormat="1" ht="15" customHeight="1" x14ac:dyDescent="0.25">
      <c r="A12" s="69">
        <v>1</v>
      </c>
      <c r="B12" s="70" t="s">
        <v>16</v>
      </c>
      <c r="C12" s="70">
        <v>3.85</v>
      </c>
      <c r="D12" s="70">
        <v>3.85</v>
      </c>
      <c r="E12" s="70">
        <v>4.46</v>
      </c>
      <c r="F12" s="70">
        <f t="shared" si="0"/>
        <v>4.0533333333333337</v>
      </c>
      <c r="G12" s="81">
        <f t="shared" si="1"/>
        <v>4.05</v>
      </c>
      <c r="I12" s="72" t="s">
        <v>15</v>
      </c>
      <c r="J12" s="71">
        <v>4.24</v>
      </c>
      <c r="K12" s="71">
        <v>4.7300000000000004</v>
      </c>
      <c r="L12" s="71">
        <v>3.8</v>
      </c>
      <c r="M12" s="71">
        <f t="shared" si="2"/>
        <v>12.77</v>
      </c>
      <c r="N12" s="77">
        <f t="shared" si="4"/>
        <v>4.2566666666666668</v>
      </c>
      <c r="O12" s="71">
        <f t="shared" si="3"/>
        <v>4.26</v>
      </c>
    </row>
    <row r="13" spans="1:15" s="80" customFormat="1" ht="15" customHeight="1" x14ac:dyDescent="0.25">
      <c r="A13" s="69">
        <v>1</v>
      </c>
      <c r="B13" s="70" t="s">
        <v>17</v>
      </c>
      <c r="C13" s="70">
        <v>4.3099999999999996</v>
      </c>
      <c r="D13" s="70">
        <v>4.08</v>
      </c>
      <c r="E13" s="70">
        <v>4.8499999999999996</v>
      </c>
      <c r="F13" s="70">
        <f t="shared" si="0"/>
        <v>4.4133333333333331</v>
      </c>
      <c r="G13" s="81">
        <f t="shared" si="1"/>
        <v>4.41</v>
      </c>
      <c r="I13" s="72" t="s">
        <v>16</v>
      </c>
      <c r="J13" s="71">
        <v>4.05</v>
      </c>
      <c r="K13" s="71">
        <v>4.45</v>
      </c>
      <c r="L13" s="71">
        <v>4.07</v>
      </c>
      <c r="M13" s="71">
        <f t="shared" si="2"/>
        <v>12.57</v>
      </c>
      <c r="N13" s="77">
        <f t="shared" si="4"/>
        <v>4.1900000000000004</v>
      </c>
      <c r="O13" s="71">
        <f t="shared" si="3"/>
        <v>4.1900000000000004</v>
      </c>
    </row>
    <row r="14" spans="1:15" s="80" customFormat="1" ht="15" customHeight="1" x14ac:dyDescent="0.25">
      <c r="A14" s="69">
        <v>1</v>
      </c>
      <c r="B14" s="70" t="s">
        <v>18</v>
      </c>
      <c r="C14" s="70">
        <v>4.12</v>
      </c>
      <c r="D14" s="70">
        <v>4.5599999999999996</v>
      </c>
      <c r="E14" s="70">
        <v>4.21</v>
      </c>
      <c r="F14" s="70">
        <f t="shared" si="0"/>
        <v>4.2966666666666669</v>
      </c>
      <c r="G14" s="81">
        <f t="shared" si="1"/>
        <v>4.3</v>
      </c>
      <c r="I14" s="72" t="s">
        <v>17</v>
      </c>
      <c r="J14" s="71">
        <v>4.41</v>
      </c>
      <c r="K14" s="71">
        <v>3.55</v>
      </c>
      <c r="L14" s="71">
        <v>4.33</v>
      </c>
      <c r="M14" s="71">
        <f t="shared" si="2"/>
        <v>12.29</v>
      </c>
      <c r="N14" s="77">
        <f t="shared" si="4"/>
        <v>4.0966666666666667</v>
      </c>
      <c r="O14" s="71">
        <f t="shared" si="3"/>
        <v>4.0999999999999996</v>
      </c>
    </row>
    <row r="15" spans="1:15" s="80" customFormat="1" ht="15" customHeight="1" x14ac:dyDescent="0.25">
      <c r="A15" s="69">
        <v>2</v>
      </c>
      <c r="B15" s="70" t="s">
        <v>7</v>
      </c>
      <c r="C15" s="70">
        <v>4.16</v>
      </c>
      <c r="D15" s="70">
        <v>3.24</v>
      </c>
      <c r="E15" s="70">
        <v>4.49</v>
      </c>
      <c r="F15" s="70">
        <f t="shared" si="0"/>
        <v>3.9633333333333334</v>
      </c>
      <c r="G15" s="81">
        <f t="shared" si="1"/>
        <v>3.96</v>
      </c>
      <c r="I15" s="72" t="s">
        <v>18</v>
      </c>
      <c r="J15" s="71">
        <v>4.3</v>
      </c>
      <c r="K15" s="71">
        <v>4.54</v>
      </c>
      <c r="L15" s="71">
        <v>3.65</v>
      </c>
      <c r="M15" s="71">
        <f t="shared" si="2"/>
        <v>12.49</v>
      </c>
      <c r="N15" s="77">
        <f t="shared" si="4"/>
        <v>4.1633333333333331</v>
      </c>
      <c r="O15" s="71">
        <f t="shared" si="3"/>
        <v>4.16</v>
      </c>
    </row>
    <row r="16" spans="1:15" x14ac:dyDescent="0.25">
      <c r="A16" s="10">
        <v>2</v>
      </c>
      <c r="B16" s="11" t="s">
        <v>8</v>
      </c>
      <c r="C16" s="11">
        <v>4.6500000000000004</v>
      </c>
      <c r="D16" s="11">
        <v>4.63</v>
      </c>
      <c r="E16" s="11">
        <v>3.55</v>
      </c>
      <c r="F16" s="11">
        <f t="shared" si="0"/>
        <v>4.2766666666666673</v>
      </c>
      <c r="G16" s="19">
        <f t="shared" si="1"/>
        <v>4.28</v>
      </c>
    </row>
    <row r="17" spans="1:16" x14ac:dyDescent="0.25">
      <c r="A17" s="10">
        <v>2</v>
      </c>
      <c r="B17" s="11" t="s">
        <v>9</v>
      </c>
      <c r="C17" s="11">
        <v>5.0999999999999996</v>
      </c>
      <c r="D17" s="11">
        <v>2.72</v>
      </c>
      <c r="E17" s="11">
        <v>4.43</v>
      </c>
      <c r="F17" s="11">
        <f t="shared" si="0"/>
        <v>4.083333333333333</v>
      </c>
      <c r="G17" s="19">
        <f t="shared" si="1"/>
        <v>4.08</v>
      </c>
    </row>
    <row r="18" spans="1:16" x14ac:dyDescent="0.25">
      <c r="A18" s="10">
        <v>2</v>
      </c>
      <c r="B18" s="11" t="s">
        <v>10</v>
      </c>
      <c r="C18" s="11">
        <v>4.1900000000000004</v>
      </c>
      <c r="D18" s="11">
        <v>3.84</v>
      </c>
      <c r="E18" s="11">
        <v>4.53</v>
      </c>
      <c r="F18" s="11">
        <f t="shared" si="0"/>
        <v>4.1866666666666674</v>
      </c>
      <c r="G18" s="19">
        <f t="shared" si="1"/>
        <v>4.1900000000000004</v>
      </c>
      <c r="I18" s="54" t="s">
        <v>49</v>
      </c>
      <c r="J18" s="54" t="s">
        <v>48</v>
      </c>
      <c r="K18" s="54" t="s">
        <v>50</v>
      </c>
      <c r="L18" s="54" t="s">
        <v>51</v>
      </c>
      <c r="M18" s="54" t="s">
        <v>62</v>
      </c>
      <c r="N18" s="52" t="s">
        <v>53</v>
      </c>
      <c r="O18" s="53"/>
      <c r="P18" s="54" t="s">
        <v>63</v>
      </c>
    </row>
    <row r="19" spans="1:16" x14ac:dyDescent="0.25">
      <c r="A19" s="10">
        <v>2</v>
      </c>
      <c r="B19" s="11" t="s">
        <v>11</v>
      </c>
      <c r="C19" s="11">
        <v>3.68</v>
      </c>
      <c r="D19" s="11">
        <v>3.19</v>
      </c>
      <c r="E19" s="11">
        <v>3.44</v>
      </c>
      <c r="F19" s="11">
        <f t="shared" si="0"/>
        <v>3.436666666666667</v>
      </c>
      <c r="G19" s="19">
        <f t="shared" si="1"/>
        <v>3.44</v>
      </c>
      <c r="I19" s="55"/>
      <c r="J19" s="55"/>
      <c r="K19" s="55"/>
      <c r="L19" s="55"/>
      <c r="M19" s="55"/>
      <c r="N19" s="25">
        <v>0.05</v>
      </c>
      <c r="O19" s="25">
        <v>0.01</v>
      </c>
      <c r="P19" s="55"/>
    </row>
    <row r="20" spans="1:16" x14ac:dyDescent="0.25">
      <c r="A20" s="10">
        <v>2</v>
      </c>
      <c r="B20" s="11" t="s">
        <v>12</v>
      </c>
      <c r="C20" s="11">
        <v>4.51</v>
      </c>
      <c r="D20" s="11">
        <v>4.01</v>
      </c>
      <c r="E20" s="11">
        <v>4.75</v>
      </c>
      <c r="F20" s="11">
        <f t="shared" si="0"/>
        <v>4.4233333333333329</v>
      </c>
      <c r="G20" s="19">
        <f t="shared" si="1"/>
        <v>4.42</v>
      </c>
      <c r="I20" s="25" t="s">
        <v>55</v>
      </c>
      <c r="J20" s="24">
        <v>2</v>
      </c>
      <c r="K20" s="24">
        <v>8.0316666666931269E-2</v>
      </c>
      <c r="L20" s="24">
        <v>4.0158333333465634E-2</v>
      </c>
      <c r="M20" s="24">
        <v>0.20852854979319269</v>
      </c>
      <c r="N20" s="24">
        <v>3.44</v>
      </c>
      <c r="O20" s="24">
        <v>5.72</v>
      </c>
      <c r="P20" s="26" t="s">
        <v>61</v>
      </c>
    </row>
    <row r="21" spans="1:16" x14ac:dyDescent="0.25">
      <c r="A21" s="10">
        <v>2</v>
      </c>
      <c r="B21" s="11" t="s">
        <v>13</v>
      </c>
      <c r="C21" s="11">
        <v>4.7</v>
      </c>
      <c r="D21" s="11">
        <v>4.9000000000000004</v>
      </c>
      <c r="E21" s="11">
        <v>4.95</v>
      </c>
      <c r="F21" s="11">
        <f t="shared" si="0"/>
        <v>4.8500000000000005</v>
      </c>
      <c r="G21" s="19">
        <f t="shared" si="1"/>
        <v>4.8499999999999996</v>
      </c>
      <c r="I21" s="25" t="s">
        <v>56</v>
      </c>
      <c r="J21" s="24">
        <v>2</v>
      </c>
      <c r="K21" s="24">
        <v>1.6516666666802848E-2</v>
      </c>
      <c r="L21" s="24">
        <v>8.2583333334014242E-3</v>
      </c>
      <c r="M21" s="24">
        <v>4.2882712771545338E-2</v>
      </c>
      <c r="N21" s="24">
        <v>3.44</v>
      </c>
      <c r="O21" s="24">
        <v>5.72</v>
      </c>
      <c r="P21" s="26" t="s">
        <v>61</v>
      </c>
    </row>
    <row r="22" spans="1:16" x14ac:dyDescent="0.25">
      <c r="A22" s="10">
        <v>2</v>
      </c>
      <c r="B22" s="11" t="s">
        <v>14</v>
      </c>
      <c r="C22" s="11">
        <v>3.47</v>
      </c>
      <c r="D22" s="11">
        <v>3.38</v>
      </c>
      <c r="E22" s="11">
        <v>3.37</v>
      </c>
      <c r="F22" s="11">
        <f t="shared" si="0"/>
        <v>3.4066666666666663</v>
      </c>
      <c r="G22" s="19">
        <f t="shared" si="1"/>
        <v>3.41</v>
      </c>
      <c r="I22" s="25" t="s">
        <v>57</v>
      </c>
      <c r="J22" s="24">
        <v>3</v>
      </c>
      <c r="K22" s="24">
        <v>0.11727500000029067</v>
      </c>
      <c r="L22" s="24">
        <v>3.9091666666763558E-2</v>
      </c>
      <c r="M22" s="24">
        <v>0.20298971302740582</v>
      </c>
      <c r="N22" s="24">
        <v>3.05</v>
      </c>
      <c r="O22" s="24">
        <v>4.82</v>
      </c>
      <c r="P22" s="26" t="s">
        <v>61</v>
      </c>
    </row>
    <row r="23" spans="1:16" x14ac:dyDescent="0.25">
      <c r="A23" s="10">
        <v>2</v>
      </c>
      <c r="B23" s="11" t="s">
        <v>15</v>
      </c>
      <c r="C23" s="11">
        <v>4.41</v>
      </c>
      <c r="D23" s="11">
        <v>4.93</v>
      </c>
      <c r="E23" s="11">
        <v>4.8600000000000003</v>
      </c>
      <c r="F23" s="11">
        <f t="shared" si="0"/>
        <v>4.7333333333333334</v>
      </c>
      <c r="G23" s="19">
        <f t="shared" si="1"/>
        <v>4.7300000000000004</v>
      </c>
      <c r="I23" s="25" t="s">
        <v>58</v>
      </c>
      <c r="J23" s="24">
        <v>6</v>
      </c>
      <c r="K23" s="24">
        <v>0.59581666666645106</v>
      </c>
      <c r="L23" s="24">
        <v>9.9302777777741838E-2</v>
      </c>
      <c r="M23" s="24">
        <v>0.51564550920174224</v>
      </c>
      <c r="N23" s="24">
        <v>2.5499999999999998</v>
      </c>
      <c r="O23" s="24">
        <v>3.76</v>
      </c>
      <c r="P23" s="26" t="s">
        <v>61</v>
      </c>
    </row>
    <row r="24" spans="1:16" x14ac:dyDescent="0.25">
      <c r="A24" s="10">
        <v>2</v>
      </c>
      <c r="B24" s="11" t="s">
        <v>16</v>
      </c>
      <c r="C24" s="11">
        <v>4.51</v>
      </c>
      <c r="D24" s="11">
        <v>4.78</v>
      </c>
      <c r="E24" s="11">
        <v>4.07</v>
      </c>
      <c r="F24" s="11">
        <f t="shared" si="0"/>
        <v>4.4533333333333331</v>
      </c>
      <c r="G24" s="19">
        <f t="shared" si="1"/>
        <v>4.45</v>
      </c>
      <c r="I24" s="25" t="s">
        <v>59</v>
      </c>
      <c r="J24" s="24">
        <v>22</v>
      </c>
      <c r="K24" s="24">
        <v>4.236749999999688</v>
      </c>
      <c r="L24" s="24">
        <v>0.19257954545453126</v>
      </c>
      <c r="M24" s="24"/>
      <c r="N24" s="24"/>
      <c r="O24" s="24"/>
      <c r="P24" s="24"/>
    </row>
    <row r="25" spans="1:16" x14ac:dyDescent="0.25">
      <c r="A25" s="10">
        <v>2</v>
      </c>
      <c r="B25" s="11" t="s">
        <v>17</v>
      </c>
      <c r="C25" s="11">
        <v>3.65</v>
      </c>
      <c r="D25" s="11">
        <v>3.82</v>
      </c>
      <c r="E25" s="11">
        <v>3.18</v>
      </c>
      <c r="F25" s="11">
        <f t="shared" si="0"/>
        <v>3.5500000000000003</v>
      </c>
      <c r="G25" s="19">
        <f t="shared" si="1"/>
        <v>3.55</v>
      </c>
      <c r="I25" s="25" t="s">
        <v>60</v>
      </c>
      <c r="J25" s="24">
        <v>35</v>
      </c>
      <c r="K25" s="24"/>
      <c r="L25" s="24"/>
      <c r="M25" s="24"/>
      <c r="N25" s="24"/>
      <c r="O25" s="24"/>
      <c r="P25" s="24"/>
    </row>
    <row r="26" spans="1:16" x14ac:dyDescent="0.25">
      <c r="A26" s="10">
        <v>2</v>
      </c>
      <c r="B26" s="11" t="s">
        <v>18</v>
      </c>
      <c r="C26" s="11">
        <v>4.21</v>
      </c>
      <c r="D26" s="11">
        <v>4.68</v>
      </c>
      <c r="E26" s="11">
        <v>4.7300000000000004</v>
      </c>
      <c r="F26" s="11">
        <f t="shared" si="0"/>
        <v>4.54</v>
      </c>
      <c r="G26" s="19">
        <f t="shared" si="1"/>
        <v>4.54</v>
      </c>
    </row>
    <row r="27" spans="1:16" x14ac:dyDescent="0.25">
      <c r="A27" s="10">
        <v>3</v>
      </c>
      <c r="B27" s="11" t="s">
        <v>7</v>
      </c>
      <c r="C27" s="11">
        <v>3.39</v>
      </c>
      <c r="D27" s="11">
        <v>3.81</v>
      </c>
      <c r="E27" s="11">
        <v>3.74</v>
      </c>
      <c r="F27" s="11">
        <f t="shared" si="0"/>
        <v>3.6466666666666669</v>
      </c>
      <c r="G27" s="19">
        <f t="shared" si="1"/>
        <v>3.65</v>
      </c>
    </row>
    <row r="28" spans="1:16" x14ac:dyDescent="0.25">
      <c r="A28" s="10">
        <v>3</v>
      </c>
      <c r="B28" s="11" t="s">
        <v>8</v>
      </c>
      <c r="C28" s="11">
        <v>3.76</v>
      </c>
      <c r="D28" s="11">
        <v>4.9800000000000004</v>
      </c>
      <c r="E28" s="11">
        <v>3.54</v>
      </c>
      <c r="F28" s="11">
        <f t="shared" si="0"/>
        <v>4.0933333333333337</v>
      </c>
      <c r="G28" s="19">
        <f t="shared" si="1"/>
        <v>4.09</v>
      </c>
    </row>
    <row r="29" spans="1:16" x14ac:dyDescent="0.25">
      <c r="A29" s="10">
        <v>3</v>
      </c>
      <c r="B29" s="11" t="s">
        <v>9</v>
      </c>
      <c r="C29" s="11">
        <v>4.33</v>
      </c>
      <c r="D29" s="11">
        <v>4.29</v>
      </c>
      <c r="E29" s="11">
        <v>4.2300000000000004</v>
      </c>
      <c r="F29" s="11">
        <f t="shared" si="0"/>
        <v>4.2833333333333341</v>
      </c>
      <c r="G29" s="19">
        <f t="shared" si="1"/>
        <v>4.28</v>
      </c>
    </row>
    <row r="30" spans="1:16" x14ac:dyDescent="0.25">
      <c r="A30" s="10">
        <v>3</v>
      </c>
      <c r="B30" s="11" t="s">
        <v>10</v>
      </c>
      <c r="C30" s="11">
        <v>3.74</v>
      </c>
      <c r="D30" s="11">
        <v>4.37</v>
      </c>
      <c r="E30" s="11">
        <v>4.1100000000000003</v>
      </c>
      <c r="F30" s="11">
        <f t="shared" si="0"/>
        <v>4.0733333333333333</v>
      </c>
      <c r="G30" s="19">
        <f t="shared" si="1"/>
        <v>4.07</v>
      </c>
    </row>
    <row r="31" spans="1:16" x14ac:dyDescent="0.25">
      <c r="A31" s="10">
        <v>3</v>
      </c>
      <c r="B31" s="11" t="s">
        <v>11</v>
      </c>
      <c r="C31" s="11">
        <v>4.29</v>
      </c>
      <c r="D31" s="11">
        <v>4.96</v>
      </c>
      <c r="E31" s="11">
        <v>4.38</v>
      </c>
      <c r="F31" s="11">
        <f t="shared" si="0"/>
        <v>4.543333333333333</v>
      </c>
      <c r="G31" s="19">
        <f t="shared" si="1"/>
        <v>4.54</v>
      </c>
    </row>
    <row r="32" spans="1:16" x14ac:dyDescent="0.25">
      <c r="A32" s="10">
        <v>3</v>
      </c>
      <c r="B32" s="11" t="s">
        <v>12</v>
      </c>
      <c r="C32" s="11">
        <v>4.2300000000000004</v>
      </c>
      <c r="D32" s="11">
        <v>3.58</v>
      </c>
      <c r="E32" s="11">
        <v>3.01</v>
      </c>
      <c r="F32" s="11">
        <f t="shared" si="0"/>
        <v>3.6066666666666669</v>
      </c>
      <c r="G32" s="19">
        <f t="shared" si="1"/>
        <v>3.61</v>
      </c>
    </row>
    <row r="33" spans="1:7" x14ac:dyDescent="0.25">
      <c r="A33" s="10">
        <v>3</v>
      </c>
      <c r="B33" s="11" t="s">
        <v>13</v>
      </c>
      <c r="C33" s="11">
        <v>4.93</v>
      </c>
      <c r="D33" s="11">
        <v>4.4400000000000004</v>
      </c>
      <c r="E33" s="11">
        <v>4.33</v>
      </c>
      <c r="F33" s="11">
        <f t="shared" si="0"/>
        <v>4.5666666666666673</v>
      </c>
      <c r="G33" s="19">
        <f t="shared" si="1"/>
        <v>4.57</v>
      </c>
    </row>
    <row r="34" spans="1:7" x14ac:dyDescent="0.25">
      <c r="A34" s="10">
        <v>3</v>
      </c>
      <c r="B34" s="11" t="s">
        <v>14</v>
      </c>
      <c r="C34" s="11">
        <v>4.42</v>
      </c>
      <c r="D34" s="11">
        <v>3.8</v>
      </c>
      <c r="E34" s="11">
        <v>4.8600000000000003</v>
      </c>
      <c r="F34" s="11">
        <f t="shared" si="0"/>
        <v>4.3599999999999994</v>
      </c>
      <c r="G34" s="19">
        <f t="shared" si="1"/>
        <v>4.3600000000000003</v>
      </c>
    </row>
    <row r="35" spans="1:7" x14ac:dyDescent="0.25">
      <c r="A35" s="10">
        <v>3</v>
      </c>
      <c r="B35" s="11" t="s">
        <v>15</v>
      </c>
      <c r="C35" s="11">
        <v>4.04</v>
      </c>
      <c r="D35" s="11">
        <v>3.53</v>
      </c>
      <c r="E35" s="11">
        <v>3.84</v>
      </c>
      <c r="F35" s="11">
        <f t="shared" si="0"/>
        <v>3.8033333333333332</v>
      </c>
      <c r="G35" s="19">
        <f t="shared" si="1"/>
        <v>3.8</v>
      </c>
    </row>
    <row r="36" spans="1:7" x14ac:dyDescent="0.25">
      <c r="A36" s="10">
        <v>3</v>
      </c>
      <c r="B36" s="11" t="s">
        <v>16</v>
      </c>
      <c r="C36" s="11">
        <v>4.49</v>
      </c>
      <c r="D36" s="11">
        <v>3.63</v>
      </c>
      <c r="E36" s="11">
        <v>4.0999999999999996</v>
      </c>
      <c r="F36" s="11">
        <f t="shared" si="0"/>
        <v>4.0733333333333333</v>
      </c>
      <c r="G36" s="19">
        <f t="shared" si="1"/>
        <v>4.07</v>
      </c>
    </row>
    <row r="37" spans="1:7" x14ac:dyDescent="0.25">
      <c r="A37" s="10">
        <v>3</v>
      </c>
      <c r="B37" s="11" t="s">
        <v>17</v>
      </c>
      <c r="C37" s="11">
        <v>4.13</v>
      </c>
      <c r="D37" s="11">
        <v>4.2300000000000004</v>
      </c>
      <c r="E37" s="11">
        <v>4.6399999999999997</v>
      </c>
      <c r="F37" s="11">
        <f t="shared" si="0"/>
        <v>4.333333333333333</v>
      </c>
      <c r="G37" s="19">
        <f t="shared" si="1"/>
        <v>4.33</v>
      </c>
    </row>
    <row r="38" spans="1:7" x14ac:dyDescent="0.25">
      <c r="A38" s="10">
        <v>3</v>
      </c>
      <c r="B38" s="11" t="s">
        <v>18</v>
      </c>
      <c r="C38" s="11">
        <v>3.57</v>
      </c>
      <c r="D38" s="11">
        <v>3.53</v>
      </c>
      <c r="E38" s="11">
        <v>3.85</v>
      </c>
      <c r="F38" s="11">
        <f t="shared" si="0"/>
        <v>3.65</v>
      </c>
      <c r="G38" s="19">
        <f t="shared" si="1"/>
        <v>3.65</v>
      </c>
    </row>
    <row r="39" spans="1:7" x14ac:dyDescent="0.25">
      <c r="A39" s="15"/>
    </row>
  </sheetData>
  <mergeCells count="13">
    <mergeCell ref="O2:O3"/>
    <mergeCell ref="A1:F1"/>
    <mergeCell ref="I2:I3"/>
    <mergeCell ref="J2:L2"/>
    <mergeCell ref="M2:M3"/>
    <mergeCell ref="N2:N3"/>
    <mergeCell ref="N18:O18"/>
    <mergeCell ref="P18:P19"/>
    <mergeCell ref="I18:I19"/>
    <mergeCell ref="J18:J19"/>
    <mergeCell ref="K18:K19"/>
    <mergeCell ref="L18:L19"/>
    <mergeCell ref="M18:M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H1" zoomScaleNormal="100" workbookViewId="0">
      <selection activeCell="I41" sqref="I41:L41"/>
    </sheetView>
  </sheetViews>
  <sheetFormatPr defaultColWidth="10.140625" defaultRowHeight="15.75" x14ac:dyDescent="0.25"/>
  <cols>
    <col min="1" max="8" width="10.140625" style="17"/>
    <col min="9" max="9" width="16.28515625" style="17" customWidth="1"/>
    <col min="10" max="13" width="10.140625" style="17"/>
    <col min="14" max="14" width="12.5703125" style="17" customWidth="1"/>
    <col min="15" max="15" width="25.85546875" style="17" customWidth="1"/>
    <col min="16" max="16" width="26.7109375" style="17" customWidth="1"/>
    <col min="17" max="16384" width="10.140625" style="17"/>
  </cols>
  <sheetData>
    <row r="1" spans="1:21" ht="18.75" x14ac:dyDescent="0.25">
      <c r="A1" s="48" t="s">
        <v>26</v>
      </c>
      <c r="B1" s="48"/>
      <c r="C1" s="48"/>
      <c r="D1" s="48"/>
      <c r="E1" s="48"/>
      <c r="F1" s="48"/>
      <c r="G1" s="16"/>
    </row>
    <row r="2" spans="1:21" ht="14.25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8" t="s">
        <v>19</v>
      </c>
      <c r="I2" s="74" t="s">
        <v>22</v>
      </c>
      <c r="J2" s="74" t="s">
        <v>20</v>
      </c>
      <c r="K2" s="74"/>
      <c r="L2" s="74"/>
      <c r="M2" s="75" t="s">
        <v>21</v>
      </c>
      <c r="N2" s="75" t="s">
        <v>5</v>
      </c>
      <c r="O2" s="47" t="s">
        <v>19</v>
      </c>
    </row>
    <row r="3" spans="1:21" ht="14.25" customHeight="1" x14ac:dyDescent="0.25">
      <c r="A3" s="10">
        <v>1</v>
      </c>
      <c r="B3" s="11" t="s">
        <v>7</v>
      </c>
      <c r="C3" s="11">
        <v>5.57</v>
      </c>
      <c r="D3" s="11">
        <v>6.39</v>
      </c>
      <c r="E3" s="11">
        <v>6</v>
      </c>
      <c r="F3" s="11">
        <f t="shared" ref="F3:F38" si="0">AVERAGE(C3:E3)</f>
        <v>5.9866666666666672</v>
      </c>
      <c r="G3" s="19">
        <f t="shared" ref="G3:G38" si="1">ROUND(F3,2)</f>
        <v>5.99</v>
      </c>
      <c r="I3" s="74"/>
      <c r="J3" s="71">
        <v>1</v>
      </c>
      <c r="K3" s="71">
        <v>2</v>
      </c>
      <c r="L3" s="71">
        <v>3</v>
      </c>
      <c r="M3" s="76"/>
      <c r="N3" s="76"/>
      <c r="O3" s="47"/>
      <c r="R3" s="17" t="s">
        <v>34</v>
      </c>
      <c r="S3" s="17" t="s">
        <v>35</v>
      </c>
      <c r="T3" s="17" t="s">
        <v>36</v>
      </c>
    </row>
    <row r="4" spans="1:21" ht="14.25" customHeight="1" x14ac:dyDescent="0.25">
      <c r="A4" s="10">
        <v>1</v>
      </c>
      <c r="B4" s="11" t="s">
        <v>8</v>
      </c>
      <c r="C4" s="11">
        <v>6.26</v>
      </c>
      <c r="D4" s="11">
        <v>7.98</v>
      </c>
      <c r="E4" s="11">
        <v>7.26</v>
      </c>
      <c r="F4" s="11">
        <f t="shared" si="0"/>
        <v>7.166666666666667</v>
      </c>
      <c r="G4" s="19">
        <f t="shared" si="1"/>
        <v>7.17</v>
      </c>
      <c r="I4" s="72" t="s">
        <v>7</v>
      </c>
      <c r="J4" s="71">
        <v>5.99</v>
      </c>
      <c r="K4" s="71">
        <v>5.46</v>
      </c>
      <c r="L4" s="71">
        <v>4.9800000000000004</v>
      </c>
      <c r="M4" s="71">
        <f>SUM(J4:L4)</f>
        <v>16.43</v>
      </c>
      <c r="N4" s="77">
        <f>AVERAGE(J4:L4)</f>
        <v>5.4766666666666666</v>
      </c>
      <c r="O4" s="20">
        <f>ROUND(N4,2)</f>
        <v>5.48</v>
      </c>
      <c r="Q4" s="17" t="s">
        <v>37</v>
      </c>
      <c r="R4" s="82">
        <v>5.4766666666666666</v>
      </c>
      <c r="S4" s="82">
        <v>5.913333333333334</v>
      </c>
      <c r="T4" s="82">
        <v>5.6866666666666674</v>
      </c>
      <c r="U4" s="82">
        <f>AVERAGE(R4:T4)</f>
        <v>5.692222222222223</v>
      </c>
    </row>
    <row r="5" spans="1:21" ht="14.25" customHeight="1" x14ac:dyDescent="0.25">
      <c r="A5" s="10">
        <v>1</v>
      </c>
      <c r="B5" s="11" t="s">
        <v>9</v>
      </c>
      <c r="C5" s="11">
        <v>7.82</v>
      </c>
      <c r="D5" s="11">
        <v>5.75</v>
      </c>
      <c r="E5" s="11">
        <v>5.57</v>
      </c>
      <c r="F5" s="11">
        <f t="shared" si="0"/>
        <v>6.38</v>
      </c>
      <c r="G5" s="19">
        <f t="shared" si="1"/>
        <v>6.38</v>
      </c>
      <c r="I5" s="72" t="s">
        <v>8</v>
      </c>
      <c r="J5" s="71">
        <v>7.17</v>
      </c>
      <c r="K5" s="71">
        <v>5.66</v>
      </c>
      <c r="L5" s="71">
        <v>5.61</v>
      </c>
      <c r="M5" s="71">
        <f t="shared" ref="M5:M15" si="2">SUM(J5:L5)</f>
        <v>18.440000000000001</v>
      </c>
      <c r="N5" s="77">
        <f>AVERAGE(J5:L5)</f>
        <v>6.1466666666666674</v>
      </c>
      <c r="O5" s="20">
        <f t="shared" ref="O5:O15" si="3">ROUND(N5,2)</f>
        <v>6.15</v>
      </c>
      <c r="Q5" s="17" t="s">
        <v>38</v>
      </c>
      <c r="R5" s="82">
        <v>6.1466666666666674</v>
      </c>
      <c r="S5" s="82">
        <v>6.2433333333333332</v>
      </c>
      <c r="T5" s="82">
        <v>5.9033333333333333</v>
      </c>
      <c r="U5" s="82">
        <f t="shared" ref="U5:U7" si="4">AVERAGE(R5:T5)</f>
        <v>6.097777777777778</v>
      </c>
    </row>
    <row r="6" spans="1:21" ht="14.25" customHeight="1" x14ac:dyDescent="0.25">
      <c r="A6" s="10">
        <v>1</v>
      </c>
      <c r="B6" s="11" t="s">
        <v>10</v>
      </c>
      <c r="C6" s="11">
        <v>5.58</v>
      </c>
      <c r="D6" s="11">
        <v>6.41</v>
      </c>
      <c r="E6" s="11">
        <v>6.05</v>
      </c>
      <c r="F6" s="11">
        <f t="shared" si="0"/>
        <v>6.0133333333333328</v>
      </c>
      <c r="G6" s="19">
        <f t="shared" si="1"/>
        <v>6.01</v>
      </c>
      <c r="I6" s="72" t="s">
        <v>9</v>
      </c>
      <c r="J6" s="71">
        <v>6.38</v>
      </c>
      <c r="K6" s="71">
        <v>6.25</v>
      </c>
      <c r="L6" s="71">
        <v>5.99</v>
      </c>
      <c r="M6" s="71">
        <f t="shared" si="2"/>
        <v>18.619999999999997</v>
      </c>
      <c r="N6" s="77">
        <f t="shared" ref="N6:N15" si="5">AVERAGE(J6:L6)</f>
        <v>6.2066666666666661</v>
      </c>
      <c r="O6" s="20">
        <f t="shared" si="3"/>
        <v>6.21</v>
      </c>
      <c r="Q6" s="17" t="s">
        <v>39</v>
      </c>
      <c r="R6" s="82">
        <v>6.2066666666666661</v>
      </c>
      <c r="S6" s="82">
        <v>6.5866666666666669</v>
      </c>
      <c r="T6" s="82">
        <v>5.8433333333333337</v>
      </c>
      <c r="U6" s="82">
        <f t="shared" si="4"/>
        <v>6.2122222222222225</v>
      </c>
    </row>
    <row r="7" spans="1:21" ht="14.25" customHeight="1" x14ac:dyDescent="0.25">
      <c r="A7" s="10">
        <v>1</v>
      </c>
      <c r="B7" s="11" t="s">
        <v>11</v>
      </c>
      <c r="C7" s="11">
        <v>7.12</v>
      </c>
      <c r="D7" s="11">
        <v>5.3</v>
      </c>
      <c r="E7" s="11">
        <v>6.87</v>
      </c>
      <c r="F7" s="11">
        <f t="shared" si="0"/>
        <v>6.43</v>
      </c>
      <c r="G7" s="19">
        <f t="shared" si="1"/>
        <v>6.43</v>
      </c>
      <c r="I7" s="72" t="s">
        <v>10</v>
      </c>
      <c r="J7" s="71">
        <v>6.01</v>
      </c>
      <c r="K7" s="71">
        <v>6.24</v>
      </c>
      <c r="L7" s="71">
        <v>5.77</v>
      </c>
      <c r="M7" s="71">
        <f t="shared" si="2"/>
        <v>18.02</v>
      </c>
      <c r="N7" s="77">
        <f t="shared" si="5"/>
        <v>6.0066666666666668</v>
      </c>
      <c r="O7" s="20">
        <f t="shared" si="3"/>
        <v>6.01</v>
      </c>
      <c r="Q7" s="17" t="s">
        <v>40</v>
      </c>
      <c r="R7" s="82">
        <v>6.0066666666666668</v>
      </c>
      <c r="S7" s="82">
        <v>6.2433333333333332</v>
      </c>
      <c r="T7" s="82">
        <v>5.7333333333333334</v>
      </c>
      <c r="U7" s="82">
        <f t="shared" si="4"/>
        <v>5.9944444444444445</v>
      </c>
    </row>
    <row r="8" spans="1:21" ht="14.25" customHeight="1" x14ac:dyDescent="0.25">
      <c r="A8" s="10">
        <v>1</v>
      </c>
      <c r="B8" s="11" t="s">
        <v>12</v>
      </c>
      <c r="C8" s="11">
        <v>5.34</v>
      </c>
      <c r="D8" s="11">
        <v>5.29</v>
      </c>
      <c r="E8" s="11">
        <v>8.18</v>
      </c>
      <c r="F8" s="11">
        <f t="shared" si="0"/>
        <v>6.27</v>
      </c>
      <c r="G8" s="19">
        <f t="shared" si="1"/>
        <v>6.27</v>
      </c>
      <c r="I8" s="72" t="s">
        <v>11</v>
      </c>
      <c r="J8" s="71">
        <v>6.43</v>
      </c>
      <c r="K8" s="71">
        <v>5.41</v>
      </c>
      <c r="L8" s="71">
        <v>5.9</v>
      </c>
      <c r="M8" s="71">
        <f t="shared" si="2"/>
        <v>17.740000000000002</v>
      </c>
      <c r="N8" s="77">
        <f t="shared" si="5"/>
        <v>5.913333333333334</v>
      </c>
      <c r="O8" s="21">
        <f t="shared" si="3"/>
        <v>5.91</v>
      </c>
      <c r="R8" s="82">
        <f>AVERAGE(R4:R6)</f>
        <v>5.9433333333333342</v>
      </c>
      <c r="S8" s="82">
        <f t="shared" ref="S8:T8" si="6">AVERAGE(S4:S6)</f>
        <v>6.2477777777777774</v>
      </c>
      <c r="T8" s="82">
        <f t="shared" si="6"/>
        <v>5.8111111111111109</v>
      </c>
    </row>
    <row r="9" spans="1:21" ht="14.25" customHeight="1" x14ac:dyDescent="0.25">
      <c r="A9" s="10">
        <v>1</v>
      </c>
      <c r="B9" s="11" t="s">
        <v>13</v>
      </c>
      <c r="C9" s="11">
        <v>5.12</v>
      </c>
      <c r="D9" s="11">
        <v>6.29</v>
      </c>
      <c r="E9" s="11">
        <v>7.26</v>
      </c>
      <c r="F9" s="11">
        <f t="shared" si="0"/>
        <v>6.2233333333333336</v>
      </c>
      <c r="G9" s="19">
        <f t="shared" si="1"/>
        <v>6.22</v>
      </c>
      <c r="I9" s="72" t="s">
        <v>12</v>
      </c>
      <c r="J9" s="71">
        <v>6.27</v>
      </c>
      <c r="K9" s="71">
        <v>6.64</v>
      </c>
      <c r="L9" s="71">
        <v>5.82</v>
      </c>
      <c r="M9" s="71">
        <f t="shared" si="2"/>
        <v>18.73</v>
      </c>
      <c r="N9" s="77">
        <f t="shared" si="5"/>
        <v>6.2433333333333332</v>
      </c>
      <c r="O9" s="21">
        <f t="shared" si="3"/>
        <v>6.24</v>
      </c>
    </row>
    <row r="10" spans="1:21" ht="14.25" customHeight="1" x14ac:dyDescent="0.25">
      <c r="A10" s="10">
        <v>1</v>
      </c>
      <c r="B10" s="11" t="s">
        <v>14</v>
      </c>
      <c r="C10" s="11">
        <v>7.19</v>
      </c>
      <c r="D10" s="11">
        <v>6.8</v>
      </c>
      <c r="E10" s="11">
        <v>6.05</v>
      </c>
      <c r="F10" s="11">
        <f t="shared" si="0"/>
        <v>6.68</v>
      </c>
      <c r="G10" s="19">
        <f t="shared" si="1"/>
        <v>6.68</v>
      </c>
      <c r="I10" s="72" t="s">
        <v>13</v>
      </c>
      <c r="J10" s="71">
        <v>6.22</v>
      </c>
      <c r="K10" s="71">
        <v>6.85</v>
      </c>
      <c r="L10" s="71">
        <v>6.69</v>
      </c>
      <c r="M10" s="71">
        <f t="shared" si="2"/>
        <v>19.760000000000002</v>
      </c>
      <c r="N10" s="77">
        <f t="shared" si="5"/>
        <v>6.5866666666666669</v>
      </c>
      <c r="O10" s="21">
        <f t="shared" si="3"/>
        <v>6.59</v>
      </c>
    </row>
    <row r="11" spans="1:21" ht="14.25" customHeight="1" x14ac:dyDescent="0.25">
      <c r="A11" s="10">
        <v>1</v>
      </c>
      <c r="B11" s="11" t="s">
        <v>15</v>
      </c>
      <c r="C11" s="11">
        <v>5.94</v>
      </c>
      <c r="D11" s="11">
        <v>5.84</v>
      </c>
      <c r="E11" s="11">
        <v>5.97</v>
      </c>
      <c r="F11" s="11">
        <f t="shared" si="0"/>
        <v>5.916666666666667</v>
      </c>
      <c r="G11" s="19">
        <f t="shared" si="1"/>
        <v>5.92</v>
      </c>
      <c r="I11" s="72" t="s">
        <v>14</v>
      </c>
      <c r="J11" s="71">
        <v>6.68</v>
      </c>
      <c r="K11" s="71">
        <v>6.01</v>
      </c>
      <c r="L11" s="71">
        <v>6.04</v>
      </c>
      <c r="M11" s="71">
        <f t="shared" si="2"/>
        <v>18.73</v>
      </c>
      <c r="N11" s="77">
        <f t="shared" si="5"/>
        <v>6.2433333333333332</v>
      </c>
      <c r="O11" s="21">
        <f t="shared" si="3"/>
        <v>6.24</v>
      </c>
    </row>
    <row r="12" spans="1:21" ht="14.25" customHeight="1" x14ac:dyDescent="0.25">
      <c r="A12" s="10">
        <v>1</v>
      </c>
      <c r="B12" s="11" t="s">
        <v>16</v>
      </c>
      <c r="C12" s="11">
        <v>6.51</v>
      </c>
      <c r="D12" s="11">
        <v>5.73</v>
      </c>
      <c r="E12" s="11">
        <v>5.81</v>
      </c>
      <c r="F12" s="11">
        <f t="shared" si="0"/>
        <v>6.0166666666666666</v>
      </c>
      <c r="G12" s="19">
        <f t="shared" si="1"/>
        <v>6.02</v>
      </c>
      <c r="I12" s="72" t="s">
        <v>15</v>
      </c>
      <c r="J12" s="71">
        <v>5.92</v>
      </c>
      <c r="K12" s="71">
        <v>5.95</v>
      </c>
      <c r="L12" s="71">
        <v>5.19</v>
      </c>
      <c r="M12" s="71">
        <f t="shared" si="2"/>
        <v>17.060000000000002</v>
      </c>
      <c r="N12" s="77">
        <f t="shared" si="5"/>
        <v>5.6866666666666674</v>
      </c>
      <c r="O12" s="22">
        <f t="shared" si="3"/>
        <v>5.69</v>
      </c>
    </row>
    <row r="13" spans="1:21" ht="14.25" customHeight="1" x14ac:dyDescent="0.25">
      <c r="A13" s="10">
        <v>1</v>
      </c>
      <c r="B13" s="11" t="s">
        <v>17</v>
      </c>
      <c r="C13" s="11">
        <v>4.93</v>
      </c>
      <c r="D13" s="11">
        <v>5.3</v>
      </c>
      <c r="E13" s="11">
        <v>6.71</v>
      </c>
      <c r="F13" s="11">
        <f t="shared" si="0"/>
        <v>5.6466666666666674</v>
      </c>
      <c r="G13" s="19">
        <f t="shared" si="1"/>
        <v>5.65</v>
      </c>
      <c r="I13" s="72" t="s">
        <v>16</v>
      </c>
      <c r="J13" s="71">
        <v>6.02</v>
      </c>
      <c r="K13" s="71">
        <v>5.95</v>
      </c>
      <c r="L13" s="71">
        <v>5.74</v>
      </c>
      <c r="M13" s="71">
        <f t="shared" si="2"/>
        <v>17.71</v>
      </c>
      <c r="N13" s="77">
        <f t="shared" si="5"/>
        <v>5.9033333333333333</v>
      </c>
      <c r="O13" s="22">
        <f t="shared" si="3"/>
        <v>5.9</v>
      </c>
    </row>
    <row r="14" spans="1:21" ht="14.25" customHeight="1" x14ac:dyDescent="0.25">
      <c r="A14" s="10">
        <v>1</v>
      </c>
      <c r="B14" s="11" t="s">
        <v>18</v>
      </c>
      <c r="C14" s="11">
        <v>5.75</v>
      </c>
      <c r="D14" s="11">
        <v>6.43</v>
      </c>
      <c r="E14" s="11">
        <v>5.51</v>
      </c>
      <c r="F14" s="11">
        <f t="shared" si="0"/>
        <v>5.8966666666666656</v>
      </c>
      <c r="G14" s="19">
        <f t="shared" si="1"/>
        <v>5.9</v>
      </c>
      <c r="I14" s="72" t="s">
        <v>17</v>
      </c>
      <c r="J14" s="71">
        <v>5.65</v>
      </c>
      <c r="K14" s="71">
        <v>5.79</v>
      </c>
      <c r="L14" s="71">
        <v>6.09</v>
      </c>
      <c r="M14" s="71">
        <f t="shared" si="2"/>
        <v>17.53</v>
      </c>
      <c r="N14" s="77">
        <f t="shared" si="5"/>
        <v>5.8433333333333337</v>
      </c>
      <c r="O14" s="22">
        <f t="shared" si="3"/>
        <v>5.84</v>
      </c>
    </row>
    <row r="15" spans="1:21" ht="14.25" customHeight="1" x14ac:dyDescent="0.25">
      <c r="A15" s="10">
        <v>2</v>
      </c>
      <c r="B15" s="11" t="s">
        <v>7</v>
      </c>
      <c r="C15" s="11">
        <v>5.45</v>
      </c>
      <c r="D15" s="11">
        <v>4.8899999999999997</v>
      </c>
      <c r="E15" s="11">
        <v>6.03</v>
      </c>
      <c r="F15" s="11">
        <f t="shared" si="0"/>
        <v>5.456666666666667</v>
      </c>
      <c r="G15" s="19">
        <f t="shared" si="1"/>
        <v>5.46</v>
      </c>
      <c r="I15" s="72" t="s">
        <v>18</v>
      </c>
      <c r="J15" s="71">
        <v>5.9</v>
      </c>
      <c r="K15" s="71">
        <v>6.14</v>
      </c>
      <c r="L15" s="71">
        <v>5.16</v>
      </c>
      <c r="M15" s="71">
        <f t="shared" si="2"/>
        <v>17.2</v>
      </c>
      <c r="N15" s="77">
        <f t="shared" si="5"/>
        <v>5.7333333333333334</v>
      </c>
      <c r="O15" s="22">
        <f t="shared" si="3"/>
        <v>5.73</v>
      </c>
    </row>
    <row r="16" spans="1:21" x14ac:dyDescent="0.25">
      <c r="A16" s="10">
        <v>2</v>
      </c>
      <c r="B16" s="11" t="s">
        <v>8</v>
      </c>
      <c r="C16" s="11">
        <v>6.05</v>
      </c>
      <c r="D16" s="11">
        <v>5.78</v>
      </c>
      <c r="E16" s="11">
        <v>5.14</v>
      </c>
      <c r="F16" s="11">
        <f t="shared" si="0"/>
        <v>5.6566666666666663</v>
      </c>
      <c r="G16" s="19">
        <f t="shared" si="1"/>
        <v>5.66</v>
      </c>
    </row>
    <row r="17" spans="1:17" x14ac:dyDescent="0.25">
      <c r="A17" s="10">
        <v>2</v>
      </c>
      <c r="B17" s="11" t="s">
        <v>9</v>
      </c>
      <c r="C17" s="11">
        <v>6.86</v>
      </c>
      <c r="D17" s="11">
        <v>5.34</v>
      </c>
      <c r="E17" s="11">
        <v>6.55</v>
      </c>
      <c r="F17" s="11">
        <f t="shared" si="0"/>
        <v>6.25</v>
      </c>
      <c r="G17" s="19">
        <f t="shared" si="1"/>
        <v>6.25</v>
      </c>
    </row>
    <row r="18" spans="1:17" x14ac:dyDescent="0.25">
      <c r="A18" s="10">
        <v>2</v>
      </c>
      <c r="B18" s="11" t="s">
        <v>10</v>
      </c>
      <c r="C18" s="11">
        <v>6.65</v>
      </c>
      <c r="D18" s="11">
        <v>5.28</v>
      </c>
      <c r="E18" s="11">
        <v>6.8</v>
      </c>
      <c r="F18" s="11">
        <f t="shared" si="0"/>
        <v>6.2433333333333332</v>
      </c>
      <c r="G18" s="19">
        <f t="shared" si="1"/>
        <v>6.24</v>
      </c>
      <c r="I18" s="54" t="s">
        <v>49</v>
      </c>
      <c r="J18" s="54" t="s">
        <v>48</v>
      </c>
      <c r="K18" s="54" t="s">
        <v>50</v>
      </c>
      <c r="L18" s="54" t="s">
        <v>51</v>
      </c>
      <c r="M18" s="54" t="s">
        <v>62</v>
      </c>
      <c r="N18" s="52" t="s">
        <v>53</v>
      </c>
      <c r="O18" s="53"/>
      <c r="P18" s="54" t="s">
        <v>63</v>
      </c>
    </row>
    <row r="19" spans="1:17" x14ac:dyDescent="0.25">
      <c r="A19" s="10">
        <v>2</v>
      </c>
      <c r="B19" s="11" t="s">
        <v>11</v>
      </c>
      <c r="C19" s="11">
        <v>6.21</v>
      </c>
      <c r="D19" s="11">
        <v>4.97</v>
      </c>
      <c r="E19" s="11">
        <v>5.0599999999999996</v>
      </c>
      <c r="F19" s="11">
        <f t="shared" si="0"/>
        <v>5.4133333333333331</v>
      </c>
      <c r="G19" s="19">
        <f t="shared" si="1"/>
        <v>5.41</v>
      </c>
      <c r="I19" s="55"/>
      <c r="J19" s="55"/>
      <c r="K19" s="55"/>
      <c r="L19" s="55"/>
      <c r="M19" s="55"/>
      <c r="N19" s="25">
        <v>0.05</v>
      </c>
      <c r="O19" s="25">
        <v>0.01</v>
      </c>
      <c r="P19" s="55"/>
    </row>
    <row r="20" spans="1:17" x14ac:dyDescent="0.25">
      <c r="A20" s="10">
        <v>2</v>
      </c>
      <c r="B20" s="11" t="s">
        <v>12</v>
      </c>
      <c r="C20" s="11">
        <v>6.54</v>
      </c>
      <c r="D20" s="11">
        <v>6.33</v>
      </c>
      <c r="E20" s="11">
        <v>7.05</v>
      </c>
      <c r="F20" s="11">
        <f t="shared" si="0"/>
        <v>6.6400000000000006</v>
      </c>
      <c r="G20" s="19">
        <f t="shared" si="1"/>
        <v>6.64</v>
      </c>
      <c r="I20" s="25" t="s">
        <v>55</v>
      </c>
      <c r="J20" s="24">
        <v>2</v>
      </c>
      <c r="K20" s="24">
        <v>1.3510166666669647</v>
      </c>
      <c r="L20" s="24">
        <v>0.67550833333348237</v>
      </c>
      <c r="M20" s="24">
        <v>4.4824932260240447</v>
      </c>
      <c r="N20" s="24">
        <v>3.44</v>
      </c>
      <c r="O20" s="24">
        <v>5.72</v>
      </c>
      <c r="P20" s="24" t="s">
        <v>64</v>
      </c>
    </row>
    <row r="21" spans="1:17" x14ac:dyDescent="0.25">
      <c r="A21" s="10">
        <v>2</v>
      </c>
      <c r="B21" s="11" t="s">
        <v>13</v>
      </c>
      <c r="C21" s="11">
        <v>6.44</v>
      </c>
      <c r="D21" s="11">
        <v>6.87</v>
      </c>
      <c r="E21" s="11">
        <v>7.24</v>
      </c>
      <c r="F21" s="11">
        <f t="shared" si="0"/>
        <v>6.8500000000000005</v>
      </c>
      <c r="G21" s="19">
        <f t="shared" si="1"/>
        <v>6.85</v>
      </c>
      <c r="I21" s="25" t="s">
        <v>56</v>
      </c>
      <c r="J21" s="24">
        <v>2</v>
      </c>
      <c r="K21" s="24">
        <v>1.2709500000000844</v>
      </c>
      <c r="L21" s="24">
        <v>0.6354750000000422</v>
      </c>
      <c r="M21" s="24">
        <v>4.2168426979294962</v>
      </c>
      <c r="N21" s="24">
        <v>3.44</v>
      </c>
      <c r="O21" s="24">
        <v>5.72</v>
      </c>
      <c r="P21" s="24" t="s">
        <v>64</v>
      </c>
    </row>
    <row r="22" spans="1:17" x14ac:dyDescent="0.25">
      <c r="A22" s="10">
        <v>2</v>
      </c>
      <c r="B22" s="11" t="s">
        <v>14</v>
      </c>
      <c r="C22" s="11">
        <v>6.3</v>
      </c>
      <c r="D22" s="11">
        <v>5.89</v>
      </c>
      <c r="E22" s="11">
        <v>5.84</v>
      </c>
      <c r="F22" s="11">
        <f t="shared" si="0"/>
        <v>6.0100000000000007</v>
      </c>
      <c r="G22" s="19">
        <f t="shared" si="1"/>
        <v>6.01</v>
      </c>
      <c r="I22" s="25" t="s">
        <v>57</v>
      </c>
      <c r="J22" s="24">
        <v>3</v>
      </c>
      <c r="K22" s="24">
        <v>1.3441861111111848</v>
      </c>
      <c r="L22" s="24">
        <v>0.4480620370370616</v>
      </c>
      <c r="M22" s="24">
        <v>2.9732202354129167</v>
      </c>
      <c r="N22" s="24">
        <v>3.05</v>
      </c>
      <c r="O22" s="24">
        <v>4.82</v>
      </c>
      <c r="P22" s="24" t="s">
        <v>61</v>
      </c>
    </row>
    <row r="23" spans="1:17" x14ac:dyDescent="0.25">
      <c r="A23" s="10">
        <v>2</v>
      </c>
      <c r="B23" s="11" t="s">
        <v>15</v>
      </c>
      <c r="C23" s="11">
        <v>5.61</v>
      </c>
      <c r="D23" s="11">
        <v>6.18</v>
      </c>
      <c r="E23" s="11">
        <v>6.05</v>
      </c>
      <c r="F23" s="11">
        <f t="shared" si="0"/>
        <v>5.9466666666666663</v>
      </c>
      <c r="G23" s="19">
        <f t="shared" si="1"/>
        <v>5.95</v>
      </c>
      <c r="I23" s="25" t="s">
        <v>58</v>
      </c>
      <c r="J23" s="24">
        <v>6</v>
      </c>
      <c r="K23" s="24">
        <v>0.4191388888889378</v>
      </c>
      <c r="L23" s="24">
        <v>6.9856481481489638E-2</v>
      </c>
      <c r="M23" s="24">
        <v>0.46354898908414505</v>
      </c>
      <c r="N23" s="24">
        <v>2.5499999999999998</v>
      </c>
      <c r="O23" s="24">
        <v>3.76</v>
      </c>
      <c r="P23" s="24" t="s">
        <v>61</v>
      </c>
    </row>
    <row r="24" spans="1:17" x14ac:dyDescent="0.25">
      <c r="A24" s="10">
        <v>2</v>
      </c>
      <c r="B24" s="11" t="s">
        <v>16</v>
      </c>
      <c r="C24" s="11">
        <v>5.87</v>
      </c>
      <c r="D24" s="11">
        <v>6.03</v>
      </c>
      <c r="E24" s="11">
        <v>5.94</v>
      </c>
      <c r="F24" s="11">
        <f t="shared" si="0"/>
        <v>5.9466666666666663</v>
      </c>
      <c r="G24" s="19">
        <f t="shared" si="1"/>
        <v>5.95</v>
      </c>
      <c r="I24" s="25" t="s">
        <v>59</v>
      </c>
      <c r="J24" s="24">
        <v>22</v>
      </c>
      <c r="K24" s="24">
        <v>3.3153833333326475</v>
      </c>
      <c r="L24" s="24">
        <v>0.15069924242421126</v>
      </c>
      <c r="M24" s="24"/>
      <c r="N24" s="24"/>
      <c r="O24" s="24"/>
      <c r="P24" s="24"/>
    </row>
    <row r="25" spans="1:17" x14ac:dyDescent="0.25">
      <c r="A25" s="10">
        <v>2</v>
      </c>
      <c r="B25" s="11" t="s">
        <v>17</v>
      </c>
      <c r="C25" s="11">
        <v>5.69</v>
      </c>
      <c r="D25" s="11">
        <v>6.34</v>
      </c>
      <c r="E25" s="11">
        <v>5.33</v>
      </c>
      <c r="F25" s="11">
        <f t="shared" si="0"/>
        <v>5.7866666666666662</v>
      </c>
      <c r="G25" s="19">
        <f t="shared" si="1"/>
        <v>5.79</v>
      </c>
      <c r="I25" s="25" t="s">
        <v>60</v>
      </c>
      <c r="J25" s="24">
        <v>35</v>
      </c>
      <c r="K25" s="24"/>
      <c r="L25" s="24"/>
      <c r="M25" s="24"/>
      <c r="N25" s="24"/>
      <c r="O25" s="24"/>
      <c r="P25" s="24"/>
    </row>
    <row r="26" spans="1:17" x14ac:dyDescent="0.25">
      <c r="A26" s="10">
        <v>2</v>
      </c>
      <c r="B26" s="11" t="s">
        <v>18</v>
      </c>
      <c r="C26" s="11">
        <v>5.82</v>
      </c>
      <c r="D26" s="11">
        <v>6.17</v>
      </c>
      <c r="E26" s="11">
        <v>6.43</v>
      </c>
      <c r="F26" s="11">
        <f t="shared" si="0"/>
        <v>6.1400000000000006</v>
      </c>
      <c r="G26" s="19">
        <f t="shared" si="1"/>
        <v>6.14</v>
      </c>
    </row>
    <row r="27" spans="1:17" x14ac:dyDescent="0.25">
      <c r="A27" s="10">
        <v>3</v>
      </c>
      <c r="B27" s="11" t="s">
        <v>7</v>
      </c>
      <c r="C27" s="11">
        <v>4.7699999999999996</v>
      </c>
      <c r="D27" s="11">
        <v>5.03</v>
      </c>
      <c r="E27" s="11">
        <v>5.15</v>
      </c>
      <c r="F27" s="11">
        <f t="shared" si="0"/>
        <v>4.9833333333333334</v>
      </c>
      <c r="G27" s="19">
        <f t="shared" si="1"/>
        <v>4.9800000000000004</v>
      </c>
    </row>
    <row r="28" spans="1:17" x14ac:dyDescent="0.25">
      <c r="A28" s="10">
        <v>3</v>
      </c>
      <c r="B28" s="11" t="s">
        <v>8</v>
      </c>
      <c r="C28" s="11">
        <v>5.33</v>
      </c>
      <c r="D28" s="11">
        <v>6.57</v>
      </c>
      <c r="E28" s="11">
        <v>4.9400000000000004</v>
      </c>
      <c r="F28" s="11">
        <f t="shared" si="0"/>
        <v>5.6133333333333333</v>
      </c>
      <c r="G28" s="19">
        <f t="shared" si="1"/>
        <v>5.61</v>
      </c>
    </row>
    <row r="29" spans="1:17" ht="15.75" customHeight="1" x14ac:dyDescent="0.25">
      <c r="A29" s="10">
        <v>3</v>
      </c>
      <c r="B29" s="11" t="s">
        <v>9</v>
      </c>
      <c r="C29" s="11">
        <v>5.92</v>
      </c>
      <c r="D29" s="11">
        <v>6.22</v>
      </c>
      <c r="E29" s="11">
        <v>5.84</v>
      </c>
      <c r="F29" s="11">
        <f t="shared" si="0"/>
        <v>5.9933333333333332</v>
      </c>
      <c r="G29" s="19">
        <f t="shared" si="1"/>
        <v>5.99</v>
      </c>
      <c r="I29" s="56" t="s">
        <v>65</v>
      </c>
      <c r="J29" s="56"/>
      <c r="K29" s="56"/>
      <c r="L29" s="56"/>
    </row>
    <row r="30" spans="1:17" ht="18.75" customHeight="1" thickBot="1" x14ac:dyDescent="0.3">
      <c r="A30" s="10">
        <v>3</v>
      </c>
      <c r="B30" s="11" t="s">
        <v>10</v>
      </c>
      <c r="C30" s="11">
        <v>5.76</v>
      </c>
      <c r="D30" s="11">
        <v>5.84</v>
      </c>
      <c r="E30" s="11">
        <v>5.7</v>
      </c>
      <c r="F30" s="11">
        <f t="shared" si="0"/>
        <v>5.7666666666666666</v>
      </c>
      <c r="G30" s="19">
        <f t="shared" si="1"/>
        <v>5.77</v>
      </c>
      <c r="I30" s="57" t="s">
        <v>66</v>
      </c>
      <c r="J30" s="57"/>
      <c r="K30" s="57"/>
      <c r="L30" s="57"/>
      <c r="N30" s="42" t="s">
        <v>76</v>
      </c>
      <c r="O30" s="41"/>
      <c r="P30" s="42" t="s">
        <v>77</v>
      </c>
      <c r="Q30" s="40"/>
    </row>
    <row r="31" spans="1:17" ht="17.25" thickTop="1" thickBot="1" x14ac:dyDescent="0.3">
      <c r="A31" s="10">
        <v>3</v>
      </c>
      <c r="B31" s="11" t="s">
        <v>11</v>
      </c>
      <c r="C31" s="11">
        <v>5.9</v>
      </c>
      <c r="D31" s="11">
        <v>6.37</v>
      </c>
      <c r="E31" s="11">
        <v>5.42</v>
      </c>
      <c r="F31" s="11">
        <f t="shared" si="0"/>
        <v>5.8966666666666656</v>
      </c>
      <c r="G31" s="19">
        <f t="shared" si="1"/>
        <v>5.9</v>
      </c>
      <c r="I31" s="58" t="s">
        <v>67</v>
      </c>
      <c r="J31" s="60" t="s">
        <v>68</v>
      </c>
      <c r="K31" s="62" t="s">
        <v>69</v>
      </c>
      <c r="L31" s="63"/>
      <c r="N31" s="43" t="s">
        <v>78</v>
      </c>
      <c r="O31" s="41"/>
      <c r="P31" s="42" t="s">
        <v>81</v>
      </c>
      <c r="Q31" s="40"/>
    </row>
    <row r="32" spans="1:17" ht="16.5" thickBot="1" x14ac:dyDescent="0.3">
      <c r="A32" s="10">
        <v>3</v>
      </c>
      <c r="B32" s="11" t="s">
        <v>12</v>
      </c>
      <c r="C32" s="11">
        <v>6.48</v>
      </c>
      <c r="D32" s="11">
        <v>5.76</v>
      </c>
      <c r="E32" s="11">
        <v>5.23</v>
      </c>
      <c r="F32" s="11">
        <f t="shared" si="0"/>
        <v>5.8233333333333333</v>
      </c>
      <c r="G32" s="19">
        <f t="shared" si="1"/>
        <v>5.82</v>
      </c>
      <c r="I32" s="59"/>
      <c r="J32" s="61"/>
      <c r="K32" s="29">
        <v>1</v>
      </c>
      <c r="L32" s="30">
        <v>2</v>
      </c>
      <c r="N32" s="43" t="s">
        <v>79</v>
      </c>
      <c r="O32" s="41"/>
      <c r="P32" s="42" t="s">
        <v>82</v>
      </c>
      <c r="Q32" s="40"/>
    </row>
    <row r="33" spans="1:17" ht="16.5" thickTop="1" x14ac:dyDescent="0.25">
      <c r="A33" s="10">
        <v>3</v>
      </c>
      <c r="B33" s="11" t="s">
        <v>13</v>
      </c>
      <c r="C33" s="11">
        <v>7.28</v>
      </c>
      <c r="D33" s="11">
        <v>6.26</v>
      </c>
      <c r="E33" s="11">
        <v>6.54</v>
      </c>
      <c r="F33" s="11">
        <f t="shared" si="0"/>
        <v>6.6933333333333325</v>
      </c>
      <c r="G33" s="19">
        <f t="shared" si="1"/>
        <v>6.69</v>
      </c>
      <c r="I33" s="28" t="s">
        <v>36</v>
      </c>
      <c r="J33" s="31">
        <v>12</v>
      </c>
      <c r="K33" s="31">
        <v>5.7916999999999996</v>
      </c>
      <c r="L33" s="32"/>
      <c r="N33" s="43" t="s">
        <v>80</v>
      </c>
      <c r="O33" s="41"/>
      <c r="P33" s="42" t="s">
        <v>83</v>
      </c>
      <c r="Q33" s="40"/>
    </row>
    <row r="34" spans="1:17" x14ac:dyDescent="0.25">
      <c r="A34" s="10">
        <v>3</v>
      </c>
      <c r="B34" s="11" t="s">
        <v>14</v>
      </c>
      <c r="C34" s="11">
        <v>6.05</v>
      </c>
      <c r="D34" s="11">
        <v>5.77</v>
      </c>
      <c r="E34" s="11">
        <v>6.3</v>
      </c>
      <c r="F34" s="11">
        <f t="shared" si="0"/>
        <v>6.04</v>
      </c>
      <c r="G34" s="19">
        <f t="shared" si="1"/>
        <v>6.04</v>
      </c>
      <c r="I34" s="33" t="s">
        <v>34</v>
      </c>
      <c r="J34" s="31">
        <v>12</v>
      </c>
      <c r="K34" s="31">
        <v>5.9592000000000001</v>
      </c>
      <c r="L34" s="34">
        <v>5.9592000000000001</v>
      </c>
    </row>
    <row r="35" spans="1:17" x14ac:dyDescent="0.25">
      <c r="A35" s="10">
        <v>3</v>
      </c>
      <c r="B35" s="11" t="s">
        <v>15</v>
      </c>
      <c r="C35" s="11">
        <v>5.43</v>
      </c>
      <c r="D35" s="11">
        <v>4.97</v>
      </c>
      <c r="E35" s="11">
        <v>5.18</v>
      </c>
      <c r="F35" s="11">
        <f t="shared" si="0"/>
        <v>5.1933333333333325</v>
      </c>
      <c r="G35" s="19">
        <f t="shared" si="1"/>
        <v>5.19</v>
      </c>
      <c r="I35" s="33" t="s">
        <v>35</v>
      </c>
      <c r="J35" s="31">
        <v>12</v>
      </c>
      <c r="K35" s="35"/>
      <c r="L35" s="34">
        <v>6.2466999999999997</v>
      </c>
    </row>
    <row r="36" spans="1:17" ht="16.5" thickBot="1" x14ac:dyDescent="0.3">
      <c r="A36" s="10">
        <v>3</v>
      </c>
      <c r="B36" s="11" t="s">
        <v>16</v>
      </c>
      <c r="C36" s="11">
        <v>6.27</v>
      </c>
      <c r="D36" s="11">
        <v>5.24</v>
      </c>
      <c r="E36" s="11">
        <v>5.71</v>
      </c>
      <c r="F36" s="11">
        <f t="shared" si="0"/>
        <v>5.7399999999999993</v>
      </c>
      <c r="G36" s="19">
        <f t="shared" si="1"/>
        <v>5.74</v>
      </c>
      <c r="I36" s="36" t="s">
        <v>70</v>
      </c>
      <c r="J36" s="37"/>
      <c r="K36" s="38">
        <v>0.30199999999999999</v>
      </c>
      <c r="L36" s="39">
        <v>8.3000000000000004E-2</v>
      </c>
    </row>
    <row r="37" spans="1:17" ht="31.5" customHeight="1" thickTop="1" x14ac:dyDescent="0.25">
      <c r="A37" s="10">
        <v>3</v>
      </c>
      <c r="B37" s="11" t="s">
        <v>17</v>
      </c>
      <c r="C37" s="11">
        <v>5.98</v>
      </c>
      <c r="D37" s="11">
        <v>6.21</v>
      </c>
      <c r="E37" s="11">
        <v>6.08</v>
      </c>
      <c r="F37" s="11">
        <f t="shared" si="0"/>
        <v>6.0900000000000007</v>
      </c>
      <c r="G37" s="19">
        <f t="shared" si="1"/>
        <v>6.09</v>
      </c>
      <c r="I37" s="64" t="s">
        <v>71</v>
      </c>
      <c r="J37" s="64"/>
      <c r="K37" s="64"/>
      <c r="L37" s="64"/>
    </row>
    <row r="38" spans="1:17" ht="15.75" customHeight="1" x14ac:dyDescent="0.25">
      <c r="A38" s="10">
        <v>3</v>
      </c>
      <c r="B38" s="11" t="s">
        <v>18</v>
      </c>
      <c r="C38" s="11">
        <v>5.86</v>
      </c>
      <c r="D38" s="11">
        <v>4.68</v>
      </c>
      <c r="E38" s="11">
        <v>4.93</v>
      </c>
      <c r="F38" s="11">
        <f t="shared" si="0"/>
        <v>5.1566666666666663</v>
      </c>
      <c r="G38" s="19">
        <f t="shared" si="1"/>
        <v>5.16</v>
      </c>
      <c r="I38" s="65" t="s">
        <v>72</v>
      </c>
      <c r="J38" s="65"/>
      <c r="K38" s="65"/>
      <c r="L38" s="65"/>
    </row>
    <row r="39" spans="1:17" ht="15.75" customHeight="1" x14ac:dyDescent="0.25">
      <c r="I39" s="65" t="s">
        <v>73</v>
      </c>
      <c r="J39" s="65"/>
      <c r="K39" s="65"/>
      <c r="L39" s="65"/>
    </row>
    <row r="40" spans="1:17" ht="15.75" customHeight="1" x14ac:dyDescent="0.25">
      <c r="I40" s="65" t="s">
        <v>74</v>
      </c>
      <c r="J40" s="65"/>
      <c r="K40" s="65"/>
      <c r="L40" s="65"/>
    </row>
    <row r="41" spans="1:17" ht="15.75" customHeight="1" x14ac:dyDescent="0.25">
      <c r="I41" s="65" t="s">
        <v>75</v>
      </c>
      <c r="J41" s="65"/>
      <c r="K41" s="65"/>
      <c r="L41" s="65"/>
    </row>
  </sheetData>
  <mergeCells count="23">
    <mergeCell ref="I37:L37"/>
    <mergeCell ref="I38:L38"/>
    <mergeCell ref="I39:L39"/>
    <mergeCell ref="I40:L40"/>
    <mergeCell ref="I41:L41"/>
    <mergeCell ref="I29:L29"/>
    <mergeCell ref="I30:L30"/>
    <mergeCell ref="I31:I32"/>
    <mergeCell ref="J31:J32"/>
    <mergeCell ref="K31:L31"/>
    <mergeCell ref="L18:L19"/>
    <mergeCell ref="M18:M19"/>
    <mergeCell ref="N18:O18"/>
    <mergeCell ref="P18:P19"/>
    <mergeCell ref="I18:I19"/>
    <mergeCell ref="J18:J19"/>
    <mergeCell ref="K18:K19"/>
    <mergeCell ref="O2:O3"/>
    <mergeCell ref="A1:F1"/>
    <mergeCell ref="I2:I3"/>
    <mergeCell ref="J2:L2"/>
    <mergeCell ref="M2:M3"/>
    <mergeCell ref="N2:N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Normal="100" workbookViewId="0">
      <selection activeCell="K5" sqref="K5:K15"/>
    </sheetView>
  </sheetViews>
  <sheetFormatPr defaultColWidth="10.140625" defaultRowHeight="15" x14ac:dyDescent="0.25"/>
  <cols>
    <col min="1" max="1" width="18.5703125" style="4" customWidth="1"/>
    <col min="2" max="2" width="12" style="4" customWidth="1"/>
    <col min="3" max="3" width="12.42578125" style="4" customWidth="1"/>
    <col min="4" max="4" width="10.140625" style="4"/>
  </cols>
  <sheetData>
    <row r="1" spans="1:12" ht="15.75" x14ac:dyDescent="0.25">
      <c r="A1" s="66" t="s">
        <v>27</v>
      </c>
      <c r="B1" s="66"/>
      <c r="C1" s="66"/>
      <c r="D1" s="66"/>
      <c r="E1" s="66"/>
      <c r="F1" s="66"/>
      <c r="G1" s="66"/>
    </row>
    <row r="2" spans="1:12" ht="15.75" x14ac:dyDescent="0.25">
      <c r="A2" s="49" t="s">
        <v>22</v>
      </c>
      <c r="B2" s="47" t="s">
        <v>20</v>
      </c>
      <c r="C2" s="47"/>
      <c r="D2" s="47"/>
      <c r="E2" s="50" t="s">
        <v>21</v>
      </c>
      <c r="F2" s="50" t="s">
        <v>5</v>
      </c>
      <c r="G2" s="47" t="s">
        <v>19</v>
      </c>
    </row>
    <row r="3" spans="1:12" ht="15.75" x14ac:dyDescent="0.25">
      <c r="A3" s="49"/>
      <c r="B3" s="10">
        <v>1</v>
      </c>
      <c r="C3" s="10">
        <v>2</v>
      </c>
      <c r="D3" s="10">
        <v>3</v>
      </c>
      <c r="E3" s="51"/>
      <c r="F3" s="51"/>
      <c r="G3" s="47"/>
    </row>
    <row r="4" spans="1:12" ht="15.75" x14ac:dyDescent="0.25">
      <c r="A4" s="12" t="s">
        <v>7</v>
      </c>
      <c r="B4" s="20">
        <v>2.89</v>
      </c>
      <c r="C4" s="20">
        <v>2.91</v>
      </c>
      <c r="D4" s="20">
        <v>2.69</v>
      </c>
      <c r="E4" s="20">
        <f>SUM(B4:D4)</f>
        <v>8.49</v>
      </c>
      <c r="F4" s="20">
        <f>AVERAGE(B4:D4)</f>
        <v>2.83</v>
      </c>
      <c r="G4" s="20">
        <f>ROUND(F4,2)</f>
        <v>2.83</v>
      </c>
      <c r="I4">
        <v>1</v>
      </c>
      <c r="J4" s="12" t="s">
        <v>7</v>
      </c>
    </row>
    <row r="5" spans="1:12" ht="15.75" x14ac:dyDescent="0.25">
      <c r="A5" s="12" t="s">
        <v>8</v>
      </c>
      <c r="B5" s="20">
        <v>3.27</v>
      </c>
      <c r="C5" s="20">
        <v>3.05</v>
      </c>
      <c r="D5" s="20">
        <v>3.36</v>
      </c>
      <c r="E5" s="20">
        <f t="shared" ref="E5:E15" si="0">SUM(B5:D5)</f>
        <v>9.68</v>
      </c>
      <c r="F5" s="20">
        <f>AVERAGE(B5:D5)</f>
        <v>3.2266666666666666</v>
      </c>
      <c r="G5" s="20">
        <f t="shared" ref="G5:G15" si="1">ROUND(F5,2)</f>
        <v>3.23</v>
      </c>
      <c r="I5" s="4">
        <v>1</v>
      </c>
      <c r="J5" s="12" t="s">
        <v>8</v>
      </c>
      <c r="K5">
        <v>1</v>
      </c>
      <c r="L5">
        <v>1</v>
      </c>
    </row>
    <row r="6" spans="1:12" ht="15.75" x14ac:dyDescent="0.25">
      <c r="A6" s="12" t="s">
        <v>9</v>
      </c>
      <c r="B6" s="20">
        <v>3.24</v>
      </c>
      <c r="C6" s="20">
        <v>2.77</v>
      </c>
      <c r="D6" s="20">
        <v>2.99</v>
      </c>
      <c r="E6" s="20">
        <f t="shared" si="0"/>
        <v>9</v>
      </c>
      <c r="F6" s="20">
        <f t="shared" ref="F6:F15" si="2">AVERAGE(B6:D6)</f>
        <v>3</v>
      </c>
      <c r="G6" s="20">
        <f t="shared" si="1"/>
        <v>3</v>
      </c>
      <c r="I6" s="4">
        <v>1</v>
      </c>
      <c r="J6" s="12" t="s">
        <v>9</v>
      </c>
      <c r="K6">
        <v>1</v>
      </c>
      <c r="L6">
        <v>2</v>
      </c>
    </row>
    <row r="7" spans="1:12" ht="15.75" x14ac:dyDescent="0.25">
      <c r="A7" s="12" t="s">
        <v>10</v>
      </c>
      <c r="B7" s="20">
        <v>3.53</v>
      </c>
      <c r="C7" s="20">
        <v>3.98</v>
      </c>
      <c r="D7" s="20">
        <v>3.52</v>
      </c>
      <c r="E7" s="20">
        <f t="shared" si="0"/>
        <v>11.03</v>
      </c>
      <c r="F7" s="20">
        <f t="shared" si="2"/>
        <v>3.6766666666666663</v>
      </c>
      <c r="G7" s="20">
        <f t="shared" si="1"/>
        <v>3.68</v>
      </c>
      <c r="I7" s="4">
        <v>1</v>
      </c>
      <c r="J7" s="12" t="s">
        <v>10</v>
      </c>
      <c r="K7">
        <v>1</v>
      </c>
      <c r="L7">
        <v>3</v>
      </c>
    </row>
    <row r="8" spans="1:12" ht="15.75" x14ac:dyDescent="0.25">
      <c r="A8" s="13" t="s">
        <v>11</v>
      </c>
      <c r="B8" s="21">
        <v>3.02</v>
      </c>
      <c r="C8" s="21">
        <v>3.24</v>
      </c>
      <c r="D8" s="21">
        <v>3.57</v>
      </c>
      <c r="E8" s="21">
        <f t="shared" si="0"/>
        <v>9.83</v>
      </c>
      <c r="F8" s="21">
        <f t="shared" si="2"/>
        <v>3.2766666666666668</v>
      </c>
      <c r="G8" s="21">
        <f t="shared" si="1"/>
        <v>3.28</v>
      </c>
      <c r="I8" s="4">
        <v>1</v>
      </c>
      <c r="J8" s="13" t="s">
        <v>11</v>
      </c>
      <c r="K8">
        <v>2</v>
      </c>
      <c r="L8">
        <v>1</v>
      </c>
    </row>
    <row r="9" spans="1:12" ht="15.75" x14ac:dyDescent="0.25">
      <c r="A9" s="13" t="s">
        <v>12</v>
      </c>
      <c r="B9" s="21">
        <v>2.95</v>
      </c>
      <c r="C9" s="21">
        <v>3.83</v>
      </c>
      <c r="D9" s="21">
        <v>3.25</v>
      </c>
      <c r="E9" s="21">
        <f t="shared" si="0"/>
        <v>10.030000000000001</v>
      </c>
      <c r="F9" s="21">
        <f t="shared" si="2"/>
        <v>3.3433333333333337</v>
      </c>
      <c r="G9" s="21">
        <f t="shared" si="1"/>
        <v>3.34</v>
      </c>
      <c r="I9" s="4">
        <v>1</v>
      </c>
      <c r="J9" s="13" t="s">
        <v>12</v>
      </c>
      <c r="K9">
        <v>2</v>
      </c>
      <c r="L9">
        <v>2</v>
      </c>
    </row>
    <row r="10" spans="1:12" ht="15.75" x14ac:dyDescent="0.25">
      <c r="A10" s="13" t="s">
        <v>13</v>
      </c>
      <c r="B10" s="21">
        <v>3.1</v>
      </c>
      <c r="C10" s="21">
        <v>3.65</v>
      </c>
      <c r="D10" s="21">
        <v>3.12</v>
      </c>
      <c r="E10" s="21">
        <f t="shared" si="0"/>
        <v>9.870000000000001</v>
      </c>
      <c r="F10" s="21">
        <f t="shared" si="2"/>
        <v>3.2900000000000005</v>
      </c>
      <c r="G10" s="21">
        <f t="shared" si="1"/>
        <v>3.29</v>
      </c>
      <c r="I10" s="4">
        <v>1</v>
      </c>
      <c r="J10" s="13" t="s">
        <v>13</v>
      </c>
      <c r="K10">
        <v>2</v>
      </c>
      <c r="L10">
        <v>3</v>
      </c>
    </row>
    <row r="11" spans="1:12" ht="15.75" x14ac:dyDescent="0.25">
      <c r="A11" s="13" t="s">
        <v>14</v>
      </c>
      <c r="B11" s="21">
        <v>3.13</v>
      </c>
      <c r="C11" s="21">
        <v>3.08</v>
      </c>
      <c r="D11" s="21">
        <v>3.6</v>
      </c>
      <c r="E11" s="21">
        <f t="shared" si="0"/>
        <v>9.81</v>
      </c>
      <c r="F11" s="21">
        <f t="shared" si="2"/>
        <v>3.27</v>
      </c>
      <c r="G11" s="21">
        <f t="shared" si="1"/>
        <v>3.27</v>
      </c>
      <c r="I11" s="4">
        <v>1</v>
      </c>
      <c r="J11" s="13" t="s">
        <v>14</v>
      </c>
      <c r="K11">
        <v>2</v>
      </c>
      <c r="L11">
        <v>4</v>
      </c>
    </row>
    <row r="12" spans="1:12" ht="15.75" x14ac:dyDescent="0.25">
      <c r="A12" s="14" t="s">
        <v>15</v>
      </c>
      <c r="B12" s="22">
        <v>3.39</v>
      </c>
      <c r="C12" s="22">
        <v>3.88</v>
      </c>
      <c r="D12" s="22">
        <v>3.06</v>
      </c>
      <c r="E12" s="22">
        <f t="shared" si="0"/>
        <v>10.33</v>
      </c>
      <c r="F12" s="22">
        <f t="shared" si="2"/>
        <v>3.4433333333333334</v>
      </c>
      <c r="G12" s="22">
        <f t="shared" si="1"/>
        <v>3.44</v>
      </c>
      <c r="I12" s="4">
        <v>1</v>
      </c>
      <c r="J12" s="14" t="s">
        <v>15</v>
      </c>
      <c r="K12">
        <v>3</v>
      </c>
      <c r="L12">
        <v>1</v>
      </c>
    </row>
    <row r="13" spans="1:12" ht="15.75" x14ac:dyDescent="0.25">
      <c r="A13" s="14" t="s">
        <v>16</v>
      </c>
      <c r="B13" s="22">
        <v>3.14</v>
      </c>
      <c r="C13" s="22">
        <v>3.35</v>
      </c>
      <c r="D13" s="22">
        <v>3.04</v>
      </c>
      <c r="E13" s="22">
        <f t="shared" si="0"/>
        <v>9.5300000000000011</v>
      </c>
      <c r="F13" s="22">
        <f t="shared" si="2"/>
        <v>3.1766666666666672</v>
      </c>
      <c r="G13" s="22">
        <f t="shared" si="1"/>
        <v>3.18</v>
      </c>
      <c r="I13" s="4">
        <v>1</v>
      </c>
      <c r="J13" s="14" t="s">
        <v>16</v>
      </c>
      <c r="K13">
        <v>3</v>
      </c>
      <c r="L13">
        <v>2</v>
      </c>
    </row>
    <row r="14" spans="1:12" ht="15.75" x14ac:dyDescent="0.25">
      <c r="A14" s="14" t="s">
        <v>17</v>
      </c>
      <c r="B14" s="22">
        <v>3.05</v>
      </c>
      <c r="C14" s="22">
        <v>3.25</v>
      </c>
      <c r="D14" s="22">
        <v>3</v>
      </c>
      <c r="E14" s="22">
        <f t="shared" si="0"/>
        <v>9.3000000000000007</v>
      </c>
      <c r="F14" s="22">
        <f t="shared" si="2"/>
        <v>3.1</v>
      </c>
      <c r="G14" s="22">
        <f t="shared" si="1"/>
        <v>3.1</v>
      </c>
      <c r="I14" s="4">
        <v>1</v>
      </c>
      <c r="J14" s="14" t="s">
        <v>17</v>
      </c>
      <c r="K14">
        <v>3</v>
      </c>
      <c r="L14">
        <v>3</v>
      </c>
    </row>
    <row r="15" spans="1:12" ht="15.75" x14ac:dyDescent="0.25">
      <c r="A15" s="14" t="s">
        <v>18</v>
      </c>
      <c r="B15" s="22">
        <v>3.46</v>
      </c>
      <c r="C15" s="22">
        <v>3.88</v>
      </c>
      <c r="D15" s="22">
        <v>2.63</v>
      </c>
      <c r="E15" s="22">
        <f t="shared" si="0"/>
        <v>9.9699999999999989</v>
      </c>
      <c r="F15" s="22">
        <f t="shared" si="2"/>
        <v>3.3233333333333328</v>
      </c>
      <c r="G15" s="22">
        <f t="shared" si="1"/>
        <v>3.32</v>
      </c>
      <c r="I15" s="4">
        <v>1</v>
      </c>
      <c r="J15" s="14" t="s">
        <v>18</v>
      </c>
      <c r="K15">
        <v>3</v>
      </c>
      <c r="L15">
        <v>4</v>
      </c>
    </row>
    <row r="16" spans="1:12" ht="15.75" x14ac:dyDescent="0.25">
      <c r="A16" s="6"/>
      <c r="B16" s="7"/>
      <c r="C16" s="7"/>
      <c r="D16" s="8"/>
    </row>
    <row r="17" spans="1:7" ht="15.75" x14ac:dyDescent="0.25">
      <c r="A17" s="6"/>
      <c r="B17" s="7"/>
      <c r="C17" s="7"/>
      <c r="D17" s="8"/>
    </row>
    <row r="18" spans="1:7" ht="15.75" x14ac:dyDescent="0.25">
      <c r="A18" s="67" t="s">
        <v>28</v>
      </c>
      <c r="B18" s="68"/>
      <c r="C18" s="68"/>
      <c r="D18" s="68"/>
      <c r="E18" s="68"/>
      <c r="F18" s="68"/>
      <c r="G18" s="68"/>
    </row>
    <row r="19" spans="1:7" ht="15.75" x14ac:dyDescent="0.25">
      <c r="A19" s="49" t="s">
        <v>22</v>
      </c>
      <c r="B19" s="47" t="s">
        <v>20</v>
      </c>
      <c r="C19" s="47"/>
      <c r="D19" s="47"/>
      <c r="E19" s="50" t="s">
        <v>21</v>
      </c>
      <c r="F19" s="50" t="s">
        <v>5</v>
      </c>
      <c r="G19" s="47" t="s">
        <v>19</v>
      </c>
    </row>
    <row r="20" spans="1:7" ht="15.75" x14ac:dyDescent="0.25">
      <c r="A20" s="49"/>
      <c r="B20" s="10">
        <v>1</v>
      </c>
      <c r="C20" s="10">
        <v>2</v>
      </c>
      <c r="D20" s="10">
        <v>3</v>
      </c>
      <c r="E20" s="51"/>
      <c r="F20" s="51"/>
      <c r="G20" s="47"/>
    </row>
    <row r="21" spans="1:7" ht="15.75" x14ac:dyDescent="0.25">
      <c r="A21" s="12" t="s">
        <v>7</v>
      </c>
      <c r="B21" s="20">
        <v>3.94</v>
      </c>
      <c r="C21" s="20">
        <v>3.96</v>
      </c>
      <c r="D21" s="20">
        <v>3.65</v>
      </c>
      <c r="E21" s="20">
        <f>SUM(B21:D21)</f>
        <v>11.55</v>
      </c>
      <c r="F21" s="20">
        <f>AVERAGE(B21:D21)</f>
        <v>3.85</v>
      </c>
      <c r="G21" s="20">
        <f>ROUND(F21,2)</f>
        <v>3.85</v>
      </c>
    </row>
    <row r="22" spans="1:7" ht="15.75" x14ac:dyDescent="0.25">
      <c r="A22" s="12" t="s">
        <v>8</v>
      </c>
      <c r="B22" s="20">
        <v>4.66</v>
      </c>
      <c r="C22" s="20">
        <v>4.28</v>
      </c>
      <c r="D22" s="20">
        <v>4.09</v>
      </c>
      <c r="E22" s="20">
        <f t="shared" ref="E22:E32" si="3">SUM(B22:D22)</f>
        <v>13.030000000000001</v>
      </c>
      <c r="F22" s="20">
        <f>AVERAGE(B22:D22)</f>
        <v>4.3433333333333337</v>
      </c>
      <c r="G22" s="20">
        <f t="shared" ref="G22:G32" si="4">ROUND(F22,2)</f>
        <v>4.34</v>
      </c>
    </row>
    <row r="23" spans="1:7" ht="15.75" x14ac:dyDescent="0.25">
      <c r="A23" s="12" t="s">
        <v>9</v>
      </c>
      <c r="B23" s="20">
        <v>4.41</v>
      </c>
      <c r="C23" s="20">
        <v>4.08</v>
      </c>
      <c r="D23" s="20">
        <v>4.28</v>
      </c>
      <c r="E23" s="20">
        <f t="shared" si="3"/>
        <v>12.77</v>
      </c>
      <c r="F23" s="20">
        <f t="shared" ref="F23:F32" si="5">AVERAGE(B23:D23)</f>
        <v>4.2566666666666668</v>
      </c>
      <c r="G23" s="20">
        <f t="shared" si="4"/>
        <v>4.26</v>
      </c>
    </row>
    <row r="24" spans="1:7" ht="15.75" x14ac:dyDescent="0.25">
      <c r="A24" s="12" t="s">
        <v>10</v>
      </c>
      <c r="B24" s="20">
        <v>4.07</v>
      </c>
      <c r="C24" s="20">
        <v>4.1900000000000004</v>
      </c>
      <c r="D24" s="20">
        <v>4.07</v>
      </c>
      <c r="E24" s="20">
        <f t="shared" si="3"/>
        <v>12.330000000000002</v>
      </c>
      <c r="F24" s="20">
        <f t="shared" si="5"/>
        <v>4.1100000000000003</v>
      </c>
      <c r="G24" s="20">
        <f t="shared" si="4"/>
        <v>4.1100000000000003</v>
      </c>
    </row>
    <row r="25" spans="1:7" ht="15.75" x14ac:dyDescent="0.25">
      <c r="A25" s="13" t="s">
        <v>11</v>
      </c>
      <c r="B25" s="21">
        <v>4.4000000000000004</v>
      </c>
      <c r="C25" s="21">
        <v>3.44</v>
      </c>
      <c r="D25" s="21">
        <v>4.54</v>
      </c>
      <c r="E25" s="21">
        <f t="shared" si="3"/>
        <v>12.379999999999999</v>
      </c>
      <c r="F25" s="21">
        <f t="shared" si="5"/>
        <v>4.126666666666666</v>
      </c>
      <c r="G25" s="21">
        <f t="shared" si="4"/>
        <v>4.13</v>
      </c>
    </row>
    <row r="26" spans="1:7" ht="15.75" x14ac:dyDescent="0.25">
      <c r="A26" s="13" t="s">
        <v>12</v>
      </c>
      <c r="B26" s="21">
        <v>3.79</v>
      </c>
      <c r="C26" s="21">
        <v>4.42</v>
      </c>
      <c r="D26" s="21">
        <v>3.61</v>
      </c>
      <c r="E26" s="21">
        <f t="shared" si="3"/>
        <v>11.82</v>
      </c>
      <c r="F26" s="21">
        <f t="shared" si="5"/>
        <v>3.94</v>
      </c>
      <c r="G26" s="21">
        <f t="shared" si="4"/>
        <v>3.94</v>
      </c>
    </row>
    <row r="27" spans="1:7" ht="15.75" x14ac:dyDescent="0.25">
      <c r="A27" s="13" t="s">
        <v>13</v>
      </c>
      <c r="B27" s="21">
        <v>3.62</v>
      </c>
      <c r="C27" s="21">
        <v>4.8499999999999996</v>
      </c>
      <c r="D27" s="21">
        <v>4.57</v>
      </c>
      <c r="E27" s="21">
        <f t="shared" si="3"/>
        <v>13.04</v>
      </c>
      <c r="F27" s="21">
        <f t="shared" si="5"/>
        <v>4.3466666666666667</v>
      </c>
      <c r="G27" s="21">
        <f t="shared" si="4"/>
        <v>4.3499999999999996</v>
      </c>
    </row>
    <row r="28" spans="1:7" ht="15.75" x14ac:dyDescent="0.25">
      <c r="A28" s="13" t="s">
        <v>14</v>
      </c>
      <c r="B28" s="21">
        <v>4.5</v>
      </c>
      <c r="C28" s="21">
        <v>3.41</v>
      </c>
      <c r="D28" s="21">
        <v>4.3600000000000003</v>
      </c>
      <c r="E28" s="21">
        <f t="shared" si="3"/>
        <v>12.27</v>
      </c>
      <c r="F28" s="21">
        <f t="shared" si="5"/>
        <v>4.09</v>
      </c>
      <c r="G28" s="21">
        <f t="shared" si="4"/>
        <v>4.09</v>
      </c>
    </row>
    <row r="29" spans="1:7" ht="15.75" x14ac:dyDescent="0.25">
      <c r="A29" s="14" t="s">
        <v>15</v>
      </c>
      <c r="B29" s="22">
        <v>4.24</v>
      </c>
      <c r="C29" s="22">
        <v>4.7300000000000004</v>
      </c>
      <c r="D29" s="22">
        <v>3.8</v>
      </c>
      <c r="E29" s="22">
        <f t="shared" si="3"/>
        <v>12.77</v>
      </c>
      <c r="F29" s="22">
        <f t="shared" si="5"/>
        <v>4.2566666666666668</v>
      </c>
      <c r="G29" s="22">
        <f t="shared" si="4"/>
        <v>4.26</v>
      </c>
    </row>
    <row r="30" spans="1:7" ht="15.75" x14ac:dyDescent="0.25">
      <c r="A30" s="14" t="s">
        <v>16</v>
      </c>
      <c r="B30" s="22">
        <v>4.05</v>
      </c>
      <c r="C30" s="22">
        <v>4.45</v>
      </c>
      <c r="D30" s="22">
        <v>4.07</v>
      </c>
      <c r="E30" s="22">
        <f t="shared" si="3"/>
        <v>12.57</v>
      </c>
      <c r="F30" s="22">
        <f t="shared" si="5"/>
        <v>4.1900000000000004</v>
      </c>
      <c r="G30" s="22">
        <f t="shared" si="4"/>
        <v>4.1900000000000004</v>
      </c>
    </row>
    <row r="31" spans="1:7" ht="15.75" x14ac:dyDescent="0.25">
      <c r="A31" s="14" t="s">
        <v>17</v>
      </c>
      <c r="B31" s="22">
        <v>4.41</v>
      </c>
      <c r="C31" s="22">
        <v>3.55</v>
      </c>
      <c r="D31" s="22">
        <v>4.33</v>
      </c>
      <c r="E31" s="22">
        <f t="shared" si="3"/>
        <v>12.29</v>
      </c>
      <c r="F31" s="22">
        <f t="shared" si="5"/>
        <v>4.0966666666666667</v>
      </c>
      <c r="G31" s="22">
        <f t="shared" si="4"/>
        <v>4.0999999999999996</v>
      </c>
    </row>
    <row r="32" spans="1:7" ht="15.75" x14ac:dyDescent="0.25">
      <c r="A32" s="14" t="s">
        <v>18</v>
      </c>
      <c r="B32" s="22">
        <v>4.3</v>
      </c>
      <c r="C32" s="22">
        <v>4.54</v>
      </c>
      <c r="D32" s="22">
        <v>3.65</v>
      </c>
      <c r="E32" s="22">
        <f t="shared" si="3"/>
        <v>12.49</v>
      </c>
      <c r="F32" s="22">
        <f t="shared" si="5"/>
        <v>4.1633333333333331</v>
      </c>
      <c r="G32" s="22">
        <f t="shared" si="4"/>
        <v>4.16</v>
      </c>
    </row>
    <row r="33" spans="1:7" ht="15.75" x14ac:dyDescent="0.25">
      <c r="A33" s="6"/>
      <c r="B33" s="7"/>
      <c r="C33" s="7"/>
      <c r="D33" s="8"/>
    </row>
    <row r="34" spans="1:7" ht="15.75" x14ac:dyDescent="0.25">
      <c r="A34" s="6"/>
      <c r="B34" s="7"/>
      <c r="C34" s="7"/>
      <c r="D34" s="8"/>
    </row>
    <row r="35" spans="1:7" ht="15.75" x14ac:dyDescent="0.25">
      <c r="A35" s="67" t="s">
        <v>29</v>
      </c>
      <c r="B35" s="68"/>
      <c r="C35" s="68"/>
      <c r="D35" s="68"/>
      <c r="E35" s="68"/>
      <c r="F35" s="68"/>
      <c r="G35" s="68"/>
    </row>
    <row r="36" spans="1:7" ht="15.75" x14ac:dyDescent="0.25">
      <c r="A36" s="49" t="s">
        <v>22</v>
      </c>
      <c r="B36" s="47" t="s">
        <v>20</v>
      </c>
      <c r="C36" s="47"/>
      <c r="D36" s="47"/>
      <c r="E36" s="50" t="s">
        <v>21</v>
      </c>
      <c r="F36" s="50" t="s">
        <v>5</v>
      </c>
      <c r="G36" s="47" t="s">
        <v>19</v>
      </c>
    </row>
    <row r="37" spans="1:7" ht="15.75" x14ac:dyDescent="0.25">
      <c r="A37" s="49"/>
      <c r="B37" s="10">
        <v>1</v>
      </c>
      <c r="C37" s="10">
        <v>2</v>
      </c>
      <c r="D37" s="10">
        <v>3</v>
      </c>
      <c r="E37" s="51"/>
      <c r="F37" s="51"/>
      <c r="G37" s="47"/>
    </row>
    <row r="38" spans="1:7" ht="15.75" x14ac:dyDescent="0.25">
      <c r="A38" s="12" t="s">
        <v>7</v>
      </c>
      <c r="B38" s="20">
        <v>5.99</v>
      </c>
      <c r="C38" s="20">
        <v>5.46</v>
      </c>
      <c r="D38" s="20">
        <v>4.9800000000000004</v>
      </c>
      <c r="E38" s="20">
        <f>SUM(B38:D38)</f>
        <v>16.43</v>
      </c>
      <c r="F38" s="20">
        <f>AVERAGE(B38:D38)</f>
        <v>5.4766666666666666</v>
      </c>
      <c r="G38" s="20">
        <f>ROUND(F38,2)</f>
        <v>5.48</v>
      </c>
    </row>
    <row r="39" spans="1:7" ht="15.75" x14ac:dyDescent="0.25">
      <c r="A39" s="12" t="s">
        <v>8</v>
      </c>
      <c r="B39" s="20">
        <v>7.17</v>
      </c>
      <c r="C39" s="20">
        <v>5.66</v>
      </c>
      <c r="D39" s="20">
        <v>5.61</v>
      </c>
      <c r="E39" s="20">
        <f t="shared" ref="E39:E49" si="6">SUM(B39:D39)</f>
        <v>18.440000000000001</v>
      </c>
      <c r="F39" s="20">
        <f>AVERAGE(B39:D39)</f>
        <v>6.1466666666666674</v>
      </c>
      <c r="G39" s="20">
        <f t="shared" ref="G39:G49" si="7">ROUND(F39,2)</f>
        <v>6.15</v>
      </c>
    </row>
    <row r="40" spans="1:7" ht="15.75" x14ac:dyDescent="0.25">
      <c r="A40" s="12" t="s">
        <v>9</v>
      </c>
      <c r="B40" s="20">
        <v>6.38</v>
      </c>
      <c r="C40" s="20">
        <v>6.25</v>
      </c>
      <c r="D40" s="20">
        <v>5.99</v>
      </c>
      <c r="E40" s="20">
        <f t="shared" si="6"/>
        <v>18.619999999999997</v>
      </c>
      <c r="F40" s="20">
        <f t="shared" ref="F40:F49" si="8">AVERAGE(B40:D40)</f>
        <v>6.2066666666666661</v>
      </c>
      <c r="G40" s="20">
        <f t="shared" si="7"/>
        <v>6.21</v>
      </c>
    </row>
    <row r="41" spans="1:7" ht="15.75" x14ac:dyDescent="0.25">
      <c r="A41" s="12" t="s">
        <v>10</v>
      </c>
      <c r="B41" s="20">
        <v>6.01</v>
      </c>
      <c r="C41" s="20">
        <v>6.24</v>
      </c>
      <c r="D41" s="20">
        <v>5.77</v>
      </c>
      <c r="E41" s="20">
        <f t="shared" si="6"/>
        <v>18.02</v>
      </c>
      <c r="F41" s="20">
        <f t="shared" si="8"/>
        <v>6.0066666666666668</v>
      </c>
      <c r="G41" s="20">
        <f t="shared" si="7"/>
        <v>6.01</v>
      </c>
    </row>
    <row r="42" spans="1:7" ht="15.75" x14ac:dyDescent="0.25">
      <c r="A42" s="13" t="s">
        <v>11</v>
      </c>
      <c r="B42" s="21">
        <v>6.43</v>
      </c>
      <c r="C42" s="21">
        <v>5.41</v>
      </c>
      <c r="D42" s="21">
        <v>5.9</v>
      </c>
      <c r="E42" s="21">
        <f t="shared" si="6"/>
        <v>17.740000000000002</v>
      </c>
      <c r="F42" s="21">
        <f t="shared" si="8"/>
        <v>5.913333333333334</v>
      </c>
      <c r="G42" s="21">
        <f t="shared" si="7"/>
        <v>5.91</v>
      </c>
    </row>
    <row r="43" spans="1:7" ht="15.75" x14ac:dyDescent="0.25">
      <c r="A43" s="13" t="s">
        <v>12</v>
      </c>
      <c r="B43" s="21">
        <v>6.27</v>
      </c>
      <c r="C43" s="21">
        <v>6.64</v>
      </c>
      <c r="D43" s="21">
        <v>5.82</v>
      </c>
      <c r="E43" s="21">
        <f t="shared" si="6"/>
        <v>18.73</v>
      </c>
      <c r="F43" s="21">
        <f t="shared" si="8"/>
        <v>6.2433333333333332</v>
      </c>
      <c r="G43" s="21">
        <f t="shared" si="7"/>
        <v>6.24</v>
      </c>
    </row>
    <row r="44" spans="1:7" ht="15.75" x14ac:dyDescent="0.25">
      <c r="A44" s="13" t="s">
        <v>13</v>
      </c>
      <c r="B44" s="21">
        <v>6.22</v>
      </c>
      <c r="C44" s="21">
        <v>6.85</v>
      </c>
      <c r="D44" s="21">
        <v>6.69</v>
      </c>
      <c r="E44" s="21">
        <f t="shared" si="6"/>
        <v>19.760000000000002</v>
      </c>
      <c r="F44" s="21">
        <f t="shared" si="8"/>
        <v>6.5866666666666669</v>
      </c>
      <c r="G44" s="21">
        <f t="shared" si="7"/>
        <v>6.59</v>
      </c>
    </row>
    <row r="45" spans="1:7" ht="15.75" x14ac:dyDescent="0.25">
      <c r="A45" s="13" t="s">
        <v>14</v>
      </c>
      <c r="B45" s="21">
        <v>6.68</v>
      </c>
      <c r="C45" s="21">
        <v>6.01</v>
      </c>
      <c r="D45" s="21">
        <v>6.04</v>
      </c>
      <c r="E45" s="21">
        <f t="shared" si="6"/>
        <v>18.73</v>
      </c>
      <c r="F45" s="21">
        <f t="shared" si="8"/>
        <v>6.2433333333333332</v>
      </c>
      <c r="G45" s="21">
        <f t="shared" si="7"/>
        <v>6.24</v>
      </c>
    </row>
    <row r="46" spans="1:7" ht="15.75" x14ac:dyDescent="0.25">
      <c r="A46" s="14" t="s">
        <v>15</v>
      </c>
      <c r="B46" s="22">
        <v>5.92</v>
      </c>
      <c r="C46" s="22">
        <v>5.95</v>
      </c>
      <c r="D46" s="22">
        <v>5.19</v>
      </c>
      <c r="E46" s="22">
        <f t="shared" si="6"/>
        <v>17.060000000000002</v>
      </c>
      <c r="F46" s="22">
        <f t="shared" si="8"/>
        <v>5.6866666666666674</v>
      </c>
      <c r="G46" s="22">
        <f t="shared" si="7"/>
        <v>5.69</v>
      </c>
    </row>
    <row r="47" spans="1:7" ht="15.75" x14ac:dyDescent="0.25">
      <c r="A47" s="14" t="s">
        <v>16</v>
      </c>
      <c r="B47" s="22">
        <v>6.02</v>
      </c>
      <c r="C47" s="22">
        <v>5.95</v>
      </c>
      <c r="D47" s="22">
        <v>5.74</v>
      </c>
      <c r="E47" s="22">
        <f t="shared" si="6"/>
        <v>17.71</v>
      </c>
      <c r="F47" s="22">
        <f t="shared" si="8"/>
        <v>5.9033333333333333</v>
      </c>
      <c r="G47" s="22">
        <f t="shared" si="7"/>
        <v>5.9</v>
      </c>
    </row>
    <row r="48" spans="1:7" ht="15.75" x14ac:dyDescent="0.25">
      <c r="A48" s="14" t="s">
        <v>17</v>
      </c>
      <c r="B48" s="22">
        <v>5.65</v>
      </c>
      <c r="C48" s="22">
        <v>5.79</v>
      </c>
      <c r="D48" s="22">
        <v>6.09</v>
      </c>
      <c r="E48" s="22">
        <f t="shared" si="6"/>
        <v>17.53</v>
      </c>
      <c r="F48" s="22">
        <f t="shared" si="8"/>
        <v>5.8433333333333337</v>
      </c>
      <c r="G48" s="22">
        <f t="shared" si="7"/>
        <v>5.84</v>
      </c>
    </row>
    <row r="49" spans="1:7" ht="15.75" x14ac:dyDescent="0.25">
      <c r="A49" s="14" t="s">
        <v>18</v>
      </c>
      <c r="B49" s="22">
        <v>5.9</v>
      </c>
      <c r="C49" s="22">
        <v>6.14</v>
      </c>
      <c r="D49" s="22">
        <v>5.16</v>
      </c>
      <c r="E49" s="22">
        <f t="shared" si="6"/>
        <v>17.2</v>
      </c>
      <c r="F49" s="22">
        <f t="shared" si="8"/>
        <v>5.7333333333333334</v>
      </c>
      <c r="G49" s="22">
        <f t="shared" si="7"/>
        <v>5.73</v>
      </c>
    </row>
    <row r="50" spans="1:7" x14ac:dyDescent="0.25">
      <c r="A50" s="5"/>
      <c r="B50" s="5"/>
    </row>
    <row r="51" spans="1:7" x14ac:dyDescent="0.25">
      <c r="A51" s="5"/>
      <c r="B51" s="5"/>
    </row>
    <row r="52" spans="1:7" x14ac:dyDescent="0.25">
      <c r="A52" s="5"/>
      <c r="B52" s="5"/>
    </row>
    <row r="53" spans="1:7" x14ac:dyDescent="0.25">
      <c r="A53" s="5"/>
      <c r="B53" s="5"/>
    </row>
    <row r="54" spans="1:7" x14ac:dyDescent="0.25">
      <c r="A54" s="5"/>
      <c r="B54" s="5"/>
    </row>
    <row r="55" spans="1:7" x14ac:dyDescent="0.25">
      <c r="A55" s="5"/>
      <c r="B55" s="5"/>
    </row>
    <row r="56" spans="1:7" x14ac:dyDescent="0.25">
      <c r="A56" s="5"/>
      <c r="B56" s="5"/>
    </row>
    <row r="57" spans="1:7" x14ac:dyDescent="0.25">
      <c r="A57" s="5"/>
      <c r="B57" s="5"/>
    </row>
    <row r="58" spans="1:7" x14ac:dyDescent="0.25">
      <c r="A58" s="5"/>
      <c r="B58" s="5"/>
    </row>
    <row r="59" spans="1:7" x14ac:dyDescent="0.25">
      <c r="A59" s="5"/>
      <c r="B59" s="5"/>
    </row>
    <row r="60" spans="1:7" x14ac:dyDescent="0.25">
      <c r="A60" s="5"/>
      <c r="B60" s="5"/>
    </row>
    <row r="61" spans="1:7" x14ac:dyDescent="0.25">
      <c r="A61" s="5"/>
      <c r="B61" s="5"/>
    </row>
    <row r="62" spans="1:7" x14ac:dyDescent="0.25">
      <c r="A62" s="5"/>
      <c r="B62" s="5"/>
    </row>
    <row r="63" spans="1:7" x14ac:dyDescent="0.25">
      <c r="A63" s="5"/>
      <c r="B63" s="5"/>
    </row>
    <row r="64" spans="1:7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  <row r="1001" spans="1:2" x14ac:dyDescent="0.25">
      <c r="A1001" s="5"/>
      <c r="B1001" s="5"/>
    </row>
  </sheetData>
  <mergeCells count="18">
    <mergeCell ref="A36:A37"/>
    <mergeCell ref="B36:D36"/>
    <mergeCell ref="E36:E37"/>
    <mergeCell ref="F36:F37"/>
    <mergeCell ref="G36:G37"/>
    <mergeCell ref="A35:G35"/>
    <mergeCell ref="A19:A20"/>
    <mergeCell ref="B19:D19"/>
    <mergeCell ref="E19:E20"/>
    <mergeCell ref="F19:F20"/>
    <mergeCell ref="G19:G20"/>
    <mergeCell ref="A1:G1"/>
    <mergeCell ref="A18:G18"/>
    <mergeCell ref="A2:A3"/>
    <mergeCell ref="B2:D2"/>
    <mergeCell ref="E2:E3"/>
    <mergeCell ref="F2:F3"/>
    <mergeCell ref="G2:G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Deby Zulkarnain</dc:creator>
  <dc:description/>
  <cp:lastModifiedBy>Deby Zulkarnain</cp:lastModifiedBy>
  <cp:revision>7</cp:revision>
  <dcterms:created xsi:type="dcterms:W3CDTF">2020-11-22T04:18:16Z</dcterms:created>
  <dcterms:modified xsi:type="dcterms:W3CDTF">2021-03-22T18:22:02Z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