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 s="1"/>
  <c r="J3" i="1"/>
  <c r="E4" i="1"/>
  <c r="F4" i="1"/>
  <c r="G4" i="1" s="1"/>
  <c r="J4" i="1"/>
  <c r="E5" i="1"/>
  <c r="F5" i="1"/>
  <c r="G5" i="1" s="1"/>
  <c r="J5" i="1"/>
  <c r="E6" i="1" l="1"/>
  <c r="E7" i="1"/>
  <c r="E8" i="1"/>
  <c r="E9" i="1"/>
  <c r="E10" i="1"/>
  <c r="E11" i="1"/>
  <c r="E12" i="1"/>
  <c r="E13" i="1"/>
  <c r="E14" i="1"/>
  <c r="B19" i="1" l="1"/>
  <c r="B20" i="1"/>
  <c r="B21" i="1"/>
  <c r="C19" i="1"/>
  <c r="C20" i="1"/>
  <c r="C21" i="1"/>
  <c r="D19" i="1"/>
  <c r="D20" i="1"/>
  <c r="D21" i="1"/>
  <c r="J8" i="1"/>
  <c r="J7" i="1"/>
  <c r="J6" i="1"/>
  <c r="D15" i="1"/>
  <c r="C15" i="1"/>
  <c r="B15" i="1"/>
  <c r="F14" i="1"/>
  <c r="G14" i="1" s="1"/>
  <c r="F13" i="1"/>
  <c r="G13" i="1" s="1"/>
  <c r="F12" i="1"/>
  <c r="G12" i="1" s="1"/>
  <c r="F11" i="1"/>
  <c r="G11" i="1" s="1"/>
  <c r="D18" i="1"/>
  <c r="F10" i="1"/>
  <c r="G10" i="1" s="1"/>
  <c r="F9" i="1"/>
  <c r="G9" i="1" s="1"/>
  <c r="F8" i="1"/>
  <c r="G8" i="1" s="1"/>
  <c r="F7" i="1"/>
  <c r="G7" i="1" s="1"/>
  <c r="C18" i="1"/>
  <c r="F6" i="1"/>
  <c r="G6" i="1" s="1"/>
  <c r="E21" i="1" l="1"/>
  <c r="E20" i="1"/>
  <c r="E19" i="1"/>
  <c r="C22" i="1"/>
  <c r="D22" i="1"/>
  <c r="E15" i="1"/>
  <c r="B18" i="1"/>
  <c r="J11" i="1" l="1"/>
  <c r="J12" i="1" s="1"/>
  <c r="B22" i="1"/>
  <c r="E18" i="1"/>
  <c r="J16" i="1" l="1"/>
  <c r="K5" i="1" s="1"/>
  <c r="L5" i="1" s="1"/>
  <c r="J15" i="1"/>
  <c r="K4" i="1" s="1"/>
  <c r="L4" i="1" s="1"/>
  <c r="J14" i="1"/>
  <c r="J13" i="1"/>
  <c r="K3" i="1" s="1"/>
  <c r="L3" i="1" s="1"/>
  <c r="J17" i="1" l="1"/>
  <c r="K6" i="1" s="1"/>
  <c r="L6" i="1" s="1"/>
  <c r="J18" i="1" l="1"/>
  <c r="K7" i="1" s="1"/>
  <c r="L7" i="1" s="1"/>
  <c r="M6" i="1"/>
  <c r="M4" i="1" l="1"/>
  <c r="M3" i="1"/>
  <c r="M5" i="1"/>
</calcChain>
</file>

<file path=xl/comments1.xml><?xml version="1.0" encoding="utf-8"?>
<comments xmlns="http://schemas.openxmlformats.org/spreadsheetml/2006/main">
  <authors>
    <author>Deby Zulkarnain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Deby Zulkarnain:</t>
        </r>
        <r>
          <rPr>
            <sz val="9"/>
            <color indexed="81"/>
            <rFont val="Tahoma"/>
            <family val="2"/>
          </rPr>
          <t xml:space="preserve">
grand total</t>
        </r>
      </text>
    </comment>
  </commentList>
</comments>
</file>

<file path=xl/sharedStrings.xml><?xml version="1.0" encoding="utf-8"?>
<sst xmlns="http://schemas.openxmlformats.org/spreadsheetml/2006/main" count="52" uniqueCount="47">
  <si>
    <t>kode perlakuan</t>
  </si>
  <si>
    <t>ulangan</t>
  </si>
  <si>
    <t xml:space="preserve">total </t>
  </si>
  <si>
    <t>rata-rata</t>
  </si>
  <si>
    <t>round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</si>
  <si>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</si>
  <si>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</si>
  <si>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</si>
  <si>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</si>
  <si>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</si>
  <si>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</si>
  <si>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</si>
  <si>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</si>
  <si>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</si>
  <si>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</si>
  <si>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</si>
  <si>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</si>
  <si>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t>SK</t>
  </si>
  <si>
    <t>DB</t>
  </si>
  <si>
    <t>JK</t>
  </si>
  <si>
    <t>KT</t>
  </si>
  <si>
    <t>F-Hitung</t>
  </si>
  <si>
    <t>F-Tabel</t>
  </si>
  <si>
    <t>Notasi</t>
  </si>
  <si>
    <t>Blok</t>
  </si>
  <si>
    <t>P*M</t>
  </si>
  <si>
    <t>Galat</t>
  </si>
  <si>
    <t>Total</t>
  </si>
  <si>
    <t>FK</t>
  </si>
  <si>
    <t>JKT</t>
  </si>
  <si>
    <t>p0</t>
  </si>
  <si>
    <t>p1</t>
  </si>
  <si>
    <t>p2</t>
  </si>
  <si>
    <t>total</t>
  </si>
  <si>
    <t>m0</t>
  </si>
  <si>
    <t>m1</t>
  </si>
  <si>
    <t>m2</t>
  </si>
  <si>
    <t>m3</t>
  </si>
  <si>
    <t>JK Blok</t>
  </si>
  <si>
    <t>JK Perlakuan</t>
  </si>
  <si>
    <t xml:space="preserve">JK P </t>
  </si>
  <si>
    <t>JK M</t>
  </si>
  <si>
    <t>JK P*M</t>
  </si>
  <si>
    <t>JK Galat</t>
  </si>
  <si>
    <t>ns</t>
  </si>
  <si>
    <t>P (pupuk)</t>
  </si>
  <si>
    <t>M (mikoriza)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</si>
</sst>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tabSelected="1" zoomScale="85" zoomScaleNormal="85" workbookViewId="0">
      <selection activeCell="O22" sqref="O22"/>
    </sheetView>
  </sheetViews>
  <sheetFormatPr defaultRowHeight="15" x14ac:dyDescent="0.25"/>
  <cols>
    <col min="1" max="1" width="16.28515625" customWidth="1"/>
    <col min="5" max="5" width="12.28515625" customWidth="1"/>
    <col min="6" max="6" width="16.140625" customWidth="1"/>
    <col min="9" max="9" width="15.42578125" customWidth="1"/>
    <col min="10" max="10" width="11.28515625" customWidth="1"/>
    <col min="11" max="11" width="10.5703125" customWidth="1"/>
    <col min="12" max="12" width="10.140625" customWidth="1"/>
    <col min="13" max="13" width="10.85546875" customWidth="1"/>
  </cols>
  <sheetData>
    <row r="1" spans="1:16" ht="15.75" x14ac:dyDescent="0.25">
      <c r="A1" s="21" t="s">
        <v>0</v>
      </c>
      <c r="B1" s="22" t="s">
        <v>1</v>
      </c>
      <c r="C1" s="22"/>
      <c r="D1" s="22"/>
      <c r="E1" s="23" t="s">
        <v>2</v>
      </c>
      <c r="F1" s="23" t="s">
        <v>3</v>
      </c>
      <c r="G1" s="22" t="s">
        <v>4</v>
      </c>
      <c r="I1" s="19" t="s">
        <v>17</v>
      </c>
      <c r="J1" s="19" t="s">
        <v>18</v>
      </c>
      <c r="K1" s="19" t="s">
        <v>19</v>
      </c>
      <c r="L1" s="19" t="s">
        <v>20</v>
      </c>
      <c r="M1" s="19" t="s">
        <v>21</v>
      </c>
      <c r="N1" s="25" t="s">
        <v>22</v>
      </c>
      <c r="O1" s="26"/>
      <c r="P1" s="19" t="s">
        <v>23</v>
      </c>
    </row>
    <row r="2" spans="1:16" ht="15.75" x14ac:dyDescent="0.25">
      <c r="A2" s="21"/>
      <c r="B2" s="1">
        <v>1</v>
      </c>
      <c r="C2" s="1">
        <v>2</v>
      </c>
      <c r="D2" s="1">
        <v>3</v>
      </c>
      <c r="E2" s="24"/>
      <c r="F2" s="24"/>
      <c r="G2" s="22"/>
      <c r="I2" s="20"/>
      <c r="J2" s="20"/>
      <c r="K2" s="20"/>
      <c r="L2" s="20"/>
      <c r="M2" s="20"/>
      <c r="N2" s="11">
        <v>0.05</v>
      </c>
      <c r="O2" s="11">
        <v>0.01</v>
      </c>
      <c r="P2" s="20"/>
    </row>
    <row r="3" spans="1:16" ht="15.75" x14ac:dyDescent="0.25">
      <c r="A3" s="2" t="s">
        <v>5</v>
      </c>
      <c r="B3" s="3">
        <v>27.33</v>
      </c>
      <c r="C3" s="3">
        <v>16.329999999999998</v>
      </c>
      <c r="D3" s="3">
        <v>14</v>
      </c>
      <c r="E3" s="3">
        <f>SUM(B3:D3)</f>
        <v>57.66</v>
      </c>
      <c r="F3" s="3">
        <f>AVERAGE(B3:D3)</f>
        <v>19.22</v>
      </c>
      <c r="G3" s="3">
        <f>ROUND(F3,2)</f>
        <v>19.22</v>
      </c>
      <c r="I3" s="12" t="s">
        <v>24</v>
      </c>
      <c r="J3" s="15">
        <f>3-1</f>
        <v>2</v>
      </c>
      <c r="K3" s="10">
        <f>J13</f>
        <v>193.60235000000466</v>
      </c>
      <c r="L3" s="10">
        <f>K3/J3</f>
        <v>96.801175000002331</v>
      </c>
      <c r="M3" s="10">
        <f>L3/L7</f>
        <v>1.6588981539958154</v>
      </c>
      <c r="N3" s="10">
        <v>3.44</v>
      </c>
      <c r="O3" s="10">
        <v>5.72</v>
      </c>
      <c r="P3" s="10" t="s">
        <v>44</v>
      </c>
    </row>
    <row r="4" spans="1:16" ht="15.75" x14ac:dyDescent="0.25">
      <c r="A4" s="2" t="s">
        <v>6</v>
      </c>
      <c r="B4" s="3">
        <v>32.33</v>
      </c>
      <c r="C4" s="3">
        <v>30.67</v>
      </c>
      <c r="D4" s="3">
        <v>22.67</v>
      </c>
      <c r="E4" s="3">
        <f t="shared" ref="E4:E14" si="0">SUM(B4:D4)</f>
        <v>85.67</v>
      </c>
      <c r="F4" s="3">
        <f>AVERAGE(B4:D4)</f>
        <v>28.556666666666668</v>
      </c>
      <c r="G4" s="3">
        <f t="shared" ref="G4:G14" si="1">ROUND(F4,2)</f>
        <v>28.56</v>
      </c>
      <c r="I4" s="12" t="s">
        <v>45</v>
      </c>
      <c r="J4" s="15">
        <f>3-1</f>
        <v>2</v>
      </c>
      <c r="K4" s="10">
        <f>J15</f>
        <v>71.484950000001845</v>
      </c>
      <c r="L4" s="10">
        <f t="shared" ref="L4:L7" si="2">K4/J4</f>
        <v>35.742475000000923</v>
      </c>
      <c r="M4" s="10">
        <f>L4/L7</f>
        <v>0.61252485619871544</v>
      </c>
      <c r="N4" s="10">
        <v>3.44</v>
      </c>
      <c r="O4" s="10">
        <v>5.72</v>
      </c>
      <c r="P4" s="10" t="s">
        <v>44</v>
      </c>
    </row>
    <row r="5" spans="1:16" ht="15.75" x14ac:dyDescent="0.25">
      <c r="A5" s="2" t="s">
        <v>7</v>
      </c>
      <c r="B5" s="3">
        <v>26.67</v>
      </c>
      <c r="C5" s="3">
        <v>28.67</v>
      </c>
      <c r="D5" s="3">
        <v>28.67</v>
      </c>
      <c r="E5" s="3">
        <f t="shared" si="0"/>
        <v>84.01</v>
      </c>
      <c r="F5" s="3">
        <f t="shared" ref="F5:F14" si="3">AVERAGE(B5:D5)</f>
        <v>28.003333333333334</v>
      </c>
      <c r="G5" s="3">
        <f t="shared" si="1"/>
        <v>28</v>
      </c>
      <c r="I5" s="12" t="s">
        <v>46</v>
      </c>
      <c r="J5" s="15">
        <f>4-1</f>
        <v>3</v>
      </c>
      <c r="K5" s="10">
        <f>J16</f>
        <v>129.32521111111782</v>
      </c>
      <c r="L5" s="10">
        <f t="shared" si="2"/>
        <v>43.108403703705939</v>
      </c>
      <c r="M5" s="10">
        <f>L5/L7</f>
        <v>0.73875602569682064</v>
      </c>
      <c r="N5" s="10">
        <v>3.05</v>
      </c>
      <c r="O5" s="10">
        <v>4.82</v>
      </c>
      <c r="P5" s="10" t="s">
        <v>44</v>
      </c>
    </row>
    <row r="6" spans="1:16" ht="15.75" x14ac:dyDescent="0.25">
      <c r="A6" s="2" t="s">
        <v>8</v>
      </c>
      <c r="B6" s="3">
        <v>22</v>
      </c>
      <c r="C6" s="3">
        <v>31</v>
      </c>
      <c r="D6" s="3">
        <v>23</v>
      </c>
      <c r="E6" s="3">
        <f t="shared" si="0"/>
        <v>76</v>
      </c>
      <c r="F6" s="3">
        <f t="shared" si="3"/>
        <v>25.333333333333332</v>
      </c>
      <c r="G6" s="3">
        <f t="shared" si="1"/>
        <v>25.33</v>
      </c>
      <c r="I6" s="12" t="s">
        <v>25</v>
      </c>
      <c r="J6" s="15">
        <f>(3-1)*(4-1)</f>
        <v>6</v>
      </c>
      <c r="K6" s="10">
        <f>J17</f>
        <v>202.07633888888449</v>
      </c>
      <c r="L6" s="10">
        <f t="shared" si="2"/>
        <v>33.67938981481408</v>
      </c>
      <c r="M6" s="10">
        <f>L6/L7</f>
        <v>0.57716941546938039</v>
      </c>
      <c r="N6" s="10">
        <v>2.5499999999999998</v>
      </c>
      <c r="O6" s="10">
        <v>3.76</v>
      </c>
      <c r="P6" s="10" t="s">
        <v>44</v>
      </c>
    </row>
    <row r="7" spans="1:16" ht="15.75" x14ac:dyDescent="0.25">
      <c r="A7" s="4" t="s">
        <v>9</v>
      </c>
      <c r="B7" s="5">
        <v>28.33</v>
      </c>
      <c r="C7" s="5">
        <v>26</v>
      </c>
      <c r="D7" s="5">
        <v>31</v>
      </c>
      <c r="E7" s="3">
        <f t="shared" si="0"/>
        <v>85.33</v>
      </c>
      <c r="F7" s="5">
        <f t="shared" si="3"/>
        <v>28.443333333333332</v>
      </c>
      <c r="G7" s="5">
        <f t="shared" si="1"/>
        <v>28.44</v>
      </c>
      <c r="I7" s="12" t="s">
        <v>26</v>
      </c>
      <c r="J7" s="15">
        <f>((3*4)-1)*(3-1)</f>
        <v>22</v>
      </c>
      <c r="K7" s="10">
        <f>J18</f>
        <v>1283.7592499999992</v>
      </c>
      <c r="L7" s="10">
        <f t="shared" si="2"/>
        <v>58.352693181818147</v>
      </c>
      <c r="M7" s="10"/>
      <c r="N7" s="10"/>
      <c r="O7" s="10"/>
      <c r="P7" s="10"/>
    </row>
    <row r="8" spans="1:16" ht="15.75" x14ac:dyDescent="0.25">
      <c r="A8" s="4" t="s">
        <v>10</v>
      </c>
      <c r="B8" s="5">
        <v>27.67</v>
      </c>
      <c r="C8" s="5">
        <v>22.33</v>
      </c>
      <c r="D8" s="5">
        <v>22</v>
      </c>
      <c r="E8" s="3">
        <f t="shared" si="0"/>
        <v>72</v>
      </c>
      <c r="F8" s="5">
        <f t="shared" si="3"/>
        <v>24</v>
      </c>
      <c r="G8" s="5">
        <f t="shared" si="1"/>
        <v>24</v>
      </c>
      <c r="I8" s="12" t="s">
        <v>27</v>
      </c>
      <c r="J8" s="15">
        <f>(3*4*3)-1</f>
        <v>35</v>
      </c>
      <c r="K8" s="10"/>
      <c r="L8" s="10"/>
      <c r="M8" s="10"/>
      <c r="N8" s="10"/>
      <c r="O8" s="10"/>
      <c r="P8" s="10"/>
    </row>
    <row r="9" spans="1:16" ht="15.75" x14ac:dyDescent="0.25">
      <c r="A9" s="4" t="s">
        <v>11</v>
      </c>
      <c r="B9" s="5">
        <v>37</v>
      </c>
      <c r="C9" s="5">
        <v>30.33</v>
      </c>
      <c r="D9" s="5">
        <v>34</v>
      </c>
      <c r="E9" s="3">
        <f t="shared" si="0"/>
        <v>101.33</v>
      </c>
      <c r="F9" s="5">
        <f t="shared" si="3"/>
        <v>33.776666666666664</v>
      </c>
      <c r="G9" s="5">
        <f t="shared" si="1"/>
        <v>33.78</v>
      </c>
    </row>
    <row r="10" spans="1:16" ht="15.75" x14ac:dyDescent="0.25">
      <c r="A10" s="4" t="s">
        <v>12</v>
      </c>
      <c r="B10" s="5">
        <v>33.67</v>
      </c>
      <c r="C10" s="5">
        <v>11.67</v>
      </c>
      <c r="D10" s="5">
        <v>39.33</v>
      </c>
      <c r="E10" s="3">
        <f t="shared" si="0"/>
        <v>84.67</v>
      </c>
      <c r="F10" s="5">
        <f t="shared" si="3"/>
        <v>28.223333333333333</v>
      </c>
      <c r="G10" s="5">
        <f t="shared" si="1"/>
        <v>28.22</v>
      </c>
    </row>
    <row r="11" spans="1:16" ht="15.75" x14ac:dyDescent="0.25">
      <c r="A11" s="6" t="s">
        <v>13</v>
      </c>
      <c r="B11" s="7">
        <v>31</v>
      </c>
      <c r="C11" s="7">
        <v>25.33</v>
      </c>
      <c r="D11" s="7">
        <v>17</v>
      </c>
      <c r="E11" s="3">
        <f t="shared" si="0"/>
        <v>73.33</v>
      </c>
      <c r="F11" s="7">
        <f t="shared" si="3"/>
        <v>24.443333333333332</v>
      </c>
      <c r="G11" s="7">
        <f t="shared" si="1"/>
        <v>24.44</v>
      </c>
      <c r="I11" s="18" t="s">
        <v>28</v>
      </c>
      <c r="J11" s="9">
        <f>(E15^2)/(3*3*4)</f>
        <v>25635.212099999997</v>
      </c>
    </row>
    <row r="12" spans="1:16" ht="15.75" x14ac:dyDescent="0.25">
      <c r="A12" s="6" t="s">
        <v>14</v>
      </c>
      <c r="B12" s="7">
        <v>34.33</v>
      </c>
      <c r="C12" s="7">
        <v>35.33</v>
      </c>
      <c r="D12" s="7">
        <v>15</v>
      </c>
      <c r="E12" s="3">
        <f t="shared" si="0"/>
        <v>84.66</v>
      </c>
      <c r="F12" s="7">
        <f t="shared" si="3"/>
        <v>28.22</v>
      </c>
      <c r="G12" s="7">
        <f t="shared" si="1"/>
        <v>28.22</v>
      </c>
      <c r="I12" s="18" t="s">
        <v>29</v>
      </c>
      <c r="J12" s="9">
        <f>SUMSQ(B3:D14)-J11</f>
        <v>1880.248100000008</v>
      </c>
    </row>
    <row r="13" spans="1:16" ht="15.75" x14ac:dyDescent="0.25">
      <c r="A13" s="6" t="s">
        <v>15</v>
      </c>
      <c r="B13" s="7">
        <v>31</v>
      </c>
      <c r="C13" s="7">
        <v>10</v>
      </c>
      <c r="D13" s="7">
        <v>38</v>
      </c>
      <c r="E13" s="3">
        <f t="shared" si="0"/>
        <v>79</v>
      </c>
      <c r="F13" s="7">
        <f t="shared" si="3"/>
        <v>26.333333333333332</v>
      </c>
      <c r="G13" s="7">
        <f t="shared" si="1"/>
        <v>26.33</v>
      </c>
      <c r="I13" s="18" t="s">
        <v>38</v>
      </c>
      <c r="J13" s="9">
        <f>(SUMSQ(B15:D15))/12-J11</f>
        <v>193.60235000000466</v>
      </c>
    </row>
    <row r="14" spans="1:16" ht="15.75" x14ac:dyDescent="0.25">
      <c r="A14" s="6" t="s">
        <v>16</v>
      </c>
      <c r="B14" s="7">
        <v>27</v>
      </c>
      <c r="C14" s="7">
        <v>25</v>
      </c>
      <c r="D14" s="7">
        <v>25</v>
      </c>
      <c r="E14" s="3">
        <f t="shared" si="0"/>
        <v>77</v>
      </c>
      <c r="F14" s="7">
        <f t="shared" si="3"/>
        <v>25.666666666666668</v>
      </c>
      <c r="G14" s="7">
        <f t="shared" si="1"/>
        <v>25.67</v>
      </c>
      <c r="I14" s="18" t="s">
        <v>39</v>
      </c>
      <c r="J14" s="9">
        <f>(SUMSQ(E3:E14))/3-J11</f>
        <v>402.88650000000416</v>
      </c>
    </row>
    <row r="15" spans="1:16" ht="15.75" x14ac:dyDescent="0.25">
      <c r="A15" s="13" t="s">
        <v>2</v>
      </c>
      <c r="B15" s="14">
        <f>SUM(B3:B14)</f>
        <v>358.33</v>
      </c>
      <c r="C15" s="14">
        <f t="shared" ref="C15:D15" si="4">SUM(C3:C14)</f>
        <v>292.65999999999997</v>
      </c>
      <c r="D15" s="14">
        <f t="shared" si="4"/>
        <v>309.67</v>
      </c>
      <c r="E15" s="14">
        <f>SUM(E3:E14)</f>
        <v>960.66</v>
      </c>
      <c r="F15" s="8"/>
      <c r="G15" s="8"/>
      <c r="I15" s="18" t="s">
        <v>40</v>
      </c>
      <c r="J15" s="9">
        <f>(SUMSQ(B22:D22)/(3*4))-J11</f>
        <v>71.484950000001845</v>
      </c>
    </row>
    <row r="16" spans="1:16" ht="15.75" x14ac:dyDescent="0.25">
      <c r="I16" s="18" t="s">
        <v>41</v>
      </c>
      <c r="J16" s="9">
        <f>(SUMSQ(E18:E21)/(3*3))-J11</f>
        <v>129.32521111111782</v>
      </c>
    </row>
    <row r="17" spans="1:10" ht="15.75" x14ac:dyDescent="0.25">
      <c r="A17" s="16"/>
      <c r="B17" s="17" t="s">
        <v>30</v>
      </c>
      <c r="C17" s="17" t="s">
        <v>31</v>
      </c>
      <c r="D17" s="17" t="s">
        <v>32</v>
      </c>
      <c r="E17" s="17" t="s">
        <v>33</v>
      </c>
      <c r="I17" s="18" t="s">
        <v>42</v>
      </c>
      <c r="J17" s="9">
        <f>(SUMSQ(E3:E14)/(3))-J11-J15-J16</f>
        <v>202.07633888888449</v>
      </c>
    </row>
    <row r="18" spans="1:10" ht="15.75" x14ac:dyDescent="0.25">
      <c r="A18" s="17" t="s">
        <v>34</v>
      </c>
      <c r="B18" s="16">
        <f>E3</f>
        <v>57.66</v>
      </c>
      <c r="C18" s="16">
        <f>E7</f>
        <v>85.33</v>
      </c>
      <c r="D18" s="16">
        <f>E11</f>
        <v>73.33</v>
      </c>
      <c r="E18" s="16">
        <f>SUM(B18:D18)</f>
        <v>216.32</v>
      </c>
      <c r="I18" s="18" t="s">
        <v>43</v>
      </c>
      <c r="J18" s="9">
        <f>J12-J13-J15-J16-J17</f>
        <v>1283.7592499999992</v>
      </c>
    </row>
    <row r="19" spans="1:10" ht="15.75" x14ac:dyDescent="0.25">
      <c r="A19" s="17" t="s">
        <v>35</v>
      </c>
      <c r="B19" s="16">
        <f>E4</f>
        <v>85.67</v>
      </c>
      <c r="C19" s="16">
        <f>E8</f>
        <v>72</v>
      </c>
      <c r="D19" s="16">
        <f>E12</f>
        <v>84.66</v>
      </c>
      <c r="E19" s="16">
        <f t="shared" ref="E19:E21" si="5">SUM(B19:D19)</f>
        <v>242.33</v>
      </c>
    </row>
    <row r="20" spans="1:10" ht="15.75" x14ac:dyDescent="0.25">
      <c r="A20" s="17" t="s">
        <v>36</v>
      </c>
      <c r="B20" s="16">
        <f>E5</f>
        <v>84.01</v>
      </c>
      <c r="C20" s="16">
        <f>E9</f>
        <v>101.33</v>
      </c>
      <c r="D20" s="16">
        <f>E13</f>
        <v>79</v>
      </c>
      <c r="E20" s="16">
        <f t="shared" si="5"/>
        <v>264.34000000000003</v>
      </c>
    </row>
    <row r="21" spans="1:10" ht="15.75" x14ac:dyDescent="0.25">
      <c r="A21" s="17" t="s">
        <v>37</v>
      </c>
      <c r="B21" s="16">
        <f>E6</f>
        <v>76</v>
      </c>
      <c r="C21" s="16">
        <f>E10</f>
        <v>84.67</v>
      </c>
      <c r="D21" s="16">
        <f>E14</f>
        <v>77</v>
      </c>
      <c r="E21" s="16">
        <f t="shared" si="5"/>
        <v>237.67000000000002</v>
      </c>
    </row>
    <row r="22" spans="1:10" ht="15.75" x14ac:dyDescent="0.25">
      <c r="A22" s="17" t="s">
        <v>33</v>
      </c>
      <c r="B22" s="16">
        <f>SUM(B18:B21)</f>
        <v>303.33999999999997</v>
      </c>
      <c r="C22" s="16">
        <f t="shared" ref="C22:D22" si="6">SUM(C18:C21)</f>
        <v>343.33</v>
      </c>
      <c r="D22" s="16">
        <f t="shared" si="6"/>
        <v>313.99</v>
      </c>
      <c r="E22" s="16"/>
    </row>
  </sheetData>
  <mergeCells count="12">
    <mergeCell ref="P1:P2"/>
    <mergeCell ref="A1:A2"/>
    <mergeCell ref="B1:D1"/>
    <mergeCell ref="E1:E2"/>
    <mergeCell ref="F1:F2"/>
    <mergeCell ref="G1:G2"/>
    <mergeCell ref="I1:I2"/>
    <mergeCell ref="J1:J2"/>
    <mergeCell ref="K1:K2"/>
    <mergeCell ref="L1:L2"/>
    <mergeCell ref="M1:M2"/>
    <mergeCell ref="N1:O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Deby Zulkarnain</dc:creator>
  <cp:lastModifiedBy>Deby Zulkarnain</cp:lastModifiedBy>
  <dcterms:created xsi:type="dcterms:W3CDTF">2021-03-04T19:11:11Z</dcterms:created>
  <dcterms:modified xsi:type="dcterms:W3CDTF">2021-03-18T21:02:24Z</dcterms:modified>
</cp:coreProperties>
</file>