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 10PRO\Documents\Treino Excel\"/>
    </mc:Choice>
  </mc:AlternateContent>
  <xr:revisionPtr revIDLastSave="0" documentId="8_{A1CC38C7-41CB-4411-8C53-7A44EDA74BDB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Dados" sheetId="1" r:id="rId1"/>
    <sheet name="Dashboard" sheetId="4" r:id="rId2"/>
    <sheet name="Tabela Dinâmica" sheetId="6" r:id="rId3"/>
  </sheets>
  <definedNames>
    <definedName name="_xlnm._FilterDatabase" localSheetId="0" hidden="1">Dados!$A$1:$E$91</definedName>
    <definedName name="SegmentaçãodeDados_Mês">#N/A</definedName>
    <definedName name="SegmentaçãodeDados_Tipo">#N/A</definedName>
  </definedNames>
  <calcPr calcId="191029"/>
  <pivotCaches>
    <pivotCache cacheId="0" r:id="rId4"/>
    <pivotCache cacheId="1" r:id="rId5"/>
    <pivotCache cacheId="7" r:id="rId6"/>
  </pivotCaches>
  <fileRecoveryPr repairLoad="1"/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B1" i="6" l="1"/>
  <c r="A1" i="6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H16" i="1"/>
  <c r="E16" i="1"/>
  <c r="E15" i="1"/>
  <c r="E14" i="1"/>
  <c r="H13" i="1"/>
  <c r="E13" i="1"/>
  <c r="E12" i="1"/>
  <c r="E11" i="1"/>
  <c r="H10" i="1"/>
  <c r="E10" i="1"/>
  <c r="E9" i="1"/>
  <c r="E8" i="1"/>
  <c r="E7" i="1"/>
  <c r="H6" i="1"/>
  <c r="E6" i="1"/>
  <c r="H5" i="1"/>
  <c r="E5" i="1"/>
  <c r="H4" i="1"/>
  <c r="E4" i="1"/>
  <c r="E3" i="1"/>
  <c r="E2" i="1"/>
</calcChain>
</file>

<file path=xl/sharedStrings.xml><?xml version="1.0" encoding="utf-8"?>
<sst xmlns="http://schemas.openxmlformats.org/spreadsheetml/2006/main" count="310" uniqueCount="124">
  <si>
    <t>Data</t>
  </si>
  <si>
    <t>Tipo</t>
  </si>
  <si>
    <t>Categoria</t>
  </si>
  <si>
    <t>Valor</t>
  </si>
  <si>
    <t>02/06/2024</t>
  </si>
  <si>
    <t>03/06/2024</t>
  </si>
  <si>
    <t>04/06/2024</t>
  </si>
  <si>
    <t>05/06/2024</t>
  </si>
  <si>
    <t>06/06/2024</t>
  </si>
  <si>
    <t>07/06/2024</t>
  </si>
  <si>
    <t>08/06/2024</t>
  </si>
  <si>
    <t>09/06/2024</t>
  </si>
  <si>
    <t>10/06/2024</t>
  </si>
  <si>
    <t>11/06/2024</t>
  </si>
  <si>
    <t>12/06/2024</t>
  </si>
  <si>
    <t>13/06/2024</t>
  </si>
  <si>
    <t>14/06/2024</t>
  </si>
  <si>
    <t>15/06/2024</t>
  </si>
  <si>
    <t>16/06/2024</t>
  </si>
  <si>
    <t>17/06/2024</t>
  </si>
  <si>
    <t>18/06/2024</t>
  </si>
  <si>
    <t>19/06/2024</t>
  </si>
  <si>
    <t>20/06/2024</t>
  </si>
  <si>
    <t>21/06/2024</t>
  </si>
  <si>
    <t>22/06/2024</t>
  </si>
  <si>
    <t>23/06/2024</t>
  </si>
  <si>
    <t>24/06/2024</t>
  </si>
  <si>
    <t>25/06/2024</t>
  </si>
  <si>
    <t>26/06/2024</t>
  </si>
  <si>
    <t>27/06/2024</t>
  </si>
  <si>
    <t>28/06/2024</t>
  </si>
  <si>
    <t>29/06/2024</t>
  </si>
  <si>
    <t>30/06/2024</t>
  </si>
  <si>
    <t>01/07/2024</t>
  </si>
  <si>
    <t>02/07/2024</t>
  </si>
  <si>
    <t>03/07/2024</t>
  </si>
  <si>
    <t>04/07/2024</t>
  </si>
  <si>
    <t>05/07/2024</t>
  </si>
  <si>
    <t>06/07/2024</t>
  </si>
  <si>
    <t>07/07/2024</t>
  </si>
  <si>
    <t>08/07/2024</t>
  </si>
  <si>
    <t>09/07/2024</t>
  </si>
  <si>
    <t>10/07/2024</t>
  </si>
  <si>
    <t>11/07/2024</t>
  </si>
  <si>
    <t>12/07/2024</t>
  </si>
  <si>
    <t>13/07/2024</t>
  </si>
  <si>
    <t>14/07/2024</t>
  </si>
  <si>
    <t>15/07/2024</t>
  </si>
  <si>
    <t>16/07/2024</t>
  </si>
  <si>
    <t>17/07/2024</t>
  </si>
  <si>
    <t>18/07/2024</t>
  </si>
  <si>
    <t>19/07/2024</t>
  </si>
  <si>
    <t>20/07/2024</t>
  </si>
  <si>
    <t>21/07/2024</t>
  </si>
  <si>
    <t>22/07/2024</t>
  </si>
  <si>
    <t>23/07/2024</t>
  </si>
  <si>
    <t>24/07/2024</t>
  </si>
  <si>
    <t>25/07/2024</t>
  </si>
  <si>
    <t>26/07/2024</t>
  </si>
  <si>
    <t>27/07/2024</t>
  </si>
  <si>
    <t>28/07/2024</t>
  </si>
  <si>
    <t>29/07/2024</t>
  </si>
  <si>
    <t>30/07/2024</t>
  </si>
  <si>
    <t>31/07/2024</t>
  </si>
  <si>
    <t>01/08/2024</t>
  </si>
  <si>
    <t>02/08/2024</t>
  </si>
  <si>
    <t>03/08/2024</t>
  </si>
  <si>
    <t>04/08/2024</t>
  </si>
  <si>
    <t>05/08/2024</t>
  </si>
  <si>
    <t>06/08/2024</t>
  </si>
  <si>
    <t>07/08/2024</t>
  </si>
  <si>
    <t>08/08/2024</t>
  </si>
  <si>
    <t>09/08/2024</t>
  </si>
  <si>
    <t>10/08/2024</t>
  </si>
  <si>
    <t>11/08/2024</t>
  </si>
  <si>
    <t>12/08/2024</t>
  </si>
  <si>
    <t>13/08/2024</t>
  </si>
  <si>
    <t>14/08/2024</t>
  </si>
  <si>
    <t>15/08/2024</t>
  </si>
  <si>
    <t>16/08/2024</t>
  </si>
  <si>
    <t>17/08/2024</t>
  </si>
  <si>
    <t>18/08/2024</t>
  </si>
  <si>
    <t>19/08/2024</t>
  </si>
  <si>
    <t>20/08/2024</t>
  </si>
  <si>
    <t>21/08/2024</t>
  </si>
  <si>
    <t>22/08/2024</t>
  </si>
  <si>
    <t>23/08/2024</t>
  </si>
  <si>
    <t>24/08/2024</t>
  </si>
  <si>
    <t>25/08/2024</t>
  </si>
  <si>
    <t>26/08/2024</t>
  </si>
  <si>
    <t>27/08/2024</t>
  </si>
  <si>
    <t>28/08/2024</t>
  </si>
  <si>
    <t>29/08/2024</t>
  </si>
  <si>
    <t>30/08/2024</t>
  </si>
  <si>
    <t>Despesa</t>
  </si>
  <si>
    <t>Receita</t>
  </si>
  <si>
    <t>Saúde</t>
  </si>
  <si>
    <t>Assinaturas</t>
  </si>
  <si>
    <t>Salário</t>
  </si>
  <si>
    <t>Alimentação</t>
  </si>
  <si>
    <t>Educação</t>
  </si>
  <si>
    <t>Renda Extra</t>
  </si>
  <si>
    <t>Lazer</t>
  </si>
  <si>
    <t>Transporte</t>
  </si>
  <si>
    <t>Moradia</t>
  </si>
  <si>
    <t>RECEITA</t>
  </si>
  <si>
    <t>DESPESA</t>
  </si>
  <si>
    <t>SALDO</t>
  </si>
  <si>
    <t>Mês</t>
  </si>
  <si>
    <t>junho</t>
  </si>
  <si>
    <t>Agosto</t>
  </si>
  <si>
    <t>RECEITA POR MÊS</t>
  </si>
  <si>
    <t>DESPESA POR MÊS</t>
  </si>
  <si>
    <t>SALDO POR MÊS</t>
  </si>
  <si>
    <t>Análise financeira</t>
  </si>
  <si>
    <t>Soma de Valor</t>
  </si>
  <si>
    <t>(vazio)</t>
  </si>
  <si>
    <t>Total Geral</t>
  </si>
  <si>
    <t>Rótulos de Linha</t>
  </si>
  <si>
    <t>controle financeiro</t>
  </si>
  <si>
    <t>julho</t>
  </si>
  <si>
    <t>agosto</t>
  </si>
  <si>
    <t>total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</si>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</sst>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0" fontId="0" fillId="0" borderId="2" xfId="0" applyBorder="1"/>
    <xf numFmtId="0" fontId="0" fillId="0" borderId="3" xfId="0" applyBorder="1"/>
    <xf numFmtId="0" fontId="2" fillId="2" borderId="1" xfId="2" applyBorder="1"/>
    <xf numFmtId="44" fontId="0" fillId="0" borderId="1" xfId="1" applyFont="1" applyBorder="1"/>
    <xf numFmtId="44" fontId="0" fillId="0" borderId="0" xfId="0" applyNumberFormat="1"/>
    <xf numFmtId="44" fontId="0" fillId="0" borderId="1" xfId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 vertical="top"/>
    </xf>
    <xf numFmtId="44" fontId="1" fillId="0" borderId="5" xfId="1" applyFont="1" applyBorder="1" applyAlignment="1">
      <alignment horizontal="center" vertical="top"/>
    </xf>
    <xf numFmtId="44" fontId="0" fillId="0" borderId="0" xfId="1" applyFont="1" applyBorder="1"/>
    <xf numFmtId="14" fontId="0" fillId="0" borderId="0" xfId="0" applyNumberFormat="1"/>
  </cellXfs>
  <cellStyles count="3">
    <cellStyle name="20% - Ênfase5" xfId="2" builtinId="46"/>
    <cellStyle name="Moeda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right style="thin">
          <color indexed="64"/>
        </right>
        <top style="thin">
          <color auto="1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z val="14"/>
        <color theme="0" tint="-0.499984740745262"/>
      </font>
    </dxf>
  </dxfs>
  <tableStyles count="1" defaultTableStyle="TableStyleMedium2" defaultPivotStyle="PivotStyleLight16">
    <tableStyle name="Estilo de Segmentação de Dados 1" pivot="0" table="0" count="5" xr9:uid="{12F2EAC8-1911-4A02-866E-8299FA93AC0D}">
      <tableStyleElement type="wholeTable" dxfId="4"/>
    </tableStyle>
  </tableStyles>
  <colors>
    <mruColors>
      <color rgb="FF878586"/>
    </mruColors>
  </colors>
  <extLst>
    <ext xmlns:x14="http://schemas.microsoft.com/office/spreadsheetml/2009/9/main" uri="{46F421CA-312F-682f-3DD2-61675219B42D}">
      <x14:dxfs count="4">
        <dxf>
          <font>
            <color theme="1"/>
          </font>
          <fill>
            <patternFill>
              <bgColor rgb="FFFFC000"/>
            </patternFill>
          </fill>
        </dxf>
        <dxf>
          <font>
            <color theme="1"/>
          </font>
          <fill>
            <patternFill>
              <bgColor rgb="FFFFC000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theme="0" tint="-0.1499679555650502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[ControleFinanceiro.xlsx]Tabela Dinâmica!Tabela dinâmica37</c:name>
    <c:fmtId val="13"/>
  </c:pivotSource>
  <c:chart>
    <c:autoTitleDeleted val="1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</c:pivotFmt>
      <c:pivotFmt>
        <c:idx val="12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</c:pivotFmt>
      <c:pivotFmt>
        <c:idx val="14"/>
        <c:spPr>
          <a:solidFill>
            <a:srgbClr val="FF000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</c:pivotFmt>
      <c:pivotFmt>
        <c:idx val="17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</c:pivotFmt>
      <c:pivotFmt>
        <c:idx val="18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</c:pivotFmt>
      <c:pivotFmt>
        <c:idx val="19"/>
        <c:spPr>
          <a:solidFill>
            <a:srgbClr val="00B0F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52400" h="508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F000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</c:pivotFmt>
      <c:pivotFmt>
        <c:idx val="21"/>
        <c:spPr>
          <a:solidFill>
            <a:srgbClr val="FF000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</c:pivotFmt>
      <c:pivotFmt>
        <c:idx val="22"/>
        <c:spPr>
          <a:solidFill>
            <a:srgbClr val="FF000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</c:pivotFmt>
      <c:pivotFmt>
        <c:idx val="23"/>
        <c:spPr>
          <a:solidFill>
            <a:srgbClr val="FF000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</c:pivotFmt>
      <c:pivotFmt>
        <c:idx val="26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</c:pivotFmt>
      <c:pivotFmt>
        <c:idx val="27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</c:pivotFmt>
      <c:pivotFmt>
        <c:idx val="28"/>
        <c:spPr>
          <a:solidFill>
            <a:srgbClr val="FF000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</c:pivotFmt>
      <c:pivotFmt>
        <c:idx val="32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angle"/>
          </a:sp3d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Dinâmica'!$B$3:$B$4</c:f>
              <c:strCache>
                <c:ptCount val="1"/>
                <c:pt idx="0">
                  <c:v>Despesa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Dinâmica'!$A$5:$A$7</c:f>
              <c:strCache>
                <c:ptCount val="3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</c:strCache>
            </c:strRef>
          </c:cat>
          <c:val>
            <c:numRef>
              <c:f>'Tabela Dinâmica'!$B$5:$B$7</c:f>
              <c:numCache>
                <c:formatCode>_("R$"* #,##0.00_);_("R$"* \(#,##0.00\);_("R$"* "-"??_);_(@_)</c:formatCode>
                <c:ptCount val="3"/>
                <c:pt idx="0">
                  <c:v>6205.2</c:v>
                </c:pt>
                <c:pt idx="1">
                  <c:v>5878.05</c:v>
                </c:pt>
                <c:pt idx="2">
                  <c:v>5222.2299999999996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9-49BC-AC39-445A7E7E2BA4}"/>
            </c:ext>
          </c:extLst>
        </c:ser>
        <c:ser>
          <c:idx val="1"/>
          <c:order val="1"/>
          <c:tx>
            <c:strRef>
              <c:f>'Tabela Dinâmica'!$C$3:$C$4</c:f>
              <c:strCache>
                <c:ptCount val="1"/>
                <c:pt idx="0">
                  <c:v>Receita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Dinâmica'!$A$5:$A$7</c:f>
              <c:strCache>
                <c:ptCount val="3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</c:strCache>
            </c:strRef>
          </c:cat>
          <c:val>
            <c:numRef>
              <c:f>'Tabela Dinâmica'!$C$5:$C$7</c:f>
              <c:numCache>
                <c:formatCode>_("R$"* #,##0.00_);_("R$"* \(#,##0.00\);_("R$"* "-"??_);_(@_)</c:formatCode>
                <c:ptCount val="3"/>
                <c:pt idx="0">
                  <c:v>8694.9699999999993</c:v>
                </c:pt>
                <c:pt idx="1">
                  <c:v>26602.92</c:v>
                </c:pt>
                <c:pt idx="2">
                  <c:v>25715.25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08-4BCB-B6C8-7890DC6CFD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9528872"/>
        <c:axId val="309529232"/>
      </c:barChart>
      <c:catAx>
        <c:axId val="30952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529232"/>
        <c:crosses val="autoZero"/>
        <c:auto val="1"/>
        <c:lblAlgn val="ctr"/>
        <c:lblOffset val="100"/>
        <c:noMultiLvlLbl val="0"/>
      </c:catAx>
      <c:valAx>
        <c:axId val="309529232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52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52400" h="50800" prst="softRound"/>
            </a:sp3d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01-057A-47B1-84CA-3A13F988A5B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03-057A-47B1-84CA-3A13F988A5B5}"/>
              </c:ext>
            </c:extLst>
          </c:dPt>
          <c:dLbls>
            <c:dLbl>
              <c:idx val="0"/>
              <c:layout>
                <c:manualLayout>
                  <c:x val="0.10037905515602573"/>
                  <c:y val="-3.1796030543441788E-2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7A-47B1-84CA-3A13F988A5B5}"/>
                </c:ext>
              </c:extLst>
            </c:dLbl>
            <c:dLbl>
              <c:idx val="1"/>
              <c:layout>
                <c:manualLayout>
                  <c:x val="-5.8533964513976057E-2"/>
                  <c:y val="-1.96928412955470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7A-47B1-84CA-3A13F988A5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Dados!$G$4:$G$5</c:f>
              <c:strCache>
                <c:ptCount val="2"/>
                <c:pt idx="0">
                  <c:v>RECEITA</c:v>
                </c:pt>
                <c:pt idx="1">
                  <c:v>DESPESA</c:v>
                </c:pt>
              </c:strCache>
            </c:strRef>
          </c:cat>
          <c:val>
            <c:numRef>
              <c:f>Dados!$H$4:$H$5</c:f>
              <c:numCache>
                <c:formatCode>_("R$"* #,##0.00_);_("R$"* \(#,##0.00\);_("R$"* "-"??_);_(@_)</c:formatCode>
                <c:ptCount val="2"/>
                <c:pt idx="0">
                  <c:v>61013.14</c:v>
                </c:pt>
                <c:pt idx="1">
                  <c:v>17305.479999999996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7A-47B1-84CA-3A13F988A5B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[ControleFinanceiro.xlsx]Tabela Dinâmica!Tabela dinâmica37</c:name>
    <c:fmtId val="3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rgbClr val="FF000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rgbClr val="FF000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Dinâmica'!$B$3:$B$4</c:f>
              <c:strCache>
                <c:ptCount val="1"/>
                <c:pt idx="0">
                  <c:v>Despesa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'Tabela Dinâmica'!$A$5:$A$7</c:f>
              <c:strCache>
                <c:ptCount val="3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</c:strCache>
            </c:strRef>
          </c:cat>
          <c:val>
            <c:numRef>
              <c:f>'Tabela Dinâmica'!$B$5:$B$7</c:f>
              <c:numCache>
                <c:formatCode>_("R$"* #,##0.00_);_("R$"* \(#,##0.00\);_("R$"* "-"??_);_(@_)</c:formatCode>
                <c:ptCount val="3"/>
                <c:pt idx="0">
                  <c:v>6205.2</c:v>
                </c:pt>
                <c:pt idx="1">
                  <c:v>5878.05</c:v>
                </c:pt>
                <c:pt idx="2">
                  <c:v>5222.2299999999996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5-43E2-B783-AD00B0FF7F19}"/>
            </c:ext>
          </c:extLst>
        </c:ser>
        <c:ser>
          <c:idx val="1"/>
          <c:order val="1"/>
          <c:tx>
            <c:strRef>
              <c:f>'Tabela Dinâmica'!$C$3:$C$4</c:f>
              <c:strCache>
                <c:ptCount val="1"/>
                <c:pt idx="0">
                  <c:v>Receita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'Tabela Dinâmica'!$A$5:$A$7</c:f>
              <c:strCache>
                <c:ptCount val="3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</c:strCache>
            </c:strRef>
          </c:cat>
          <c:val>
            <c:numRef>
              <c:f>'Tabela Dinâmica'!$C$5:$C$7</c:f>
              <c:numCache>
                <c:formatCode>_("R$"* #,##0.00_);_("R$"* \(#,##0.00\);_("R$"* "-"??_);_(@_)</c:formatCode>
                <c:ptCount val="3"/>
                <c:pt idx="0">
                  <c:v>8694.9699999999993</c:v>
                </c:pt>
                <c:pt idx="1">
                  <c:v>26602.92</c:v>
                </c:pt>
                <c:pt idx="2">
                  <c:v>25715.25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AC-4FF5-9CFC-DEBDB119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81832"/>
        <c:axId val="537886152"/>
      </c:lineChart>
      <c:catAx>
        <c:axId val="53788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86152"/>
        <c:crosses val="autoZero"/>
        <c:auto val="1"/>
        <c:lblAlgn val="ctr"/>
        <c:lblOffset val="100"/>
        <c:noMultiLvlLbl val="0"/>
      </c:catAx>
      <c:valAx>
        <c:axId val="53788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8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27215</xdr:colOff>
      <xdr:row>0</xdr:row>
      <xdr:rowOff>0</xdr:rowOff>
    </xdr:from>
    <xdr:to>
      <xdr:col>26</xdr:col>
      <xdr:colOff>190501</xdr:colOff>
      <xdr:row>35</xdr:row>
      <xdr:rowOff>81643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C9EA675B-2DAE-1422-19B0-739AD9C34866}"/>
            </a:ext>
          </a:extLst>
        </xdr:cNvPr>
        <xdr:cNvSpPr/>
      </xdr:nvSpPr>
      <xdr:spPr>
        <a:xfrm>
          <a:off x="1251858" y="0"/>
          <a:ext cx="14859000" cy="6749143"/>
        </a:xfrm>
        <a:prstGeom prst="rect">
          <a:avLst/>
        </a:prstGeom>
        <a:solidFill>
          <a:srgbClr val="87858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170541</xdr:colOff>
      <xdr:row>4</xdr:row>
      <xdr:rowOff>117362</xdr:rowOff>
    </xdr:from>
    <xdr:to>
      <xdr:col>16</xdr:col>
      <xdr:colOff>15876</xdr:colOff>
      <xdr:row>24</xdr:row>
      <xdr:rowOff>27215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BF8D71A8-9F20-216D-93DB-2592C0C5B93D}"/>
            </a:ext>
          </a:extLst>
        </xdr:cNvPr>
        <xdr:cNvGrpSpPr/>
      </xdr:nvGrpSpPr>
      <xdr:grpSpPr>
        <a:xfrm>
          <a:off x="1390932" y="891268"/>
          <a:ext cx="8388069" cy="3779385"/>
          <a:chOff x="1002844" y="35719"/>
          <a:chExt cx="8426906" cy="344771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10E72014-74F3-4ED4-8D4B-B81B4C38E211}"/>
              </a:ext>
            </a:extLst>
          </xdr:cNvPr>
          <xdr:cNvSpPr/>
        </xdr:nvSpPr>
        <xdr:spPr>
          <a:xfrm>
            <a:off x="1002844" y="35719"/>
            <a:ext cx="8426906" cy="3447710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bliqueTopLeft"/>
            <a:lightRig rig="threePt" dir="t"/>
          </a:scene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8" name="Gráfico 7">
            <a:extLst>
              <a:ext uri="{FF2B5EF4-FFF2-40B4-BE49-F238E27FC236}">
                <a16:creationId xmlns:a16="http://schemas.microsoft.com/office/drawing/2014/main" id="{DEFA915F-D43F-42FF-9648-BC55E4999D31}"/>
              </a:ext>
            </a:extLst>
          </xdr:cNvPr>
          <xdr:cNvGraphicFramePr>
            <a:graphicFrameLocks/>
          </xdr:cNvGraphicFramePr>
        </xdr:nvGraphicFramePr>
        <xdr:xfrm>
          <a:off x="1211037" y="312964"/>
          <a:ext cx="7938283" cy="28213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16</xdr:col>
      <xdr:colOff>244928</xdr:colOff>
      <xdr:row>4</xdr:row>
      <xdr:rowOff>142874</xdr:rowOff>
    </xdr:from>
    <xdr:to>
      <xdr:col>26</xdr:col>
      <xdr:colOff>81643</xdr:colOff>
      <xdr:row>24</xdr:row>
      <xdr:rowOff>51674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C3964944-5411-1811-267B-E178AC5608A0}"/>
            </a:ext>
          </a:extLst>
        </xdr:cNvPr>
        <xdr:cNvGrpSpPr/>
      </xdr:nvGrpSpPr>
      <xdr:grpSpPr>
        <a:xfrm>
          <a:off x="10008053" y="916780"/>
          <a:ext cx="5938668" cy="3778332"/>
          <a:chOff x="9606642" y="217714"/>
          <a:chExt cx="5116286" cy="3718800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9957246-07B5-6851-ADAA-0177A37748BD}"/>
              </a:ext>
            </a:extLst>
          </xdr:cNvPr>
          <xdr:cNvSpPr/>
        </xdr:nvSpPr>
        <xdr:spPr>
          <a:xfrm>
            <a:off x="9606642" y="217714"/>
            <a:ext cx="5116286" cy="3718800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459715AB-F1A8-4B86-B16A-9870374BF5BF}"/>
              </a:ext>
            </a:extLst>
          </xdr:cNvPr>
          <xdr:cNvGraphicFramePr>
            <a:graphicFrameLocks/>
          </xdr:cNvGraphicFramePr>
        </xdr:nvGraphicFramePr>
        <xdr:xfrm>
          <a:off x="9852717" y="422194"/>
          <a:ext cx="4564422" cy="32245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6</xdr:col>
      <xdr:colOff>486030</xdr:colOff>
      <xdr:row>24</xdr:row>
      <xdr:rowOff>185396</xdr:rowOff>
    </xdr:from>
    <xdr:to>
      <xdr:col>11</xdr:col>
      <xdr:colOff>74415</xdr:colOff>
      <xdr:row>34</xdr:row>
      <xdr:rowOff>159596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925A018-A77D-7DB7-40E4-AFD489CE64D6}"/>
            </a:ext>
          </a:extLst>
        </xdr:cNvPr>
        <xdr:cNvGrpSpPr/>
      </xdr:nvGrpSpPr>
      <xdr:grpSpPr>
        <a:xfrm>
          <a:off x="4147202" y="4828834"/>
          <a:ext cx="2639361" cy="1908965"/>
          <a:chOff x="4083843" y="3648414"/>
          <a:chExt cx="2675503" cy="1571625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40F9A36B-6481-4108-AFF5-5E286EDA32A2}"/>
              </a:ext>
            </a:extLst>
          </xdr:cNvPr>
          <xdr:cNvSpPr/>
        </xdr:nvSpPr>
        <xdr:spPr>
          <a:xfrm>
            <a:off x="4083843" y="3648414"/>
            <a:ext cx="2675503" cy="1571625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0" name="Mês">
                <a:extLst>
                  <a:ext uri="{FF2B5EF4-FFF2-40B4-BE49-F238E27FC236}">
                    <a16:creationId xmlns:a16="http://schemas.microsoft.com/office/drawing/2014/main" id="{169E7B7E-ADA5-4533-8C51-C97EB75854B0}"/>
                  </a:ext>
                </a:extLst>
              </xdr:cNvPr>
              <xdr:cNvGraphicFramePr/>
            </xdr:nvGraphicFramePr>
            <xdr:xfrm>
              <a:off x="4281222" y="3824621"/>
              <a:ext cx="2352214" cy="1299715"/>
            </xdr:xfrm>
            <a:graphic>
              <a:graphicData uri="http://schemas.microsoft.com/office/drawing/2010/slicer">
                <sle:slicer xmlns:sle="http://schemas.microsoft.com/office/drawing/2010/slicer" name="Mê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341915" y="5042863"/>
                <a:ext cx="2320439" cy="157869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2</xdr:col>
      <xdr:colOff>181314</xdr:colOff>
      <xdr:row>24</xdr:row>
      <xdr:rowOff>189252</xdr:rowOff>
    </xdr:from>
    <xdr:to>
      <xdr:col>6</xdr:col>
      <xdr:colOff>297656</xdr:colOff>
      <xdr:row>34</xdr:row>
      <xdr:rowOff>163286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80F83D0-CD5E-DCD7-BB21-4DDAE4FCA7E2}"/>
            </a:ext>
          </a:extLst>
        </xdr:cNvPr>
        <xdr:cNvGrpSpPr/>
      </xdr:nvGrpSpPr>
      <xdr:grpSpPr>
        <a:xfrm>
          <a:off x="1401705" y="4832690"/>
          <a:ext cx="2557123" cy="1908799"/>
          <a:chOff x="1133814" y="3117056"/>
          <a:chExt cx="2680607" cy="1571625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5BC65D8A-716D-4B4A-AFBC-EFC612E9932E}"/>
              </a:ext>
            </a:extLst>
          </xdr:cNvPr>
          <xdr:cNvSpPr/>
        </xdr:nvSpPr>
        <xdr:spPr>
          <a:xfrm>
            <a:off x="1133814" y="3117056"/>
            <a:ext cx="2680607" cy="1571625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1" name="Tipo">
                <a:extLst>
                  <a:ext uri="{FF2B5EF4-FFF2-40B4-BE49-F238E27FC236}">
                    <a16:creationId xmlns:a16="http://schemas.microsoft.com/office/drawing/2014/main" id="{4E0E07AA-6866-406B-A123-DF07337A8D92}"/>
                  </a:ext>
                </a:extLst>
              </xdr:cNvPr>
              <xdr:cNvGraphicFramePr/>
            </xdr:nvGraphicFramePr>
            <xdr:xfrm>
              <a:off x="1264685" y="3475833"/>
              <a:ext cx="2306212" cy="860036"/>
            </xdr:xfrm>
            <a:graphic>
              <a:graphicData uri="http://schemas.microsoft.com/office/drawing/2010/slicer">
                <sle:slicer xmlns:sle="http://schemas.microsoft.com/office/drawing/2010/slicer" name="Tipo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526547" y="5268438"/>
                <a:ext cx="2199975" cy="104454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2</xdr:col>
      <xdr:colOff>163283</xdr:colOff>
      <xdr:row>0</xdr:row>
      <xdr:rowOff>54429</xdr:rowOff>
    </xdr:from>
    <xdr:to>
      <xdr:col>26</xdr:col>
      <xdr:colOff>108856</xdr:colOff>
      <xdr:row>4</xdr:row>
      <xdr:rowOff>1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B71ACAE0-1D39-239D-D7B5-FE84897EE0AE}"/>
            </a:ext>
          </a:extLst>
        </xdr:cNvPr>
        <xdr:cNvGrpSpPr/>
      </xdr:nvGrpSpPr>
      <xdr:grpSpPr>
        <a:xfrm>
          <a:off x="1383674" y="54429"/>
          <a:ext cx="14590260" cy="719478"/>
          <a:chOff x="2013856" y="598714"/>
          <a:chExt cx="14205858" cy="707572"/>
        </a:xfrm>
      </xdr:grpSpPr>
      <xdr:sp macro="" textlink="">
        <xdr:nvSpPr>
          <xdr:cNvPr id="19" name="Retângulo 18">
            <a:extLst>
              <a:ext uri="{FF2B5EF4-FFF2-40B4-BE49-F238E27FC236}">
                <a16:creationId xmlns:a16="http://schemas.microsoft.com/office/drawing/2014/main" id="{C561CA57-77FB-AA0C-7713-BB1D91F7AFF2}"/>
              </a:ext>
            </a:extLst>
          </xdr:cNvPr>
          <xdr:cNvSpPr/>
        </xdr:nvSpPr>
        <xdr:spPr>
          <a:xfrm>
            <a:off x="2013856" y="598714"/>
            <a:ext cx="14205858" cy="70757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B10B55D1-A6F9-DC23-F576-84AF5A781A8E}"/>
              </a:ext>
            </a:extLst>
          </xdr:cNvPr>
          <xdr:cNvSpPr txBox="1"/>
        </xdr:nvSpPr>
        <xdr:spPr>
          <a:xfrm>
            <a:off x="2095500" y="666750"/>
            <a:ext cx="14056179" cy="57150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wrap="square" rtlCol="0" anchor="ctr">
            <a:scene3d>
              <a:camera prst="orthographicFront"/>
              <a:lightRig rig="harsh" dir="t"/>
            </a:scene3d>
            <a:sp3d extrusionH="57150" prstMaterial="matte">
              <a:bevelT w="63500" h="12700" prst="angle"/>
              <a:contourClr>
                <a:schemeClr val="bg1">
                  <a:lumMod val="65000"/>
                </a:schemeClr>
              </a:contourClr>
            </a:sp3d>
          </a:bodyPr>
          <a:lstStyle/>
          <a:p>
            <a:pPr algn="ctr"/>
            <a:r>
              <a:rPr lang="pt-BR" sz="2800" b="1" cap="none" spc="0">
                <a:ln/>
                <a:solidFill>
                  <a:schemeClr val="accent3"/>
                </a:solidFill>
                <a:effectLst/>
              </a:rPr>
              <a:t>CONTROLE FINANCEIRO</a:t>
            </a:r>
          </a:p>
        </xdr:txBody>
      </xdr:sp>
    </xdr:grpSp>
    <xdr:clientData/>
  </xdr:twoCellAnchor>
  <xdr:twoCellAnchor>
    <xdr:from>
      <xdr:col>16</xdr:col>
      <xdr:colOff>220434</xdr:colOff>
      <xdr:row>24</xdr:row>
      <xdr:rowOff>149679</xdr:rowOff>
    </xdr:from>
    <xdr:to>
      <xdr:col>26</xdr:col>
      <xdr:colOff>81643</xdr:colOff>
      <xdr:row>34</xdr:row>
      <xdr:rowOff>163253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50E4BF78-99F3-BDDF-DEF4-4EC5AD0B0A25}"/>
            </a:ext>
          </a:extLst>
        </xdr:cNvPr>
        <xdr:cNvGrpSpPr/>
      </xdr:nvGrpSpPr>
      <xdr:grpSpPr>
        <a:xfrm>
          <a:off x="9983559" y="4793117"/>
          <a:ext cx="5963162" cy="1948339"/>
          <a:chOff x="17515113" y="3524250"/>
          <a:chExt cx="5725887" cy="1918574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F9D11241-F49B-B491-DE00-108E482E6843}"/>
              </a:ext>
            </a:extLst>
          </xdr:cNvPr>
          <xdr:cNvSpPr/>
        </xdr:nvSpPr>
        <xdr:spPr>
          <a:xfrm>
            <a:off x="17515113" y="3524250"/>
            <a:ext cx="5725887" cy="1918574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6642EE0C-344B-401B-BC9A-A9AB3C92407C}"/>
              </a:ext>
            </a:extLst>
          </xdr:cNvPr>
          <xdr:cNvGraphicFramePr>
            <a:graphicFrameLocks/>
          </xdr:cNvGraphicFramePr>
        </xdr:nvGraphicFramePr>
        <xdr:xfrm>
          <a:off x="18151928" y="3633107"/>
          <a:ext cx="4558393" cy="17770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11</xdr:col>
      <xdr:colOff>253008</xdr:colOff>
      <xdr:row>24</xdr:row>
      <xdr:rowOff>148828</xdr:rowOff>
    </xdr:from>
    <xdr:to>
      <xdr:col>15</xdr:col>
      <xdr:colOff>565547</xdr:colOff>
      <xdr:row>34</xdr:row>
      <xdr:rowOff>122862</xdr:rowOff>
    </xdr:to>
    <xdr:sp macro="" textlink="'Tabela Dinâmica'!B5:C7">
      <xdr:nvSpPr>
        <xdr:cNvPr id="29" name="Retângulo: Cantos Arredondados 28">
          <a:extLst>
            <a:ext uri="{FF2B5EF4-FFF2-40B4-BE49-F238E27FC236}">
              <a16:creationId xmlns:a16="http://schemas.microsoft.com/office/drawing/2014/main" id="{EDDFA70D-624C-4242-62A1-D2D8EAAEF035}"/>
            </a:ext>
          </a:extLst>
        </xdr:cNvPr>
        <xdr:cNvSpPr/>
      </xdr:nvSpPr>
      <xdr:spPr>
        <a:xfrm>
          <a:off x="6965156" y="4792266"/>
          <a:ext cx="2753321" cy="1908799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6FE967-65D6-4D33-8F37-1E7C12B2BD9F}" type="TxLink">
            <a:rPr lang="en-US" sz="2800" b="1" i="0" u="none" strike="noStrike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 R$ 6.205,20 </a:t>
          </a:fld>
          <a:endParaRPr lang="pt-BR" sz="2800" b="1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PRO" refreshedDate="45831.649737615742" createdVersion="8" refreshedVersion="8" minRefreshableVersion="3" recordCount="90" xr:uid="{B4D19718-9B1A-41DC-A5B3-C6CF6873FEE7}">
  <cacheSource type="worksheet">
    <worksheetSource ref="A1:E91" sheet="Dados"/>
  </cacheSource>
  <cacheFields count="5">
    <cacheField name="Data" numFmtId="0">
      <sharedItems/>
    </cacheField>
    <cacheField name="Tipo" numFmtId="0">
      <sharedItems count="2">
        <s v="Despesa"/>
        <s v="Receita"/>
      </sharedItems>
    </cacheField>
    <cacheField name="Categoria" numFmtId="0">
      <sharedItems count="9">
        <s v="Saúde"/>
        <s v="Assinaturas"/>
        <s v="Salário"/>
        <s v="Alimentação"/>
        <s v="Educação"/>
        <s v="Renda Extra"/>
        <s v="Lazer"/>
        <s v="Transporte"/>
        <s v="Moradia"/>
      </sharedItems>
    </cacheField>
    <cacheField name="Valor" numFmtId="44">
      <sharedItems containsSemiMixedTypes="0" containsString="0" containsNumber="1" minValue="35.57" maxValue="3966.26" count="90">
        <n v="405.33"/>
        <n v="448.06"/>
        <n v="3263.78"/>
        <n v="293.22000000000003"/>
        <n v="123.77"/>
        <n v="2919.05"/>
        <n v="364.91"/>
        <n v="229.25"/>
        <n v="229.59"/>
        <n v="203.92"/>
        <n v="184.01"/>
        <n v="75.73"/>
        <n v="54.83"/>
        <n v="299.91000000000003"/>
        <n v="44"/>
        <n v="173.06"/>
        <n v="150.43"/>
        <n v="88.44"/>
        <n v="198.27"/>
        <n v="2512.14"/>
        <n v="200.48"/>
        <n v="381.48"/>
        <n v="250.92"/>
        <n v="347.99"/>
        <n v="280.41000000000003"/>
        <n v="390.19"/>
        <n v="266.12"/>
        <n v="84.81"/>
        <n v="436.07"/>
        <n v="35.57"/>
        <n v="133.69999999999999"/>
        <n v="3622.23"/>
        <n v="265.12"/>
        <n v="124.16"/>
        <n v="3048.46"/>
        <n v="2820.83"/>
        <n v="254.14"/>
        <n v="193.43"/>
        <n v="449.86"/>
        <n v="2376.6799999999998"/>
        <n v="106.34"/>
        <n v="335.4"/>
        <n v="181.1"/>
        <n v="442.69"/>
        <n v="441.93"/>
        <n v="446.18"/>
        <n v="39.53"/>
        <n v="63.63"/>
        <n v="278.02"/>
        <n v="3791.92"/>
        <n v="43.56"/>
        <n v="3415.1"/>
        <n v="470.06"/>
        <n v="329.59"/>
        <n v="3817.78"/>
        <n v="453.97"/>
        <n v="159.91999999999999"/>
        <n v="3709.92"/>
        <n v="291.52"/>
        <n v="338.63"/>
        <n v="179.89"/>
        <n v="252.65"/>
        <n v="326.14"/>
        <n v="143.07"/>
        <n v="2935.25"/>
        <n v="278.62"/>
        <n v="131.34"/>
        <n v="191.44"/>
        <n v="2889.49"/>
        <n v="81.02"/>
        <n v="2922.48"/>
        <n v="301.24"/>
        <n v="297.07"/>
        <n v="303.68"/>
        <n v="3236.61"/>
        <n v="207.58"/>
        <n v="61.06"/>
        <n v="427.97"/>
        <n v="3966.26"/>
        <n v="200.07"/>
        <n v="2753.42"/>
        <n v="3296.07"/>
        <n v="146.27000000000001"/>
        <n v="1903.87"/>
        <n v="1811.8"/>
        <n v="317.52"/>
        <n v="329.31"/>
        <n v="195.41"/>
        <n v="392.53"/>
        <n v="458.35"/>
      </sharedItems>
    </cacheField>
    <cacheField name="Mês" numFmtId="0">
      <sharedItems count="3">
        <s v="junho"/>
        <s v="julho"/>
        <s v="agosto"/>
      </sharedItems>
    </cacheField>
  </cacheFields>
  <extLst>
    <ext xmlns:x14="http://schemas.microsoft.com/office/spreadsheetml/2009/9/main" uri="{725AE2AE-9491-48be-B2B4-4EB974FC3084}">
      <x14:pivotCacheDefinition pivotCacheId="77971079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PRO" refreshedDate="45831.772229513888" createdVersion="8" refreshedVersion="8" minRefreshableVersion="3" recordCount="91" xr:uid="{A2B0774A-E7B9-4E31-8CAE-CF88A948DF14}">
  <cacheSource type="worksheet">
    <worksheetSource ref="A1:E1048576" sheet="Dados"/>
  </cacheSource>
  <cacheFields count="5">
    <cacheField name="Data" numFmtId="0">
      <sharedItems containsBlank="1" count="91">
        <s v="02/06/2024"/>
        <s v="03/06/2024"/>
        <s v="04/06/2024"/>
        <s v="05/06/2024"/>
        <s v="06/06/2024"/>
        <s v="07/06/2024"/>
        <s v="08/06/2024"/>
        <s v="09/06/2024"/>
        <s v="10/06/2024"/>
        <s v="11/06/2024"/>
        <s v="12/06/2024"/>
        <s v="13/06/2024"/>
        <s v="14/06/2024"/>
        <s v="15/06/2024"/>
        <s v="16/06/2024"/>
        <s v="17/06/2024"/>
        <s v="18/06/2024"/>
        <s v="19/06/2024"/>
        <s v="20/06/2024"/>
        <s v="21/06/2024"/>
        <s v="22/06/2024"/>
        <s v="23/06/2024"/>
        <s v="24/06/2024"/>
        <s v="25/06/2024"/>
        <s v="26/06/2024"/>
        <s v="27/06/2024"/>
        <s v="28/06/2024"/>
        <s v="29/06/2024"/>
        <s v="30/06/2024"/>
        <s v="01/07/2024"/>
        <s v="02/07/2024"/>
        <s v="03/07/2024"/>
        <s v="04/07/2024"/>
        <s v="05/07/2024"/>
        <s v="06/07/2024"/>
        <s v="07/07/2024"/>
        <s v="08/07/2024"/>
        <s v="09/07/2024"/>
        <s v="10/07/2024"/>
        <s v="11/07/2024"/>
        <s v="12/07/2024"/>
        <s v="13/07/2024"/>
        <s v="14/07/2024"/>
        <s v="15/07/2024"/>
        <s v="16/07/2024"/>
        <s v="17/07/2024"/>
        <s v="18/07/2024"/>
        <s v="19/07/2024"/>
        <s v="20/07/2024"/>
        <s v="21/07/2024"/>
        <s v="22/07/2024"/>
        <s v="23/07/2024"/>
        <s v="24/07/2024"/>
        <s v="25/07/2024"/>
        <s v="26/07/2024"/>
        <s v="27/07/2024"/>
        <s v="28/07/2024"/>
        <s v="29/07/2024"/>
        <s v="30/07/2024"/>
        <s v="31/07/2024"/>
        <s v="01/08/2024"/>
        <s v="02/08/2024"/>
        <s v="03/08/2024"/>
        <s v="04/08/2024"/>
        <s v="05/08/2024"/>
        <s v="06/08/2024"/>
        <s v="07/08/2024"/>
        <s v="08/08/2024"/>
        <s v="09/08/2024"/>
        <s v="10/08/2024"/>
        <s v="11/08/2024"/>
        <s v="12/08/2024"/>
        <s v="13/08/2024"/>
        <s v="14/08/2024"/>
        <s v="15/08/2024"/>
        <s v="16/08/2024"/>
        <s v="17/08/2024"/>
        <s v="18/08/2024"/>
        <s v="19/08/2024"/>
        <s v="20/08/2024"/>
        <s v="21/08/2024"/>
        <s v="22/08/2024"/>
        <s v="23/08/2024"/>
        <s v="24/08/2024"/>
        <s v="25/08/2024"/>
        <s v="26/08/2024"/>
        <s v="27/08/2024"/>
        <s v="28/08/2024"/>
        <s v="29/08/2024"/>
        <s v="30/08/2024"/>
        <m/>
      </sharedItems>
    </cacheField>
    <cacheField name="Tipo" numFmtId="0">
      <sharedItems containsBlank="1" count="3">
        <s v="Despesa"/>
        <s v="Receita"/>
        <m/>
      </sharedItems>
    </cacheField>
    <cacheField name="Categoria" numFmtId="0">
      <sharedItems containsBlank="1" count="10">
        <s v="Saúde"/>
        <s v="Assinaturas"/>
        <s v="Salário"/>
        <s v="Alimentação"/>
        <s v="Educação"/>
        <s v="Renda Extra"/>
        <s v="Lazer"/>
        <s v="Transporte"/>
        <s v="Moradia"/>
        <m/>
      </sharedItems>
    </cacheField>
    <cacheField name="Valor" numFmtId="44">
      <sharedItems containsString="0" containsBlank="1" containsNumber="1" minValue="35.57" maxValue="3966.26"/>
    </cacheField>
    <cacheField name="Mês" numFmtId="0">
      <sharedItems containsBlank="1" count="4">
        <s v="junho"/>
        <s v="julho"/>
        <s v="agost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PRO" refreshedDate="45831.827509953706" createdVersion="8" refreshedVersion="8" minRefreshableVersion="3" recordCount="90" xr:uid="{564D2467-7FEF-4E59-8DBC-240795D3E860}">
  <cacheSource type="worksheet">
    <worksheetSource name="Tabela2"/>
  </cacheSource>
  <cacheFields count="5">
    <cacheField name="Data" numFmtId="0">
      <sharedItems/>
    </cacheField>
    <cacheField name="Tipo" numFmtId="0">
      <sharedItems count="2">
        <s v="Despesa"/>
        <s v="Receita"/>
      </sharedItems>
    </cacheField>
    <cacheField name="Categoria" numFmtId="0">
      <sharedItems/>
    </cacheField>
    <cacheField name="Valor" numFmtId="44">
      <sharedItems containsSemiMixedTypes="0" containsString="0" containsNumber="1" minValue="35.57" maxValue="3966.26" count="90">
        <n v="405.33"/>
        <n v="448.06"/>
        <n v="3263.78"/>
        <n v="293.22000000000003"/>
        <n v="123.77"/>
        <n v="2919.05"/>
        <n v="364.91"/>
        <n v="229.25"/>
        <n v="229.59"/>
        <n v="203.92"/>
        <n v="184.01"/>
        <n v="75.73"/>
        <n v="54.83"/>
        <n v="299.91000000000003"/>
        <n v="44"/>
        <n v="173.06"/>
        <n v="150.43"/>
        <n v="88.44"/>
        <n v="198.27"/>
        <n v="2512.14"/>
        <n v="200.48"/>
        <n v="381.48"/>
        <n v="250.92"/>
        <n v="347.99"/>
        <n v="280.41000000000003"/>
        <n v="390.19"/>
        <n v="266.12"/>
        <n v="84.81"/>
        <n v="436.07"/>
        <n v="35.57"/>
        <n v="133.69999999999999"/>
        <n v="3622.23"/>
        <n v="265.12"/>
        <n v="124.16"/>
        <n v="3048.46"/>
        <n v="2820.83"/>
        <n v="254.14"/>
        <n v="193.43"/>
        <n v="449.86"/>
        <n v="2376.6799999999998"/>
        <n v="106.34"/>
        <n v="335.4"/>
        <n v="181.1"/>
        <n v="442.69"/>
        <n v="441.93"/>
        <n v="446.18"/>
        <n v="39.53"/>
        <n v="63.63"/>
        <n v="278.02"/>
        <n v="3791.92"/>
        <n v="43.56"/>
        <n v="3415.1"/>
        <n v="470.06"/>
        <n v="329.59"/>
        <n v="3817.78"/>
        <n v="453.97"/>
        <n v="159.91999999999999"/>
        <n v="3709.92"/>
        <n v="291.52"/>
        <n v="338.63"/>
        <n v="179.89"/>
        <n v="252.65"/>
        <n v="326.14"/>
        <n v="143.07"/>
        <n v="2935.25"/>
        <n v="278.62"/>
        <n v="131.34"/>
        <n v="191.44"/>
        <n v="2889.49"/>
        <n v="81.02"/>
        <n v="2922.48"/>
        <n v="301.24"/>
        <n v="297.07"/>
        <n v="303.68"/>
        <n v="3236.61"/>
        <n v="207.58"/>
        <n v="61.06"/>
        <n v="427.97"/>
        <n v="3966.26"/>
        <n v="200.07"/>
        <n v="2753.42"/>
        <n v="3296.07"/>
        <n v="146.27000000000001"/>
        <n v="1903.87"/>
        <n v="1811.8"/>
        <n v="317.52"/>
        <n v="329.31"/>
        <n v="195.41"/>
        <n v="392.53"/>
        <n v="458.35"/>
      </sharedItems>
    </cacheField>
    <cacheField name="Mês" numFmtId="0">
      <sharedItems count="3">
        <s v="junho"/>
        <s v="julho"/>
        <s v="agos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02/06/2024"/>
    <x v="0"/>
    <x v="0"/>
    <x v="0"/>
    <x v="0"/>
  </r>
  <r>
    <s v="03/06/2024"/>
    <x v="0"/>
    <x v="1"/>
    <x v="1"/>
    <x v="0"/>
  </r>
  <r>
    <s v="04/06/2024"/>
    <x v="1"/>
    <x v="2"/>
    <x v="2"/>
    <x v="0"/>
  </r>
  <r>
    <s v="05/06/2024"/>
    <x v="0"/>
    <x v="3"/>
    <x v="3"/>
    <x v="0"/>
  </r>
  <r>
    <s v="06/06/2024"/>
    <x v="0"/>
    <x v="4"/>
    <x v="4"/>
    <x v="0"/>
  </r>
  <r>
    <s v="07/06/2024"/>
    <x v="1"/>
    <x v="5"/>
    <x v="5"/>
    <x v="0"/>
  </r>
  <r>
    <s v="08/06/2024"/>
    <x v="0"/>
    <x v="4"/>
    <x v="6"/>
    <x v="0"/>
  </r>
  <r>
    <s v="09/06/2024"/>
    <x v="0"/>
    <x v="0"/>
    <x v="7"/>
    <x v="0"/>
  </r>
  <r>
    <s v="10/06/2024"/>
    <x v="0"/>
    <x v="0"/>
    <x v="8"/>
    <x v="0"/>
  </r>
  <r>
    <s v="11/06/2024"/>
    <x v="0"/>
    <x v="4"/>
    <x v="9"/>
    <x v="0"/>
  </r>
  <r>
    <s v="12/06/2024"/>
    <x v="0"/>
    <x v="4"/>
    <x v="10"/>
    <x v="0"/>
  </r>
  <r>
    <s v="13/06/2024"/>
    <x v="0"/>
    <x v="6"/>
    <x v="11"/>
    <x v="0"/>
  </r>
  <r>
    <s v="14/06/2024"/>
    <x v="0"/>
    <x v="0"/>
    <x v="12"/>
    <x v="0"/>
  </r>
  <r>
    <s v="15/06/2024"/>
    <x v="0"/>
    <x v="7"/>
    <x v="13"/>
    <x v="0"/>
  </r>
  <r>
    <s v="16/06/2024"/>
    <x v="0"/>
    <x v="4"/>
    <x v="14"/>
    <x v="0"/>
  </r>
  <r>
    <s v="17/06/2024"/>
    <x v="0"/>
    <x v="3"/>
    <x v="15"/>
    <x v="0"/>
  </r>
  <r>
    <s v="18/06/2024"/>
    <x v="0"/>
    <x v="7"/>
    <x v="16"/>
    <x v="0"/>
  </r>
  <r>
    <s v="19/06/2024"/>
    <x v="0"/>
    <x v="4"/>
    <x v="17"/>
    <x v="0"/>
  </r>
  <r>
    <s v="20/06/2024"/>
    <x v="0"/>
    <x v="3"/>
    <x v="18"/>
    <x v="0"/>
  </r>
  <r>
    <s v="21/06/2024"/>
    <x v="1"/>
    <x v="2"/>
    <x v="19"/>
    <x v="0"/>
  </r>
  <r>
    <s v="22/06/2024"/>
    <x v="0"/>
    <x v="8"/>
    <x v="20"/>
    <x v="0"/>
  </r>
  <r>
    <s v="23/06/2024"/>
    <x v="0"/>
    <x v="0"/>
    <x v="21"/>
    <x v="0"/>
  </r>
  <r>
    <s v="24/06/2024"/>
    <x v="0"/>
    <x v="4"/>
    <x v="22"/>
    <x v="0"/>
  </r>
  <r>
    <s v="25/06/2024"/>
    <x v="0"/>
    <x v="6"/>
    <x v="23"/>
    <x v="0"/>
  </r>
  <r>
    <s v="26/06/2024"/>
    <x v="0"/>
    <x v="3"/>
    <x v="24"/>
    <x v="0"/>
  </r>
  <r>
    <s v="27/06/2024"/>
    <x v="0"/>
    <x v="0"/>
    <x v="25"/>
    <x v="0"/>
  </r>
  <r>
    <s v="28/06/2024"/>
    <x v="0"/>
    <x v="4"/>
    <x v="26"/>
    <x v="0"/>
  </r>
  <r>
    <s v="29/06/2024"/>
    <x v="0"/>
    <x v="3"/>
    <x v="27"/>
    <x v="0"/>
  </r>
  <r>
    <s v="30/06/2024"/>
    <x v="0"/>
    <x v="7"/>
    <x v="28"/>
    <x v="0"/>
  </r>
  <r>
    <s v="01/07/2024"/>
    <x v="0"/>
    <x v="1"/>
    <x v="29"/>
    <x v="1"/>
  </r>
  <r>
    <s v="02/07/2024"/>
    <x v="0"/>
    <x v="4"/>
    <x v="30"/>
    <x v="1"/>
  </r>
  <r>
    <s v="03/07/2024"/>
    <x v="1"/>
    <x v="2"/>
    <x v="31"/>
    <x v="1"/>
  </r>
  <r>
    <s v="04/07/2024"/>
    <x v="0"/>
    <x v="8"/>
    <x v="32"/>
    <x v="1"/>
  </r>
  <r>
    <s v="05/07/2024"/>
    <x v="0"/>
    <x v="4"/>
    <x v="33"/>
    <x v="1"/>
  </r>
  <r>
    <s v="06/07/2024"/>
    <x v="1"/>
    <x v="2"/>
    <x v="34"/>
    <x v="1"/>
  </r>
  <r>
    <s v="07/07/2024"/>
    <x v="1"/>
    <x v="5"/>
    <x v="35"/>
    <x v="1"/>
  </r>
  <r>
    <s v="08/07/2024"/>
    <x v="0"/>
    <x v="6"/>
    <x v="36"/>
    <x v="1"/>
  </r>
  <r>
    <s v="09/07/2024"/>
    <x v="0"/>
    <x v="0"/>
    <x v="37"/>
    <x v="1"/>
  </r>
  <r>
    <s v="10/07/2024"/>
    <x v="0"/>
    <x v="8"/>
    <x v="38"/>
    <x v="1"/>
  </r>
  <r>
    <s v="11/07/2024"/>
    <x v="1"/>
    <x v="2"/>
    <x v="39"/>
    <x v="1"/>
  </r>
  <r>
    <s v="12/07/2024"/>
    <x v="0"/>
    <x v="6"/>
    <x v="40"/>
    <x v="1"/>
  </r>
  <r>
    <s v="13/07/2024"/>
    <x v="0"/>
    <x v="1"/>
    <x v="41"/>
    <x v="1"/>
  </r>
  <r>
    <s v="14/07/2024"/>
    <x v="0"/>
    <x v="0"/>
    <x v="42"/>
    <x v="1"/>
  </r>
  <r>
    <s v="15/07/2024"/>
    <x v="0"/>
    <x v="4"/>
    <x v="43"/>
    <x v="1"/>
  </r>
  <r>
    <s v="16/07/2024"/>
    <x v="0"/>
    <x v="3"/>
    <x v="44"/>
    <x v="1"/>
  </r>
  <r>
    <s v="17/07/2024"/>
    <x v="0"/>
    <x v="1"/>
    <x v="45"/>
    <x v="1"/>
  </r>
  <r>
    <s v="18/07/2024"/>
    <x v="0"/>
    <x v="8"/>
    <x v="46"/>
    <x v="1"/>
  </r>
  <r>
    <s v="19/07/2024"/>
    <x v="0"/>
    <x v="7"/>
    <x v="47"/>
    <x v="1"/>
  </r>
  <r>
    <s v="20/07/2024"/>
    <x v="0"/>
    <x v="4"/>
    <x v="48"/>
    <x v="1"/>
  </r>
  <r>
    <s v="21/07/2024"/>
    <x v="1"/>
    <x v="5"/>
    <x v="49"/>
    <x v="1"/>
  </r>
  <r>
    <s v="22/07/2024"/>
    <x v="0"/>
    <x v="6"/>
    <x v="50"/>
    <x v="1"/>
  </r>
  <r>
    <s v="23/07/2024"/>
    <x v="1"/>
    <x v="5"/>
    <x v="51"/>
    <x v="1"/>
  </r>
  <r>
    <s v="24/07/2024"/>
    <x v="0"/>
    <x v="7"/>
    <x v="52"/>
    <x v="1"/>
  </r>
  <r>
    <s v="25/07/2024"/>
    <x v="0"/>
    <x v="4"/>
    <x v="53"/>
    <x v="1"/>
  </r>
  <r>
    <s v="26/07/2024"/>
    <x v="1"/>
    <x v="5"/>
    <x v="54"/>
    <x v="1"/>
  </r>
  <r>
    <s v="27/07/2024"/>
    <x v="0"/>
    <x v="3"/>
    <x v="55"/>
    <x v="1"/>
  </r>
  <r>
    <s v="28/07/2024"/>
    <x v="0"/>
    <x v="8"/>
    <x v="56"/>
    <x v="1"/>
  </r>
  <r>
    <s v="29/07/2024"/>
    <x v="1"/>
    <x v="2"/>
    <x v="57"/>
    <x v="1"/>
  </r>
  <r>
    <s v="30/07/2024"/>
    <x v="0"/>
    <x v="0"/>
    <x v="58"/>
    <x v="1"/>
  </r>
  <r>
    <s v="31/07/2024"/>
    <x v="0"/>
    <x v="8"/>
    <x v="59"/>
    <x v="1"/>
  </r>
  <r>
    <s v="01/08/2024"/>
    <x v="0"/>
    <x v="6"/>
    <x v="60"/>
    <x v="2"/>
  </r>
  <r>
    <s v="02/08/2024"/>
    <x v="0"/>
    <x v="1"/>
    <x v="61"/>
    <x v="2"/>
  </r>
  <r>
    <s v="03/08/2024"/>
    <x v="0"/>
    <x v="0"/>
    <x v="62"/>
    <x v="2"/>
  </r>
  <r>
    <s v="04/08/2024"/>
    <x v="0"/>
    <x v="7"/>
    <x v="63"/>
    <x v="2"/>
  </r>
  <r>
    <s v="05/08/2024"/>
    <x v="1"/>
    <x v="2"/>
    <x v="64"/>
    <x v="2"/>
  </r>
  <r>
    <s v="06/08/2024"/>
    <x v="0"/>
    <x v="0"/>
    <x v="65"/>
    <x v="2"/>
  </r>
  <r>
    <s v="07/08/2024"/>
    <x v="0"/>
    <x v="4"/>
    <x v="66"/>
    <x v="2"/>
  </r>
  <r>
    <s v="08/08/2024"/>
    <x v="0"/>
    <x v="0"/>
    <x v="67"/>
    <x v="2"/>
  </r>
  <r>
    <s v="09/08/2024"/>
    <x v="1"/>
    <x v="5"/>
    <x v="68"/>
    <x v="2"/>
  </r>
  <r>
    <s v="10/08/2024"/>
    <x v="0"/>
    <x v="4"/>
    <x v="69"/>
    <x v="2"/>
  </r>
  <r>
    <s v="11/08/2024"/>
    <x v="1"/>
    <x v="2"/>
    <x v="70"/>
    <x v="2"/>
  </r>
  <r>
    <s v="12/08/2024"/>
    <x v="0"/>
    <x v="8"/>
    <x v="71"/>
    <x v="2"/>
  </r>
  <r>
    <s v="13/08/2024"/>
    <x v="0"/>
    <x v="3"/>
    <x v="72"/>
    <x v="2"/>
  </r>
  <r>
    <s v="14/08/2024"/>
    <x v="0"/>
    <x v="6"/>
    <x v="73"/>
    <x v="2"/>
  </r>
  <r>
    <s v="15/08/2024"/>
    <x v="1"/>
    <x v="2"/>
    <x v="74"/>
    <x v="2"/>
  </r>
  <r>
    <s v="16/08/2024"/>
    <x v="0"/>
    <x v="8"/>
    <x v="75"/>
    <x v="2"/>
  </r>
  <r>
    <s v="17/08/2024"/>
    <x v="0"/>
    <x v="3"/>
    <x v="76"/>
    <x v="2"/>
  </r>
  <r>
    <s v="18/08/2024"/>
    <x v="0"/>
    <x v="1"/>
    <x v="77"/>
    <x v="2"/>
  </r>
  <r>
    <s v="19/08/2024"/>
    <x v="1"/>
    <x v="5"/>
    <x v="78"/>
    <x v="2"/>
  </r>
  <r>
    <s v="20/08/2024"/>
    <x v="0"/>
    <x v="1"/>
    <x v="79"/>
    <x v="2"/>
  </r>
  <r>
    <s v="21/08/2024"/>
    <x v="1"/>
    <x v="2"/>
    <x v="80"/>
    <x v="2"/>
  </r>
  <r>
    <s v="22/08/2024"/>
    <x v="1"/>
    <x v="2"/>
    <x v="81"/>
    <x v="2"/>
  </r>
  <r>
    <s v="23/08/2024"/>
    <x v="0"/>
    <x v="0"/>
    <x v="82"/>
    <x v="2"/>
  </r>
  <r>
    <s v="24/08/2024"/>
    <x v="1"/>
    <x v="2"/>
    <x v="83"/>
    <x v="2"/>
  </r>
  <r>
    <s v="25/08/2024"/>
    <x v="1"/>
    <x v="5"/>
    <x v="84"/>
    <x v="2"/>
  </r>
  <r>
    <s v="26/08/2024"/>
    <x v="0"/>
    <x v="4"/>
    <x v="85"/>
    <x v="2"/>
  </r>
  <r>
    <s v="27/08/2024"/>
    <x v="0"/>
    <x v="3"/>
    <x v="86"/>
    <x v="2"/>
  </r>
  <r>
    <s v="28/08/2024"/>
    <x v="0"/>
    <x v="8"/>
    <x v="87"/>
    <x v="2"/>
  </r>
  <r>
    <s v="29/08/2024"/>
    <x v="0"/>
    <x v="6"/>
    <x v="88"/>
    <x v="2"/>
  </r>
  <r>
    <s v="30/08/2024"/>
    <x v="0"/>
    <x v="6"/>
    <x v="8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x v="0"/>
    <n v="405.33"/>
    <x v="0"/>
  </r>
  <r>
    <x v="1"/>
    <x v="0"/>
    <x v="1"/>
    <n v="448.06"/>
    <x v="0"/>
  </r>
  <r>
    <x v="2"/>
    <x v="1"/>
    <x v="2"/>
    <n v="3263.78"/>
    <x v="0"/>
  </r>
  <r>
    <x v="3"/>
    <x v="0"/>
    <x v="3"/>
    <n v="293.22000000000003"/>
    <x v="0"/>
  </r>
  <r>
    <x v="4"/>
    <x v="0"/>
    <x v="4"/>
    <n v="123.77"/>
    <x v="0"/>
  </r>
  <r>
    <x v="5"/>
    <x v="1"/>
    <x v="5"/>
    <n v="2919.05"/>
    <x v="0"/>
  </r>
  <r>
    <x v="6"/>
    <x v="0"/>
    <x v="4"/>
    <n v="364.91"/>
    <x v="0"/>
  </r>
  <r>
    <x v="7"/>
    <x v="0"/>
    <x v="0"/>
    <n v="229.25"/>
    <x v="0"/>
  </r>
  <r>
    <x v="8"/>
    <x v="0"/>
    <x v="0"/>
    <n v="229.59"/>
    <x v="0"/>
  </r>
  <r>
    <x v="9"/>
    <x v="0"/>
    <x v="4"/>
    <n v="203.92"/>
    <x v="0"/>
  </r>
  <r>
    <x v="10"/>
    <x v="0"/>
    <x v="4"/>
    <n v="184.01"/>
    <x v="0"/>
  </r>
  <r>
    <x v="11"/>
    <x v="0"/>
    <x v="6"/>
    <n v="75.73"/>
    <x v="0"/>
  </r>
  <r>
    <x v="12"/>
    <x v="0"/>
    <x v="0"/>
    <n v="54.83"/>
    <x v="0"/>
  </r>
  <r>
    <x v="13"/>
    <x v="0"/>
    <x v="7"/>
    <n v="299.91000000000003"/>
    <x v="0"/>
  </r>
  <r>
    <x v="14"/>
    <x v="0"/>
    <x v="4"/>
    <n v="44"/>
    <x v="0"/>
  </r>
  <r>
    <x v="15"/>
    <x v="0"/>
    <x v="3"/>
    <n v="173.06"/>
    <x v="0"/>
  </r>
  <r>
    <x v="16"/>
    <x v="0"/>
    <x v="7"/>
    <n v="150.43"/>
    <x v="0"/>
  </r>
  <r>
    <x v="17"/>
    <x v="0"/>
    <x v="4"/>
    <n v="88.44"/>
    <x v="0"/>
  </r>
  <r>
    <x v="18"/>
    <x v="0"/>
    <x v="3"/>
    <n v="198.27"/>
    <x v="0"/>
  </r>
  <r>
    <x v="19"/>
    <x v="1"/>
    <x v="2"/>
    <n v="2512.14"/>
    <x v="0"/>
  </r>
  <r>
    <x v="20"/>
    <x v="0"/>
    <x v="8"/>
    <n v="200.48"/>
    <x v="0"/>
  </r>
  <r>
    <x v="21"/>
    <x v="0"/>
    <x v="0"/>
    <n v="381.48"/>
    <x v="0"/>
  </r>
  <r>
    <x v="22"/>
    <x v="0"/>
    <x v="4"/>
    <n v="250.92"/>
    <x v="0"/>
  </r>
  <r>
    <x v="23"/>
    <x v="0"/>
    <x v="6"/>
    <n v="347.99"/>
    <x v="0"/>
  </r>
  <r>
    <x v="24"/>
    <x v="0"/>
    <x v="3"/>
    <n v="280.41000000000003"/>
    <x v="0"/>
  </r>
  <r>
    <x v="25"/>
    <x v="0"/>
    <x v="0"/>
    <n v="390.19"/>
    <x v="0"/>
  </r>
  <r>
    <x v="26"/>
    <x v="0"/>
    <x v="4"/>
    <n v="266.12"/>
    <x v="0"/>
  </r>
  <r>
    <x v="27"/>
    <x v="0"/>
    <x v="3"/>
    <n v="84.81"/>
    <x v="0"/>
  </r>
  <r>
    <x v="28"/>
    <x v="0"/>
    <x v="7"/>
    <n v="436.07"/>
    <x v="0"/>
  </r>
  <r>
    <x v="29"/>
    <x v="0"/>
    <x v="1"/>
    <n v="35.57"/>
    <x v="1"/>
  </r>
  <r>
    <x v="30"/>
    <x v="0"/>
    <x v="4"/>
    <n v="133.69999999999999"/>
    <x v="1"/>
  </r>
  <r>
    <x v="31"/>
    <x v="1"/>
    <x v="2"/>
    <n v="3622.23"/>
    <x v="1"/>
  </r>
  <r>
    <x v="32"/>
    <x v="0"/>
    <x v="8"/>
    <n v="265.12"/>
    <x v="1"/>
  </r>
  <r>
    <x v="33"/>
    <x v="0"/>
    <x v="4"/>
    <n v="124.16"/>
    <x v="1"/>
  </r>
  <r>
    <x v="34"/>
    <x v="1"/>
    <x v="2"/>
    <n v="3048.46"/>
    <x v="1"/>
  </r>
  <r>
    <x v="35"/>
    <x v="1"/>
    <x v="5"/>
    <n v="2820.83"/>
    <x v="1"/>
  </r>
  <r>
    <x v="36"/>
    <x v="0"/>
    <x v="6"/>
    <n v="254.14"/>
    <x v="1"/>
  </r>
  <r>
    <x v="37"/>
    <x v="0"/>
    <x v="0"/>
    <n v="193.43"/>
    <x v="1"/>
  </r>
  <r>
    <x v="38"/>
    <x v="0"/>
    <x v="8"/>
    <n v="449.86"/>
    <x v="1"/>
  </r>
  <r>
    <x v="39"/>
    <x v="1"/>
    <x v="2"/>
    <n v="2376.6799999999998"/>
    <x v="1"/>
  </r>
  <r>
    <x v="40"/>
    <x v="0"/>
    <x v="6"/>
    <n v="106.34"/>
    <x v="1"/>
  </r>
  <r>
    <x v="41"/>
    <x v="0"/>
    <x v="1"/>
    <n v="335.4"/>
    <x v="1"/>
  </r>
  <r>
    <x v="42"/>
    <x v="0"/>
    <x v="0"/>
    <n v="181.1"/>
    <x v="1"/>
  </r>
  <r>
    <x v="43"/>
    <x v="0"/>
    <x v="4"/>
    <n v="442.69"/>
    <x v="1"/>
  </r>
  <r>
    <x v="44"/>
    <x v="0"/>
    <x v="3"/>
    <n v="441.93"/>
    <x v="1"/>
  </r>
  <r>
    <x v="45"/>
    <x v="0"/>
    <x v="1"/>
    <n v="446.18"/>
    <x v="1"/>
  </r>
  <r>
    <x v="46"/>
    <x v="0"/>
    <x v="8"/>
    <n v="39.53"/>
    <x v="1"/>
  </r>
  <r>
    <x v="47"/>
    <x v="0"/>
    <x v="7"/>
    <n v="63.63"/>
    <x v="1"/>
  </r>
  <r>
    <x v="48"/>
    <x v="0"/>
    <x v="4"/>
    <n v="278.02"/>
    <x v="1"/>
  </r>
  <r>
    <x v="49"/>
    <x v="1"/>
    <x v="5"/>
    <n v="3791.92"/>
    <x v="1"/>
  </r>
  <r>
    <x v="50"/>
    <x v="0"/>
    <x v="6"/>
    <n v="43.56"/>
    <x v="1"/>
  </r>
  <r>
    <x v="51"/>
    <x v="1"/>
    <x v="5"/>
    <n v="3415.1"/>
    <x v="1"/>
  </r>
  <r>
    <x v="52"/>
    <x v="0"/>
    <x v="7"/>
    <n v="470.06"/>
    <x v="1"/>
  </r>
  <r>
    <x v="53"/>
    <x v="0"/>
    <x v="4"/>
    <n v="329.59"/>
    <x v="1"/>
  </r>
  <r>
    <x v="54"/>
    <x v="1"/>
    <x v="5"/>
    <n v="3817.78"/>
    <x v="1"/>
  </r>
  <r>
    <x v="55"/>
    <x v="0"/>
    <x v="3"/>
    <n v="453.97"/>
    <x v="1"/>
  </r>
  <r>
    <x v="56"/>
    <x v="0"/>
    <x v="8"/>
    <n v="159.91999999999999"/>
    <x v="1"/>
  </r>
  <r>
    <x v="57"/>
    <x v="1"/>
    <x v="2"/>
    <n v="3709.92"/>
    <x v="1"/>
  </r>
  <r>
    <x v="58"/>
    <x v="0"/>
    <x v="0"/>
    <n v="291.52"/>
    <x v="1"/>
  </r>
  <r>
    <x v="59"/>
    <x v="0"/>
    <x v="8"/>
    <n v="338.63"/>
    <x v="1"/>
  </r>
  <r>
    <x v="60"/>
    <x v="0"/>
    <x v="6"/>
    <n v="179.89"/>
    <x v="2"/>
  </r>
  <r>
    <x v="61"/>
    <x v="0"/>
    <x v="1"/>
    <n v="252.65"/>
    <x v="2"/>
  </r>
  <r>
    <x v="62"/>
    <x v="0"/>
    <x v="0"/>
    <n v="326.14"/>
    <x v="2"/>
  </r>
  <r>
    <x v="63"/>
    <x v="0"/>
    <x v="7"/>
    <n v="143.07"/>
    <x v="2"/>
  </r>
  <r>
    <x v="64"/>
    <x v="1"/>
    <x v="2"/>
    <n v="2935.25"/>
    <x v="2"/>
  </r>
  <r>
    <x v="65"/>
    <x v="0"/>
    <x v="0"/>
    <n v="278.62"/>
    <x v="2"/>
  </r>
  <r>
    <x v="66"/>
    <x v="0"/>
    <x v="4"/>
    <n v="131.34"/>
    <x v="2"/>
  </r>
  <r>
    <x v="67"/>
    <x v="0"/>
    <x v="0"/>
    <n v="191.44"/>
    <x v="2"/>
  </r>
  <r>
    <x v="68"/>
    <x v="1"/>
    <x v="5"/>
    <n v="2889.49"/>
    <x v="2"/>
  </r>
  <r>
    <x v="69"/>
    <x v="0"/>
    <x v="4"/>
    <n v="81.02"/>
    <x v="2"/>
  </r>
  <r>
    <x v="70"/>
    <x v="1"/>
    <x v="2"/>
    <n v="2922.48"/>
    <x v="2"/>
  </r>
  <r>
    <x v="71"/>
    <x v="0"/>
    <x v="8"/>
    <n v="301.24"/>
    <x v="2"/>
  </r>
  <r>
    <x v="72"/>
    <x v="0"/>
    <x v="3"/>
    <n v="297.07"/>
    <x v="2"/>
  </r>
  <r>
    <x v="73"/>
    <x v="0"/>
    <x v="6"/>
    <n v="303.68"/>
    <x v="2"/>
  </r>
  <r>
    <x v="74"/>
    <x v="1"/>
    <x v="2"/>
    <n v="3236.61"/>
    <x v="2"/>
  </r>
  <r>
    <x v="75"/>
    <x v="0"/>
    <x v="8"/>
    <n v="207.58"/>
    <x v="2"/>
  </r>
  <r>
    <x v="76"/>
    <x v="0"/>
    <x v="3"/>
    <n v="61.06"/>
    <x v="2"/>
  </r>
  <r>
    <x v="77"/>
    <x v="0"/>
    <x v="1"/>
    <n v="427.97"/>
    <x v="2"/>
  </r>
  <r>
    <x v="78"/>
    <x v="1"/>
    <x v="5"/>
    <n v="3966.26"/>
    <x v="2"/>
  </r>
  <r>
    <x v="79"/>
    <x v="0"/>
    <x v="1"/>
    <n v="200.07"/>
    <x v="2"/>
  </r>
  <r>
    <x v="80"/>
    <x v="1"/>
    <x v="2"/>
    <n v="2753.42"/>
    <x v="2"/>
  </r>
  <r>
    <x v="81"/>
    <x v="1"/>
    <x v="2"/>
    <n v="3296.07"/>
    <x v="2"/>
  </r>
  <r>
    <x v="82"/>
    <x v="0"/>
    <x v="0"/>
    <n v="146.27000000000001"/>
    <x v="2"/>
  </r>
  <r>
    <x v="83"/>
    <x v="1"/>
    <x v="2"/>
    <n v="1903.87"/>
    <x v="2"/>
  </r>
  <r>
    <x v="84"/>
    <x v="1"/>
    <x v="5"/>
    <n v="1811.8"/>
    <x v="2"/>
  </r>
  <r>
    <x v="85"/>
    <x v="0"/>
    <x v="4"/>
    <n v="317.52"/>
    <x v="2"/>
  </r>
  <r>
    <x v="86"/>
    <x v="0"/>
    <x v="3"/>
    <n v="329.31"/>
    <x v="2"/>
  </r>
  <r>
    <x v="87"/>
    <x v="0"/>
    <x v="8"/>
    <n v="195.41"/>
    <x v="2"/>
  </r>
  <r>
    <x v="88"/>
    <x v="0"/>
    <x v="6"/>
    <n v="392.53"/>
    <x v="2"/>
  </r>
  <r>
    <x v="89"/>
    <x v="0"/>
    <x v="6"/>
    <n v="458.35"/>
    <x v="2"/>
  </r>
  <r>
    <x v="90"/>
    <x v="2"/>
    <x v="9"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02/06/2024"/>
    <x v="0"/>
    <s v="Saúde"/>
    <x v="0"/>
    <x v="0"/>
  </r>
  <r>
    <s v="03/06/2024"/>
    <x v="0"/>
    <s v="Assinaturas"/>
    <x v="1"/>
    <x v="0"/>
  </r>
  <r>
    <s v="04/06/2024"/>
    <x v="1"/>
    <s v="Salário"/>
    <x v="2"/>
    <x v="0"/>
  </r>
  <r>
    <s v="05/06/2024"/>
    <x v="0"/>
    <s v="Alimentação"/>
    <x v="3"/>
    <x v="0"/>
  </r>
  <r>
    <s v="06/06/2024"/>
    <x v="0"/>
    <s v="Educação"/>
    <x v="4"/>
    <x v="0"/>
  </r>
  <r>
    <s v="07/06/2024"/>
    <x v="1"/>
    <s v="Renda Extra"/>
    <x v="5"/>
    <x v="0"/>
  </r>
  <r>
    <s v="08/06/2024"/>
    <x v="0"/>
    <s v="Educação"/>
    <x v="6"/>
    <x v="0"/>
  </r>
  <r>
    <s v="09/06/2024"/>
    <x v="0"/>
    <s v="Saúde"/>
    <x v="7"/>
    <x v="0"/>
  </r>
  <r>
    <s v="10/06/2024"/>
    <x v="0"/>
    <s v="Saúde"/>
    <x v="8"/>
    <x v="0"/>
  </r>
  <r>
    <s v="11/06/2024"/>
    <x v="0"/>
    <s v="Educação"/>
    <x v="9"/>
    <x v="0"/>
  </r>
  <r>
    <s v="12/06/2024"/>
    <x v="0"/>
    <s v="Educação"/>
    <x v="10"/>
    <x v="0"/>
  </r>
  <r>
    <s v="13/06/2024"/>
    <x v="0"/>
    <s v="Lazer"/>
    <x v="11"/>
    <x v="0"/>
  </r>
  <r>
    <s v="14/06/2024"/>
    <x v="0"/>
    <s v="Saúde"/>
    <x v="12"/>
    <x v="0"/>
  </r>
  <r>
    <s v="15/06/2024"/>
    <x v="0"/>
    <s v="Transporte"/>
    <x v="13"/>
    <x v="0"/>
  </r>
  <r>
    <s v="16/06/2024"/>
    <x v="0"/>
    <s v="Educação"/>
    <x v="14"/>
    <x v="0"/>
  </r>
  <r>
    <s v="17/06/2024"/>
    <x v="0"/>
    <s v="Alimentação"/>
    <x v="15"/>
    <x v="0"/>
  </r>
  <r>
    <s v="18/06/2024"/>
    <x v="0"/>
    <s v="Transporte"/>
    <x v="16"/>
    <x v="0"/>
  </r>
  <r>
    <s v="19/06/2024"/>
    <x v="0"/>
    <s v="Educação"/>
    <x v="17"/>
    <x v="0"/>
  </r>
  <r>
    <s v="20/06/2024"/>
    <x v="0"/>
    <s v="Alimentação"/>
    <x v="18"/>
    <x v="0"/>
  </r>
  <r>
    <s v="21/06/2024"/>
    <x v="1"/>
    <s v="Salário"/>
    <x v="19"/>
    <x v="0"/>
  </r>
  <r>
    <s v="22/06/2024"/>
    <x v="0"/>
    <s v="Moradia"/>
    <x v="20"/>
    <x v="0"/>
  </r>
  <r>
    <s v="23/06/2024"/>
    <x v="0"/>
    <s v="Saúde"/>
    <x v="21"/>
    <x v="0"/>
  </r>
  <r>
    <s v="24/06/2024"/>
    <x v="0"/>
    <s v="Educação"/>
    <x v="22"/>
    <x v="0"/>
  </r>
  <r>
    <s v="25/06/2024"/>
    <x v="0"/>
    <s v="Lazer"/>
    <x v="23"/>
    <x v="0"/>
  </r>
  <r>
    <s v="26/06/2024"/>
    <x v="0"/>
    <s v="Alimentação"/>
    <x v="24"/>
    <x v="0"/>
  </r>
  <r>
    <s v="27/06/2024"/>
    <x v="0"/>
    <s v="Saúde"/>
    <x v="25"/>
    <x v="0"/>
  </r>
  <r>
    <s v="28/06/2024"/>
    <x v="0"/>
    <s v="Educação"/>
    <x v="26"/>
    <x v="0"/>
  </r>
  <r>
    <s v="29/06/2024"/>
    <x v="0"/>
    <s v="Alimentação"/>
    <x v="27"/>
    <x v="0"/>
  </r>
  <r>
    <s v="30/06/2024"/>
    <x v="0"/>
    <s v="Transporte"/>
    <x v="28"/>
    <x v="0"/>
  </r>
  <r>
    <s v="01/07/2024"/>
    <x v="0"/>
    <s v="Assinaturas"/>
    <x v="29"/>
    <x v="1"/>
  </r>
  <r>
    <s v="02/07/2024"/>
    <x v="0"/>
    <s v="Educação"/>
    <x v="30"/>
    <x v="1"/>
  </r>
  <r>
    <s v="03/07/2024"/>
    <x v="1"/>
    <s v="Salário"/>
    <x v="31"/>
    <x v="1"/>
  </r>
  <r>
    <s v="04/07/2024"/>
    <x v="0"/>
    <s v="Moradia"/>
    <x v="32"/>
    <x v="1"/>
  </r>
  <r>
    <s v="05/07/2024"/>
    <x v="0"/>
    <s v="Educação"/>
    <x v="33"/>
    <x v="1"/>
  </r>
  <r>
    <s v="06/07/2024"/>
    <x v="1"/>
    <s v="Salário"/>
    <x v="34"/>
    <x v="1"/>
  </r>
  <r>
    <s v="07/07/2024"/>
    <x v="1"/>
    <s v="Renda Extra"/>
    <x v="35"/>
    <x v="1"/>
  </r>
  <r>
    <s v="08/07/2024"/>
    <x v="0"/>
    <s v="Lazer"/>
    <x v="36"/>
    <x v="1"/>
  </r>
  <r>
    <s v="09/07/2024"/>
    <x v="0"/>
    <s v="Saúde"/>
    <x v="37"/>
    <x v="1"/>
  </r>
  <r>
    <s v="10/07/2024"/>
    <x v="0"/>
    <s v="Moradia"/>
    <x v="38"/>
    <x v="1"/>
  </r>
  <r>
    <s v="11/07/2024"/>
    <x v="1"/>
    <s v="Salário"/>
    <x v="39"/>
    <x v="1"/>
  </r>
  <r>
    <s v="12/07/2024"/>
    <x v="0"/>
    <s v="Lazer"/>
    <x v="40"/>
    <x v="1"/>
  </r>
  <r>
    <s v="13/07/2024"/>
    <x v="0"/>
    <s v="Assinaturas"/>
    <x v="41"/>
    <x v="1"/>
  </r>
  <r>
    <s v="14/07/2024"/>
    <x v="0"/>
    <s v="Saúde"/>
    <x v="42"/>
    <x v="1"/>
  </r>
  <r>
    <s v="15/07/2024"/>
    <x v="0"/>
    <s v="Educação"/>
    <x v="43"/>
    <x v="1"/>
  </r>
  <r>
    <s v="16/07/2024"/>
    <x v="0"/>
    <s v="Alimentação"/>
    <x v="44"/>
    <x v="1"/>
  </r>
  <r>
    <s v="17/07/2024"/>
    <x v="0"/>
    <s v="Assinaturas"/>
    <x v="45"/>
    <x v="1"/>
  </r>
  <r>
    <s v="18/07/2024"/>
    <x v="0"/>
    <s v="Moradia"/>
    <x v="46"/>
    <x v="1"/>
  </r>
  <r>
    <s v="19/07/2024"/>
    <x v="0"/>
    <s v="Transporte"/>
    <x v="47"/>
    <x v="1"/>
  </r>
  <r>
    <s v="20/07/2024"/>
    <x v="0"/>
    <s v="Educação"/>
    <x v="48"/>
    <x v="1"/>
  </r>
  <r>
    <s v="21/07/2024"/>
    <x v="1"/>
    <s v="Renda Extra"/>
    <x v="49"/>
    <x v="1"/>
  </r>
  <r>
    <s v="22/07/2024"/>
    <x v="0"/>
    <s v="Lazer"/>
    <x v="50"/>
    <x v="1"/>
  </r>
  <r>
    <s v="23/07/2024"/>
    <x v="1"/>
    <s v="Renda Extra"/>
    <x v="51"/>
    <x v="1"/>
  </r>
  <r>
    <s v="24/07/2024"/>
    <x v="0"/>
    <s v="Transporte"/>
    <x v="52"/>
    <x v="1"/>
  </r>
  <r>
    <s v="25/07/2024"/>
    <x v="0"/>
    <s v="Educação"/>
    <x v="53"/>
    <x v="1"/>
  </r>
  <r>
    <s v="26/07/2024"/>
    <x v="1"/>
    <s v="Renda Extra"/>
    <x v="54"/>
    <x v="1"/>
  </r>
  <r>
    <s v="27/07/2024"/>
    <x v="0"/>
    <s v="Alimentação"/>
    <x v="55"/>
    <x v="1"/>
  </r>
  <r>
    <s v="28/07/2024"/>
    <x v="0"/>
    <s v="Moradia"/>
    <x v="56"/>
    <x v="1"/>
  </r>
  <r>
    <s v="29/07/2024"/>
    <x v="1"/>
    <s v="Salário"/>
    <x v="57"/>
    <x v="1"/>
  </r>
  <r>
    <s v="30/07/2024"/>
    <x v="0"/>
    <s v="Saúde"/>
    <x v="58"/>
    <x v="1"/>
  </r>
  <r>
    <s v="31/07/2024"/>
    <x v="0"/>
    <s v="Moradia"/>
    <x v="59"/>
    <x v="1"/>
  </r>
  <r>
    <s v="01/08/2024"/>
    <x v="0"/>
    <s v="Lazer"/>
    <x v="60"/>
    <x v="2"/>
  </r>
  <r>
    <s v="02/08/2024"/>
    <x v="0"/>
    <s v="Assinaturas"/>
    <x v="61"/>
    <x v="2"/>
  </r>
  <r>
    <s v="03/08/2024"/>
    <x v="0"/>
    <s v="Saúde"/>
    <x v="62"/>
    <x v="2"/>
  </r>
  <r>
    <s v="04/08/2024"/>
    <x v="0"/>
    <s v="Transporte"/>
    <x v="63"/>
    <x v="2"/>
  </r>
  <r>
    <s v="05/08/2024"/>
    <x v="1"/>
    <s v="Salário"/>
    <x v="64"/>
    <x v="2"/>
  </r>
  <r>
    <s v="06/08/2024"/>
    <x v="0"/>
    <s v="Saúde"/>
    <x v="65"/>
    <x v="2"/>
  </r>
  <r>
    <s v="07/08/2024"/>
    <x v="0"/>
    <s v="Educação"/>
    <x v="66"/>
    <x v="2"/>
  </r>
  <r>
    <s v="08/08/2024"/>
    <x v="0"/>
    <s v="Saúde"/>
    <x v="67"/>
    <x v="2"/>
  </r>
  <r>
    <s v="09/08/2024"/>
    <x v="1"/>
    <s v="Renda Extra"/>
    <x v="68"/>
    <x v="2"/>
  </r>
  <r>
    <s v="10/08/2024"/>
    <x v="0"/>
    <s v="Educação"/>
    <x v="69"/>
    <x v="2"/>
  </r>
  <r>
    <s v="11/08/2024"/>
    <x v="1"/>
    <s v="Salário"/>
    <x v="70"/>
    <x v="2"/>
  </r>
  <r>
    <s v="12/08/2024"/>
    <x v="0"/>
    <s v="Moradia"/>
    <x v="71"/>
    <x v="2"/>
  </r>
  <r>
    <s v="13/08/2024"/>
    <x v="0"/>
    <s v="Alimentação"/>
    <x v="72"/>
    <x v="2"/>
  </r>
  <r>
    <s v="14/08/2024"/>
    <x v="0"/>
    <s v="Lazer"/>
    <x v="73"/>
    <x v="2"/>
  </r>
  <r>
    <s v="15/08/2024"/>
    <x v="1"/>
    <s v="Salário"/>
    <x v="74"/>
    <x v="2"/>
  </r>
  <r>
    <s v="16/08/2024"/>
    <x v="0"/>
    <s v="Moradia"/>
    <x v="75"/>
    <x v="2"/>
  </r>
  <r>
    <s v="17/08/2024"/>
    <x v="0"/>
    <s v="Alimentação"/>
    <x v="76"/>
    <x v="2"/>
  </r>
  <r>
    <s v="18/08/2024"/>
    <x v="0"/>
    <s v="Assinaturas"/>
    <x v="77"/>
    <x v="2"/>
  </r>
  <r>
    <s v="19/08/2024"/>
    <x v="1"/>
    <s v="Renda Extra"/>
    <x v="78"/>
    <x v="2"/>
  </r>
  <r>
    <s v="20/08/2024"/>
    <x v="0"/>
    <s v="Assinaturas"/>
    <x v="79"/>
    <x v="2"/>
  </r>
  <r>
    <s v="21/08/2024"/>
    <x v="1"/>
    <s v="Salário"/>
    <x v="80"/>
    <x v="2"/>
  </r>
  <r>
    <s v="22/08/2024"/>
    <x v="1"/>
    <s v="Salário"/>
    <x v="81"/>
    <x v="2"/>
  </r>
  <r>
    <s v="23/08/2024"/>
    <x v="0"/>
    <s v="Saúde"/>
    <x v="82"/>
    <x v="2"/>
  </r>
  <r>
    <s v="24/08/2024"/>
    <x v="1"/>
    <s v="Salário"/>
    <x v="83"/>
    <x v="2"/>
  </r>
  <r>
    <s v="25/08/2024"/>
    <x v="1"/>
    <s v="Renda Extra"/>
    <x v="84"/>
    <x v="2"/>
  </r>
  <r>
    <s v="26/08/2024"/>
    <x v="0"/>
    <s v="Educação"/>
    <x v="85"/>
    <x v="2"/>
  </r>
  <r>
    <s v="27/08/2024"/>
    <x v="0"/>
    <s v="Alimentação"/>
    <x v="86"/>
    <x v="2"/>
  </r>
  <r>
    <s v="28/08/2024"/>
    <x v="0"/>
    <s v="Moradia"/>
    <x v="87"/>
    <x v="2"/>
  </r>
  <r>
    <s v="29/08/2024"/>
    <x v="0"/>
    <s v="Lazer"/>
    <x v="88"/>
    <x v="2"/>
  </r>
  <r>
    <s v="30/08/2024"/>
    <x v="0"/>
    <s v="Lazer"/>
    <x v="8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1D5EB-0663-4B60-8E17-1F4CD65F9AC8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7:D22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showAll="0"/>
    <pivotField dataField="1" numFmtId="44" showAll="0">
      <items count="91">
        <item x="29"/>
        <item x="46"/>
        <item x="50"/>
        <item x="14"/>
        <item x="12"/>
        <item x="76"/>
        <item x="47"/>
        <item x="11"/>
        <item x="69"/>
        <item x="27"/>
        <item x="17"/>
        <item x="40"/>
        <item x="4"/>
        <item x="33"/>
        <item x="66"/>
        <item x="30"/>
        <item x="63"/>
        <item x="82"/>
        <item x="16"/>
        <item x="56"/>
        <item x="15"/>
        <item x="60"/>
        <item x="42"/>
        <item x="10"/>
        <item x="67"/>
        <item x="37"/>
        <item x="87"/>
        <item x="18"/>
        <item x="79"/>
        <item x="20"/>
        <item x="9"/>
        <item x="75"/>
        <item x="7"/>
        <item x="8"/>
        <item x="22"/>
        <item x="61"/>
        <item x="36"/>
        <item x="32"/>
        <item x="26"/>
        <item x="48"/>
        <item x="65"/>
        <item x="24"/>
        <item x="58"/>
        <item x="3"/>
        <item x="72"/>
        <item x="13"/>
        <item x="71"/>
        <item x="73"/>
        <item x="85"/>
        <item x="62"/>
        <item x="86"/>
        <item x="53"/>
        <item x="41"/>
        <item x="59"/>
        <item x="23"/>
        <item x="6"/>
        <item x="21"/>
        <item x="25"/>
        <item x="88"/>
        <item x="0"/>
        <item x="77"/>
        <item x="28"/>
        <item x="44"/>
        <item x="43"/>
        <item x="45"/>
        <item x="1"/>
        <item x="38"/>
        <item x="55"/>
        <item x="89"/>
        <item x="52"/>
        <item x="84"/>
        <item x="83"/>
        <item x="39"/>
        <item x="19"/>
        <item x="80"/>
        <item x="35"/>
        <item x="68"/>
        <item x="5"/>
        <item x="70"/>
        <item x="64"/>
        <item x="34"/>
        <item x="74"/>
        <item x="2"/>
        <item x="81"/>
        <item x="51"/>
        <item x="31"/>
        <item x="57"/>
        <item x="49"/>
        <item x="54"/>
        <item x="78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Valor" fld="3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E1566-8D75-4940-BBD7-27B20DB00EBC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B15" firstHeaderRow="1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showAll="0">
      <items count="11">
        <item x="3"/>
        <item x="1"/>
        <item x="4"/>
        <item x="6"/>
        <item x="8"/>
        <item x="5"/>
        <item x="2"/>
        <item x="0"/>
        <item x="7"/>
        <item x="9"/>
        <item t="default"/>
      </items>
    </pivotField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23470-053F-4100-8EE9-37FC77D2DD68}" name="Tabela dinâmica3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5">
  <location ref="A3:C7" firstHeaderRow="1" firstDataRow="2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">
        <item x="3"/>
        <item x="1"/>
        <item x="4"/>
        <item x="6"/>
        <item x="8"/>
        <item x="5"/>
        <item x="2"/>
        <item x="0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 defaultSubtotal="0">
      <items count="90">
        <item x="29"/>
        <item x="46"/>
        <item x="50"/>
        <item x="14"/>
        <item x="12"/>
        <item x="76"/>
        <item x="47"/>
        <item x="11"/>
        <item x="69"/>
        <item x="27"/>
        <item x="17"/>
        <item x="40"/>
        <item x="4"/>
        <item x="33"/>
        <item x="66"/>
        <item x="30"/>
        <item x="63"/>
        <item x="82"/>
        <item x="16"/>
        <item x="56"/>
        <item x="15"/>
        <item x="60"/>
        <item x="42"/>
        <item x="10"/>
        <item x="67"/>
        <item x="37"/>
        <item x="87"/>
        <item x="18"/>
        <item x="79"/>
        <item x="20"/>
        <item x="9"/>
        <item x="75"/>
        <item x="7"/>
        <item x="8"/>
        <item x="22"/>
        <item x="61"/>
        <item x="36"/>
        <item x="32"/>
        <item x="26"/>
        <item x="48"/>
        <item x="65"/>
        <item x="24"/>
        <item x="58"/>
        <item x="3"/>
        <item x="72"/>
        <item x="13"/>
        <item x="71"/>
        <item x="73"/>
        <item x="85"/>
        <item x="62"/>
        <item x="86"/>
        <item x="53"/>
        <item x="41"/>
        <item x="59"/>
        <item x="23"/>
        <item x="6"/>
        <item x="21"/>
        <item x="25"/>
        <item x="88"/>
        <item x="0"/>
        <item x="77"/>
        <item x="28"/>
        <item x="44"/>
        <item x="43"/>
        <item x="45"/>
        <item x="1"/>
        <item x="38"/>
        <item x="55"/>
        <item x="89"/>
        <item x="52"/>
        <item x="84"/>
        <item x="83"/>
        <item x="39"/>
        <item x="19"/>
        <item x="80"/>
        <item x="35"/>
        <item x="68"/>
        <item x="5"/>
        <item x="70"/>
        <item x="64"/>
        <item x="34"/>
        <item x="74"/>
        <item x="2"/>
        <item x="81"/>
        <item x="51"/>
        <item x="31"/>
        <item x="57"/>
        <item x="49"/>
        <item x="54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Fields count="1">
    <field x="1"/>
  </colFields>
  <colItems count="2">
    <i>
      <x/>
    </i>
    <i>
      <x v="1"/>
    </i>
  </colItems>
  <dataFields count="1">
    <dataField name="Análise financeira" fld="3" baseField="0" baseItem="0" numFmtId="44"/>
  </dataFields>
  <chartFormats count="21"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8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8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13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13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13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DFBD675-1547-4E21-AF13-C776BF98C575}" sourceName="Mês">
  <pivotTables>
    <pivotTable tabId="6" name="Tabela dinâmica37"/>
  </pivotTables>
  <data>
    <tabular pivotCacheId="779710797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A2007AA3-AEE6-4077-92E7-0B0B5AFF3CD0}" sourceName="Tipo">
  <pivotTables>
    <pivotTable tabId="6" name="Tabela dinâmica37"/>
  </pivotTables>
  <data>
    <tabular pivotCacheId="779710797">
      <items count="2"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11628CC-0937-426D-A8BB-68878FB1945E}" cache="SegmentaçãodeDados_Mês" caption="Mês" showCaption="0" style="SlicerStyleDark2" rowHeight="396000"/>
  <slicer name="Tipo" xr10:uid="{DC26509E-4A1A-4C54-BD16-C857F192CD35}" cache="SegmentaçãodeDados_Tipo" caption="Tipo" showCaption="0" style="SlicerStyleDark2" rowHeight="39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23116F-9E82-4B11-A809-E185753DE2C1}" name="Tabela2" displayName="Tabela2" ref="A1:E91" totalsRowShown="0" headerRowDxfId="3" headerRowBorderDxfId="2" tableBorderDxfId="1" headerRowCellStyle="Moeda">
  <autoFilter ref="A1:E91" xr:uid="{00000000-0001-0000-0000-000000000000}"/>
  <tableColumns count="5">
    <tableColumn id="1" xr3:uid="{E9A91952-395F-4CD3-9AA3-F33CFA61CA6B}" name="Data"/>
    <tableColumn id="2" xr3:uid="{7827A3D5-FFBC-4846-9958-FAD632F34A26}" name="Tipo"/>
    <tableColumn id="3" xr3:uid="{1EB235EF-6E21-4A4F-957B-2ADCB607CB97}" name="Categoria"/>
    <tableColumn id="4" xr3:uid="{0B0654B2-B820-430B-8303-2D241D1ACE02}" name="Valor" dataDxfId="0" dataCellStyle="Moeda"/>
    <tableColumn id="5" xr3:uid="{216354B2-B28D-47AF-8401-016B11E6E95A}" name="Mês">
      <calculatedColumnFormula>TEXT(A2,"mmmm")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2"/>
  <sheetViews>
    <sheetView topLeftCell="A2" workbookViewId="0">
      <selection sqref="A1:E91"/>
    </sheetView>
  </sheetViews>
  <sheetFormatPr defaultRowHeight="15" x14ac:dyDescent="0.25"/>
  <cols>
    <col min="1" max="1" width="13.140625" customWidth="1"/>
    <col min="2" max="2" width="13.85546875" customWidth="1"/>
    <col min="3" max="3" width="17.7109375" customWidth="1"/>
    <col min="4" max="4" width="16.28515625" style="2" customWidth="1"/>
    <col min="5" max="5" width="10.28515625" customWidth="1"/>
    <col min="7" max="7" width="17.28515625" bestFit="1" customWidth="1"/>
    <col min="8" max="8" width="14.42578125" customWidth="1"/>
    <col min="11" max="11" width="9.5703125" customWidth="1"/>
  </cols>
  <sheetData>
    <row r="1" spans="1:26" x14ac:dyDescent="0.25">
      <c r="A1" s="11" t="s">
        <v>0</v>
      </c>
      <c r="B1" s="11" t="s">
        <v>1</v>
      </c>
      <c r="C1" s="11" t="s">
        <v>2</v>
      </c>
      <c r="D1" s="12" t="s">
        <v>3</v>
      </c>
      <c r="E1" s="12" t="s">
        <v>108</v>
      </c>
      <c r="Z1" s="1"/>
    </row>
    <row r="2" spans="1:26" x14ac:dyDescent="0.25">
      <c r="A2" t="s">
        <v>4</v>
      </c>
      <c r="B2" t="s">
        <v>94</v>
      </c>
      <c r="C2" t="s">
        <v>96</v>
      </c>
      <c r="D2" s="2">
        <v>405.33</v>
      </c>
      <c r="E2" t="str">
        <f>TEXT(A2,"mmmm")</f>
        <v>junho</v>
      </c>
      <c r="Z2" s="3"/>
    </row>
    <row r="3" spans="1:26" x14ac:dyDescent="0.25">
      <c r="A3" t="s">
        <v>5</v>
      </c>
      <c r="B3" t="s">
        <v>94</v>
      </c>
      <c r="C3" t="s">
        <v>97</v>
      </c>
      <c r="D3" s="2">
        <v>448.06</v>
      </c>
      <c r="E3" t="str">
        <f t="shared" ref="E3:E66" si="0">TEXT(A3,"mmmm")</f>
        <v>junho</v>
      </c>
      <c r="Z3" s="3"/>
    </row>
    <row r="4" spans="1:26" x14ac:dyDescent="0.25">
      <c r="A4" t="s">
        <v>6</v>
      </c>
      <c r="B4" t="s">
        <v>95</v>
      </c>
      <c r="C4" t="s">
        <v>98</v>
      </c>
      <c r="D4" s="2">
        <v>3263.78</v>
      </c>
      <c r="E4" t="str">
        <f t="shared" si="0"/>
        <v>junho</v>
      </c>
      <c r="G4" s="5" t="s">
        <v>105</v>
      </c>
      <c r="H4" s="6">
        <f>SUMIF(B:B,G4,D:D)</f>
        <v>61013.14</v>
      </c>
      <c r="Z4" s="3"/>
    </row>
    <row r="5" spans="1:26" x14ac:dyDescent="0.25">
      <c r="A5" t="s">
        <v>7</v>
      </c>
      <c r="B5" t="s">
        <v>94</v>
      </c>
      <c r="C5" t="s">
        <v>99</v>
      </c>
      <c r="D5" s="2">
        <v>293.22000000000003</v>
      </c>
      <c r="E5" t="str">
        <f t="shared" si="0"/>
        <v>junho</v>
      </c>
      <c r="G5" s="5" t="s">
        <v>106</v>
      </c>
      <c r="H5" s="6">
        <f>SUMIF(B:B,G5,D:D)</f>
        <v>17305.479999999996</v>
      </c>
      <c r="Z5" s="3"/>
    </row>
    <row r="6" spans="1:26" x14ac:dyDescent="0.25">
      <c r="A6" t="s">
        <v>8</v>
      </c>
      <c r="B6" t="s">
        <v>94</v>
      </c>
      <c r="C6" t="s">
        <v>100</v>
      </c>
      <c r="D6" s="2">
        <v>123.77</v>
      </c>
      <c r="E6" t="str">
        <f t="shared" si="0"/>
        <v>junho</v>
      </c>
      <c r="G6" s="5" t="s">
        <v>107</v>
      </c>
      <c r="H6" s="6">
        <f>H4-H5</f>
        <v>43707.66</v>
      </c>
      <c r="Z6" s="3"/>
    </row>
    <row r="7" spans="1:26" x14ac:dyDescent="0.25">
      <c r="A7" t="s">
        <v>9</v>
      </c>
      <c r="B7" t="s">
        <v>95</v>
      </c>
      <c r="C7" t="s">
        <v>101</v>
      </c>
      <c r="D7" s="2">
        <v>2919.05</v>
      </c>
      <c r="E7" t="str">
        <f t="shared" si="0"/>
        <v>junho</v>
      </c>
      <c r="Z7" s="3"/>
    </row>
    <row r="8" spans="1:26" x14ac:dyDescent="0.25">
      <c r="A8" t="s">
        <v>10</v>
      </c>
      <c r="B8" t="s">
        <v>94</v>
      </c>
      <c r="C8" t="s">
        <v>100</v>
      </c>
      <c r="D8" s="2">
        <v>364.91</v>
      </c>
      <c r="E8" t="str">
        <f t="shared" si="0"/>
        <v>junho</v>
      </c>
      <c r="Z8" s="3"/>
    </row>
    <row r="9" spans="1:26" x14ac:dyDescent="0.25">
      <c r="A9" t="s">
        <v>11</v>
      </c>
      <c r="B9" t="s">
        <v>94</v>
      </c>
      <c r="C9" t="s">
        <v>96</v>
      </c>
      <c r="D9" s="2">
        <v>229.25</v>
      </c>
      <c r="E9" t="str">
        <f t="shared" si="0"/>
        <v>junho</v>
      </c>
      <c r="G9" s="5" t="s">
        <v>111</v>
      </c>
      <c r="H9" s="8" t="s">
        <v>110</v>
      </c>
      <c r="Z9" s="3" t="s">
        <v>119</v>
      </c>
    </row>
    <row r="10" spans="1:26" x14ac:dyDescent="0.25">
      <c r="A10" t="s">
        <v>12</v>
      </c>
      <c r="B10" t="s">
        <v>94</v>
      </c>
      <c r="C10" t="s">
        <v>96</v>
      </c>
      <c r="D10" s="2">
        <v>229.59</v>
      </c>
      <c r="E10" t="str">
        <f t="shared" si="0"/>
        <v>junho</v>
      </c>
      <c r="H10" s="8">
        <f>SUMIFS(D:D,E:E,H9,B:B,"Receita")</f>
        <v>25715.25</v>
      </c>
      <c r="Z10" s="3"/>
    </row>
    <row r="11" spans="1:26" x14ac:dyDescent="0.25">
      <c r="A11" t="s">
        <v>13</v>
      </c>
      <c r="B11" t="s">
        <v>94</v>
      </c>
      <c r="C11" t="s">
        <v>100</v>
      </c>
      <c r="D11" s="2">
        <v>203.92</v>
      </c>
      <c r="E11" t="str">
        <f t="shared" si="0"/>
        <v>junho</v>
      </c>
      <c r="H11" s="7"/>
      <c r="K11" s="7"/>
      <c r="Z11" s="3"/>
    </row>
    <row r="12" spans="1:26" x14ac:dyDescent="0.25">
      <c r="A12" t="s">
        <v>14</v>
      </c>
      <c r="B12" t="s">
        <v>94</v>
      </c>
      <c r="C12" t="s">
        <v>100</v>
      </c>
      <c r="D12" s="2">
        <v>184.01</v>
      </c>
      <c r="E12" t="str">
        <f t="shared" si="0"/>
        <v>junho</v>
      </c>
      <c r="G12" s="5" t="s">
        <v>112</v>
      </c>
      <c r="H12" s="8" t="s">
        <v>110</v>
      </c>
      <c r="Z12" s="3"/>
    </row>
    <row r="13" spans="1:26" x14ac:dyDescent="0.25">
      <c r="A13" t="s">
        <v>15</v>
      </c>
      <c r="B13" t="s">
        <v>94</v>
      </c>
      <c r="C13" t="s">
        <v>102</v>
      </c>
      <c r="D13" s="2">
        <v>75.73</v>
      </c>
      <c r="E13" t="str">
        <f t="shared" si="0"/>
        <v>junho</v>
      </c>
      <c r="H13" s="8">
        <f>SUMIFS(D:D,E:E,H12,B:B,"Despesa")</f>
        <v>5222.2299999999996</v>
      </c>
      <c r="Z13" s="3"/>
    </row>
    <row r="14" spans="1:26" x14ac:dyDescent="0.25">
      <c r="A14" t="s">
        <v>16</v>
      </c>
      <c r="B14" t="s">
        <v>94</v>
      </c>
      <c r="C14" t="s">
        <v>96</v>
      </c>
      <c r="D14" s="2">
        <v>54.83</v>
      </c>
      <c r="E14" t="str">
        <f t="shared" si="0"/>
        <v>junho</v>
      </c>
      <c r="Z14" s="3"/>
    </row>
    <row r="15" spans="1:26" x14ac:dyDescent="0.25">
      <c r="A15" t="s">
        <v>17</v>
      </c>
      <c r="B15" t="s">
        <v>94</v>
      </c>
      <c r="C15" t="s">
        <v>103</v>
      </c>
      <c r="D15" s="2">
        <v>299.91000000000003</v>
      </c>
      <c r="E15" t="str">
        <f t="shared" si="0"/>
        <v>junho</v>
      </c>
      <c r="G15" s="5" t="s">
        <v>113</v>
      </c>
      <c r="H15" s="8" t="s">
        <v>110</v>
      </c>
      <c r="Z15" s="3"/>
    </row>
    <row r="16" spans="1:26" x14ac:dyDescent="0.25">
      <c r="A16" t="s">
        <v>18</v>
      </c>
      <c r="B16" t="s">
        <v>94</v>
      </c>
      <c r="C16" t="s">
        <v>100</v>
      </c>
      <c r="D16" s="2">
        <v>44</v>
      </c>
      <c r="E16" t="str">
        <f t="shared" si="0"/>
        <v>junho</v>
      </c>
      <c r="H16" s="8">
        <f>SUMIFS(D:D, E:E, H15, B:B, "Receita") - SUMIFS(D:D, E:E, H15, B:B, "Despesa")</f>
        <v>20493.02</v>
      </c>
      <c r="Z16" s="3"/>
    </row>
    <row r="17" spans="1:26" x14ac:dyDescent="0.25">
      <c r="A17" t="s">
        <v>19</v>
      </c>
      <c r="B17" t="s">
        <v>94</v>
      </c>
      <c r="C17" t="s">
        <v>99</v>
      </c>
      <c r="D17" s="2">
        <v>173.06</v>
      </c>
      <c r="E17" t="str">
        <f t="shared" si="0"/>
        <v>junho</v>
      </c>
      <c r="Z17" s="3"/>
    </row>
    <row r="18" spans="1:26" x14ac:dyDescent="0.25">
      <c r="A18" t="s">
        <v>20</v>
      </c>
      <c r="B18" t="s">
        <v>94</v>
      </c>
      <c r="C18" t="s">
        <v>103</v>
      </c>
      <c r="D18" s="2">
        <v>150.43</v>
      </c>
      <c r="E18" t="str">
        <f t="shared" si="0"/>
        <v>junho</v>
      </c>
      <c r="Z18" s="3"/>
    </row>
    <row r="19" spans="1:26" x14ac:dyDescent="0.25">
      <c r="A19" t="s">
        <v>21</v>
      </c>
      <c r="B19" t="s">
        <v>94</v>
      </c>
      <c r="C19" t="s">
        <v>100</v>
      </c>
      <c r="D19" s="2">
        <v>88.44</v>
      </c>
      <c r="E19" t="str">
        <f t="shared" si="0"/>
        <v>junho</v>
      </c>
      <c r="Z19" s="3"/>
    </row>
    <row r="20" spans="1:26" x14ac:dyDescent="0.25">
      <c r="A20" t="s">
        <v>22</v>
      </c>
      <c r="B20" t="s">
        <v>94</v>
      </c>
      <c r="C20" t="s">
        <v>99</v>
      </c>
      <c r="D20" s="2">
        <v>198.27</v>
      </c>
      <c r="E20" t="str">
        <f t="shared" si="0"/>
        <v>junho</v>
      </c>
      <c r="Z20" s="3"/>
    </row>
    <row r="21" spans="1:26" x14ac:dyDescent="0.25">
      <c r="A21" t="s">
        <v>23</v>
      </c>
      <c r="B21" t="s">
        <v>95</v>
      </c>
      <c r="C21" t="s">
        <v>98</v>
      </c>
      <c r="D21" s="2">
        <v>2512.14</v>
      </c>
      <c r="E21" t="str">
        <f t="shared" si="0"/>
        <v>junho</v>
      </c>
      <c r="Z21" s="3"/>
    </row>
    <row r="22" spans="1:26" x14ac:dyDescent="0.25">
      <c r="A22" t="s">
        <v>24</v>
      </c>
      <c r="B22" t="s">
        <v>94</v>
      </c>
      <c r="C22" t="s">
        <v>104</v>
      </c>
      <c r="D22" s="2">
        <v>200.48</v>
      </c>
      <c r="E22" t="str">
        <f t="shared" si="0"/>
        <v>junho</v>
      </c>
      <c r="Z22" s="3"/>
    </row>
    <row r="23" spans="1:26" x14ac:dyDescent="0.25">
      <c r="A23" t="s">
        <v>25</v>
      </c>
      <c r="B23" t="s">
        <v>94</v>
      </c>
      <c r="C23" t="s">
        <v>96</v>
      </c>
      <c r="D23" s="2">
        <v>381.48</v>
      </c>
      <c r="E23" t="str">
        <f t="shared" si="0"/>
        <v>junho</v>
      </c>
      <c r="Z23" s="3"/>
    </row>
    <row r="24" spans="1:26" x14ac:dyDescent="0.25">
      <c r="A24" t="s">
        <v>26</v>
      </c>
      <c r="B24" t="s">
        <v>94</v>
      </c>
      <c r="C24" t="s">
        <v>100</v>
      </c>
      <c r="D24" s="2">
        <v>250.92</v>
      </c>
      <c r="E24" t="str">
        <f t="shared" si="0"/>
        <v>junho</v>
      </c>
      <c r="Z24" s="3"/>
    </row>
    <row r="25" spans="1:26" x14ac:dyDescent="0.25">
      <c r="A25" t="s">
        <v>27</v>
      </c>
      <c r="B25" t="s">
        <v>94</v>
      </c>
      <c r="C25" t="s">
        <v>102</v>
      </c>
      <c r="D25" s="2">
        <v>347.99</v>
      </c>
      <c r="E25" t="str">
        <f t="shared" si="0"/>
        <v>junho</v>
      </c>
      <c r="Z25" s="3"/>
    </row>
    <row r="26" spans="1:26" x14ac:dyDescent="0.25">
      <c r="A26" t="s">
        <v>28</v>
      </c>
      <c r="B26" t="s">
        <v>94</v>
      </c>
      <c r="C26" t="s">
        <v>99</v>
      </c>
      <c r="D26" s="2">
        <v>280.41000000000003</v>
      </c>
      <c r="E26" t="str">
        <f t="shared" si="0"/>
        <v>junho</v>
      </c>
      <c r="Z26" s="3"/>
    </row>
    <row r="27" spans="1:26" x14ac:dyDescent="0.25">
      <c r="A27" t="s">
        <v>29</v>
      </c>
      <c r="B27" t="s">
        <v>94</v>
      </c>
      <c r="C27" t="s">
        <v>96</v>
      </c>
      <c r="D27" s="2">
        <v>390.19</v>
      </c>
      <c r="E27" t="str">
        <f t="shared" si="0"/>
        <v>junho</v>
      </c>
      <c r="Z27" s="3"/>
    </row>
    <row r="28" spans="1:26" x14ac:dyDescent="0.25">
      <c r="A28" t="s">
        <v>30</v>
      </c>
      <c r="B28" t="s">
        <v>94</v>
      </c>
      <c r="C28" t="s">
        <v>100</v>
      </c>
      <c r="D28" s="2">
        <v>266.12</v>
      </c>
      <c r="E28" t="str">
        <f t="shared" si="0"/>
        <v>junho</v>
      </c>
      <c r="Z28" s="3"/>
    </row>
    <row r="29" spans="1:26" x14ac:dyDescent="0.25">
      <c r="A29" t="s">
        <v>31</v>
      </c>
      <c r="B29" t="s">
        <v>94</v>
      </c>
      <c r="C29" t="s">
        <v>99</v>
      </c>
      <c r="D29" s="2">
        <v>84.81</v>
      </c>
      <c r="E29" t="str">
        <f t="shared" si="0"/>
        <v>junho</v>
      </c>
      <c r="Z29" s="3"/>
    </row>
    <row r="30" spans="1:26" x14ac:dyDescent="0.25">
      <c r="A30" t="s">
        <v>32</v>
      </c>
      <c r="B30" t="s">
        <v>94</v>
      </c>
      <c r="C30" t="s">
        <v>103</v>
      </c>
      <c r="D30" s="2">
        <v>436.07</v>
      </c>
      <c r="E30" t="str">
        <f t="shared" si="0"/>
        <v>junho</v>
      </c>
      <c r="Z30" s="3"/>
    </row>
    <row r="31" spans="1:26" x14ac:dyDescent="0.25">
      <c r="A31" t="s">
        <v>33</v>
      </c>
      <c r="B31" t="s">
        <v>94</v>
      </c>
      <c r="C31" t="s">
        <v>97</v>
      </c>
      <c r="D31" s="2">
        <v>35.57</v>
      </c>
      <c r="E31" t="str">
        <f t="shared" si="0"/>
        <v>julho</v>
      </c>
      <c r="Z31" s="3"/>
    </row>
    <row r="32" spans="1:26" x14ac:dyDescent="0.25">
      <c r="A32" t="s">
        <v>34</v>
      </c>
      <c r="B32" t="s">
        <v>94</v>
      </c>
      <c r="C32" t="s">
        <v>100</v>
      </c>
      <c r="D32" s="2">
        <v>133.69999999999999</v>
      </c>
      <c r="E32" t="str">
        <f t="shared" si="0"/>
        <v>julho</v>
      </c>
      <c r="Z32" s="3"/>
    </row>
    <row r="33" spans="1:26" x14ac:dyDescent="0.25">
      <c r="A33" t="s">
        <v>35</v>
      </c>
      <c r="B33" t="s">
        <v>95</v>
      </c>
      <c r="C33" t="s">
        <v>98</v>
      </c>
      <c r="D33" s="2">
        <v>3622.23</v>
      </c>
      <c r="E33" t="str">
        <f t="shared" si="0"/>
        <v>julho</v>
      </c>
      <c r="Z33" s="3"/>
    </row>
    <row r="34" spans="1:26" x14ac:dyDescent="0.25">
      <c r="A34" t="s">
        <v>36</v>
      </c>
      <c r="B34" t="s">
        <v>94</v>
      </c>
      <c r="C34" t="s">
        <v>104</v>
      </c>
      <c r="D34" s="2">
        <v>265.12</v>
      </c>
      <c r="E34" t="str">
        <f t="shared" si="0"/>
        <v>julho</v>
      </c>
      <c r="Z34" s="3"/>
    </row>
    <row r="35" spans="1:26" x14ac:dyDescent="0.25">
      <c r="A35" t="s">
        <v>37</v>
      </c>
      <c r="B35" t="s">
        <v>94</v>
      </c>
      <c r="C35" t="s">
        <v>100</v>
      </c>
      <c r="D35" s="2">
        <v>124.16</v>
      </c>
      <c r="E35" t="str">
        <f t="shared" si="0"/>
        <v>julho</v>
      </c>
      <c r="Z35" s="3"/>
    </row>
    <row r="36" spans="1:26" x14ac:dyDescent="0.25">
      <c r="A36" t="s">
        <v>38</v>
      </c>
      <c r="B36" t="s">
        <v>95</v>
      </c>
      <c r="C36" t="s">
        <v>98</v>
      </c>
      <c r="D36" s="2">
        <v>3048.46</v>
      </c>
      <c r="E36" t="str">
        <f t="shared" si="0"/>
        <v>julho</v>
      </c>
      <c r="Z36" s="3"/>
    </row>
    <row r="37" spans="1:26" x14ac:dyDescent="0.25">
      <c r="A37" t="s">
        <v>39</v>
      </c>
      <c r="B37" t="s">
        <v>95</v>
      </c>
      <c r="C37" t="s">
        <v>101</v>
      </c>
      <c r="D37" s="2">
        <v>2820.83</v>
      </c>
      <c r="E37" t="str">
        <f t="shared" si="0"/>
        <v>julho</v>
      </c>
      <c r="Z37" s="3"/>
    </row>
    <row r="38" spans="1:26" x14ac:dyDescent="0.25">
      <c r="A38" t="s">
        <v>40</v>
      </c>
      <c r="B38" t="s">
        <v>94</v>
      </c>
      <c r="C38" t="s">
        <v>102</v>
      </c>
      <c r="D38" s="2">
        <v>254.14</v>
      </c>
      <c r="E38" t="str">
        <f t="shared" si="0"/>
        <v>julho</v>
      </c>
      <c r="Z38" s="3"/>
    </row>
    <row r="39" spans="1:26" x14ac:dyDescent="0.25">
      <c r="A39" t="s">
        <v>41</v>
      </c>
      <c r="B39" t="s">
        <v>94</v>
      </c>
      <c r="C39" t="s">
        <v>96</v>
      </c>
      <c r="D39" s="2">
        <v>193.43</v>
      </c>
      <c r="E39" t="str">
        <f t="shared" si="0"/>
        <v>julho</v>
      </c>
      <c r="Z39" s="3"/>
    </row>
    <row r="40" spans="1:26" x14ac:dyDescent="0.25">
      <c r="A40" t="s">
        <v>42</v>
      </c>
      <c r="B40" t="s">
        <v>94</v>
      </c>
      <c r="C40" t="s">
        <v>104</v>
      </c>
      <c r="D40" s="2">
        <v>449.86</v>
      </c>
      <c r="E40" t="str">
        <f t="shared" si="0"/>
        <v>julho</v>
      </c>
      <c r="Z40" s="3"/>
    </row>
    <row r="41" spans="1:26" x14ac:dyDescent="0.25">
      <c r="A41" t="s">
        <v>43</v>
      </c>
      <c r="B41" t="s">
        <v>95</v>
      </c>
      <c r="C41" t="s">
        <v>98</v>
      </c>
      <c r="D41" s="2">
        <v>2376.6799999999998</v>
      </c>
      <c r="E41" t="str">
        <f t="shared" si="0"/>
        <v>julho</v>
      </c>
      <c r="Z41" s="3"/>
    </row>
    <row r="42" spans="1:26" x14ac:dyDescent="0.25">
      <c r="A42" t="s">
        <v>44</v>
      </c>
      <c r="B42" t="s">
        <v>94</v>
      </c>
      <c r="C42" t="s">
        <v>102</v>
      </c>
      <c r="D42" s="2">
        <v>106.34</v>
      </c>
      <c r="E42" t="str">
        <f t="shared" si="0"/>
        <v>julho</v>
      </c>
      <c r="Z42" s="3"/>
    </row>
    <row r="43" spans="1:26" x14ac:dyDescent="0.25">
      <c r="A43" t="s">
        <v>45</v>
      </c>
      <c r="B43" t="s">
        <v>94</v>
      </c>
      <c r="C43" t="s">
        <v>97</v>
      </c>
      <c r="D43" s="2">
        <v>335.4</v>
      </c>
      <c r="E43" t="str">
        <f t="shared" si="0"/>
        <v>julho</v>
      </c>
      <c r="Z43" s="3"/>
    </row>
    <row r="44" spans="1:26" x14ac:dyDescent="0.25">
      <c r="A44" t="s">
        <v>46</v>
      </c>
      <c r="B44" t="s">
        <v>94</v>
      </c>
      <c r="C44" t="s">
        <v>96</v>
      </c>
      <c r="D44" s="2">
        <v>181.1</v>
      </c>
      <c r="E44" t="str">
        <f t="shared" si="0"/>
        <v>julho</v>
      </c>
      <c r="Z44" s="3"/>
    </row>
    <row r="45" spans="1:26" x14ac:dyDescent="0.25">
      <c r="A45" t="s">
        <v>47</v>
      </c>
      <c r="B45" t="s">
        <v>94</v>
      </c>
      <c r="C45" t="s">
        <v>100</v>
      </c>
      <c r="D45" s="2">
        <v>442.69</v>
      </c>
      <c r="E45" t="str">
        <f t="shared" si="0"/>
        <v>julho</v>
      </c>
      <c r="Z45" s="3"/>
    </row>
    <row r="46" spans="1:26" x14ac:dyDescent="0.25">
      <c r="A46" t="s">
        <v>48</v>
      </c>
      <c r="B46" t="s">
        <v>94</v>
      </c>
      <c r="C46" t="s">
        <v>99</v>
      </c>
      <c r="D46" s="2">
        <v>441.93</v>
      </c>
      <c r="E46" t="str">
        <f t="shared" si="0"/>
        <v>julho</v>
      </c>
      <c r="Z46" s="3"/>
    </row>
    <row r="47" spans="1:26" x14ac:dyDescent="0.25">
      <c r="A47" t="s">
        <v>49</v>
      </c>
      <c r="B47" t="s">
        <v>94</v>
      </c>
      <c r="C47" t="s">
        <v>97</v>
      </c>
      <c r="D47" s="2">
        <v>446.18</v>
      </c>
      <c r="E47" t="str">
        <f t="shared" si="0"/>
        <v>julho</v>
      </c>
      <c r="Z47" s="3"/>
    </row>
    <row r="48" spans="1:26" x14ac:dyDescent="0.25">
      <c r="A48" t="s">
        <v>50</v>
      </c>
      <c r="B48" t="s">
        <v>94</v>
      </c>
      <c r="C48" t="s">
        <v>104</v>
      </c>
      <c r="D48" s="2">
        <v>39.53</v>
      </c>
      <c r="E48" t="str">
        <f t="shared" si="0"/>
        <v>julho</v>
      </c>
      <c r="Z48" s="3"/>
    </row>
    <row r="49" spans="1:26" x14ac:dyDescent="0.25">
      <c r="A49" t="s">
        <v>51</v>
      </c>
      <c r="B49" t="s">
        <v>94</v>
      </c>
      <c r="C49" t="s">
        <v>103</v>
      </c>
      <c r="D49" s="2">
        <v>63.63</v>
      </c>
      <c r="E49" t="str">
        <f t="shared" si="0"/>
        <v>julho</v>
      </c>
      <c r="Z49" s="3"/>
    </row>
    <row r="50" spans="1:26" x14ac:dyDescent="0.25">
      <c r="A50" t="s">
        <v>52</v>
      </c>
      <c r="B50" t="s">
        <v>94</v>
      </c>
      <c r="C50" t="s">
        <v>100</v>
      </c>
      <c r="D50" s="2">
        <v>278.02</v>
      </c>
      <c r="E50" t="str">
        <f t="shared" si="0"/>
        <v>julho</v>
      </c>
      <c r="Z50" s="3"/>
    </row>
    <row r="51" spans="1:26" x14ac:dyDescent="0.25">
      <c r="A51" t="s">
        <v>53</v>
      </c>
      <c r="B51" t="s">
        <v>95</v>
      </c>
      <c r="C51" t="s">
        <v>101</v>
      </c>
      <c r="D51" s="2">
        <v>3791.92</v>
      </c>
      <c r="E51" t="str">
        <f t="shared" si="0"/>
        <v>julho</v>
      </c>
      <c r="Z51" s="3"/>
    </row>
    <row r="52" spans="1:26" x14ac:dyDescent="0.25">
      <c r="A52" t="s">
        <v>54</v>
      </c>
      <c r="B52" t="s">
        <v>94</v>
      </c>
      <c r="C52" t="s">
        <v>102</v>
      </c>
      <c r="D52" s="2">
        <v>43.56</v>
      </c>
      <c r="E52" t="str">
        <f t="shared" si="0"/>
        <v>julho</v>
      </c>
      <c r="Z52" s="3"/>
    </row>
    <row r="53" spans="1:26" x14ac:dyDescent="0.25">
      <c r="A53" t="s">
        <v>55</v>
      </c>
      <c r="B53" t="s">
        <v>95</v>
      </c>
      <c r="C53" t="s">
        <v>101</v>
      </c>
      <c r="D53" s="2">
        <v>3415.1</v>
      </c>
      <c r="E53" t="str">
        <f t="shared" si="0"/>
        <v>julho</v>
      </c>
      <c r="G53" s="7"/>
      <c r="Z53" s="3"/>
    </row>
    <row r="54" spans="1:26" x14ac:dyDescent="0.25">
      <c r="A54" t="s">
        <v>56</v>
      </c>
      <c r="B54" t="s">
        <v>94</v>
      </c>
      <c r="C54" t="s">
        <v>103</v>
      </c>
      <c r="D54" s="2">
        <v>470.06</v>
      </c>
      <c r="E54" t="str">
        <f t="shared" si="0"/>
        <v>julho</v>
      </c>
      <c r="Z54" s="3"/>
    </row>
    <row r="55" spans="1:26" x14ac:dyDescent="0.25">
      <c r="A55" t="s">
        <v>57</v>
      </c>
      <c r="B55" t="s">
        <v>94</v>
      </c>
      <c r="C55" t="s">
        <v>100</v>
      </c>
      <c r="D55" s="2">
        <v>329.59</v>
      </c>
      <c r="E55" t="str">
        <f t="shared" si="0"/>
        <v>julho</v>
      </c>
      <c r="Z55" s="3"/>
    </row>
    <row r="56" spans="1:26" x14ac:dyDescent="0.25">
      <c r="A56" t="s">
        <v>58</v>
      </c>
      <c r="B56" t="s">
        <v>95</v>
      </c>
      <c r="C56" t="s">
        <v>101</v>
      </c>
      <c r="D56" s="2">
        <v>3817.78</v>
      </c>
      <c r="E56" t="str">
        <f t="shared" si="0"/>
        <v>julho</v>
      </c>
      <c r="Z56" s="3"/>
    </row>
    <row r="57" spans="1:26" x14ac:dyDescent="0.25">
      <c r="A57" t="s">
        <v>59</v>
      </c>
      <c r="B57" t="s">
        <v>94</v>
      </c>
      <c r="C57" t="s">
        <v>99</v>
      </c>
      <c r="D57" s="2">
        <v>453.97</v>
      </c>
      <c r="E57" t="str">
        <f t="shared" si="0"/>
        <v>julho</v>
      </c>
      <c r="Z57" s="3"/>
    </row>
    <row r="58" spans="1:26" x14ac:dyDescent="0.25">
      <c r="A58" t="s">
        <v>60</v>
      </c>
      <c r="B58" t="s">
        <v>94</v>
      </c>
      <c r="C58" t="s">
        <v>104</v>
      </c>
      <c r="D58" s="2">
        <v>159.91999999999999</v>
      </c>
      <c r="E58" t="str">
        <f t="shared" si="0"/>
        <v>julho</v>
      </c>
      <c r="Z58" s="3"/>
    </row>
    <row r="59" spans="1:26" x14ac:dyDescent="0.25">
      <c r="A59" t="s">
        <v>61</v>
      </c>
      <c r="B59" t="s">
        <v>95</v>
      </c>
      <c r="C59" t="s">
        <v>98</v>
      </c>
      <c r="D59" s="2">
        <v>3709.92</v>
      </c>
      <c r="E59" t="str">
        <f t="shared" si="0"/>
        <v>julho</v>
      </c>
      <c r="Z59" s="3"/>
    </row>
    <row r="60" spans="1:26" x14ac:dyDescent="0.25">
      <c r="A60" t="s">
        <v>62</v>
      </c>
      <c r="B60" t="s">
        <v>94</v>
      </c>
      <c r="C60" t="s">
        <v>96</v>
      </c>
      <c r="D60" s="2">
        <v>291.52</v>
      </c>
      <c r="E60" t="str">
        <f t="shared" si="0"/>
        <v>julho</v>
      </c>
      <c r="Z60" s="3"/>
    </row>
    <row r="61" spans="1:26" x14ac:dyDescent="0.25">
      <c r="A61" t="s">
        <v>63</v>
      </c>
      <c r="B61" t="s">
        <v>94</v>
      </c>
      <c r="C61" t="s">
        <v>104</v>
      </c>
      <c r="D61" s="2">
        <v>338.63</v>
      </c>
      <c r="E61" t="str">
        <f t="shared" si="0"/>
        <v>julho</v>
      </c>
      <c r="Z61" s="3"/>
    </row>
    <row r="62" spans="1:26" x14ac:dyDescent="0.25">
      <c r="A62" t="s">
        <v>64</v>
      </c>
      <c r="B62" t="s">
        <v>94</v>
      </c>
      <c r="C62" t="s">
        <v>102</v>
      </c>
      <c r="D62" s="2">
        <v>179.89</v>
      </c>
      <c r="E62" t="str">
        <f t="shared" si="0"/>
        <v>agosto</v>
      </c>
      <c r="Z62" s="3"/>
    </row>
    <row r="63" spans="1:26" x14ac:dyDescent="0.25">
      <c r="A63" t="s">
        <v>65</v>
      </c>
      <c r="B63" t="s">
        <v>94</v>
      </c>
      <c r="C63" t="s">
        <v>97</v>
      </c>
      <c r="D63" s="2">
        <v>252.65</v>
      </c>
      <c r="E63" t="str">
        <f t="shared" si="0"/>
        <v>agosto</v>
      </c>
      <c r="Z63" s="3"/>
    </row>
    <row r="64" spans="1:26" x14ac:dyDescent="0.25">
      <c r="A64" t="s">
        <v>66</v>
      </c>
      <c r="B64" t="s">
        <v>94</v>
      </c>
      <c r="C64" t="s">
        <v>96</v>
      </c>
      <c r="D64" s="2">
        <v>326.14</v>
      </c>
      <c r="E64" t="str">
        <f t="shared" si="0"/>
        <v>agosto</v>
      </c>
      <c r="Z64" s="3"/>
    </row>
    <row r="65" spans="1:26" x14ac:dyDescent="0.25">
      <c r="A65" t="s">
        <v>67</v>
      </c>
      <c r="B65" t="s">
        <v>94</v>
      </c>
      <c r="C65" t="s">
        <v>103</v>
      </c>
      <c r="D65" s="2">
        <v>143.07</v>
      </c>
      <c r="E65" t="str">
        <f t="shared" si="0"/>
        <v>agosto</v>
      </c>
      <c r="Z65" s="3"/>
    </row>
    <row r="66" spans="1:26" x14ac:dyDescent="0.25">
      <c r="A66" t="s">
        <v>68</v>
      </c>
      <c r="B66" t="s">
        <v>95</v>
      </c>
      <c r="C66" t="s">
        <v>98</v>
      </c>
      <c r="D66" s="2">
        <v>2935.25</v>
      </c>
      <c r="E66" t="str">
        <f t="shared" si="0"/>
        <v>agosto</v>
      </c>
      <c r="Z66" s="3"/>
    </row>
    <row r="67" spans="1:26" x14ac:dyDescent="0.25">
      <c r="A67" t="s">
        <v>69</v>
      </c>
      <c r="B67" t="s">
        <v>94</v>
      </c>
      <c r="C67" t="s">
        <v>96</v>
      </c>
      <c r="D67" s="2">
        <v>278.62</v>
      </c>
      <c r="E67" t="str">
        <f t="shared" ref="E67:E91" si="1">TEXT(A67,"mmmm")</f>
        <v>agosto</v>
      </c>
      <c r="Z67" s="3"/>
    </row>
    <row r="68" spans="1:26" x14ac:dyDescent="0.25">
      <c r="A68" t="s">
        <v>70</v>
      </c>
      <c r="B68" t="s">
        <v>94</v>
      </c>
      <c r="C68" t="s">
        <v>100</v>
      </c>
      <c r="D68" s="2">
        <v>131.34</v>
      </c>
      <c r="E68" t="str">
        <f t="shared" si="1"/>
        <v>agosto</v>
      </c>
      <c r="Z68" s="3"/>
    </row>
    <row r="69" spans="1:26" x14ac:dyDescent="0.25">
      <c r="A69" t="s">
        <v>71</v>
      </c>
      <c r="B69" t="s">
        <v>94</v>
      </c>
      <c r="C69" t="s">
        <v>96</v>
      </c>
      <c r="D69" s="2">
        <v>191.44</v>
      </c>
      <c r="E69" t="str">
        <f t="shared" si="1"/>
        <v>agosto</v>
      </c>
      <c r="Z69" s="3"/>
    </row>
    <row r="70" spans="1:26" x14ac:dyDescent="0.25">
      <c r="A70" t="s">
        <v>72</v>
      </c>
      <c r="B70" t="s">
        <v>95</v>
      </c>
      <c r="C70" t="s">
        <v>101</v>
      </c>
      <c r="D70" s="2">
        <v>2889.49</v>
      </c>
      <c r="E70" t="str">
        <f t="shared" si="1"/>
        <v>agosto</v>
      </c>
      <c r="Z70" s="3"/>
    </row>
    <row r="71" spans="1:26" x14ac:dyDescent="0.25">
      <c r="A71" t="s">
        <v>73</v>
      </c>
      <c r="B71" t="s">
        <v>94</v>
      </c>
      <c r="C71" t="s">
        <v>100</v>
      </c>
      <c r="D71" s="2">
        <v>81.02</v>
      </c>
      <c r="E71" t="str">
        <f t="shared" si="1"/>
        <v>agosto</v>
      </c>
      <c r="Z71" s="3"/>
    </row>
    <row r="72" spans="1:26" x14ac:dyDescent="0.25">
      <c r="A72" t="s">
        <v>74</v>
      </c>
      <c r="B72" t="s">
        <v>95</v>
      </c>
      <c r="C72" t="s">
        <v>98</v>
      </c>
      <c r="D72" s="2">
        <v>2922.48</v>
      </c>
      <c r="E72" t="str">
        <f t="shared" si="1"/>
        <v>agosto</v>
      </c>
      <c r="Z72" s="3"/>
    </row>
    <row r="73" spans="1:26" x14ac:dyDescent="0.25">
      <c r="A73" t="s">
        <v>75</v>
      </c>
      <c r="B73" t="s">
        <v>94</v>
      </c>
      <c r="C73" t="s">
        <v>104</v>
      </c>
      <c r="D73" s="2">
        <v>301.24</v>
      </c>
      <c r="E73" t="str">
        <f t="shared" si="1"/>
        <v>agosto</v>
      </c>
      <c r="Z73" s="3"/>
    </row>
    <row r="74" spans="1:26" x14ac:dyDescent="0.25">
      <c r="A74" t="s">
        <v>76</v>
      </c>
      <c r="B74" t="s">
        <v>94</v>
      </c>
      <c r="C74" t="s">
        <v>99</v>
      </c>
      <c r="D74" s="2">
        <v>297.07</v>
      </c>
      <c r="E74" t="str">
        <f t="shared" si="1"/>
        <v>agosto</v>
      </c>
      <c r="Z74" s="3"/>
    </row>
    <row r="75" spans="1:26" x14ac:dyDescent="0.25">
      <c r="A75" t="s">
        <v>77</v>
      </c>
      <c r="B75" t="s">
        <v>94</v>
      </c>
      <c r="C75" t="s">
        <v>102</v>
      </c>
      <c r="D75" s="2">
        <v>303.68</v>
      </c>
      <c r="E75" t="str">
        <f t="shared" si="1"/>
        <v>agosto</v>
      </c>
      <c r="Z75" s="3"/>
    </row>
    <row r="76" spans="1:26" x14ac:dyDescent="0.25">
      <c r="A76" t="s">
        <v>78</v>
      </c>
      <c r="B76" t="s">
        <v>95</v>
      </c>
      <c r="C76" t="s">
        <v>98</v>
      </c>
      <c r="D76" s="2">
        <v>3236.61</v>
      </c>
      <c r="E76" t="str">
        <f t="shared" si="1"/>
        <v>agosto</v>
      </c>
      <c r="Z76" s="3"/>
    </row>
    <row r="77" spans="1:26" x14ac:dyDescent="0.25">
      <c r="A77" t="s">
        <v>79</v>
      </c>
      <c r="B77" t="s">
        <v>94</v>
      </c>
      <c r="C77" t="s">
        <v>104</v>
      </c>
      <c r="D77" s="2">
        <v>207.58</v>
      </c>
      <c r="E77" t="str">
        <f t="shared" si="1"/>
        <v>agosto</v>
      </c>
      <c r="Z77" s="3"/>
    </row>
    <row r="78" spans="1:26" x14ac:dyDescent="0.25">
      <c r="A78" t="s">
        <v>80</v>
      </c>
      <c r="B78" t="s">
        <v>94</v>
      </c>
      <c r="C78" t="s">
        <v>99</v>
      </c>
      <c r="D78" s="2">
        <v>61.06</v>
      </c>
      <c r="E78" t="str">
        <f t="shared" si="1"/>
        <v>agosto</v>
      </c>
      <c r="Z78" s="3"/>
    </row>
    <row r="79" spans="1:26" x14ac:dyDescent="0.25">
      <c r="A79" t="s">
        <v>81</v>
      </c>
      <c r="B79" t="s">
        <v>94</v>
      </c>
      <c r="C79" t="s">
        <v>97</v>
      </c>
      <c r="D79" s="2">
        <v>427.97</v>
      </c>
      <c r="E79" t="str">
        <f t="shared" si="1"/>
        <v>agosto</v>
      </c>
      <c r="Z79" s="3"/>
    </row>
    <row r="80" spans="1:26" x14ac:dyDescent="0.25">
      <c r="A80" t="s">
        <v>82</v>
      </c>
      <c r="B80" t="s">
        <v>95</v>
      </c>
      <c r="C80" t="s">
        <v>101</v>
      </c>
      <c r="D80" s="2">
        <v>3966.26</v>
      </c>
      <c r="E80" t="str">
        <f t="shared" si="1"/>
        <v>agosto</v>
      </c>
      <c r="Z80" s="3"/>
    </row>
    <row r="81" spans="1:26" x14ac:dyDescent="0.25">
      <c r="A81" t="s">
        <v>83</v>
      </c>
      <c r="B81" t="s">
        <v>94</v>
      </c>
      <c r="C81" t="s">
        <v>97</v>
      </c>
      <c r="D81" s="2">
        <v>200.07</v>
      </c>
      <c r="E81" t="str">
        <f t="shared" si="1"/>
        <v>agosto</v>
      </c>
      <c r="Z81" s="3"/>
    </row>
    <row r="82" spans="1:26" x14ac:dyDescent="0.25">
      <c r="A82" t="s">
        <v>84</v>
      </c>
      <c r="B82" t="s">
        <v>95</v>
      </c>
      <c r="C82" t="s">
        <v>98</v>
      </c>
      <c r="D82" s="2">
        <v>2753.42</v>
      </c>
      <c r="E82" t="str">
        <f t="shared" si="1"/>
        <v>agosto</v>
      </c>
      <c r="Z82" s="3"/>
    </row>
    <row r="83" spans="1:26" x14ac:dyDescent="0.25">
      <c r="A83" t="s">
        <v>85</v>
      </c>
      <c r="B83" t="s">
        <v>95</v>
      </c>
      <c r="C83" t="s">
        <v>98</v>
      </c>
      <c r="D83" s="2">
        <v>3296.07</v>
      </c>
      <c r="E83" t="str">
        <f t="shared" si="1"/>
        <v>agosto</v>
      </c>
      <c r="Z83" s="3"/>
    </row>
    <row r="84" spans="1:26" x14ac:dyDescent="0.25">
      <c r="A84" t="s">
        <v>86</v>
      </c>
      <c r="B84" t="s">
        <v>94</v>
      </c>
      <c r="C84" t="s">
        <v>96</v>
      </c>
      <c r="D84" s="2">
        <v>146.27000000000001</v>
      </c>
      <c r="E84" t="str">
        <f t="shared" si="1"/>
        <v>agosto</v>
      </c>
      <c r="Z84" s="3"/>
    </row>
    <row r="85" spans="1:26" x14ac:dyDescent="0.25">
      <c r="A85" t="s">
        <v>87</v>
      </c>
      <c r="B85" t="s">
        <v>95</v>
      </c>
      <c r="C85" t="s">
        <v>98</v>
      </c>
      <c r="D85" s="2">
        <v>1903.87</v>
      </c>
      <c r="E85" t="str">
        <f t="shared" si="1"/>
        <v>agosto</v>
      </c>
      <c r="Z85" s="3"/>
    </row>
    <row r="86" spans="1:26" x14ac:dyDescent="0.25">
      <c r="A86" t="s">
        <v>88</v>
      </c>
      <c r="B86" t="s">
        <v>95</v>
      </c>
      <c r="C86" t="s">
        <v>101</v>
      </c>
      <c r="D86" s="2">
        <v>1811.8</v>
      </c>
      <c r="E86" t="str">
        <f t="shared" si="1"/>
        <v>agosto</v>
      </c>
      <c r="Z86" s="3"/>
    </row>
    <row r="87" spans="1:26" x14ac:dyDescent="0.25">
      <c r="A87" t="s">
        <v>89</v>
      </c>
      <c r="B87" t="s">
        <v>94</v>
      </c>
      <c r="C87" t="s">
        <v>100</v>
      </c>
      <c r="D87" s="2">
        <v>317.52</v>
      </c>
      <c r="E87" t="str">
        <f t="shared" si="1"/>
        <v>agosto</v>
      </c>
      <c r="Z87" s="3"/>
    </row>
    <row r="88" spans="1:26" x14ac:dyDescent="0.25">
      <c r="A88" t="s">
        <v>90</v>
      </c>
      <c r="B88" t="s">
        <v>94</v>
      </c>
      <c r="C88" t="s">
        <v>99</v>
      </c>
      <c r="D88" s="2">
        <v>329.31</v>
      </c>
      <c r="E88" t="str">
        <f t="shared" si="1"/>
        <v>agosto</v>
      </c>
      <c r="Z88" s="3"/>
    </row>
    <row r="89" spans="1:26" x14ac:dyDescent="0.25">
      <c r="A89" t="s">
        <v>91</v>
      </c>
      <c r="B89" t="s">
        <v>94</v>
      </c>
      <c r="C89" t="s">
        <v>104</v>
      </c>
      <c r="D89" s="2">
        <v>195.41</v>
      </c>
      <c r="E89" t="str">
        <f t="shared" si="1"/>
        <v>agosto</v>
      </c>
      <c r="Z89" s="3"/>
    </row>
    <row r="90" spans="1:26" x14ac:dyDescent="0.25">
      <c r="A90" t="s">
        <v>92</v>
      </c>
      <c r="B90" t="s">
        <v>94</v>
      </c>
      <c r="C90" t="s">
        <v>102</v>
      </c>
      <c r="D90" s="2">
        <v>392.53</v>
      </c>
      <c r="E90" t="str">
        <f t="shared" si="1"/>
        <v>agosto</v>
      </c>
      <c r="Z90" s="3"/>
    </row>
    <row r="91" spans="1:26" x14ac:dyDescent="0.25">
      <c r="A91" t="s">
        <v>93</v>
      </c>
      <c r="B91" t="s">
        <v>94</v>
      </c>
      <c r="C91" t="s">
        <v>102</v>
      </c>
      <c r="D91" s="13">
        <v>458.35</v>
      </c>
      <c r="E91" t="str">
        <f t="shared" si="1"/>
        <v>agosto</v>
      </c>
      <c r="Z91" s="4"/>
    </row>
    <row r="92" spans="1:26" x14ac:dyDescent="0.25">
      <c r="A92" s="14"/>
    </row>
  </sheetData>
  <dataValidations count="2">
    <dataValidation type="list" allowBlank="1" showInputMessage="1" showErrorMessage="1" sqref="H9" xr:uid="{16619338-5ECF-4ADF-8EB8-84153B69381B}">
      <formula1>"Junho,Julho,Agosto"</formula1>
    </dataValidation>
    <dataValidation type="list" allowBlank="1" showInputMessage="1" showErrorMessage="1" sqref="H12 H15" xr:uid="{6DED4636-E368-4213-9604-274D75A05237}">
      <formula1>"Junho,julho,Agosto"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C731-8A4E-4B03-BFD4-3DC6BC1BD9A2}">
  <dimension ref="AB28"/>
  <sheetViews>
    <sheetView showGridLines="0" tabSelected="1" topLeftCell="B1" zoomScale="64" zoomScaleNormal="64" workbookViewId="0">
      <selection activeCell="AC15" sqref="AC15"/>
    </sheetView>
  </sheetViews>
  <sheetFormatPr defaultRowHeight="15" x14ac:dyDescent="0.25"/>
  <cols>
    <col min="28" max="28" width="15.85546875" bestFit="1" customWidth="1"/>
  </cols>
  <sheetData>
    <row r="28" spans="28:28" x14ac:dyDescent="0.25">
      <c r="AB28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0F80-D00E-4278-80B3-F520DF6FA41C}">
  <dimension ref="A1:M22"/>
  <sheetViews>
    <sheetView showGridLines="0" zoomScale="77" zoomScaleNormal="77" workbookViewId="0">
      <selection activeCell="AC21" sqref="AC21"/>
    </sheetView>
  </sheetViews>
  <sheetFormatPr defaultRowHeight="15" x14ac:dyDescent="0.25"/>
  <cols>
    <col min="1" max="1" width="17" bestFit="1" customWidth="1"/>
    <col min="2" max="2" width="19.85546875" bestFit="1" customWidth="1"/>
    <col min="3" max="5" width="13.85546875" bestFit="1" customWidth="1"/>
    <col min="6" max="6" width="5" bestFit="1" customWidth="1"/>
    <col min="7" max="7" width="9.5703125" bestFit="1" customWidth="1"/>
    <col min="8" max="8" width="10.140625" bestFit="1" customWidth="1"/>
    <col min="9" max="9" width="7" bestFit="1" customWidth="1"/>
    <col min="10" max="10" width="10.7109375" bestFit="1" customWidth="1"/>
    <col min="11" max="11" width="18.5703125" bestFit="1" customWidth="1"/>
    <col min="12" max="15" width="13.85546875" bestFit="1" customWidth="1"/>
    <col min="16" max="96" width="19.85546875" bestFit="1" customWidth="1"/>
    <col min="97" max="97" width="10.7109375" bestFit="1" customWidth="1"/>
  </cols>
  <sheetData>
    <row r="1" spans="1:4" x14ac:dyDescent="0.25">
      <c r="A1" s="2">
        <f>B12</f>
        <v>17305.479999999996</v>
      </c>
      <c r="B1" s="2">
        <f>GETPIVOTDATA("Valor",$A$11,"Tipo","Receita")</f>
        <v>61013.14</v>
      </c>
    </row>
    <row r="3" spans="1:4" x14ac:dyDescent="0.25">
      <c r="A3" s="9" t="s">
        <v>114</v>
      </c>
      <c r="B3" s="9" t="s">
        <v>1</v>
      </c>
    </row>
    <row r="4" spans="1:4" x14ac:dyDescent="0.25">
      <c r="A4" s="9" t="s">
        <v>108</v>
      </c>
      <c r="B4" t="s">
        <v>94</v>
      </c>
      <c r="C4" t="s">
        <v>95</v>
      </c>
      <c r="D4" t="s">
        <v>122</v>
      </c>
    </row>
    <row r="5" spans="1:4" x14ac:dyDescent="0.25">
      <c r="A5" t="s">
        <v>109</v>
      </c>
      <c r="B5" s="7">
        <v>6205.2</v>
      </c>
      <c r="C5" s="7">
        <v>8694.9699999999993</v>
      </c>
    </row>
    <row r="6" spans="1:4" x14ac:dyDescent="0.25">
      <c r="A6" t="s">
        <v>120</v>
      </c>
      <c r="B6" s="7">
        <v>5878.05</v>
      </c>
      <c r="C6" s="7">
        <v>26602.92</v>
      </c>
    </row>
    <row r="7" spans="1:4" x14ac:dyDescent="0.25">
      <c r="A7" t="s">
        <v>121</v>
      </c>
      <c r="B7" s="7">
        <v>5222.2299999999996</v>
      </c>
      <c r="C7" s="7">
        <v>25715.25</v>
      </c>
    </row>
    <row r="11" spans="1:4" x14ac:dyDescent="0.25">
      <c r="A11" s="9" t="s">
        <v>118</v>
      </c>
      <c r="B11" t="s">
        <v>115</v>
      </c>
    </row>
    <row r="12" spans="1:4" x14ac:dyDescent="0.25">
      <c r="A12" s="10" t="s">
        <v>94</v>
      </c>
      <c r="B12">
        <v>17305.479999999996</v>
      </c>
    </row>
    <row r="13" spans="1:4" x14ac:dyDescent="0.25">
      <c r="A13" s="10" t="s">
        <v>95</v>
      </c>
      <c r="B13">
        <v>61013.14</v>
      </c>
    </row>
    <row r="14" spans="1:4" x14ac:dyDescent="0.25">
      <c r="A14" s="10" t="s">
        <v>116</v>
      </c>
    </row>
    <row r="15" spans="1:4" x14ac:dyDescent="0.25">
      <c r="A15" s="10" t="s">
        <v>117</v>
      </c>
      <c r="B15">
        <v>78318.62</v>
      </c>
    </row>
    <row r="17" spans="1:13" x14ac:dyDescent="0.25">
      <c r="A17" s="9" t="s">
        <v>115</v>
      </c>
      <c r="B17" s="9" t="s">
        <v>123</v>
      </c>
    </row>
    <row r="18" spans="1:13" x14ac:dyDescent="0.25">
      <c r="A18" s="9" t="s">
        <v>118</v>
      </c>
      <c r="B18" t="s">
        <v>94</v>
      </c>
      <c r="C18" t="s">
        <v>95</v>
      </c>
      <c r="D18" t="s">
        <v>117</v>
      </c>
    </row>
    <row r="19" spans="1:13" x14ac:dyDescent="0.25">
      <c r="A19" s="10" t="s">
        <v>109</v>
      </c>
      <c r="B19" s="7">
        <v>6205.2</v>
      </c>
      <c r="C19" s="7">
        <v>8694.9699999999993</v>
      </c>
      <c r="D19" s="7">
        <v>14900.169999999998</v>
      </c>
    </row>
    <row r="20" spans="1:13" x14ac:dyDescent="0.25">
      <c r="A20" s="10" t="s">
        <v>120</v>
      </c>
      <c r="B20" s="7">
        <v>5878.05</v>
      </c>
      <c r="C20" s="7">
        <v>26602.92</v>
      </c>
      <c r="D20" s="7">
        <v>32480.969999999998</v>
      </c>
    </row>
    <row r="21" spans="1:13" x14ac:dyDescent="0.25">
      <c r="A21" s="10" t="s">
        <v>121</v>
      </c>
      <c r="B21" s="7">
        <v>5222.2299999999996</v>
      </c>
      <c r="C21" s="7">
        <v>25715.25</v>
      </c>
      <c r="D21" s="7">
        <v>30937.48</v>
      </c>
      <c r="L21" s="7"/>
    </row>
    <row r="22" spans="1:13" x14ac:dyDescent="0.25">
      <c r="A22" s="10" t="s">
        <v>117</v>
      </c>
      <c r="B22" s="7">
        <v>17305.48</v>
      </c>
      <c r="C22" s="7">
        <v>61013.14</v>
      </c>
      <c r="D22" s="7">
        <v>78318.62</v>
      </c>
      <c r="M22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Dashboard</vt:lpstr>
      <vt:lpstr>Tabela Dinâmica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Ribeiro</dc:creator>
  <cp:lastModifiedBy>David Ribeiro</cp:lastModifiedBy>
  <dcterms:created xsi:type="dcterms:W3CDTF">2025-06-19T00:29:59Z</dcterms:created>
  <dcterms:modified xsi:type="dcterms:W3CDTF">2025-06-23T23:01:04Z</dcterms:modified>
</cp:coreProperties>
</file>