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Página1" sheetId="3" r:id="rId6"/>
    <sheet state="visible" name="LP" sheetId="4" r:id="rId7"/>
    <sheet state="visible" name="ART" sheetId="5" r:id="rId8"/>
    <sheet state="visible" name="ED_FIS" sheetId="6" r:id="rId9"/>
    <sheet state="visible" name="ING" sheetId="7" r:id="rId10"/>
    <sheet state="visible" name="ESP" sheetId="8" r:id="rId11"/>
    <sheet state="visible" name="HIST" sheetId="9" r:id="rId12"/>
    <sheet state="visible" name="GEO" sheetId="10" r:id="rId13"/>
    <sheet state="visible" name="FIL" sheetId="11" r:id="rId14"/>
    <sheet state="visible" name="SOC" sheetId="12" r:id="rId15"/>
    <sheet state="visible" name="QUI" sheetId="13" r:id="rId16"/>
    <sheet state="visible" name="FIS" sheetId="14" r:id="rId17"/>
    <sheet state="visible" name="BIO" sheetId="15" r:id="rId18"/>
    <sheet state="visible" name="MAT" sheetId="16" r:id="rId19"/>
    <sheet state="visible" name="EstudoOrientado" sheetId="17" r:id="rId20"/>
    <sheet state="visible" name="Prota_juvenil" sheetId="18" r:id="rId21"/>
    <sheet state="visible" name="Pratica_experi" sheetId="19" r:id="rId22"/>
    <sheet state="visible" name="ELET" sheetId="20" r:id="rId23"/>
    <sheet state="visible" name="Projeto_de_vida" sheetId="21" r:id="rId24"/>
    <sheet state="visible" name="Educ_tec_mid" sheetId="22" r:id="rId25"/>
    <sheet state="visible" name="Intervcom" sheetId="23" r:id="rId26"/>
    <sheet state="visible" name="EP" sheetId="24" r:id="rId27"/>
    <sheet state="visible" name="ISC" sheetId="25" r:id="rId28"/>
    <sheet state="visible" name="Higie_Segu_trab" sheetId="26" r:id="rId29"/>
    <sheet state="visible" name="Hist_cult_des" sheetId="27" r:id="rId30"/>
    <sheet state="visible" name="Pro_Cri_Desi" sheetId="28" r:id="rId31"/>
    <sheet state="visible" name="Funda_desenho" sheetId="29" r:id="rId32"/>
    <sheet state="visible" name="Desen_Pesq_Mercado" sheetId="30" r:id="rId33"/>
    <sheet state="visible" name="Modela_Graf_cal" sheetId="31" r:id="rId34"/>
    <sheet state="visible" name="Profabdc" sheetId="32" r:id="rId35"/>
    <sheet state="visible" name="SustentMat" sheetId="33" r:id="rId36"/>
    <sheet state="visible" name="Modelagem_plana_Cal" sheetId="34" r:id="rId37"/>
    <sheet state="visible" name="Proces_cria_designII" sheetId="35" r:id="rId38"/>
    <sheet state="visible" name="Modela_Cal_3D" sheetId="36" r:id="rId39"/>
    <sheet state="visible" name="DesProjeto1" sheetId="37" r:id="rId40"/>
    <sheet state="visible" name="Desenv_de_Projeto2" sheetId="38" r:id="rId41"/>
    <sheet state="visible" name="Gest_logis_Inov" sheetId="39" r:id="rId42"/>
    <sheet state="visible" name="Metod_Cientif_design" sheetId="40" r:id="rId43"/>
    <sheet state="visible" name="Plan_Contr_Prod_desig" sheetId="41" r:id="rId44"/>
    <sheet state="visible" name="Boletim" sheetId="42" r:id="rId45"/>
    <sheet state="visible" name="DES_TURMA" sheetId="43" r:id="rId46"/>
    <sheet state="visible" name="DES_INDIVIDUAL" sheetId="44" r:id="rId47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ID#AAAAfGX1qCA
    (2022-08-30 13:31:08)
Soma dos Pontos</t>
      </text>
    </comment>
    <comment authorId="0" ref="G3">
      <text>
        <t xml:space="preserve">======
ID#AAAAfGX1p-g
    (2022-08-30 13:31:08)
Síntese Bimestral</t>
      </text>
    </comment>
    <comment authorId="0" ref="H3">
      <text>
        <t xml:space="preserve">======
ID#AAAAfFsw0i0
    (2022-08-30 13:31:08)
Quanto Precisa na Final.</t>
      </text>
    </comment>
    <comment authorId="0" ref="I3">
      <text>
        <t xml:space="preserve">======
ID#AAAAfGX1p6Q
    (2022-08-30 13:31:08)
Nota da Prova Final</t>
      </text>
    </comment>
    <comment authorId="0" ref="J3">
      <text>
        <t xml:space="preserve">======
ID#AAAAfGX1p9k
    (2022-08-30 13:31:08)
Média Final</t>
      </text>
    </comment>
    <comment authorId="0" ref="K3">
      <text>
        <t xml:space="preserve">======
ID#AAAAfGX1p_M
    (2022-08-30 13:31:08)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ID#AAAAfGX1p-0
    (2022-08-30 13:31:08)
Soma dos Pontos</t>
      </text>
    </comment>
    <comment authorId="0" ref="G3">
      <text>
        <t xml:space="preserve">======
ID#AAAAfGX1qFI
    (2022-08-30 13:31:08)
Síntese Bimestral</t>
      </text>
    </comment>
    <comment authorId="0" ref="H3">
      <text>
        <t xml:space="preserve">======
ID#AAAAfGX1p9Y
    (2022-08-30 13:31:08)
Quanto Precisa na Final.</t>
      </text>
    </comment>
    <comment authorId="0" ref="I3">
      <text>
        <t xml:space="preserve">======
ID#AAAAfGX1qHI
    (2022-08-30 13:31:08)
Nota da Prova Final</t>
      </text>
    </comment>
    <comment authorId="0" ref="J3">
      <text>
        <t xml:space="preserve">======
ID#AAAAfGWL65o
    (2022-08-30 13:31:08)
Média Final</t>
      </text>
    </comment>
    <comment authorId="0" ref="K3">
      <text>
        <t xml:space="preserve">======
ID#AAAAfGX1qA0
    (2022-08-30 13:31:08)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ID#AAAAfGX1qAo
    (2022-08-30 13:31:08)
Soma dos Pontos</t>
      </text>
    </comment>
    <comment authorId="0" ref="G3">
      <text>
        <t xml:space="preserve">======
ID#AAAAfGX1qFE
    (2022-08-30 13:31:08)
Síntese Bimestral</t>
      </text>
    </comment>
    <comment authorId="0" ref="H3">
      <text>
        <t xml:space="preserve">======
ID#AAAAfGX1qCc
    (2022-08-30 13:31:08)
Quanto Precisa na Final.</t>
      </text>
    </comment>
    <comment authorId="0" ref="I3">
      <text>
        <t xml:space="preserve">======
ID#AAAAfGX1p-c
    (2022-08-30 13:31:08)
Nota da Prova Final</t>
      </text>
    </comment>
    <comment authorId="0" ref="J3">
      <text>
        <t xml:space="preserve">======
ID#AAAAfGX1qGY
    (2022-08-30 13:31:08)
Média Final</t>
      </text>
    </comment>
    <comment authorId="0" ref="K3">
      <text>
        <t xml:space="preserve">======
ID#AAAAfGX1qBQ
    (2022-08-30 13:31:08)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ID#AAAAfGX1p9E
    (2022-08-30 13:31:08)
Soma dos Pontos</t>
      </text>
    </comment>
    <comment authorId="0" ref="G3">
      <text>
        <t xml:space="preserve">======
ID#AAAAfFsw0iI
    (2022-08-30 13:31:08)
Síntese Bimestral</t>
      </text>
    </comment>
    <comment authorId="0" ref="H3">
      <text>
        <t xml:space="preserve">======
ID#AAAAfFsw0ig
    (2022-08-30 13:31:08)
Quanto Precisa na Final.</t>
      </text>
    </comment>
    <comment authorId="0" ref="I3">
      <text>
        <t xml:space="preserve">======
ID#AAAAfGX1p-I
    (2022-08-30 13:31:08)
Nota da Prova Final</t>
      </text>
    </comment>
    <comment authorId="0" ref="J3">
      <text>
        <t xml:space="preserve">======
ID#AAAAfFsw0iY
    (2022-08-30 13:31:08)
Média Final</t>
      </text>
    </comment>
    <comment authorId="0" ref="K3">
      <text>
        <t xml:space="preserve">======
ID#AAAAfGX1qEk
    (2022-08-30 13:31:08)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ID#AAAAfGX1p_I
    (2022-08-30 13:31:08)
Soma dos Pontos</t>
      </text>
    </comment>
    <comment authorId="0" ref="G3">
      <text>
        <t xml:space="preserve">======
ID#AAAAfGX1p-4
    (2022-08-30 13:31:08)
Síntese Bimestral</t>
      </text>
    </comment>
    <comment authorId="0" ref="H3">
      <text>
        <t xml:space="preserve">======
ID#AAAAfGX1p9w
    (2022-08-30 13:31:08)
Quanto Precisa na Final.</t>
      </text>
    </comment>
    <comment authorId="0" ref="I3">
      <text>
        <t xml:space="preserve">======
ID#AAAAfGX1qC0
    (2022-08-30 13:31:08)
Nota da Prova Final</t>
      </text>
    </comment>
    <comment authorId="0" ref="J3">
      <text>
        <t xml:space="preserve">======
ID#AAAAfGX1qDs
    (2022-08-30 13:31:08)
Média Final</t>
      </text>
    </comment>
    <comment authorId="0" ref="K3">
      <text>
        <t xml:space="preserve">======
ID#AAAAfGX1p80
    (2022-08-30 13:31:08)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ID#AAAAfGX1qHg
    (2022-08-30 13:31:08)
Soma dos Pontos</t>
      </text>
    </comment>
    <comment authorId="0" ref="G3">
      <text>
        <t xml:space="preserve">======
ID#AAAAfGX1p9M
    (2022-08-30 13:31:08)
Síntese Bimestral</t>
      </text>
    </comment>
    <comment authorId="0" ref="H3">
      <text>
        <t xml:space="preserve">======
ID#AAAAfGX1qHk
    (2022-08-30 13:31:08)
Quanto Precisa na Final.</t>
      </text>
    </comment>
    <comment authorId="0" ref="I3">
      <text>
        <t xml:space="preserve">======
ID#AAAAfGX1qFY
    (2022-08-30 13:31:08)
Nota da Prova Final</t>
      </text>
    </comment>
    <comment authorId="0" ref="J3">
      <text>
        <t xml:space="preserve">======
ID#AAAAfGX1p-Y
    (2022-08-30 13:31:08)
Média Final</t>
      </text>
    </comment>
    <comment authorId="0" ref="K3">
      <text>
        <t xml:space="preserve">======
ID#AAAAfGX1qAM
    (2022-08-30 13:31:08)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ID#AAAAfGX1qG0
    (2022-08-30 13:31:08)
Soma dos Pontos</t>
      </text>
    </comment>
    <comment authorId="0" ref="G3">
      <text>
        <t xml:space="preserve">======
ID#AAAAfGX1p_Y
    (2022-08-30 13:31:08)
Síntese Bimestral</t>
      </text>
    </comment>
    <comment authorId="0" ref="H3">
      <text>
        <t xml:space="preserve">======
ID#AAAAfGX1qHU
    (2022-08-30 13:31:08)
Quanto Precisa na Final.</t>
      </text>
    </comment>
    <comment authorId="0" ref="I3">
      <text>
        <t xml:space="preserve">======
ID#AAAAfFsw0ic
    (2022-08-30 13:31:08)
Nota da Prova Final</t>
      </text>
    </comment>
    <comment authorId="0" ref="J3">
      <text>
        <t xml:space="preserve">======
ID#AAAAfGX1p_w
    (2022-08-30 13:31:08)
Média Final</t>
      </text>
    </comment>
    <comment authorId="0" ref="K3">
      <text>
        <t xml:space="preserve">======
ID#AAAAfGX1qA8
    (2022-08-30 13:31:08)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ID#AAAAfGX1qDg
    (2022-08-30 13:31:08)
Soma dos Pontos</t>
      </text>
    </comment>
    <comment authorId="0" ref="G3">
      <text>
        <t xml:space="preserve">======
ID#AAAAfGX1p9U
    (2022-08-30 13:31:08)
Síntese Bimestral</t>
      </text>
    </comment>
    <comment authorId="0" ref="H3">
      <text>
        <t xml:space="preserve">======
ID#AAAAfGX1qCs
    (2022-08-30 13:31:08)
Quanto Precisa na Final.</t>
      </text>
    </comment>
    <comment authorId="0" ref="I3">
      <text>
        <t xml:space="preserve">======
ID#AAAAfGX1qHY
    (2022-08-30 13:31:08)
Nota da Prova Final</t>
      </text>
    </comment>
    <comment authorId="0" ref="J3">
      <text>
        <t xml:space="preserve">======
ID#AAAAfGWL654
    (2022-08-30 13:31:08)
Média Final</t>
      </text>
    </comment>
    <comment authorId="0" ref="K3">
      <text>
        <t xml:space="preserve">======
ID#AAAAfGX1qEc
    (2022-08-30 13:31:08)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ID#AAAAfGX1qGk
    (2022-08-30 13:31:08)
Soma dos Pontos</t>
      </text>
    </comment>
    <comment authorId="0" ref="G3">
      <text>
        <t xml:space="preserve">======
ID#AAAAfGX1p88
    (2022-08-30 13:31:08)
Síntese Bimestral</t>
      </text>
    </comment>
    <comment authorId="0" ref="H3">
      <text>
        <t xml:space="preserve">======
ID#AAAAfGX1qGo
    (2022-08-30 13:31:08)
Quanto Precisa na Final.</t>
      </text>
    </comment>
    <comment authorId="0" ref="I3">
      <text>
        <t xml:space="preserve">======
ID#AAAAfGX1qDY
    (2022-08-30 13:31:08)
Nota da Prova Final</t>
      </text>
    </comment>
    <comment authorId="0" ref="J3">
      <text>
        <t xml:space="preserve">======
ID#AAAAfGX1qEo
    (2022-08-30 13:31:08)
Média Final</t>
      </text>
    </comment>
    <comment authorId="0" ref="K3">
      <text>
        <t xml:space="preserve">======
ID#AAAAfGX1qD8
    (2022-08-30 13:31:08)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ID#AAAAfGX1qFg
    (2022-08-30 13:31:08)
Soma dos Pontos</t>
      </text>
    </comment>
    <comment authorId="0" ref="G3">
      <text>
        <t xml:space="preserve">======
ID#AAAAfGX1qE4
    (2022-08-30 13:31:08)
Síntese Bimestral</t>
      </text>
    </comment>
    <comment authorId="0" ref="H3">
      <text>
        <t xml:space="preserve">======
ID#AAAAfGX1qA4
    (2022-08-30 13:31:08)
Quanto Precisa na Final.</t>
      </text>
    </comment>
    <comment authorId="0" ref="I3">
      <text>
        <t xml:space="preserve">======
ID#AAAAfGX1p-Q
    (2022-08-30 13:31:08)
Nota da Prova Final</t>
      </text>
    </comment>
    <comment authorId="0" ref="J3">
      <text>
        <t xml:space="preserve">======
ID#AAAAfGX1qBk
    (2022-08-30 13:31:08)
Média Final</t>
      </text>
    </comment>
    <comment authorId="0" ref="K3">
      <text>
        <t xml:space="preserve">======
ID#AAAAfGX1qDA
    (2022-08-30 13:31:08)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ID#AAAAfGX1qB4
    (2022-08-30 13:31:08)
Soma dos Pontos</t>
      </text>
    </comment>
    <comment authorId="0" ref="G3">
      <text>
        <t xml:space="preserve">======
ID#AAAAfFsw0ik
    (2022-08-30 13:31:08)
Síntese Bimestral</t>
      </text>
    </comment>
    <comment authorId="0" ref="H3">
      <text>
        <t xml:space="preserve">======
ID#AAAAfGX1p9c
    (2022-08-30 13:31:08)
Quanto Precisa na Final.</t>
      </text>
    </comment>
    <comment authorId="0" ref="I3">
      <text>
        <t xml:space="preserve">======
ID#AAAAfGX1p8w
    (2022-08-30 13:31:08)
Nota da Prova Final</t>
      </text>
    </comment>
    <comment authorId="0" ref="J3">
      <text>
        <t xml:space="preserve">======
ID#AAAAfGX1p-s
    (2022-08-30 13:31:08)
Média Final</t>
      </text>
    </comment>
    <comment authorId="0" ref="K3">
      <text>
        <t xml:space="preserve">======
ID#AAAAfGX1p-w
    (2022-08-30 13:31:08)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ID#AAAAfGX1qBs
    (2022-08-30 13:31:08)
Soma dos Pontos</t>
      </text>
    </comment>
    <comment authorId="0" ref="G3">
      <text>
        <t xml:space="preserve">======
ID#AAAAfGX1p9A
    (2022-08-30 13:31:08)
Síntese Bimestral</t>
      </text>
    </comment>
    <comment authorId="0" ref="H3">
      <text>
        <t xml:space="preserve">======
ID#AAAAfGX1qHA
    (2022-08-30 13:31:08)
Quanto Precisa na Final.</t>
      </text>
    </comment>
    <comment authorId="0" ref="I3">
      <text>
        <t xml:space="preserve">======
ID#AAAAfFsw0jM
    (2022-08-30 13:31:08)
Nota da Prova Final</t>
      </text>
    </comment>
    <comment authorId="0" ref="J3">
      <text>
        <t xml:space="preserve">======
ID#AAAAfGX1qBE
    (2022-08-30 13:31:08)
Média Final</t>
      </text>
    </comment>
    <comment authorId="0" ref="K3">
      <text>
        <t xml:space="preserve">======
ID#AAAAfGX1p5w
    (2022-08-30 13:31:08)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ID#AAAAfGX1p9s
    (2022-08-30 13:31:08)
Soma dos Pontos</t>
      </text>
    </comment>
    <comment authorId="0" ref="G3">
      <text>
        <t xml:space="preserve">======
ID#AAAAfFsw0jE
    (2022-08-30 13:31:08)
Síntese Bimestral</t>
      </text>
    </comment>
    <comment authorId="0" ref="H3">
      <text>
        <t xml:space="preserve">======
ID#AAAAfGX1p5U
    (2022-08-30 13:31:08)
Quanto Precisa na Final.</t>
      </text>
    </comment>
    <comment authorId="0" ref="I3">
      <text>
        <t xml:space="preserve">======
ID#AAAAfGX1qGM
    (2022-08-30 13:31:08)
Nota da Prova Final</t>
      </text>
    </comment>
    <comment authorId="0" ref="J3">
      <text>
        <t xml:space="preserve">======
ID#AAAAfGX1qCQ
    (2022-08-30 13:31:08)
Média Final</t>
      </text>
    </comment>
    <comment authorId="0" ref="K3">
      <text>
        <t xml:space="preserve">======
ID#AAAAfGX1p_U
    (2022-08-30 13:31:08)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ID#AAAAfGX1qAE
    (2022-08-30 13:31:08)
Soma dos Pontos</t>
      </text>
    </comment>
    <comment authorId="0" ref="G3">
      <text>
        <t xml:space="preserve">======
ID#AAAAfGX1qG4
    (2022-08-30 13:31:08)
Síntese Bimestral</t>
      </text>
    </comment>
    <comment authorId="0" ref="H3">
      <text>
        <t xml:space="preserve">======
ID#AAAAfGX1qAw
    (2022-08-30 13:31:08)
Quanto Precisa na Final.</t>
      </text>
    </comment>
    <comment authorId="0" ref="I3">
      <text>
        <t xml:space="preserve">======
ID#AAAAfGX1qBM
    (2022-08-30 13:31:08)
Nota da Prova Final</t>
      </text>
    </comment>
    <comment authorId="0" ref="J3">
      <text>
        <t xml:space="preserve">======
ID#AAAAfGX1qCE
    (2022-08-30 13:31:08)
Média Final</t>
      </text>
    </comment>
    <comment authorId="0" ref="K3">
      <text>
        <t xml:space="preserve">======
ID#AAAAfFsw0iE
    (2022-08-30 13:31:08)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ID#AAAAfGX1qBo
    (2022-08-30 13:31:08)
Soma dos Pontos</t>
      </text>
    </comment>
    <comment authorId="0" ref="G3">
      <text>
        <t xml:space="preserve">======
ID#AAAAfGX1p5Y
    (2022-08-30 13:31:08)
Síntese Bimestral</t>
      </text>
    </comment>
    <comment authorId="0" ref="H3">
      <text>
        <t xml:space="preserve">======
ID#AAAAfGX1p-A
    (2022-08-30 13:31:08)
Quanto Precisa na Final.</t>
      </text>
    </comment>
    <comment authorId="0" ref="I3">
      <text>
        <t xml:space="preserve">======
ID#AAAAfGWL65Y
    (2022-08-30 13:31:08)
Nota da Prova Final</t>
      </text>
    </comment>
    <comment authorId="0" ref="J3">
      <text>
        <t xml:space="preserve">======
ID#AAAAfGX1qDM
    (2022-08-30 13:31:08)
Média Final</t>
      </text>
    </comment>
    <comment authorId="0" ref="K3">
      <text>
        <t xml:space="preserve">======
ID#AAAAfGWL65c
    (2022-08-30 13:31:08)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ID#AAAAfGX1p9g
    (2022-08-30 13:31:08)
Soma dos Pontos</t>
      </text>
    </comment>
    <comment authorId="0" ref="G3">
      <text>
        <t xml:space="preserve">======
ID#AAAAfGX1p-k
    (2022-08-30 13:31:08)
Síntese Bimestral</t>
      </text>
    </comment>
    <comment authorId="0" ref="H3">
      <text>
        <t xml:space="preserve">======
ID#AAAAfGX1qAg
    (2022-08-30 13:31:08)
Quanto Precisa na Final.</t>
      </text>
    </comment>
    <comment authorId="0" ref="I3">
      <text>
        <t xml:space="preserve">======
ID#AAAAfGX1qEQ
    (2022-08-30 13:31:08)
Nota da Prova Final</t>
      </text>
    </comment>
    <comment authorId="0" ref="J3">
      <text>
        <t xml:space="preserve">======
ID#AAAAfGX1qEs
    (2022-08-30 13:31:08)
Média Final</t>
      </text>
    </comment>
    <comment authorId="0" ref="K3">
      <text>
        <t xml:space="preserve">======
ID#AAAAfGX1qD0
    (2022-08-30 13:31:08)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ID#AAAAfGX1qHQ
    (2022-08-30 13:31:08)
Soma dos Pontos</t>
      </text>
    </comment>
    <comment authorId="0" ref="G3">
      <text>
        <t xml:space="preserve">======
ID#AAAAfGX1qCI
    (2022-08-30 13:31:08)
Síntese Bimestral</t>
      </text>
    </comment>
    <comment authorId="0" ref="H3">
      <text>
        <t xml:space="preserve">======
ID#AAAAfGX1p58
    (2022-08-30 13:31:08)
Quanto Precisa na Final.</t>
      </text>
    </comment>
    <comment authorId="0" ref="I3">
      <text>
        <t xml:space="preserve">======
ID#AAAAfGX1qGQ
    (2022-08-30 13:31:08)
Nota da Prova Final</t>
      </text>
    </comment>
    <comment authorId="0" ref="J3">
      <text>
        <t xml:space="preserve">======
ID#AAAAfGX1qEw
    (2022-08-30 13:31:08)
Média Final</t>
      </text>
    </comment>
    <comment authorId="0" ref="K3">
      <text>
        <t xml:space="preserve">======
ID#AAAAfGX1p54
    (2022-08-30 13:31:08)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ID#AAAAfGX1p-o
    (2022-08-30 13:31:08)
Soma dos Pontos</t>
      </text>
    </comment>
    <comment authorId="0" ref="G3">
      <text>
        <t xml:space="preserve">======
ID#AAAAfGX1qCM
    (2022-08-30 13:31:08)
Síntese Bimestral</t>
      </text>
    </comment>
    <comment authorId="0" ref="H3">
      <text>
        <t xml:space="preserve">======
ID#AAAAfGX1qDI
    (2022-08-30 13:31:08)
Quanto Precisa na Final.</t>
      </text>
    </comment>
    <comment authorId="0" ref="I3">
      <text>
        <t xml:space="preserve">======
ID#AAAAfGX1qCw
    (2022-08-30 13:31:08)
Nota da Prova Final</t>
      </text>
    </comment>
    <comment authorId="0" ref="J3">
      <text>
        <t xml:space="preserve">======
ID#AAAAfGX1qHc
    (2022-08-30 13:31:08)
Média Final</t>
      </text>
    </comment>
    <comment authorId="0" ref="K3">
      <text>
        <t xml:space="preserve">======
ID#AAAAfGX1p5c
    (2022-08-30 13:31:08)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ID#AAAAfGWL65s
    (2022-08-30 13:31:08)
Soma dos Pontos</t>
      </text>
    </comment>
    <comment authorId="0" ref="G3">
      <text>
        <t xml:space="preserve">======
ID#AAAAfGX1qEE
    (2022-08-30 13:31:08)
Síntese Bimestral</t>
      </text>
    </comment>
    <comment authorId="0" ref="H3">
      <text>
        <t xml:space="preserve">======
ID#AAAAfGX1qH4
    (2022-08-30 13:31:08)
Quanto Precisa na Final.</t>
      </text>
    </comment>
    <comment authorId="0" ref="I3">
      <text>
        <t xml:space="preserve">======
ID#AAAAfGX1qCU
    (2022-08-30 13:31:08)
Nota da Prova Final</t>
      </text>
    </comment>
    <comment authorId="0" ref="J3">
      <text>
        <t xml:space="preserve">======
ID#AAAAfGWL65g
    (2022-08-30 13:31:08)
Média Final</t>
      </text>
    </comment>
    <comment authorId="0" ref="K3">
      <text>
        <t xml:space="preserve">======
ID#AAAAfGX1qHM
    (2022-08-30 13:31:08)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ID#AAAAfGWL658
    (2022-08-30 13:31:08)
Soma dos Pontos</t>
      </text>
    </comment>
    <comment authorId="0" ref="G3">
      <text>
        <t xml:space="preserve">======
ID#AAAAfGX1p50
    (2022-08-30 13:31:08)
Síntese Bimestral</t>
      </text>
    </comment>
    <comment authorId="0" ref="H3">
      <text>
        <t xml:space="preserve">======
ID#AAAAfGX1p_0
    (2022-08-30 13:31:08)
Quanto Precisa na Final.</t>
      </text>
    </comment>
    <comment authorId="0" ref="I3">
      <text>
        <t xml:space="preserve">======
ID#AAAAfGX1qGc
    (2022-08-30 13:31:08)
Nota da Prova Final</t>
      </text>
    </comment>
    <comment authorId="0" ref="J3">
      <text>
        <t xml:space="preserve">======
ID#AAAAfGX1qGs
    (2022-08-30 13:31:08)
Média Final</t>
      </text>
    </comment>
    <comment authorId="0" ref="K3">
      <text>
        <t xml:space="preserve">======
ID#AAAAfGX1p_8
    (2022-08-30 13:31:08)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ID#AAAAfGX1p_c
    (2022-08-30 13:31:08)
Soma dos Pontos</t>
      </text>
    </comment>
    <comment authorId="0" ref="G3">
      <text>
        <t xml:space="preserve">======
ID#AAAAfGX1p5s
    (2022-08-30 13:31:08)
Síntese Bimestral</t>
      </text>
    </comment>
    <comment authorId="0" ref="H3">
      <text>
        <t xml:space="preserve">======
ID#AAAAfGX1qHo
    (2022-08-30 13:31:08)
Quanto Precisa na Final.</t>
      </text>
    </comment>
    <comment authorId="0" ref="I3">
      <text>
        <t xml:space="preserve">======
ID#AAAAfGX1qEg
    (2022-08-30 13:31:08)
Nota da Prova Final</t>
      </text>
    </comment>
    <comment authorId="0" ref="J3">
      <text>
        <t xml:space="preserve">======
ID#AAAAfGX1qDQ
    (2022-08-30 13:31:08)
Média Final</t>
      </text>
    </comment>
    <comment authorId="0" ref="K3">
      <text>
        <t xml:space="preserve">======
ID#AAAAfGX1qAs
    (2022-08-30 13:31:08)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ID#AAAAfGX1qBc
    (2022-08-30 13:31:08)
Soma dos Pontos</t>
      </text>
    </comment>
    <comment authorId="0" ref="G3">
      <text>
        <t xml:space="preserve">======
ID#AAAAfGX1qAI
    (2022-08-30 13:31:08)
Síntese Bimestral</t>
      </text>
    </comment>
    <comment authorId="0" ref="H3">
      <text>
        <t xml:space="preserve">======
ID#AAAAfGX1p98
    (2022-08-30 13:31:08)
Quanto Precisa na Final.</t>
      </text>
    </comment>
    <comment authorId="0" ref="I3">
      <text>
        <t xml:space="preserve">======
ID#AAAAfGX1qHE
    (2022-08-30 13:31:08)
Nota da Prova Final</t>
      </text>
    </comment>
    <comment authorId="0" ref="J3">
      <text>
        <t xml:space="preserve">======
ID#AAAAfGWL65k
    (2022-08-30 13:31:08)
Média Final</t>
      </text>
    </comment>
    <comment authorId="0" ref="K3">
      <text>
        <t xml:space="preserve">======
ID#AAAAfGX1qFw
    (2022-08-30 13:31:08)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ID#AAAAfFsw0i8
    (2022-08-30 13:31:08)
Soma dos Pontos</t>
      </text>
    </comment>
    <comment authorId="0" ref="G3">
      <text>
        <t xml:space="preserve">======
ID#AAAAfGX1qFQ
    (2022-08-30 13:31:08)
Síntese Bimestral</t>
      </text>
    </comment>
    <comment authorId="0" ref="H3">
      <text>
        <t xml:space="preserve">======
ID#AAAAfGX1qHs
    (2022-08-30 13:31:08)
Quanto Precisa na Final.</t>
      </text>
    </comment>
    <comment authorId="0" ref="I3">
      <text>
        <t xml:space="preserve">======
ID#AAAAfGX1qEU
    (2022-08-30 13:31:08)
Nota da Prova Final</t>
      </text>
    </comment>
    <comment authorId="0" ref="J3">
      <text>
        <t xml:space="preserve">======
ID#AAAAfGX1p_A
    (2022-08-30 13:31:08)
Média Final</t>
      </text>
    </comment>
    <comment authorId="0" ref="K3">
      <text>
        <t xml:space="preserve">======
ID#AAAAfGX1p-E
    (2022-08-30 13:31:08)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ID#AAAAfGX1qHw
    (2022-08-30 13:31:08)
Soma dos Pontos</t>
      </text>
    </comment>
    <comment authorId="0" ref="G3">
      <text>
        <t xml:space="preserve">======
ID#AAAAfGX1qGw
    (2022-08-30 13:31:08)
Síntese Bimestral</t>
      </text>
    </comment>
    <comment authorId="0" ref="H3">
      <text>
        <t xml:space="preserve">======
ID#AAAAfGX1qAk
    (2022-08-30 13:31:08)
Quanto Precisa na Final.</t>
      </text>
    </comment>
    <comment authorId="0" ref="I3">
      <text>
        <t xml:space="preserve">======
ID#AAAAfGX1qAQ
    (2022-08-30 13:31:08)
Nota da Prova Final</t>
      </text>
    </comment>
    <comment authorId="0" ref="J3">
      <text>
        <t xml:space="preserve">======
ID#AAAAfGX1qCk
    (2022-08-30 13:31:08)
Média Final</t>
      </text>
    </comment>
    <comment authorId="0" ref="K3">
      <text>
        <t xml:space="preserve">======
ID#AAAAfGX1p9Q
    (2022-08-30 13:31:08)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ID#AAAAfGX1qEM
    (2022-08-30 13:31:08)
Soma dos Pontos</t>
      </text>
    </comment>
    <comment authorId="0" ref="G3">
      <text>
        <t xml:space="preserve">======
ID#AAAAfGX1qB8
    (2022-08-30 13:31:08)
Síntese Bimestral</t>
      </text>
    </comment>
    <comment authorId="0" ref="H3">
      <text>
        <t xml:space="preserve">======
ID#AAAAfGX1p5g
    (2022-08-30 13:31:08)
Quanto Precisa na Final.</t>
      </text>
    </comment>
    <comment authorId="0" ref="I3">
      <text>
        <t xml:space="preserve">======
ID#AAAAfGX1qEA
    (2022-08-30 13:31:08)
Nota da Prova Final</t>
      </text>
    </comment>
    <comment authorId="0" ref="J3">
      <text>
        <t xml:space="preserve">======
ID#AAAAfFsw0iU
    (2022-08-30 13:31:08)
Média Final</t>
      </text>
    </comment>
    <comment authorId="0" ref="K3">
      <text>
        <t xml:space="preserve">======
ID#AAAAfGX1p_o
    (2022-08-30 13:31:08)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ID#AAAAfFsw0iw
    (2022-08-30 13:31:08)
Soma dos Pontos</t>
      </text>
    </comment>
    <comment authorId="0" ref="G3">
      <text>
        <t xml:space="preserve">======
ID#AAAAfGX1p6E
    (2022-08-30 13:31:08)
Síntese Bimestral</t>
      </text>
    </comment>
    <comment authorId="0" ref="H3">
      <text>
        <t xml:space="preserve">======
ID#AAAAfGX1p_g
    (2022-08-30 13:31:08)
Quanto Precisa na Final.</t>
      </text>
    </comment>
    <comment authorId="0" ref="I3">
      <text>
        <t xml:space="preserve">======
ID#AAAAfGX1qEI
    (2022-08-30 13:31:08)
Nota da Prova Final</t>
      </text>
    </comment>
    <comment authorId="0" ref="J3">
      <text>
        <t xml:space="preserve">======
ID#AAAAfGX1qBw
    (2022-08-30 13:31:08)
Média Final</t>
      </text>
    </comment>
    <comment authorId="0" ref="K3">
      <text>
        <t xml:space="preserve">======
ID#AAAAfFsw0jI
    (2022-08-30 13:31:08)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ID#AAAAfGX1qD4
    (2022-08-30 13:31:08)
Soma dos Pontos</t>
      </text>
    </comment>
    <comment authorId="0" ref="G3">
      <text>
        <t xml:space="preserve">======
ID#AAAAfFsw0io
    (2022-08-30 13:31:08)
Síntese Bimestral</t>
      </text>
    </comment>
    <comment authorId="0" ref="H3">
      <text>
        <t xml:space="preserve">======
ID#AAAAfGX1qDk
    (2022-08-30 13:31:08)
Quanto Precisa na Final.</t>
      </text>
    </comment>
    <comment authorId="0" ref="I3">
      <text>
        <t xml:space="preserve">======
ID#AAAAfGX1qFo
    (2022-08-30 13:31:08)
Nota da Prova Final</t>
      </text>
    </comment>
    <comment authorId="0" ref="J3">
      <text>
        <t xml:space="preserve">======
ID#AAAAfGX1qDE
    (2022-08-30 13:31:08)
Média Final</t>
      </text>
    </comment>
    <comment authorId="0" ref="K3">
      <text>
        <t xml:space="preserve">======
ID#AAAAfGX1p_s
    (2022-08-30 13:31:08)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ID#AAAAfGX1qG8
    (2022-08-30 13:31:08)
Soma dos Pontos</t>
      </text>
    </comment>
    <comment authorId="0" ref="G3">
      <text>
        <t xml:space="preserve">======
ID#AAAAfFsw0jA
    (2022-08-30 13:31:08)
Síntese Bimestral</t>
      </text>
    </comment>
    <comment authorId="0" ref="H3">
      <text>
        <t xml:space="preserve">======
ID#AAAAfGX1qBg
    (2022-08-30 13:31:08)
Quanto Precisa na Final.</t>
      </text>
    </comment>
    <comment authorId="0" ref="I3">
      <text>
        <t xml:space="preserve">======
ID#AAAAfGX1qC8
    (2022-08-30 13:31:08)
Nota da Prova Final</t>
      </text>
    </comment>
    <comment authorId="0" ref="J3">
      <text>
        <t xml:space="preserve">======
ID#AAAAfFsw0is
    (2022-08-30 13:31:08)
Média Final</t>
      </text>
    </comment>
    <comment authorId="0" ref="K3">
      <text>
        <t xml:space="preserve">======
ID#AAAAfGX1p5k
    (2022-08-30 13:31:08)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ID#AAAAfGX1p_E
    (2022-08-30 13:31:08)
Soma dos Pontos</t>
      </text>
    </comment>
    <comment authorId="0" ref="G3">
      <text>
        <t xml:space="preserve">======
ID#AAAAfGX1qCg
    (2022-08-30 13:31:08)
Síntese Bimestral</t>
      </text>
    </comment>
    <comment authorId="0" ref="H3">
      <text>
        <t xml:space="preserve">======
ID#AAAAfGX1qFM
    (2022-08-30 13:31:08)
Quanto Precisa na Final.</t>
      </text>
    </comment>
    <comment authorId="0" ref="I3">
      <text>
        <t xml:space="preserve">======
ID#AAAAfGX1p84
    (2022-08-30 13:31:08)
Nota da Prova Final</t>
      </text>
    </comment>
    <comment authorId="0" ref="J3">
      <text>
        <t xml:space="preserve">======
ID#AAAAfGX1qGg
    (2022-08-30 13:31:08)
Média Final</t>
      </text>
    </comment>
    <comment authorId="0" ref="K3">
      <text>
        <t xml:space="preserve">======
ID#AAAAfGX1p-U
    (2022-08-30 13:31:08)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ID#AAAAfGX1p_4
    (2022-08-30 13:31:08)
Soma dos Pontos</t>
      </text>
    </comment>
    <comment authorId="0" ref="G3">
      <text>
        <t xml:space="preserve">======
ID#AAAAfGX1qDU
    (2022-08-30 13:31:08)
Síntese Bimestral</t>
      </text>
    </comment>
    <comment authorId="0" ref="H3">
      <text>
        <t xml:space="preserve">======
ID#AAAAfGX1qB0
    (2022-08-30 13:31:08)
Quanto Precisa na Final.</t>
      </text>
    </comment>
    <comment authorId="0" ref="I3">
      <text>
        <t xml:space="preserve">======
ID#AAAAfGX1qBA
    (2022-08-30 13:31:08)
Nota da Prova Final</t>
      </text>
    </comment>
    <comment authorId="0" ref="J3">
      <text>
        <t xml:space="preserve">======
ID#AAAAfGX1p6I
    (2022-08-30 13:31:08)
Média Final</t>
      </text>
    </comment>
    <comment authorId="0" ref="K3">
      <text>
        <t xml:space="preserve">======
ID#AAAAfGX1p94
    (2022-08-30 13:31:08)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ID#AAAAfGX1qGE
    (2022-08-30 13:31:08)
Soma dos Pontos</t>
      </text>
    </comment>
    <comment authorId="0" ref="G3">
      <text>
        <t xml:space="preserve">======
ID#AAAAfFsw0i4
    (2022-08-30 13:31:08)
Síntese Bimestral</t>
      </text>
    </comment>
    <comment authorId="0" ref="H3">
      <text>
        <t xml:space="preserve">======
ID#AAAAfGX1qBI
    (2022-08-30 13:31:08)
Quanto Precisa na Final.</t>
      </text>
    </comment>
    <comment authorId="0" ref="I3">
      <text>
        <t xml:space="preserve">======
ID#AAAAfGX1qDw
    (2022-08-30 13:31:08)
Nota da Prova Final</t>
      </text>
    </comment>
    <comment authorId="0" ref="J3">
      <text>
        <t xml:space="preserve">======
ID#AAAAfGX1qE0
    (2022-08-30 13:31:08)
Média Final</t>
      </text>
    </comment>
    <comment authorId="0" ref="K3">
      <text>
        <t xml:space="preserve">======
ID#AAAAfGX1qC4
    (2022-08-30 13:31:08)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ID#AAAAfGX1p9I
    (2022-08-30 13:31:08)
Soma dos Pontos</t>
      </text>
    </comment>
    <comment authorId="0" ref="G3">
      <text>
        <t xml:space="preserve">======
ID#AAAAfGX1p_Q
    (2022-08-30 13:31:08)
Síntese Bimestral</t>
      </text>
    </comment>
    <comment authorId="0" ref="H3">
      <text>
        <t xml:space="preserve">======
ID#AAAAfGX1qFs
    (2022-08-30 13:31:08)
Quanto Precisa na Final.</t>
      </text>
    </comment>
    <comment authorId="0" ref="I3">
      <text>
        <t xml:space="preserve">======
ID#AAAAfGX1qCY
    (2022-08-30 13:31:08)
Nota da Prova Final</t>
      </text>
    </comment>
    <comment authorId="0" ref="J3">
      <text>
        <t xml:space="preserve">======
ID#AAAAfGX1qFk
    (2022-08-30 13:31:08)
Média Final</t>
      </text>
    </comment>
    <comment authorId="0" ref="K3">
      <text>
        <t xml:space="preserve">======
ID#AAAAfGX1qAU
    (2022-08-30 13:31:08)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ID#AAAAfGX1p6Y
    (2022-08-30 13:31:08)
Soma dos Pontos</t>
      </text>
    </comment>
    <comment authorId="0" ref="G3">
      <text>
        <t xml:space="preserve">======
ID#AAAAfGX1p8s
    (2022-08-30 13:31:08)
Síntese Bimestral</t>
      </text>
    </comment>
    <comment authorId="0" ref="H3">
      <text>
        <t xml:space="preserve">======
ID#AAAAfGWL66A
    (2022-08-30 13:31:08)
Quanto Precisa na Final.</t>
      </text>
    </comment>
    <comment authorId="0" ref="I3">
      <text>
        <t xml:space="preserve">======
ID#AAAAfGX1qEY
    (2022-08-30 13:31:08)
Nota da Prova Final</t>
      </text>
    </comment>
    <comment authorId="0" ref="J3">
      <text>
        <t xml:space="preserve">======
ID#AAAAfFsw0iQ
    (2022-08-30 13:31:08)
Média Final</t>
      </text>
    </comment>
    <comment authorId="0" ref="K3">
      <text>
        <t xml:space="preserve">======
ID#AAAAfGX1qGA
    (2022-08-30 13:31:08)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ID#AAAAfGX1qH0
    (2022-08-30 13:31:08)
Soma dos Pontos</t>
      </text>
    </comment>
    <comment authorId="0" ref="G3">
      <text>
        <t xml:space="preserve">======
ID#AAAAfGX1p-8
    (2022-08-30 13:31:08)
Síntese Bimestral</t>
      </text>
    </comment>
    <comment authorId="0" ref="H3">
      <text>
        <t xml:space="preserve">======
ID#AAAAfGX1qE8
    (2022-08-30 13:31:08)
Quanto Precisa na Final.</t>
      </text>
    </comment>
    <comment authorId="0" ref="I3">
      <text>
        <t xml:space="preserve">======
ID#AAAAfGX1qAY
    (2022-08-30 13:31:08)
Nota da Prova Final</t>
      </text>
    </comment>
    <comment authorId="0" ref="J3">
      <text>
        <t xml:space="preserve">======
ID#AAAAfGX1qBU
    (2022-08-30 13:31:08)
Média Final</t>
      </text>
    </comment>
    <comment authorId="0" ref="K3">
      <text>
        <t xml:space="preserve">======
ID#AAAAfGX1p90
    (2022-08-30 13:31:08)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ID#AAAAfGX1qF4
    (2022-08-30 13:31:08)
Soma dos Pontos</t>
      </text>
    </comment>
    <comment authorId="0" ref="G3">
      <text>
        <t xml:space="preserve">======
ID#AAAAfGX1qF8
    (2022-08-30 13:31:08)
Síntese Bimestral</t>
      </text>
    </comment>
    <comment authorId="0" ref="H3">
      <text>
        <t xml:space="preserve">======
ID#AAAAfGX1qAc
    (2022-08-30 13:31:08)
Quanto Precisa na Final.</t>
      </text>
    </comment>
    <comment authorId="0" ref="I3">
      <text>
        <t xml:space="preserve">======
ID#AAAAfGX1qCo
    (2022-08-30 13:31:08)
Nota da Prova Final</t>
      </text>
    </comment>
    <comment authorId="0" ref="J3">
      <text>
        <t xml:space="preserve">======
ID#AAAAfGX1p6U
    (2022-08-30 13:31:08)
Média Final</t>
      </text>
    </comment>
    <comment authorId="0" ref="K3">
      <text>
        <t xml:space="preserve">======
ID#AAAAfGX1p6M
    (2022-08-30 13:31:08)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ID#AAAAfGX1qBY
    (2022-08-30 13:31:08)
Soma dos Pontos</t>
      </text>
    </comment>
    <comment authorId="0" ref="G3">
      <text>
        <t xml:space="preserve">======
ID#AAAAfGX1qF0
    (2022-08-30 13:31:08)
Síntese Bimestral</t>
      </text>
    </comment>
    <comment authorId="0" ref="H3">
      <text>
        <t xml:space="preserve">======
ID#AAAAfGWL65w
    (2022-08-30 13:31:08)
Quanto Precisa na Final.</t>
      </text>
    </comment>
    <comment authorId="0" ref="I3">
      <text>
        <t xml:space="preserve">======
ID#AAAAfGX1qFU
    (2022-08-30 13:31:08)
Nota da Prova Final</t>
      </text>
    </comment>
    <comment authorId="0" ref="J3">
      <text>
        <t xml:space="preserve">======
ID#AAAAfGX1p5o
    (2022-08-30 13:31:08)
Média Final</t>
      </text>
    </comment>
    <comment authorId="0" ref="K3">
      <text>
        <t xml:space="preserve">======
ID#AAAAfGX1p6A
    (2022-08-30 13:31:08)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ID#AAAAfGX1qFc
    (2022-08-30 13:31:08)
Soma dos Pontos</t>
      </text>
    </comment>
    <comment authorId="0" ref="G3">
      <text>
        <t xml:space="preserve">======
ID#AAAAfGX1qDc
    (2022-08-30 13:31:08)
Síntese Bimestral</t>
      </text>
    </comment>
    <comment authorId="0" ref="H3">
      <text>
        <t xml:space="preserve">======
ID#AAAAfGX1p_k
    (2022-08-30 13:31:08)
Quanto Precisa na Final.</t>
      </text>
    </comment>
    <comment authorId="0" ref="I3">
      <text>
        <t xml:space="preserve">======
ID#AAAAfGX1qGI
    (2022-08-30 13:31:08)
Nota da Prova Final</t>
      </text>
    </comment>
    <comment authorId="0" ref="J3">
      <text>
        <t xml:space="preserve">======
ID#AAAAfGX1qFA
    (2022-08-30 13:31:08)
Média Final</t>
      </text>
    </comment>
    <comment authorId="0" ref="K3">
      <text>
        <t xml:space="preserve">======
ID#AAAAfFsw0iM
    (2022-08-30 13:31:08)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ID#AAAAfGX1qGU
    (2022-08-30 13:31:08)
Soma dos Pontos</t>
      </text>
    </comment>
    <comment authorId="0" ref="G3">
      <text>
        <t xml:space="preserve">======
ID#AAAAfGX1qAA
    (2022-08-30 13:31:08)
Síntese Bimestral</t>
      </text>
    </comment>
    <comment authorId="0" ref="H3">
      <text>
        <t xml:space="preserve">======
ID#AAAAfGWL650
    (2022-08-30 13:31:08)
Quanto Precisa na Final.</t>
      </text>
    </comment>
    <comment authorId="0" ref="I3">
      <text>
        <t xml:space="preserve">======
ID#AAAAfGX1qDo
    (2022-08-30 13:31:08)
Nota da Prova Final</t>
      </text>
    </comment>
    <comment authorId="0" ref="J3">
      <text>
        <t xml:space="preserve">======
ID#AAAAfGX1p9o
    (2022-08-30 13:31:08)
Média Final</t>
      </text>
    </comment>
    <comment authorId="0" ref="K3">
      <text>
        <t xml:space="preserve">======
ID#AAAAfGX1p-M
    (2022-08-30 13:31:08)
Situação Final</t>
      </text>
    </comment>
  </commentList>
</comments>
</file>

<file path=xl/sharedStrings.xml><?xml version="1.0" encoding="utf-8"?>
<sst xmlns="http://schemas.openxmlformats.org/spreadsheetml/2006/main" count="859" uniqueCount="178">
  <si>
    <t>LISTA DE ALUNOS(S) MATRICULADOS</t>
  </si>
  <si>
    <t>Digite abaixo o nome de todos os estudantes da turma</t>
  </si>
  <si>
    <t>Ana Beatriz de Araújo Abrantes</t>
  </si>
  <si>
    <t>Ana Clara Lauriano Gomes dos Santos</t>
  </si>
  <si>
    <t>Ângelo Miguéias Dantas Gomes</t>
  </si>
  <si>
    <t>Arthur Leite Silva Pereira</t>
  </si>
  <si>
    <t>Bianca Santos Lima</t>
  </si>
  <si>
    <t>Clarisse Sousa Alves</t>
  </si>
  <si>
    <t>Daví Barbosa Garcia</t>
  </si>
  <si>
    <t>Eduarda da Silva Raposo</t>
  </si>
  <si>
    <t>Emilly Michele Santos Meira</t>
  </si>
  <si>
    <t>Emilly Nathália Pereira Tavares</t>
  </si>
  <si>
    <t>Evillyn Isadora da Silva</t>
  </si>
  <si>
    <t>Gabriela Cavalcante dos Santos</t>
  </si>
  <si>
    <t>Giullia Borges Martins de Oliveira</t>
  </si>
  <si>
    <t>Guilherme Cândido da Silva Rodrigues</t>
  </si>
  <si>
    <t>Ingrid Cavalcanti Rangel</t>
  </si>
  <si>
    <t>Ingryd Keittyanne Sales Arruda</t>
  </si>
  <si>
    <t>Isaac de Oliveira Alves</t>
  </si>
  <si>
    <t>Júlia Mariana Clementino Oliveira</t>
  </si>
  <si>
    <t>Letícia Carvalho Silva Farias</t>
  </si>
  <si>
    <t>Lindsay Sofie Araujo Alves</t>
  </si>
  <si>
    <t>Lívia Araújo Farias</t>
  </si>
  <si>
    <t>Luana Rodrigues Guedes da Silva</t>
  </si>
  <si>
    <t>Maria Clara de Oliveira Souza</t>
  </si>
  <si>
    <t>Maria Eduarda de Castro Reis</t>
  </si>
  <si>
    <t>Maria Fernanda Pires de Farias</t>
  </si>
  <si>
    <t>Maria Helena Rodrigues de Oliveira</t>
  </si>
  <si>
    <t>Maria Heloisa Ferreira dos Santos</t>
  </si>
  <si>
    <t>Maria Laura Santros Ferreira</t>
  </si>
  <si>
    <t>Mariana Carvalho Silva Farias</t>
  </si>
  <si>
    <t>Mirely Santana Farias</t>
  </si>
  <si>
    <t>Nicolas samuel Bezerra de Souza</t>
  </si>
  <si>
    <t>Rafaelle Kymmi Carvalho Melo</t>
  </si>
  <si>
    <t>Raquel Silva Arnaud da Silva</t>
  </si>
  <si>
    <t>Rayssa Lima Travassos de Albuquerque</t>
  </si>
  <si>
    <t>Rhanna Nicolle Santos Silva</t>
  </si>
  <si>
    <t>Sara Clara Oliveira Farias</t>
  </si>
  <si>
    <t>Sarah Evelyn Albuquerque da Silva</t>
  </si>
  <si>
    <t>Thays Emanuelly Laureano Silva</t>
  </si>
  <si>
    <t>Víctor Gabriel Souza Rocha de Lemos</t>
  </si>
  <si>
    <t>Yamille Guimarães da Silva</t>
  </si>
  <si>
    <t>Yasmin da Silva Mouzinho</t>
  </si>
  <si>
    <t>Aluno(a)</t>
  </si>
  <si>
    <t>LÍNGUA PORTUGUESA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</si>
  <si>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</si>
  <si>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</si>
  <si>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</si>
  <si>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</si>
  <si>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</si>
  <si>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</si>
  <si>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</si>
  <si>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</si>
  <si>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</si>
  <si>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</si>
  <si>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M1, M2, M3, M4 = Médias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</si>
  <si>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</si>
  <si>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</si>
  <si>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</si>
  <si>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</si>
  <si>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</si>
  <si>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</si>
  <si>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</si>
  <si>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</si>
  <si>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LÍNGUA ESTRANGEIRA(INGÊS BÁSICO E INSTRUMENTAL)</t>
  </si>
  <si>
    <t>LÍNGUA ESTRANGEIRA(ESPANHOL BÁSICO E INSTRUMENTAL)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</si>
  <si>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</si>
  <si>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</si>
  <si>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</si>
  <si>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</si>
  <si>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</si>
  <si>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</si>
  <si>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</si>
  <si>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</si>
  <si>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ESTUDO ORIENTADO</t>
  </si>
  <si>
    <t>Protagonismo Juvenil</t>
  </si>
  <si>
    <t>-</t>
  </si>
  <si>
    <t>Práticas Experimentais</t>
  </si>
  <si>
    <t>ELETIVA</t>
  </si>
  <si>
    <t>Projeto de Vida</t>
  </si>
  <si>
    <t>Educação Tecnológica Midiatica</t>
  </si>
  <si>
    <t xml:space="preserve"> </t>
  </si>
  <si>
    <t>Intervenção Comunitária</t>
  </si>
  <si>
    <t>Empresa Pedagogicas</t>
  </si>
  <si>
    <t>Inovação Social Cientifica</t>
  </si>
  <si>
    <t>Higiene e Segurança do trabalho</t>
  </si>
  <si>
    <t>Hitória e Cultura em Design de Calçados</t>
  </si>
  <si>
    <t>Processo de Criação Design I</t>
  </si>
  <si>
    <t>Fundamentos do Desenho</t>
  </si>
  <si>
    <t>Desenvolvimento de  Pesquisa de Mercado</t>
  </si>
  <si>
    <t>Modelagem Grafica de Calçados</t>
  </si>
  <si>
    <t xml:space="preserve">Processo de Fabricação </t>
  </si>
  <si>
    <t>Sustentabilidade e Materiais</t>
  </si>
  <si>
    <t>Modelagem Plana de Calçados</t>
  </si>
  <si>
    <t>Processo de Criação de Design II</t>
  </si>
  <si>
    <t>Modelagem de Calçados 3D</t>
  </si>
  <si>
    <t>Desenvolvimento de  Projeto I</t>
  </si>
  <si>
    <t>Desenvolvimento de  Projeto II</t>
  </si>
  <si>
    <t>Gestão Logistica e Inovação no Design de Calçados</t>
  </si>
  <si>
    <t>Metodologia Cientifica em design</t>
  </si>
  <si>
    <t>Planejamento e controle da Produção de Calçados</t>
  </si>
  <si>
    <t>ECIT PROFESSOR BRAULIO MAIA JUNIOR
Boletim Escolar do Aluno
ano letivo: 2023</t>
  </si>
  <si>
    <t>1° B Design de Calçados</t>
  </si>
  <si>
    <t>Número:</t>
  </si>
  <si>
    <r>
      <rPr>
        <rFont val="Verdana"/>
        <b/>
        <color theme="1"/>
        <sz val="9.0"/>
      </rPr>
      <t>Discplinas</t>
    </r>
  </si>
  <si>
    <r>
      <rPr>
        <rFont val="Verdana"/>
        <b/>
        <color theme="1"/>
        <sz val="9.0"/>
      </rPr>
      <t>1º Bim.</t>
    </r>
  </si>
  <si>
    <r>
      <rPr>
        <rFont val="Verdana"/>
        <b/>
        <color theme="1"/>
        <sz val="9.0"/>
      </rPr>
      <t>2º Bim.</t>
    </r>
  </si>
  <si>
    <r>
      <rPr>
        <rFont val="Verdana"/>
        <b/>
        <color theme="1"/>
        <sz val="9.0"/>
      </rPr>
      <t>3º Bim.</t>
    </r>
  </si>
  <si>
    <r>
      <rPr>
        <rFont val="Verdana"/>
        <b/>
        <color theme="1"/>
        <sz val="9.0"/>
      </rPr>
      <t>4º Bim.</t>
    </r>
  </si>
  <si>
    <t>MEDIA</t>
  </si>
  <si>
    <t>Nota</t>
  </si>
  <si>
    <t>Líng. Port.</t>
  </si>
  <si>
    <t>Artes</t>
  </si>
  <si>
    <t>Educ. Física</t>
  </si>
  <si>
    <t>Língua estrangeira(Inglês Básico e Instrumental)</t>
  </si>
  <si>
    <t>Língua estrangeira(Espanhol Básico e Instrumental)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</si>
  <si>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</si>
  <si>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</si>
  <si>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</si>
  <si>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</si>
  <si>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</si>
  <si>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</si>
  <si>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</si>
  <si>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</si>
  <si>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</si>
  <si>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Praticas Experimentais</t>
  </si>
  <si>
    <t>Eletiva</t>
  </si>
  <si>
    <t>Projeto de vida</t>
  </si>
  <si>
    <t>Educação Tecnológica e Midiática</t>
  </si>
  <si>
    <t>Inovação Social Científica</t>
  </si>
  <si>
    <t>Empresa  Pedagógica</t>
  </si>
  <si>
    <t>Historia e Cultura em Design de Calçados</t>
  </si>
  <si>
    <t>Processo de Crianção de Design I</t>
  </si>
  <si>
    <t>Fundamentos do desenho</t>
  </si>
  <si>
    <t>Desenvolvimento de Pesquisa de Mercado</t>
  </si>
  <si>
    <t>Modelagem Plana de Calçado</t>
  </si>
  <si>
    <t>Processo de Crianção de Design II</t>
  </si>
  <si>
    <t>Desenvolvimento de Projeto I</t>
  </si>
  <si>
    <t>Modelagem  de Calçados 3D</t>
  </si>
  <si>
    <t>Desenvolvimento de Projeto II</t>
  </si>
  <si>
    <t>Metodologia Cientifica em Design</t>
  </si>
  <si>
    <t>Planejamento e Controle da Produção de Design</t>
  </si>
  <si>
    <t>Obs:</t>
  </si>
  <si>
    <t>Assinatura do Responsável</t>
  </si>
  <si>
    <t>bloqueio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</si>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</sst>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"/>
    <numFmt numFmtId="165" formatCode="#,##0.0"/>
    <numFmt numFmtId="166" formatCode="0.0%"/>
  </numFmts>
  <fonts count="25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Arial"/>
    </font>
    <font>
      <sz val="12.0"/>
      <color theme="1"/>
      <name val="Times New Roman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0.0"/>
      <color theme="1"/>
      <name val="Calibri"/>
    </font>
    <font>
      <b/>
      <sz val="12.0"/>
      <color rgb="FF000000"/>
      <name val="Calibri"/>
    </font>
    <font>
      <sz val="11.0"/>
      <color rgb="FF000000"/>
      <name val="Arial"/>
    </font>
    <font>
      <sz val="10.0"/>
      <color rgb="FF000000"/>
      <name val="Arial"/>
    </font>
    <font>
      <b/>
      <sz val="9.0"/>
      <color theme="1"/>
      <name val="Verdana"/>
    </font>
    <font>
      <b/>
      <sz val="16.0"/>
      <color theme="1"/>
      <name val="Calibri"/>
    </font>
    <font>
      <sz val="16.0"/>
      <color theme="1"/>
      <name val="Calibri"/>
    </font>
    <font>
      <sz val="16.0"/>
      <color rgb="FF000000"/>
      <name val="Calibri"/>
    </font>
    <font>
      <b/>
      <sz val="16.0"/>
      <color theme="0"/>
      <name val="Calibri"/>
    </font>
    <font>
      <b/>
      <sz val="8.0"/>
      <color theme="1"/>
      <name val="Verdana"/>
    </font>
    <font>
      <sz val="9.0"/>
      <color theme="1"/>
      <name val="Verdana"/>
    </font>
    <font>
      <b/>
      <sz val="18.0"/>
      <color theme="1"/>
      <name val="Calibri"/>
    </font>
    <font>
      <b/>
      <i/>
      <sz val="11.0"/>
      <color theme="1"/>
      <name val="Calibri"/>
    </font>
    <font>
      <b/>
      <sz val="14.0"/>
      <color rgb="FF000000"/>
      <name val="Calibri"/>
    </font>
  </fonts>
  <fills count="18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92D050"/>
        <bgColor rgb="FF92D050"/>
      </patternFill>
    </fill>
    <fill>
      <patternFill patternType="solid">
        <fgColor rgb="FFD9EAD3"/>
        <bgColor rgb="FFD9EAD3"/>
      </patternFill>
    </fill>
    <fill>
      <patternFill patternType="solid">
        <fgColor theme="1"/>
        <bgColor theme="1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40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medium">
        <color rgb="FFFFFFFF"/>
      </left>
      <right/>
      <top style="medium">
        <color rgb="FFFFFFFF"/>
      </top>
      <bottom style="medium">
        <color rgb="FFFFFFFF"/>
      </bottom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top/>
      <bottom style="medium">
        <color rgb="FFFFFFFF"/>
      </bottom>
    </border>
    <border>
      <left style="medium">
        <color rgb="FFFFFFFF"/>
      </left>
      <right/>
      <top style="medium">
        <color rgb="FFFFFFFF"/>
      </top>
      <bottom/>
    </border>
    <border>
      <left/>
      <right style="medium">
        <color rgb="FFFFFFFF"/>
      </right>
      <top style="medium">
        <color rgb="FFFFFFFF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5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Alignment="1" applyBorder="1" applyFill="1" applyFont="1">
      <alignment horizontal="left" vertical="top"/>
    </xf>
    <xf borderId="4" fillId="0" fontId="5" numFmtId="0" xfId="0" applyBorder="1" applyFont="1"/>
    <xf borderId="4" fillId="5" fontId="5" numFmtId="0" xfId="0" applyBorder="1" applyFont="1"/>
    <xf borderId="2" fillId="3" fontId="2" numFmtId="0" xfId="0" applyAlignment="1" applyBorder="1" applyFont="1">
      <alignment readingOrder="0"/>
    </xf>
    <xf borderId="2" fillId="3" fontId="6" numFmtId="0" xfId="0" applyBorder="1" applyFont="1"/>
    <xf borderId="0" fillId="0" fontId="4" numFmtId="0" xfId="0" applyFont="1"/>
    <xf borderId="0" fillId="0" fontId="2" numFmtId="0" xfId="0" applyFont="1"/>
    <xf borderId="2" fillId="6" fontId="2" numFmtId="0" xfId="0" applyBorder="1" applyFill="1" applyFont="1"/>
    <xf borderId="5" fillId="4" fontId="7" numFmtId="0" xfId="0" applyAlignment="1" applyBorder="1" applyFont="1">
      <alignment horizontal="center" vertical="center"/>
    </xf>
    <xf borderId="6" fillId="7" fontId="7" numFmtId="0" xfId="0" applyAlignment="1" applyBorder="1" applyFill="1" applyFont="1">
      <alignment horizontal="center" vertical="center"/>
    </xf>
    <xf borderId="7" fillId="0" fontId="3" numFmtId="0" xfId="0" applyBorder="1" applyFont="1"/>
    <xf borderId="8" fillId="0" fontId="3" numFmtId="0" xfId="0" applyBorder="1" applyFont="1"/>
    <xf borderId="2" fillId="3" fontId="8" numFmtId="0" xfId="0" applyBorder="1" applyFont="1"/>
    <xf borderId="0" fillId="0" fontId="8" numFmtId="0" xfId="0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8" fontId="9" numFmtId="0" xfId="0" applyAlignment="1" applyBorder="1" applyFill="1" applyFont="1">
      <alignment horizontal="center"/>
    </xf>
    <xf borderId="14" fillId="8" fontId="10" numFmtId="0" xfId="0" applyAlignment="1" applyBorder="1" applyFont="1">
      <alignment horizontal="center"/>
    </xf>
    <xf borderId="2" fillId="9" fontId="2" numFmtId="0" xfId="0" applyBorder="1" applyFill="1" applyFont="1"/>
    <xf borderId="14" fillId="10" fontId="8" numFmtId="0" xfId="0" applyAlignment="1" applyBorder="1" applyFill="1" applyFont="1">
      <alignment vertical="center"/>
    </xf>
    <xf borderId="14" fillId="10" fontId="2" numFmtId="164" xfId="0" applyAlignment="1" applyBorder="1" applyFont="1" applyNumberFormat="1">
      <alignment horizontal="center"/>
    </xf>
    <xf borderId="14" fillId="10" fontId="8" numFmtId="164" xfId="0" applyAlignment="1" applyBorder="1" applyFont="1" applyNumberFormat="1">
      <alignment horizontal="center"/>
    </xf>
    <xf borderId="14" fillId="10" fontId="8" numFmtId="2" xfId="0" applyAlignment="1" applyBorder="1" applyFont="1" applyNumberFormat="1">
      <alignment horizontal="center"/>
    </xf>
    <xf borderId="14" fillId="10" fontId="8" numFmtId="0" xfId="0" applyAlignment="1" applyBorder="1" applyFont="1">
      <alignment horizontal="center"/>
    </xf>
    <xf borderId="14" fillId="10" fontId="2" numFmtId="2" xfId="0" applyAlignment="1" applyBorder="1" applyFont="1" applyNumberFormat="1">
      <alignment horizontal="center"/>
    </xf>
    <xf borderId="14" fillId="10" fontId="2" numFmtId="0" xfId="0" applyAlignment="1" applyBorder="1" applyFont="1">
      <alignment horizontal="center"/>
    </xf>
    <xf borderId="15" fillId="9" fontId="2" numFmtId="0" xfId="0" applyBorder="1" applyFont="1"/>
    <xf borderId="14" fillId="7" fontId="8" numFmtId="0" xfId="0" applyAlignment="1" applyBorder="1" applyFont="1">
      <alignment vertical="center"/>
    </xf>
    <xf borderId="14" fillId="7" fontId="2" numFmtId="164" xfId="0" applyAlignment="1" applyBorder="1" applyFont="1" applyNumberFormat="1">
      <alignment horizontal="center"/>
    </xf>
    <xf borderId="14" fillId="7" fontId="8" numFmtId="164" xfId="0" applyAlignment="1" applyBorder="1" applyFont="1" applyNumberFormat="1">
      <alignment horizontal="center"/>
    </xf>
    <xf borderId="14" fillId="7" fontId="8" numFmtId="2" xfId="0" applyAlignment="1" applyBorder="1" applyFont="1" applyNumberFormat="1">
      <alignment horizontal="center"/>
    </xf>
    <xf borderId="14" fillId="7" fontId="8" numFmtId="0" xfId="0" applyAlignment="1" applyBorder="1" applyFont="1">
      <alignment horizontal="center"/>
    </xf>
    <xf borderId="14" fillId="7" fontId="2" numFmtId="2" xfId="0" applyAlignment="1" applyBorder="1" applyFont="1" applyNumberFormat="1">
      <alignment horizontal="center"/>
    </xf>
    <xf borderId="14" fillId="7" fontId="2" numFmtId="0" xfId="0" applyAlignment="1" applyBorder="1" applyFont="1">
      <alignment horizontal="center"/>
    </xf>
    <xf borderId="14" fillId="10" fontId="2" numFmtId="164" xfId="0" applyAlignment="1" applyBorder="1" applyFont="1" applyNumberFormat="1">
      <alignment horizontal="center" readingOrder="0"/>
    </xf>
    <xf borderId="16" fillId="9" fontId="2" numFmtId="0" xfId="0" applyBorder="1" applyFont="1"/>
    <xf borderId="14" fillId="10" fontId="8" numFmtId="0" xfId="0" applyBorder="1" applyFont="1"/>
    <xf borderId="14" fillId="10" fontId="11" numFmtId="0" xfId="0" applyAlignment="1" applyBorder="1" applyFont="1">
      <alignment vertical="center"/>
    </xf>
    <xf borderId="14" fillId="7" fontId="2" numFmtId="0" xfId="0" applyBorder="1" applyFont="1"/>
    <xf borderId="14" fillId="7" fontId="8" numFmtId="0" xfId="0" applyBorder="1" applyFont="1"/>
    <xf borderId="14" fillId="10" fontId="2" numFmtId="0" xfId="0" applyBorder="1" applyFont="1"/>
    <xf borderId="17" fillId="7" fontId="8" numFmtId="0" xfId="0" applyBorder="1" applyFont="1"/>
    <xf borderId="14" fillId="8" fontId="12" numFmtId="0" xfId="0" applyAlignment="1" applyBorder="1" applyFont="1">
      <alignment horizontal="center"/>
    </xf>
    <xf borderId="14" fillId="10" fontId="13" numFmtId="0" xfId="0" applyAlignment="1" applyBorder="1" applyFont="1">
      <alignment vertical="center"/>
    </xf>
    <xf borderId="14" fillId="7" fontId="13" numFmtId="0" xfId="0" applyAlignment="1" applyBorder="1" applyFont="1">
      <alignment vertical="center"/>
    </xf>
    <xf borderId="14" fillId="10" fontId="13" numFmtId="0" xfId="0" applyBorder="1" applyFont="1"/>
    <xf borderId="14" fillId="10" fontId="14" numFmtId="0" xfId="0" applyAlignment="1" applyBorder="1" applyFont="1">
      <alignment vertical="center"/>
    </xf>
    <xf borderId="14" fillId="7" fontId="13" numFmtId="0" xfId="0" applyBorder="1" applyFont="1"/>
    <xf borderId="14" fillId="7" fontId="2" numFmtId="164" xfId="0" applyAlignment="1" applyBorder="1" applyFont="1" applyNumberFormat="1">
      <alignment horizontal="center" readingOrder="0"/>
    </xf>
    <xf borderId="2" fillId="10" fontId="8" numFmtId="0" xfId="0" applyBorder="1" applyFont="1"/>
    <xf borderId="14" fillId="8" fontId="10" numFmtId="165" xfId="0" applyAlignment="1" applyBorder="1" applyFont="1" applyNumberFormat="1">
      <alignment horizontal="center"/>
    </xf>
    <xf borderId="14" fillId="10" fontId="8" numFmtId="165" xfId="0" applyAlignment="1" applyBorder="1" applyFont="1" applyNumberFormat="1">
      <alignment horizontal="center"/>
    </xf>
    <xf borderId="14" fillId="7" fontId="8" numFmtId="165" xfId="0" applyAlignment="1" applyBorder="1" applyFont="1" applyNumberFormat="1">
      <alignment horizontal="center"/>
    </xf>
    <xf borderId="14" fillId="10" fontId="8" numFmtId="165" xfId="0" applyBorder="1" applyFont="1" applyNumberFormat="1"/>
    <xf borderId="14" fillId="7" fontId="8" numFmtId="165" xfId="0" applyBorder="1" applyFont="1" applyNumberFormat="1"/>
    <xf borderId="0" fillId="0" fontId="8" numFmtId="165" xfId="0" applyFont="1" applyNumberFormat="1"/>
    <xf borderId="17" fillId="8" fontId="9" numFmtId="0" xfId="0" applyAlignment="1" applyBorder="1" applyFont="1">
      <alignment horizontal="center"/>
    </xf>
    <xf borderId="17" fillId="8" fontId="10" numFmtId="0" xfId="0" applyAlignment="1" applyBorder="1" applyFont="1">
      <alignment horizontal="center"/>
    </xf>
    <xf borderId="18" fillId="10" fontId="8" numFmtId="0" xfId="0" applyAlignment="1" applyBorder="1" applyFont="1">
      <alignment vertical="center"/>
    </xf>
    <xf borderId="19" fillId="10" fontId="8" numFmtId="2" xfId="0" applyAlignment="1" applyBorder="1" applyFont="1" applyNumberFormat="1">
      <alignment horizontal="center"/>
    </xf>
    <xf borderId="18" fillId="7" fontId="8" numFmtId="0" xfId="0" applyAlignment="1" applyBorder="1" applyFont="1">
      <alignment vertical="center"/>
    </xf>
    <xf borderId="19" fillId="7" fontId="8" numFmtId="2" xfId="0" applyAlignment="1" applyBorder="1" applyFont="1" applyNumberFormat="1">
      <alignment horizontal="center"/>
    </xf>
    <xf borderId="20" fillId="10" fontId="8" numFmtId="164" xfId="0" applyAlignment="1" applyBorder="1" applyFont="1" applyNumberFormat="1">
      <alignment horizontal="center"/>
    </xf>
    <xf borderId="2" fillId="3" fontId="8" numFmtId="0" xfId="0" applyAlignment="1" applyBorder="1" applyFont="1">
      <alignment horizontal="center"/>
    </xf>
    <xf borderId="0" fillId="0" fontId="8" numFmtId="0" xfId="0" applyAlignment="1" applyFont="1">
      <alignment horizontal="center"/>
    </xf>
    <xf borderId="14" fillId="8" fontId="10" numFmtId="164" xfId="0" applyAlignment="1" applyBorder="1" applyFont="1" applyNumberFormat="1">
      <alignment horizontal="center"/>
    </xf>
    <xf borderId="19" fillId="10" fontId="8" numFmtId="164" xfId="0" applyAlignment="1" applyBorder="1" applyFont="1" applyNumberFormat="1">
      <alignment horizontal="center"/>
    </xf>
    <xf borderId="19" fillId="7" fontId="8" numFmtId="164" xfId="0" applyAlignment="1" applyBorder="1" applyFont="1" applyNumberFormat="1">
      <alignment horizontal="center"/>
    </xf>
    <xf borderId="18" fillId="10" fontId="8" numFmtId="0" xfId="0" applyBorder="1" applyFont="1"/>
    <xf borderId="18" fillId="10" fontId="11" numFmtId="0" xfId="0" applyAlignment="1" applyBorder="1" applyFont="1">
      <alignment vertical="center"/>
    </xf>
    <xf borderId="18" fillId="7" fontId="2" numFmtId="0" xfId="0" applyBorder="1" applyFont="1"/>
    <xf borderId="18" fillId="10" fontId="2" numFmtId="0" xfId="0" applyBorder="1" applyFont="1"/>
    <xf borderId="18" fillId="7" fontId="8" numFmtId="0" xfId="0" applyBorder="1" applyFont="1"/>
    <xf borderId="21" fillId="10" fontId="2" numFmtId="0" xfId="0" applyBorder="1" applyFont="1"/>
    <xf borderId="22" fillId="10" fontId="8" numFmtId="164" xfId="0" applyAlignment="1" applyBorder="1" applyFont="1" applyNumberFormat="1">
      <alignment horizontal="center"/>
    </xf>
    <xf borderId="17" fillId="10" fontId="8" numFmtId="2" xfId="0" applyAlignment="1" applyBorder="1" applyFont="1" applyNumberFormat="1">
      <alignment horizontal="center"/>
    </xf>
    <xf borderId="17" fillId="10" fontId="8" numFmtId="164" xfId="0" applyAlignment="1" applyBorder="1" applyFont="1" applyNumberFormat="1">
      <alignment horizontal="center"/>
    </xf>
    <xf borderId="0" fillId="0" fontId="8" numFmtId="164" xfId="0" applyAlignment="1" applyFont="1" applyNumberFormat="1">
      <alignment horizontal="center"/>
    </xf>
    <xf borderId="14" fillId="0" fontId="2" numFmtId="0" xfId="0" applyBorder="1" applyFont="1"/>
    <xf borderId="14" fillId="0" fontId="2" numFmtId="164" xfId="0" applyAlignment="1" applyBorder="1" applyFont="1" applyNumberFormat="1">
      <alignment horizontal="center"/>
    </xf>
    <xf borderId="14" fillId="0" fontId="8" numFmtId="164" xfId="0" applyAlignment="1" applyBorder="1" applyFont="1" applyNumberFormat="1">
      <alignment horizontal="center"/>
    </xf>
    <xf borderId="14" fillId="0" fontId="8" numFmtId="2" xfId="0" applyAlignment="1" applyBorder="1" applyFont="1" applyNumberFormat="1">
      <alignment horizontal="center"/>
    </xf>
    <xf borderId="14" fillId="0" fontId="8" numFmtId="0" xfId="0" applyBorder="1" applyFont="1"/>
    <xf borderId="14" fillId="0" fontId="2" numFmtId="2" xfId="0" applyAlignment="1" applyBorder="1" applyFont="1" applyNumberFormat="1">
      <alignment horizontal="center"/>
    </xf>
    <xf borderId="14" fillId="0" fontId="2" numFmtId="0" xfId="0" applyAlignment="1" applyBorder="1" applyFont="1">
      <alignment horizontal="center"/>
    </xf>
    <xf borderId="23" fillId="0" fontId="15" numFmtId="0" xfId="0" applyAlignment="1" applyBorder="1" applyFont="1">
      <alignment horizontal="center" shrinkToFit="0" vertical="top" wrapText="1"/>
    </xf>
    <xf borderId="24" fillId="0" fontId="3" numFmtId="0" xfId="0" applyBorder="1" applyFont="1"/>
    <xf borderId="25" fillId="0" fontId="3" numFmtId="0" xfId="0" applyBorder="1" applyFont="1"/>
    <xf borderId="26" fillId="0" fontId="3" numFmtId="0" xfId="0" applyBorder="1" applyFont="1"/>
    <xf borderId="27" fillId="0" fontId="3" numFmtId="0" xfId="0" applyBorder="1" applyFont="1"/>
    <xf borderId="28" fillId="0" fontId="3" numFmtId="0" xfId="0" applyBorder="1" applyFont="1"/>
    <xf borderId="29" fillId="5" fontId="16" numFmtId="0" xfId="0" applyAlignment="1" applyBorder="1" applyFont="1">
      <alignment horizontal="center" shrinkToFit="0" vertical="center" wrapText="1"/>
    </xf>
    <xf borderId="30" fillId="0" fontId="3" numFmtId="0" xfId="0" applyBorder="1" applyFont="1"/>
    <xf borderId="31" fillId="0" fontId="3" numFmtId="0" xfId="0" applyBorder="1" applyFont="1"/>
    <xf borderId="4" fillId="0" fontId="17" numFmtId="0" xfId="0" applyBorder="1" applyFont="1"/>
    <xf borderId="29" fillId="5" fontId="16" numFmtId="0" xfId="0" applyAlignment="1" applyBorder="1" applyFont="1">
      <alignment horizontal="center"/>
    </xf>
    <xf borderId="29" fillId="0" fontId="18" numFmtId="0" xfId="0" applyBorder="1" applyFont="1"/>
    <xf borderId="29" fillId="11" fontId="19" numFmtId="0" xfId="0" applyAlignment="1" applyBorder="1" applyFill="1" applyFont="1">
      <alignment horizontal="center"/>
    </xf>
    <xf borderId="4" fillId="0" fontId="15" numFmtId="0" xfId="0" applyAlignment="1" applyBorder="1" applyFont="1">
      <alignment shrinkToFit="0" vertical="top" wrapText="1"/>
    </xf>
    <xf borderId="4" fillId="0" fontId="15" numFmtId="0" xfId="0" applyAlignment="1" applyBorder="1" applyFont="1">
      <alignment horizontal="left" shrinkToFit="0" vertical="top" wrapText="1"/>
    </xf>
    <xf borderId="4" fillId="0" fontId="20" numFmtId="0" xfId="0" applyAlignment="1" applyBorder="1" applyFont="1">
      <alignment horizontal="center" shrinkToFit="0" vertical="top" wrapText="1"/>
    </xf>
    <xf borderId="4" fillId="0" fontId="21" numFmtId="0" xfId="0" applyAlignment="1" applyBorder="1" applyFont="1">
      <alignment horizontal="left" shrinkToFit="0" vertical="top" wrapText="1"/>
    </xf>
    <xf borderId="4" fillId="0" fontId="2" numFmtId="164" xfId="0" applyAlignment="1" applyBorder="1" applyFont="1" applyNumberFormat="1">
      <alignment horizontal="center" vertical="center"/>
    </xf>
    <xf borderId="4" fillId="0" fontId="8" numFmtId="164" xfId="0" applyAlignment="1" applyBorder="1" applyFont="1" applyNumberFormat="1">
      <alignment horizontal="center" vertical="center"/>
    </xf>
    <xf borderId="4" fillId="0" fontId="2" numFmtId="0" xfId="0" applyAlignment="1" applyBorder="1" applyFont="1">
      <alignment horizontal="left" shrinkToFit="0" vertical="top" wrapText="1"/>
    </xf>
    <xf borderId="4" fillId="0" fontId="8" numFmtId="164" xfId="0" applyAlignment="1" applyBorder="1" applyFont="1" applyNumberFormat="1">
      <alignment horizontal="center" shrinkToFit="0" vertical="center" wrapText="1"/>
    </xf>
    <xf borderId="4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2" numFmtId="0" xfId="0" applyBorder="1" applyFont="1"/>
    <xf borderId="27" fillId="0" fontId="2" numFmtId="0" xfId="0" applyBorder="1" applyFont="1"/>
    <xf borderId="28" fillId="0" fontId="2" numFmtId="0" xfId="0" applyBorder="1" applyFont="1"/>
    <xf borderId="24" fillId="0" fontId="2" numFmtId="0" xfId="0" applyAlignment="1" applyBorder="1" applyFont="1">
      <alignment horizontal="center"/>
    </xf>
    <xf borderId="6" fillId="12" fontId="22" numFmtId="0" xfId="0" applyAlignment="1" applyBorder="1" applyFill="1" applyFont="1">
      <alignment horizontal="center" readingOrder="0" vertical="center"/>
    </xf>
    <xf borderId="14" fillId="13" fontId="10" numFmtId="0" xfId="0" applyBorder="1" applyFill="1" applyFont="1"/>
    <xf borderId="14" fillId="14" fontId="8" numFmtId="0" xfId="0" applyAlignment="1" applyBorder="1" applyFill="1" applyFont="1">
      <alignment horizontal="center"/>
    </xf>
    <xf borderId="32" fillId="13" fontId="10" numFmtId="0" xfId="0" applyBorder="1" applyFont="1"/>
    <xf borderId="33" fillId="0" fontId="3" numFmtId="0" xfId="0" applyBorder="1" applyFont="1"/>
    <xf borderId="34" fillId="0" fontId="3" numFmtId="0" xfId="0" applyBorder="1" applyFont="1"/>
    <xf borderId="32" fillId="14" fontId="8" numFmtId="0" xfId="0" applyBorder="1" applyFont="1"/>
    <xf borderId="6" fillId="13" fontId="10" numFmtId="0" xfId="0" applyAlignment="1" applyBorder="1" applyFont="1">
      <alignment vertical="center"/>
    </xf>
    <xf borderId="14" fillId="13" fontId="10" numFmtId="0" xfId="0" applyAlignment="1" applyBorder="1" applyFont="1">
      <alignment horizontal="center"/>
    </xf>
    <xf borderId="14" fillId="14" fontId="8" numFmtId="0" xfId="0" applyBorder="1" applyFont="1"/>
    <xf borderId="32" fillId="13" fontId="10" numFmtId="0" xfId="0" applyAlignment="1" applyBorder="1" applyFont="1">
      <alignment vertical="center"/>
    </xf>
    <xf borderId="14" fillId="13" fontId="23" numFmtId="0" xfId="0" applyAlignment="1" applyBorder="1" applyFont="1">
      <alignment horizontal="center" vertical="center"/>
    </xf>
    <xf borderId="6" fillId="14" fontId="11" numFmtId="0" xfId="0" applyAlignment="1" applyBorder="1" applyFont="1">
      <alignment shrinkToFit="0" vertical="top" wrapText="1"/>
    </xf>
    <xf borderId="32" fillId="15" fontId="10" numFmtId="0" xfId="0" applyAlignment="1" applyBorder="1" applyFill="1" applyFont="1">
      <alignment vertical="center"/>
    </xf>
    <xf borderId="14" fillId="16" fontId="8" numFmtId="2" xfId="0" applyAlignment="1" applyBorder="1" applyFill="1" applyFont="1" applyNumberFormat="1">
      <alignment horizontal="center" vertical="center"/>
    </xf>
    <xf borderId="14" fillId="16" fontId="2" numFmtId="2" xfId="0" applyAlignment="1" applyBorder="1" applyFont="1" applyNumberFormat="1">
      <alignment horizontal="center" vertical="center"/>
    </xf>
    <xf borderId="35" fillId="0" fontId="3" numFmtId="0" xfId="0" applyBorder="1" applyFont="1"/>
    <xf borderId="36" fillId="0" fontId="3" numFmtId="0" xfId="0" applyBorder="1" applyFont="1"/>
    <xf borderId="32" fillId="12" fontId="10" numFmtId="0" xfId="0" applyAlignment="1" applyBorder="1" applyFont="1">
      <alignment vertical="center"/>
    </xf>
    <xf borderId="14" fillId="7" fontId="8" numFmtId="1" xfId="0" applyAlignment="1" applyBorder="1" applyFont="1" applyNumberFormat="1">
      <alignment horizontal="center" vertical="center"/>
    </xf>
    <xf borderId="14" fillId="7" fontId="8" numFmtId="0" xfId="0" applyAlignment="1" applyBorder="1" applyFont="1">
      <alignment horizontal="center" vertical="center"/>
    </xf>
    <xf borderId="14" fillId="7" fontId="8" numFmtId="166" xfId="0" applyAlignment="1" applyBorder="1" applyFont="1" applyNumberFormat="1">
      <alignment horizontal="center" vertical="center"/>
    </xf>
    <xf borderId="32" fillId="17" fontId="10" numFmtId="0" xfId="0" applyAlignment="1" applyBorder="1" applyFill="1" applyFont="1">
      <alignment vertical="center"/>
    </xf>
    <xf borderId="14" fillId="2" fontId="8" numFmtId="0" xfId="0" applyAlignment="1" applyBorder="1" applyFont="1">
      <alignment horizontal="center" vertical="center"/>
    </xf>
    <xf borderId="14" fillId="2" fontId="8" numFmtId="166" xfId="0" applyAlignment="1" applyBorder="1" applyFont="1" applyNumberFormat="1">
      <alignment horizontal="center" vertical="center"/>
    </xf>
    <xf borderId="14" fillId="2" fontId="2" numFmtId="166" xfId="0" applyAlignment="1" applyBorder="1" applyFont="1" applyNumberFormat="1">
      <alignment horizontal="center" vertical="center"/>
    </xf>
    <xf borderId="14" fillId="14" fontId="8" numFmtId="164" xfId="0" applyAlignment="1" applyBorder="1" applyFont="1" applyNumberFormat="1">
      <alignment horizontal="center" vertical="center"/>
    </xf>
    <xf borderId="37" fillId="13" fontId="10" numFmtId="0" xfId="0" applyAlignment="1" applyBorder="1" applyFont="1">
      <alignment vertical="center"/>
    </xf>
    <xf borderId="6" fillId="14" fontId="8" numFmtId="164" xfId="0" applyAlignment="1" applyBorder="1" applyFont="1" applyNumberFormat="1">
      <alignment horizontal="center" vertical="center"/>
    </xf>
    <xf borderId="6" fillId="14" fontId="8" numFmtId="0" xfId="0" applyAlignment="1" applyBorder="1" applyFont="1">
      <alignment horizontal="left" shrinkToFit="0" vertical="center" wrapText="1"/>
    </xf>
    <xf borderId="38" fillId="0" fontId="3" numFmtId="0" xfId="0" applyBorder="1" applyFont="1"/>
    <xf borderId="37" fillId="13" fontId="7" numFmtId="0" xfId="0" applyAlignment="1" applyBorder="1" applyFont="1">
      <alignment horizontal="center" vertical="center"/>
    </xf>
    <xf borderId="6" fillId="13" fontId="24" numFmtId="0" xfId="0" applyAlignment="1" applyBorder="1" applyFont="1">
      <alignment horizontal="center" vertical="center"/>
    </xf>
    <xf borderId="39" fillId="0" fontId="3" numFmtId="0" xfId="0" applyBorder="1" applyFont="1"/>
    <xf borderId="14" fillId="2" fontId="8" numFmtId="0" xfId="0" applyAlignment="1" applyBorder="1" applyFont="1">
      <alignment horizontal="center"/>
    </xf>
    <xf borderId="14" fillId="2" fontId="8" numFmtId="164" xfId="0" applyAlignment="1" applyBorder="1" applyFont="1" applyNumberFormat="1">
      <alignment horizontal="center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hyperlink" Target="#Intervcom!A1" TargetMode="External"/><Relationship Id="rId22" Type="http://schemas.openxmlformats.org/officeDocument/2006/relationships/hyperlink" Target="#Higie_Segu_trab!A1" TargetMode="External"/><Relationship Id="rId21" Type="http://schemas.openxmlformats.org/officeDocument/2006/relationships/hyperlink" Target="#ISC!A1" TargetMode="External"/><Relationship Id="rId24" Type="http://schemas.openxmlformats.org/officeDocument/2006/relationships/hyperlink" Target="#Boletim!A1" TargetMode="External"/><Relationship Id="rId23" Type="http://schemas.openxmlformats.org/officeDocument/2006/relationships/hyperlink" Target="#Hist_cult_des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ING!A1" TargetMode="External"/><Relationship Id="rId9" Type="http://schemas.openxmlformats.org/officeDocument/2006/relationships/hyperlink" Target="#SOC!A1" TargetMode="External"/><Relationship Id="rId26" Type="http://schemas.openxmlformats.org/officeDocument/2006/relationships/hyperlink" Target="#Pro_Cri_Desi!A1" TargetMode="External"/><Relationship Id="rId25" Type="http://schemas.openxmlformats.org/officeDocument/2006/relationships/hyperlink" Target="#ALNS!A1" TargetMode="External"/><Relationship Id="rId28" Type="http://schemas.openxmlformats.org/officeDocument/2006/relationships/hyperlink" Target="#Desen_Pesq_Mercado!A1" TargetMode="External"/><Relationship Id="rId27" Type="http://schemas.openxmlformats.org/officeDocument/2006/relationships/hyperlink" Target="#Funda_desenho!A1" TargetMode="External"/><Relationship Id="rId5" Type="http://schemas.openxmlformats.org/officeDocument/2006/relationships/hyperlink" Target="#ESP!A1" TargetMode="External"/><Relationship Id="rId6" Type="http://schemas.openxmlformats.org/officeDocument/2006/relationships/hyperlink" Target="#HIST!A1" TargetMode="External"/><Relationship Id="rId29" Type="http://schemas.openxmlformats.org/officeDocument/2006/relationships/hyperlink" Target="#Modela_Graf_cal!A1" TargetMode="External"/><Relationship Id="rId7" Type="http://schemas.openxmlformats.org/officeDocument/2006/relationships/hyperlink" Target="#GEO!A1" TargetMode="External"/><Relationship Id="rId8" Type="http://schemas.openxmlformats.org/officeDocument/2006/relationships/hyperlink" Target="#FIL!A1" TargetMode="External"/><Relationship Id="rId31" Type="http://schemas.openxmlformats.org/officeDocument/2006/relationships/hyperlink" Target="#SustentMat!A1" TargetMode="External"/><Relationship Id="rId30" Type="http://schemas.openxmlformats.org/officeDocument/2006/relationships/hyperlink" Target="#Pro_Cri_Desi!A1" TargetMode="External"/><Relationship Id="rId11" Type="http://schemas.openxmlformats.org/officeDocument/2006/relationships/hyperlink" Target="#FIS!A1" TargetMode="External"/><Relationship Id="rId33" Type="http://schemas.openxmlformats.org/officeDocument/2006/relationships/hyperlink" Target="#Proces_cria_designII!A1" TargetMode="External"/><Relationship Id="rId10" Type="http://schemas.openxmlformats.org/officeDocument/2006/relationships/hyperlink" Target="#QUI!A1" TargetMode="External"/><Relationship Id="rId32" Type="http://schemas.openxmlformats.org/officeDocument/2006/relationships/hyperlink" Target="#Modelagem_plana_Cal!A1" TargetMode="External"/><Relationship Id="rId13" Type="http://schemas.openxmlformats.org/officeDocument/2006/relationships/hyperlink" Target="#MAT!A1" TargetMode="External"/><Relationship Id="rId35" Type="http://schemas.openxmlformats.org/officeDocument/2006/relationships/hyperlink" Target="#DesProjeto1!A1" TargetMode="External"/><Relationship Id="rId12" Type="http://schemas.openxmlformats.org/officeDocument/2006/relationships/hyperlink" Target="#BIO!A1" TargetMode="External"/><Relationship Id="rId34" Type="http://schemas.openxmlformats.org/officeDocument/2006/relationships/hyperlink" Target="#Modela_Cal_3D!A1" TargetMode="External"/><Relationship Id="rId15" Type="http://schemas.openxmlformats.org/officeDocument/2006/relationships/hyperlink" Target="#Prota_juvenil!A1" TargetMode="External"/><Relationship Id="rId37" Type="http://schemas.openxmlformats.org/officeDocument/2006/relationships/hyperlink" Target="#Gest_logis_Inov!A1" TargetMode="External"/><Relationship Id="rId14" Type="http://schemas.openxmlformats.org/officeDocument/2006/relationships/hyperlink" Target="#EstudoOrientado!A1" TargetMode="External"/><Relationship Id="rId36" Type="http://schemas.openxmlformats.org/officeDocument/2006/relationships/hyperlink" Target="#Desenv_de_Projeto2!A1" TargetMode="External"/><Relationship Id="rId17" Type="http://schemas.openxmlformats.org/officeDocument/2006/relationships/hyperlink" Target="#ELET!A1" TargetMode="External"/><Relationship Id="rId39" Type="http://schemas.openxmlformats.org/officeDocument/2006/relationships/hyperlink" Target="#Plan_Contr_Prod_desig!A1" TargetMode="External"/><Relationship Id="rId16" Type="http://schemas.openxmlformats.org/officeDocument/2006/relationships/hyperlink" Target="#Pratica_experi!A1" TargetMode="External"/><Relationship Id="rId38" Type="http://schemas.openxmlformats.org/officeDocument/2006/relationships/hyperlink" Target="#Metod_Cientif_design!A1" TargetMode="External"/><Relationship Id="rId19" Type="http://schemas.openxmlformats.org/officeDocument/2006/relationships/hyperlink" Target="#Educ_tec_mid!A1" TargetMode="External"/><Relationship Id="rId18" Type="http://schemas.openxmlformats.org/officeDocument/2006/relationships/hyperlink" Target="#Projeto_de_vida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609600</xdr:colOff>
      <xdr:row>8</xdr:row>
      <xdr:rowOff>85725</xdr:rowOff>
    </xdr:from>
    <xdr:ext cx="6353175" cy="1038225"/>
    <xdr:sp>
      <xdr:nvSpPr>
        <xdr:cNvPr id="3" name="Shape 3"/>
        <xdr:cNvSpPr txBox="1"/>
      </xdr:nvSpPr>
      <xdr:spPr>
        <a:xfrm>
          <a:off x="2174175" y="3265650"/>
          <a:ext cx="6343650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1° A Design de calçados</a:t>
          </a:r>
          <a:endParaRPr sz="1400"/>
        </a:p>
      </xdr:txBody>
    </xdr:sp>
    <xdr:clientData fLocksWithSheet="0"/>
  </xdr:oneCellAnchor>
  <xdr:oneCellAnchor>
    <xdr:from>
      <xdr:col>6</xdr:col>
      <xdr:colOff>276225</xdr:colOff>
      <xdr:row>1</xdr:row>
      <xdr:rowOff>161925</xdr:rowOff>
    </xdr:from>
    <xdr:ext cx="4933950" cy="1038225"/>
    <xdr:sp>
      <xdr:nvSpPr>
        <xdr:cNvPr id="4" name="Shape 4"/>
        <xdr:cNvSpPr txBox="1"/>
      </xdr:nvSpPr>
      <xdr:spPr>
        <a:xfrm>
          <a:off x="2882644" y="3265650"/>
          <a:ext cx="4926712" cy="10287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4800"/>
            <a:buFont typeface="Calibri"/>
            <a:buNone/>
          </a:pPr>
          <a:r>
            <a:rPr lang="en-US" sz="4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 2023</a:t>
          </a:r>
          <a:endParaRPr sz="1400"/>
        </a:p>
      </xdr:txBody>
    </xdr:sp>
    <xdr:clientData fLocksWithSheet="0"/>
  </xdr:oneCellAnchor>
  <xdr:oneCellAnchor>
    <xdr:from>
      <xdr:col>6</xdr:col>
      <xdr:colOff>600075</xdr:colOff>
      <xdr:row>16</xdr:row>
      <xdr:rowOff>0</xdr:rowOff>
    </xdr:from>
    <xdr:ext cx="4267200" cy="809625"/>
    <xdr:sp>
      <xdr:nvSpPr>
        <xdr:cNvPr id="5" name="Shape 5">
          <a:hlinkClick r:id="rId1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6</xdr:col>
      <xdr:colOff>590550</xdr:colOff>
      <xdr:row>21</xdr:row>
      <xdr:rowOff>95250</xdr:rowOff>
    </xdr:from>
    <xdr:ext cx="4267200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104775</xdr:colOff>
      <xdr:row>16</xdr:row>
      <xdr:rowOff>133350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INGLÊS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19</xdr:row>
      <xdr:rowOff>47625</xdr:rowOff>
    </xdr:from>
    <xdr:ext cx="2847975" cy="390525"/>
    <xdr:sp>
      <xdr:nvSpPr>
        <xdr:cNvPr id="11" name="Shape 11">
          <a:hlinkClick r:id="rId5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ESPANHOL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21</xdr:row>
      <xdr:rowOff>133350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24</xdr:row>
      <xdr:rowOff>9525</xdr:rowOff>
    </xdr:from>
    <xdr:ext cx="2847975" cy="371475"/>
    <xdr:sp>
      <xdr:nvSpPr>
        <xdr:cNvPr id="13" name="Shape 13">
          <a:hlinkClick r:id="rId7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26</xdr:row>
      <xdr:rowOff>85725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29</xdr:row>
      <xdr:rowOff>0</xdr:rowOff>
    </xdr:from>
    <xdr:ext cx="2847975" cy="371475"/>
    <xdr:sp>
      <xdr:nvSpPr>
        <xdr:cNvPr id="15" name="Shape 15">
          <a:hlinkClick r:id="rId9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31</xdr:row>
      <xdr:rowOff>104775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34</xdr:row>
      <xdr:rowOff>19050</xdr:rowOff>
    </xdr:from>
    <xdr:ext cx="2847975" cy="390525"/>
    <xdr:sp>
      <xdr:nvSpPr>
        <xdr:cNvPr id="17" name="Shape 17">
          <a:hlinkClick r:id="rId1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36</xdr:row>
      <xdr:rowOff>142875</xdr:rowOff>
    </xdr:from>
    <xdr:ext cx="2847975" cy="390525"/>
    <xdr:sp>
      <xdr:nvSpPr>
        <xdr:cNvPr id="18" name="Shape 18">
          <a:hlinkClick r:id="rId1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39</xdr:row>
      <xdr:rowOff>95250</xdr:rowOff>
    </xdr:from>
    <xdr:ext cx="2847975" cy="390525"/>
    <xdr:sp>
      <xdr:nvSpPr>
        <xdr:cNvPr id="19" name="Shape 19">
          <a:hlinkClick r:id="rId13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123825</xdr:rowOff>
    </xdr:from>
    <xdr:ext cx="2762250" cy="390525"/>
    <xdr:sp>
      <xdr:nvSpPr>
        <xdr:cNvPr id="20" name="Shape 20">
          <a:hlinkClick r:id="rId1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47625</xdr:rowOff>
    </xdr:from>
    <xdr:ext cx="2771775" cy="390525"/>
    <xdr:sp>
      <xdr:nvSpPr>
        <xdr:cNvPr id="21" name="Shape 21">
          <a:hlinkClick r:id="rId15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PROTAGONISMO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JUVENI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14</xdr:row>
      <xdr:rowOff>19050</xdr:rowOff>
    </xdr:from>
    <xdr:ext cx="2771775" cy="390525"/>
    <xdr:sp>
      <xdr:nvSpPr>
        <xdr:cNvPr id="22" name="Shape 22">
          <a:hlinkClick r:id="rId16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PRÁTICAS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EXPERIMENTAIS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10</xdr:col>
      <xdr:colOff>209550</xdr:colOff>
      <xdr:row>8</xdr:row>
      <xdr:rowOff>123825</xdr:rowOff>
    </xdr:from>
    <xdr:ext cx="2714625" cy="390525"/>
    <xdr:sp>
      <xdr:nvSpPr>
        <xdr:cNvPr id="23" name="Shape 23">
          <a:hlinkClick r:id="rId1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400"/>
        </a:p>
      </xdr:txBody>
    </xdr:sp>
    <xdr:clientData fLocksWithSheet="0"/>
  </xdr:oneCellAnchor>
  <xdr:oneCellAnchor>
    <xdr:from>
      <xdr:col>10</xdr:col>
      <xdr:colOff>209550</xdr:colOff>
      <xdr:row>11</xdr:row>
      <xdr:rowOff>57150</xdr:rowOff>
    </xdr:from>
    <xdr:ext cx="2714625" cy="390525"/>
    <xdr:sp>
      <xdr:nvSpPr>
        <xdr:cNvPr id="24" name="Shape 24">
          <a:hlinkClick r:id="rId1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400"/>
        </a:p>
      </xdr:txBody>
    </xdr:sp>
    <xdr:clientData fLocksWithSheet="0"/>
  </xdr:oneCellAnchor>
  <xdr:oneCellAnchor>
    <xdr:from>
      <xdr:col>15</xdr:col>
      <xdr:colOff>209550</xdr:colOff>
      <xdr:row>8</xdr:row>
      <xdr:rowOff>133350</xdr:rowOff>
    </xdr:from>
    <xdr:ext cx="2714625" cy="390525"/>
    <xdr:sp>
      <xdr:nvSpPr>
        <xdr:cNvPr id="25" name="Shape 25">
          <a:hlinkClick r:id="rId1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 TECNILOGICA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MIDIATICA 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209550</xdr:colOff>
      <xdr:row>11</xdr:row>
      <xdr:rowOff>66675</xdr:rowOff>
    </xdr:from>
    <xdr:ext cx="2714625" cy="390525"/>
    <xdr:sp>
      <xdr:nvSpPr>
        <xdr:cNvPr id="26" name="Shape 26">
          <a:hlinkClick r:id="rId2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209550</xdr:colOff>
      <xdr:row>13</xdr:row>
      <xdr:rowOff>171450</xdr:rowOff>
    </xdr:from>
    <xdr:ext cx="2714625" cy="390525"/>
    <xdr:sp>
      <xdr:nvSpPr>
        <xdr:cNvPr id="27" name="Shape 27">
          <a:hlinkClick r:id="rId2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190500</xdr:colOff>
      <xdr:row>16</xdr:row>
      <xdr:rowOff>85725</xdr:rowOff>
    </xdr:from>
    <xdr:ext cx="2733675" cy="390525"/>
    <xdr:sp>
      <xdr:nvSpPr>
        <xdr:cNvPr id="28" name="Shape 28">
          <a:hlinkClick r:id="rId22"/>
        </xdr:cNvPr>
        <xdr:cNvSpPr/>
      </xdr:nvSpPr>
      <xdr:spPr>
        <a:xfrm>
          <a:off x="3983925" y="3594263"/>
          <a:ext cx="2724150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8</xdr:row>
      <xdr:rowOff>133350</xdr:rowOff>
    </xdr:from>
    <xdr:ext cx="2714625" cy="390525"/>
    <xdr:sp>
      <xdr:nvSpPr>
        <xdr:cNvPr id="29" name="Shape 29">
          <a:hlinkClick r:id="rId2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CULTURA DO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30" name="Shape 30">
          <a:hlinkClick r:id="rId24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31" name="Shape 31">
          <a:hlinkClick r:id="rId25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11</xdr:row>
      <xdr:rowOff>66675</xdr:rowOff>
    </xdr:from>
    <xdr:ext cx="2714625" cy="390525"/>
    <xdr:sp>
      <xdr:nvSpPr>
        <xdr:cNvPr id="32" name="Shape 32">
          <a:hlinkClick r:id="rId2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E CRIAÇÃO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14</xdr:row>
      <xdr:rowOff>19050</xdr:rowOff>
    </xdr:from>
    <xdr:ext cx="2714625" cy="390525"/>
    <xdr:sp>
      <xdr:nvSpPr>
        <xdr:cNvPr id="33" name="Shape 33">
          <a:hlinkClick r:id="rId2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FUNDAMENTO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DO DESENHO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16</xdr:row>
      <xdr:rowOff>133350</xdr:rowOff>
    </xdr:from>
    <xdr:ext cx="2714625" cy="390525"/>
    <xdr:sp>
      <xdr:nvSpPr>
        <xdr:cNvPr id="34" name="Shape 34">
          <a:hlinkClick r:id="rId2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E PESQUISA DE MERCADO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19</xdr:row>
      <xdr:rowOff>38100</xdr:rowOff>
    </xdr:from>
    <xdr:ext cx="2714625" cy="390525"/>
    <xdr:sp>
      <xdr:nvSpPr>
        <xdr:cNvPr id="35" name="Shape 35">
          <a:hlinkClick r:id="rId2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GRAFICA DE CALÇADOS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21</xdr:row>
      <xdr:rowOff>152400</xdr:rowOff>
    </xdr:from>
    <xdr:ext cx="2714625" cy="390525"/>
    <xdr:sp>
      <xdr:nvSpPr>
        <xdr:cNvPr id="36" name="Shape 36">
          <a:hlinkClick r:id="rId3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DE FABRICAÇÃO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24</xdr:row>
      <xdr:rowOff>38100</xdr:rowOff>
    </xdr:from>
    <xdr:ext cx="2714625" cy="390525"/>
    <xdr:sp>
      <xdr:nvSpPr>
        <xdr:cNvPr id="37" name="Shape 37">
          <a:hlinkClick r:id="rId3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SUSTENTABILIDADE DE MATERIAIS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26</xdr:row>
      <xdr:rowOff>152400</xdr:rowOff>
    </xdr:from>
    <xdr:ext cx="2714625" cy="390525"/>
    <xdr:sp>
      <xdr:nvSpPr>
        <xdr:cNvPr id="38" name="Shape 38">
          <a:hlinkClick r:id="rId3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PLANA DE CALÇADOS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29</xdr:row>
      <xdr:rowOff>57150</xdr:rowOff>
    </xdr:from>
    <xdr:ext cx="2714625" cy="390525"/>
    <xdr:sp>
      <xdr:nvSpPr>
        <xdr:cNvPr id="39" name="Shape 39">
          <a:hlinkClick r:id="rId3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PROCESSO DE CRIAÇÃO DE DESIGN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31</xdr:row>
      <xdr:rowOff>171450</xdr:rowOff>
    </xdr:from>
    <xdr:ext cx="2714625" cy="390525"/>
    <xdr:sp>
      <xdr:nvSpPr>
        <xdr:cNvPr id="40" name="Shape 40">
          <a:hlinkClick r:id="rId3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DE CALÇADOS 3D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34</xdr:row>
      <xdr:rowOff>104775</xdr:rowOff>
    </xdr:from>
    <xdr:ext cx="2714625" cy="390525"/>
    <xdr:sp>
      <xdr:nvSpPr>
        <xdr:cNvPr id="41" name="Shape 41">
          <a:hlinkClick r:id="rId3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37</xdr:row>
      <xdr:rowOff>28575</xdr:rowOff>
    </xdr:from>
    <xdr:ext cx="2714625" cy="390525"/>
    <xdr:sp>
      <xdr:nvSpPr>
        <xdr:cNvPr id="42" name="Shape 42">
          <a:hlinkClick r:id="rId3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DESENVOLVIMENTO DE PROJETO II</a:t>
          </a:r>
          <a:endParaRPr sz="1200"/>
        </a:p>
      </xdr:txBody>
    </xdr:sp>
    <xdr:clientData fLocksWithSheet="0"/>
  </xdr:oneCellAnchor>
  <xdr:oneCellAnchor>
    <xdr:from>
      <xdr:col>20</xdr:col>
      <xdr:colOff>314325</xdr:colOff>
      <xdr:row>39</xdr:row>
      <xdr:rowOff>95250</xdr:rowOff>
    </xdr:from>
    <xdr:ext cx="2714625" cy="390525"/>
    <xdr:sp>
      <xdr:nvSpPr>
        <xdr:cNvPr id="43" name="Shape 43">
          <a:hlinkClick r:id="rId3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GESTÃO</a:t>
          </a:r>
          <a:r>
            <a:rPr lang="en-US" sz="1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LOGISTA E INOVAÇÃO DESIG. CALÇADOS</a:t>
          </a:r>
          <a:endParaRPr sz="1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41</xdr:row>
      <xdr:rowOff>171450</xdr:rowOff>
    </xdr:from>
    <xdr:ext cx="2714625" cy="390525"/>
    <xdr:sp>
      <xdr:nvSpPr>
        <xdr:cNvPr id="44" name="Shape 44">
          <a:hlinkClick r:id="rId3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METODOLOGIA CIENTIFICA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EM DESIGN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44</xdr:row>
      <xdr:rowOff>85725</xdr:rowOff>
    </xdr:from>
    <xdr:ext cx="2714625" cy="390525"/>
    <xdr:sp>
      <xdr:nvSpPr>
        <xdr:cNvPr id="45" name="Shape 45">
          <a:hlinkClick r:id="rId3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PLANEJAMENTO E CONTROLE DE PRODUÇÃO DE DESIGN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152400</xdr:rowOff>
    </xdr:from>
    <xdr:ext cx="2533650" cy="571500"/>
    <xdr:sp>
      <xdr:nvSpPr>
        <xdr:cNvPr id="46" name="Shape 46">
          <a:hlinkClick r:id="rId1"/>
        </xdr:cNvPr>
        <xdr:cNvSpPr/>
      </xdr:nvSpPr>
      <xdr:spPr>
        <a:xfrm>
          <a:off x="4083938" y="3503775"/>
          <a:ext cx="2524125" cy="552450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523875"/>
    <xdr:sp>
      <xdr:nvSpPr>
        <xdr:cNvPr id="47" name="Shape 47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48" name="Shape 48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49" name="Shape 49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50" name="Shape 50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51" name="Shape 51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52" name="Shape 52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53" name="Shape 53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54" name="Shape 54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55" name="Shape 55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56" name="Shape 56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57" name="Shape 57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33400"/>
    <xdr:sp>
      <xdr:nvSpPr>
        <xdr:cNvPr id="58" name="Shape 58">
          <a:hlinkClick r:id="rId1"/>
        </xdr:cNvPr>
        <xdr:cNvSpPr/>
      </xdr:nvSpPr>
      <xdr:spPr>
        <a:xfrm>
          <a:off x="4083938" y="3518063"/>
          <a:ext cx="2524125" cy="5238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504825"/>
    <xdr:sp>
      <xdr:nvSpPr>
        <xdr:cNvPr id="59" name="Shape 59">
          <a:hlinkClick r:id="rId2"/>
        </xdr:cNvPr>
        <xdr:cNvSpPr/>
      </xdr:nvSpPr>
      <xdr:spPr>
        <a:xfrm>
          <a:off x="4083938" y="3532350"/>
          <a:ext cx="2524125" cy="4953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60" name="Shape 60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61" name="Shape 61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62" name="Shape 62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63" name="Shape 63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64" name="Shape 64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65" name="Shape 65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66" name="Shape 66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67" name="Shape 67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68" name="Shape 68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69" name="Shape 69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70" name="Shape 70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71" name="Shape 71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72" name="Shape 72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73" name="Shape 73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74" name="Shape 74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75" name="Shape 75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76" name="Shape 76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77" name="Shape 77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13</xdr:row>
      <xdr:rowOff>0</xdr:rowOff>
    </xdr:from>
    <xdr:ext cx="2533650" cy="552450"/>
    <xdr:sp>
      <xdr:nvSpPr>
        <xdr:cNvPr id="78" name="Shape 78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16</xdr:row>
      <xdr:rowOff>28575</xdr:rowOff>
    </xdr:from>
    <xdr:ext cx="2533650" cy="523875"/>
    <xdr:sp>
      <xdr:nvSpPr>
        <xdr:cNvPr id="79" name="Shape 79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80" name="Shape 80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81" name="Shape 81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33400"/>
    <xdr:sp>
      <xdr:nvSpPr>
        <xdr:cNvPr id="82" name="Shape 82">
          <a:hlinkClick r:id="rId1"/>
        </xdr:cNvPr>
        <xdr:cNvSpPr/>
      </xdr:nvSpPr>
      <xdr:spPr>
        <a:xfrm>
          <a:off x="4083938" y="3518063"/>
          <a:ext cx="2524125" cy="5238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504825"/>
    <xdr:sp>
      <xdr:nvSpPr>
        <xdr:cNvPr id="83" name="Shape 83">
          <a:hlinkClick r:id="rId2"/>
        </xdr:cNvPr>
        <xdr:cNvSpPr/>
      </xdr:nvSpPr>
      <xdr:spPr>
        <a:xfrm>
          <a:off x="4083938" y="3532350"/>
          <a:ext cx="2524125" cy="4953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84" name="Shape 84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85" name="Shape 85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86" name="Shape 86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87" name="Shape 87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88" name="Shape 88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89" name="Shape 89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90" name="Shape 90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91" name="Shape 91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33400"/>
    <xdr:sp>
      <xdr:nvSpPr>
        <xdr:cNvPr id="92" name="Shape 92">
          <a:hlinkClick r:id="rId1"/>
        </xdr:cNvPr>
        <xdr:cNvSpPr/>
      </xdr:nvSpPr>
      <xdr:spPr>
        <a:xfrm>
          <a:off x="4083938" y="3518063"/>
          <a:ext cx="2524125" cy="5238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504825"/>
    <xdr:sp>
      <xdr:nvSpPr>
        <xdr:cNvPr id="93" name="Shape 93">
          <a:hlinkClick r:id="rId2"/>
        </xdr:cNvPr>
        <xdr:cNvSpPr/>
      </xdr:nvSpPr>
      <xdr:spPr>
        <a:xfrm>
          <a:off x="4083938" y="3532350"/>
          <a:ext cx="2524125" cy="4953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94" name="Shape 94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95" name="Shape 95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96" name="Shape 96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97" name="Shape 97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33400"/>
    <xdr:sp>
      <xdr:nvSpPr>
        <xdr:cNvPr id="98" name="Shape 98">
          <a:hlinkClick r:id="rId1"/>
        </xdr:cNvPr>
        <xdr:cNvSpPr/>
      </xdr:nvSpPr>
      <xdr:spPr>
        <a:xfrm>
          <a:off x="4083938" y="3518063"/>
          <a:ext cx="2524125" cy="5238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504825"/>
    <xdr:sp>
      <xdr:nvSpPr>
        <xdr:cNvPr id="99" name="Shape 99">
          <a:hlinkClick r:id="rId2"/>
        </xdr:cNvPr>
        <xdr:cNvSpPr/>
      </xdr:nvSpPr>
      <xdr:spPr>
        <a:xfrm>
          <a:off x="4083938" y="3532350"/>
          <a:ext cx="2524125" cy="4953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100" name="Shape 100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101" name="Shape 101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102" name="Shape 102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103" name="Shape 103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104" name="Shape 104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105" name="Shape 105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106" name="Shape 106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107" name="Shape 107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108" name="Shape 108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109" name="Shape 109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110" name="Shape 110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111" name="Shape 111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112" name="Shape 112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113" name="Shape 113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114" name="Shape 114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115" name="Shape 115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116" name="Shape 116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117" name="Shape 117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33650" cy="552450"/>
    <xdr:sp>
      <xdr:nvSpPr>
        <xdr:cNvPr id="118" name="Shape 118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28575</xdr:rowOff>
    </xdr:from>
    <xdr:ext cx="2533650" cy="523875"/>
    <xdr:sp>
      <xdr:nvSpPr>
        <xdr:cNvPr id="119" name="Shape 119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33650" cy="552450"/>
    <xdr:sp>
      <xdr:nvSpPr>
        <xdr:cNvPr id="120" name="Shape 120">
          <a:hlinkClick r:id="rId1"/>
        </xdr:cNvPr>
        <xdr:cNvSpPr/>
      </xdr:nvSpPr>
      <xdr:spPr>
        <a:xfrm>
          <a:off x="4083938" y="3508538"/>
          <a:ext cx="2524125" cy="5429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28575</xdr:rowOff>
    </xdr:from>
    <xdr:ext cx="2533650" cy="523875"/>
    <xdr:sp>
      <xdr:nvSpPr>
        <xdr:cNvPr id="121" name="Shape 121">
          <a:hlinkClick r:id="rId2"/>
        </xdr:cNvPr>
        <xdr:cNvSpPr/>
      </xdr:nvSpPr>
      <xdr:spPr>
        <a:xfrm>
          <a:off x="4083938" y="3522825"/>
          <a:ext cx="2524125" cy="5143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209550</xdr:colOff>
      <xdr:row>1</xdr:row>
      <xdr:rowOff>209550</xdr:rowOff>
    </xdr:from>
    <xdr:ext cx="847725" cy="190500"/>
    <xdr:sp>
      <xdr:nvSpPr>
        <xdr:cNvPr id="122" name="Shape 122">
          <a:hlinkClick r:id="rId1"/>
        </xdr:cNvPr>
        <xdr:cNvSpPr/>
      </xdr:nvSpPr>
      <xdr:spPr>
        <a:xfrm>
          <a:off x="4898325" y="3703800"/>
          <a:ext cx="895350" cy="15240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152400</xdr:colOff>
      <xdr:row>0</xdr:row>
      <xdr:rowOff>0</xdr:rowOff>
    </xdr:from>
    <xdr:ext cx="962025" cy="4667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438150</xdr:colOff>
      <xdr:row>0</xdr:row>
      <xdr:rowOff>28575</xdr:rowOff>
    </xdr:from>
    <xdr:ext cx="438150" cy="4572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6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7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8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9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0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1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2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3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4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5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6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7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8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19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0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1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2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3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4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5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6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7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8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29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0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1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2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3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4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5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6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7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38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1" width="14.43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7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6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7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6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7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6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7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6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7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6" t="s">
        <v>13</v>
      </c>
      <c r="B15" s="2"/>
      <c r="C15" s="2"/>
      <c r="D15" s="8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7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6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7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7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7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6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7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6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7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6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7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6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7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6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7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6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7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6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7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6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7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6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7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6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7" t="s">
        <v>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6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7" t="s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hidden="1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hidden="1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hidden="1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hidden="1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hidden="1" customHeight="1">
      <c r="A49" s="10"/>
      <c r="B49" s="11"/>
    </row>
    <row r="50" ht="15.75" hidden="1" customHeight="1">
      <c r="A50" s="10"/>
      <c r="B50" s="11"/>
    </row>
    <row r="51" ht="15.75" hidden="1" customHeight="1">
      <c r="A51" s="10"/>
    </row>
    <row r="52" ht="15.75" hidden="1" customHeight="1">
      <c r="A52" s="10"/>
    </row>
    <row r="53" ht="15.75" hidden="1" customHeight="1">
      <c r="A53" s="10"/>
    </row>
    <row r="54" ht="15.75" hidden="1" customHeight="1">
      <c r="A54" s="10"/>
    </row>
    <row r="55" ht="15.75" hidden="1" customHeight="1">
      <c r="A55" s="10"/>
    </row>
    <row r="56" ht="15.75" hidden="1" customHeight="1">
      <c r="A56" s="10"/>
    </row>
    <row r="57" ht="15.75" hidden="1" customHeight="1">
      <c r="A57" s="10"/>
    </row>
    <row r="58" ht="15.75" hidden="1" customHeight="1">
      <c r="A58" s="10"/>
    </row>
    <row r="59" ht="15.75" hidden="1" customHeight="1">
      <c r="A59" s="10"/>
    </row>
    <row r="60" ht="15.75" hidden="1" customHeight="1">
      <c r="A60" s="10"/>
    </row>
    <row r="61" ht="15.75" hidden="1" customHeight="1">
      <c r="A61" s="10"/>
    </row>
    <row r="62" ht="15.75" hidden="1" customHeight="1">
      <c r="A62" s="10"/>
    </row>
    <row r="63" ht="15.75" hidden="1" customHeight="1">
      <c r="A63" s="10"/>
    </row>
    <row r="64" ht="15.75" hidden="1" customHeight="1">
      <c r="A64" s="10"/>
    </row>
    <row r="65" ht="15.75" hidden="1" customHeight="1">
      <c r="A65" s="10"/>
    </row>
    <row r="66" ht="15.75" hidden="1" customHeight="1">
      <c r="A66" s="10"/>
    </row>
    <row r="67" ht="15.75" hidden="1" customHeight="1">
      <c r="A67" s="10"/>
    </row>
    <row r="68" ht="15.75" hidden="1" customHeight="1">
      <c r="A68" s="10"/>
    </row>
    <row r="69" ht="15.75" hidden="1" customHeight="1">
      <c r="A69" s="10"/>
    </row>
    <row r="70" ht="15.75" hidden="1" customHeight="1">
      <c r="A70" s="10"/>
    </row>
    <row r="71" ht="15.75" hidden="1" customHeight="1">
      <c r="A71" s="10"/>
    </row>
    <row r="72" ht="15.75" hidden="1" customHeight="1">
      <c r="A72" s="10"/>
    </row>
    <row r="73" ht="15.75" hidden="1" customHeight="1">
      <c r="A73" s="10"/>
    </row>
    <row r="74" ht="15.75" hidden="1" customHeight="1">
      <c r="A74" s="10"/>
    </row>
    <row r="75" ht="15.75" hidden="1" customHeight="1">
      <c r="A75" s="10"/>
    </row>
    <row r="76" ht="15.75" hidden="1" customHeight="1">
      <c r="A76" s="10"/>
    </row>
    <row r="77" ht="15.75" hidden="1" customHeight="1">
      <c r="A77" s="10"/>
    </row>
    <row r="78" ht="15.75" hidden="1" customHeight="1">
      <c r="A78" s="10"/>
    </row>
    <row r="79" ht="15.75" hidden="1" customHeight="1">
      <c r="A79" s="10"/>
    </row>
    <row r="80" ht="15.75" hidden="1" customHeight="1">
      <c r="A80" s="10"/>
    </row>
    <row r="81" ht="15.75" hidden="1" customHeight="1">
      <c r="A81" s="10"/>
    </row>
    <row r="82" ht="15.75" hidden="1" customHeight="1">
      <c r="A82" s="10"/>
    </row>
    <row r="83" ht="15.75" hidden="1" customHeight="1">
      <c r="A83" s="10"/>
    </row>
    <row r="84" ht="15.75" hidden="1" customHeight="1">
      <c r="A84" s="10"/>
    </row>
    <row r="85" ht="15.75" hidden="1" customHeight="1">
      <c r="A85" s="10"/>
    </row>
    <row r="86" ht="15.75" hidden="1" customHeight="1">
      <c r="A86" s="10"/>
    </row>
    <row r="87" ht="15.75" hidden="1" customHeight="1">
      <c r="A87" s="10"/>
    </row>
    <row r="88" ht="15.75" hidden="1" customHeight="1">
      <c r="A88" s="10"/>
    </row>
    <row r="89" ht="15.75" hidden="1" customHeight="1">
      <c r="A89" s="10"/>
    </row>
    <row r="90" ht="15.75" hidden="1" customHeight="1">
      <c r="A90" s="10"/>
    </row>
    <row r="91" ht="15.75" hidden="1" customHeight="1">
      <c r="A91" s="10"/>
    </row>
    <row r="92" ht="15.75" hidden="1" customHeight="1">
      <c r="A92" s="10"/>
    </row>
    <row r="93" ht="15.75" hidden="1" customHeight="1">
      <c r="A93" s="10"/>
    </row>
    <row r="94" ht="15.75" hidden="1" customHeight="1">
      <c r="A94" s="10"/>
    </row>
    <row r="95" ht="15.75" hidden="1" customHeight="1">
      <c r="A95" s="10"/>
    </row>
    <row r="96" ht="15.75" hidden="1" customHeight="1">
      <c r="A96" s="10"/>
    </row>
    <row r="97" ht="15.75" hidden="1" customHeight="1">
      <c r="A97" s="10"/>
    </row>
    <row r="98" ht="15.75" hidden="1" customHeight="1">
      <c r="A98" s="10"/>
    </row>
    <row r="99" ht="15.75" hidden="1" customHeight="1">
      <c r="A99" s="10"/>
    </row>
    <row r="100" ht="15.75" hidden="1" customHeight="1">
      <c r="A100" s="10"/>
    </row>
    <row r="101" ht="15.75" hidden="1" customHeight="1">
      <c r="A101" s="10"/>
    </row>
    <row r="102" ht="15.75" hidden="1" customHeight="1">
      <c r="A102" s="10"/>
    </row>
    <row r="103" ht="15.75" hidden="1" customHeight="1">
      <c r="A103" s="10"/>
    </row>
    <row r="104" ht="15.75" hidden="1" customHeight="1">
      <c r="A104" s="10"/>
    </row>
    <row r="105" ht="15.75" hidden="1" customHeight="1">
      <c r="A105" s="10"/>
    </row>
    <row r="106" ht="15.75" hidden="1" customHeight="1">
      <c r="A106" s="10"/>
    </row>
    <row r="107" ht="15.75" hidden="1" customHeight="1">
      <c r="A107" s="10"/>
    </row>
    <row r="108" ht="15.75" hidden="1" customHeight="1">
      <c r="A108" s="10"/>
    </row>
    <row r="109" ht="15.75" hidden="1" customHeight="1">
      <c r="A109" s="10"/>
    </row>
    <row r="110" ht="15.75" hidden="1" customHeight="1">
      <c r="A110" s="10"/>
    </row>
    <row r="111" ht="15.75" hidden="1" customHeight="1">
      <c r="A111" s="10"/>
    </row>
    <row r="112" ht="15.75" hidden="1" customHeight="1">
      <c r="A112" s="10"/>
    </row>
    <row r="113" ht="15.75" hidden="1" customHeight="1">
      <c r="A113" s="10"/>
    </row>
    <row r="114" ht="15.75" hidden="1" customHeight="1">
      <c r="A114" s="10"/>
    </row>
    <row r="115" ht="15.75" hidden="1" customHeight="1">
      <c r="A115" s="10"/>
    </row>
    <row r="116" ht="15.75" hidden="1" customHeight="1">
      <c r="A116" s="10"/>
    </row>
    <row r="117" ht="15.75" hidden="1" customHeight="1">
      <c r="A117" s="10"/>
    </row>
    <row r="118" ht="15.75" hidden="1" customHeight="1">
      <c r="A118" s="10"/>
    </row>
    <row r="119" ht="15.75" hidden="1" customHeight="1">
      <c r="A119" s="10"/>
    </row>
    <row r="120" ht="15.75" hidden="1" customHeight="1">
      <c r="A120" s="10"/>
    </row>
    <row r="121" ht="15.75" hidden="1" customHeight="1">
      <c r="A121" s="10"/>
    </row>
    <row r="122" ht="15.75" hidden="1" customHeight="1">
      <c r="A122" s="10"/>
    </row>
    <row r="123" ht="15.75" hidden="1" customHeight="1">
      <c r="A123" s="10"/>
    </row>
    <row r="124" ht="15.75" hidden="1" customHeight="1">
      <c r="A124" s="10"/>
    </row>
    <row r="125" ht="15.75" hidden="1" customHeight="1">
      <c r="A125" s="10"/>
    </row>
    <row r="126" ht="15.75" hidden="1" customHeight="1">
      <c r="A126" s="10"/>
    </row>
    <row r="127" ht="15.75" hidden="1" customHeight="1">
      <c r="A127" s="10"/>
    </row>
    <row r="128" ht="15.75" hidden="1" customHeight="1">
      <c r="A128" s="10"/>
    </row>
    <row r="129" ht="15.75" hidden="1" customHeight="1">
      <c r="A129" s="10"/>
    </row>
    <row r="130" ht="15.75" hidden="1" customHeight="1">
      <c r="A130" s="10"/>
    </row>
    <row r="131" ht="15.75" hidden="1" customHeight="1">
      <c r="A131" s="10"/>
    </row>
    <row r="132" ht="15.75" hidden="1" customHeight="1">
      <c r="A132" s="10"/>
    </row>
    <row r="133" ht="15.75" hidden="1" customHeight="1">
      <c r="A133" s="10"/>
    </row>
    <row r="134" ht="15.75" hidden="1" customHeight="1">
      <c r="A134" s="10"/>
    </row>
    <row r="135" ht="15.75" hidden="1" customHeight="1">
      <c r="A135" s="10"/>
    </row>
    <row r="136" ht="15.75" hidden="1" customHeight="1">
      <c r="A136" s="10"/>
    </row>
    <row r="137" ht="15.75" hidden="1" customHeight="1">
      <c r="A137" s="10"/>
    </row>
    <row r="138" ht="15.75" hidden="1" customHeight="1">
      <c r="A138" s="10"/>
    </row>
    <row r="139" ht="15.75" hidden="1" customHeight="1">
      <c r="A139" s="10"/>
    </row>
    <row r="140" ht="15.75" hidden="1" customHeight="1">
      <c r="A140" s="10"/>
    </row>
    <row r="141" ht="15.75" hidden="1" customHeight="1">
      <c r="A141" s="10"/>
    </row>
    <row r="142" ht="15.75" hidden="1" customHeight="1">
      <c r="A142" s="10"/>
    </row>
    <row r="143" ht="15.75" hidden="1" customHeight="1">
      <c r="A143" s="10"/>
    </row>
    <row r="144" ht="15.75" hidden="1" customHeight="1">
      <c r="A144" s="10"/>
    </row>
    <row r="145" ht="15.75" hidden="1" customHeight="1">
      <c r="A145" s="10"/>
    </row>
    <row r="146" ht="15.75" hidden="1" customHeight="1">
      <c r="A146" s="10"/>
    </row>
    <row r="147" ht="15.75" hidden="1" customHeight="1">
      <c r="A147" s="10"/>
    </row>
    <row r="148" ht="15.75" hidden="1" customHeight="1">
      <c r="A148" s="10"/>
    </row>
    <row r="149" ht="15.75" hidden="1" customHeight="1">
      <c r="A149" s="10"/>
    </row>
    <row r="150" ht="15.75" hidden="1" customHeight="1">
      <c r="A150" s="10"/>
    </row>
    <row r="151" ht="15.75" hidden="1" customHeight="1">
      <c r="A151" s="10"/>
    </row>
    <row r="152" ht="15.75" hidden="1" customHeight="1">
      <c r="A152" s="10"/>
    </row>
    <row r="153" ht="15.75" hidden="1" customHeight="1">
      <c r="A153" s="10"/>
    </row>
    <row r="154" ht="15.75" hidden="1" customHeight="1">
      <c r="A154" s="10"/>
    </row>
    <row r="155" ht="15.75" hidden="1" customHeight="1">
      <c r="A155" s="10"/>
    </row>
    <row r="156" ht="15.75" hidden="1" customHeight="1">
      <c r="A156" s="10"/>
    </row>
    <row r="157" ht="15.75" hidden="1" customHeight="1">
      <c r="A157" s="10"/>
    </row>
    <row r="158" ht="15.75" hidden="1" customHeight="1">
      <c r="A158" s="10"/>
    </row>
    <row r="159" ht="15.75" hidden="1" customHeight="1">
      <c r="A159" s="10"/>
    </row>
    <row r="160" ht="15.75" hidden="1" customHeight="1">
      <c r="A160" s="10"/>
    </row>
    <row r="161" ht="15.75" hidden="1" customHeight="1">
      <c r="A161" s="10"/>
    </row>
    <row r="162" ht="15.75" hidden="1" customHeight="1">
      <c r="A162" s="10"/>
    </row>
    <row r="163" ht="15.75" hidden="1" customHeight="1">
      <c r="A163" s="10"/>
    </row>
    <row r="164" ht="15.75" hidden="1" customHeight="1">
      <c r="A164" s="10"/>
    </row>
    <row r="165" ht="15.75" hidden="1" customHeight="1">
      <c r="A165" s="10"/>
    </row>
    <row r="166" ht="15.75" hidden="1" customHeight="1">
      <c r="A166" s="10"/>
    </row>
    <row r="167" ht="15.75" hidden="1" customHeight="1">
      <c r="A167" s="10"/>
    </row>
    <row r="168" ht="15.75" hidden="1" customHeight="1">
      <c r="A168" s="10"/>
    </row>
    <row r="169" ht="15.75" hidden="1" customHeight="1">
      <c r="A169" s="10"/>
    </row>
    <row r="170" ht="15.75" hidden="1" customHeight="1">
      <c r="A170" s="10"/>
    </row>
    <row r="171" ht="15.75" hidden="1" customHeight="1">
      <c r="A171" s="10"/>
    </row>
    <row r="172" ht="15.75" hidden="1" customHeight="1">
      <c r="A172" s="10"/>
    </row>
    <row r="173" ht="15.75" hidden="1" customHeight="1">
      <c r="A173" s="10"/>
    </row>
    <row r="174" ht="15.75" hidden="1" customHeight="1">
      <c r="A174" s="10"/>
    </row>
    <row r="175" ht="15.75" hidden="1" customHeight="1">
      <c r="A175" s="10"/>
    </row>
    <row r="176" ht="15.75" hidden="1" customHeight="1">
      <c r="A176" s="10"/>
    </row>
    <row r="177" ht="15.75" hidden="1" customHeight="1">
      <c r="A177" s="10"/>
    </row>
    <row r="178" ht="15.75" hidden="1" customHeight="1">
      <c r="A178" s="10"/>
    </row>
    <row r="179" ht="15.75" hidden="1" customHeight="1">
      <c r="A179" s="10"/>
    </row>
    <row r="180" ht="15.75" hidden="1" customHeight="1">
      <c r="A180" s="10"/>
    </row>
    <row r="181" ht="15.75" hidden="1" customHeight="1">
      <c r="A181" s="10"/>
    </row>
    <row r="182" ht="15.75" hidden="1" customHeight="1">
      <c r="A182" s="10"/>
    </row>
    <row r="183" ht="15.75" hidden="1" customHeight="1">
      <c r="A183" s="10"/>
    </row>
    <row r="184" ht="15.75" hidden="1" customHeight="1">
      <c r="A184" s="10"/>
    </row>
    <row r="185" ht="15.75" hidden="1" customHeight="1">
      <c r="A185" s="10"/>
    </row>
    <row r="186" ht="15.75" hidden="1" customHeight="1">
      <c r="A186" s="10"/>
    </row>
    <row r="187" ht="15.75" hidden="1" customHeight="1">
      <c r="A187" s="10"/>
    </row>
    <row r="188" ht="15.75" hidden="1" customHeight="1">
      <c r="A188" s="10"/>
    </row>
    <row r="189" ht="15.75" hidden="1" customHeight="1">
      <c r="A189" s="10"/>
    </row>
    <row r="190" ht="15.75" hidden="1" customHeight="1">
      <c r="A190" s="10"/>
    </row>
    <row r="191" ht="15.75" hidden="1" customHeight="1">
      <c r="A191" s="10"/>
    </row>
    <row r="192" ht="15.75" hidden="1" customHeight="1">
      <c r="A192" s="10"/>
    </row>
    <row r="193" ht="15.75" hidden="1" customHeight="1">
      <c r="A193" s="10"/>
    </row>
    <row r="194" ht="15.75" hidden="1" customHeight="1">
      <c r="A194" s="10"/>
    </row>
    <row r="195" ht="15.75" hidden="1" customHeight="1">
      <c r="A195" s="10"/>
    </row>
    <row r="196" ht="15.75" hidden="1" customHeight="1">
      <c r="A196" s="10"/>
    </row>
    <row r="197" ht="15.75" hidden="1" customHeight="1">
      <c r="A197" s="10"/>
    </row>
    <row r="198" ht="15.75" hidden="1" customHeight="1">
      <c r="A198" s="10"/>
    </row>
    <row r="199" ht="15.75" hidden="1" customHeight="1">
      <c r="A199" s="10"/>
    </row>
    <row r="200" ht="15.75" hidden="1" customHeight="1">
      <c r="A200" s="10"/>
    </row>
    <row r="201" ht="15.75" hidden="1" customHeight="1">
      <c r="A201" s="10"/>
    </row>
    <row r="202" ht="15.75" hidden="1" customHeight="1">
      <c r="A202" s="10"/>
    </row>
    <row r="203" ht="15.75" hidden="1" customHeight="1">
      <c r="A203" s="10"/>
    </row>
    <row r="204" ht="15.75" hidden="1" customHeight="1">
      <c r="A204" s="10"/>
    </row>
    <row r="205" ht="15.75" hidden="1" customHeight="1">
      <c r="A205" s="10"/>
    </row>
    <row r="206" ht="15.75" hidden="1" customHeight="1">
      <c r="A206" s="10"/>
    </row>
    <row r="207" ht="15.75" hidden="1" customHeight="1">
      <c r="A207" s="10"/>
    </row>
    <row r="208" ht="15.75" hidden="1" customHeight="1">
      <c r="A208" s="10"/>
    </row>
    <row r="209" ht="15.75" hidden="1" customHeight="1">
      <c r="A209" s="10"/>
    </row>
    <row r="210" ht="15.75" hidden="1" customHeight="1">
      <c r="A210" s="10"/>
    </row>
    <row r="211" ht="15.75" hidden="1" customHeight="1">
      <c r="A211" s="10"/>
    </row>
    <row r="212" ht="15.75" hidden="1" customHeight="1">
      <c r="A212" s="10"/>
    </row>
    <row r="213" ht="15.75" hidden="1" customHeight="1">
      <c r="A213" s="10"/>
    </row>
    <row r="214" ht="15.75" hidden="1" customHeight="1">
      <c r="A214" s="10"/>
    </row>
    <row r="215" ht="15.75" hidden="1" customHeight="1">
      <c r="A215" s="10"/>
    </row>
    <row r="216" ht="15.75" hidden="1" customHeight="1">
      <c r="A216" s="10"/>
    </row>
    <row r="217" ht="15.75" hidden="1" customHeight="1">
      <c r="A217" s="10"/>
    </row>
    <row r="218" ht="15.75" hidden="1" customHeight="1">
      <c r="A218" s="10"/>
    </row>
    <row r="219" ht="15.75" hidden="1" customHeight="1">
      <c r="A219" s="10"/>
    </row>
    <row r="220" ht="15.75" hidden="1" customHeight="1">
      <c r="A220" s="10"/>
    </row>
    <row r="221" ht="15.75" hidden="1" customHeight="1">
      <c r="A221" s="10"/>
    </row>
    <row r="222" ht="15.75" hidden="1" customHeight="1">
      <c r="A222" s="10"/>
    </row>
    <row r="223" ht="15.75" hidden="1" customHeight="1">
      <c r="A223" s="10"/>
    </row>
    <row r="224" ht="15.75" hidden="1" customHeight="1">
      <c r="A224" s="10"/>
    </row>
    <row r="225" ht="15.75" hidden="1" customHeight="1">
      <c r="A225" s="10"/>
    </row>
    <row r="226" ht="15.75" hidden="1" customHeight="1">
      <c r="A226" s="10"/>
    </row>
    <row r="227" ht="15.75" hidden="1" customHeight="1">
      <c r="A227" s="10"/>
    </row>
    <row r="228" ht="15.75" hidden="1" customHeight="1">
      <c r="A228" s="10"/>
    </row>
    <row r="229" ht="15.75" hidden="1" customHeight="1">
      <c r="A229" s="10"/>
    </row>
    <row r="230" ht="15.75" hidden="1" customHeight="1">
      <c r="A230" s="10"/>
    </row>
    <row r="231" ht="15.75" hidden="1" customHeight="1">
      <c r="A231" s="10"/>
    </row>
    <row r="232" ht="15.75" hidden="1" customHeight="1">
      <c r="A232" s="10"/>
    </row>
    <row r="233" ht="15.75" hidden="1" customHeight="1">
      <c r="A233" s="10"/>
    </row>
    <row r="234" ht="15.75" hidden="1" customHeight="1">
      <c r="A234" s="10"/>
    </row>
    <row r="235" ht="15.75" hidden="1" customHeight="1">
      <c r="A235" s="10"/>
    </row>
    <row r="236" ht="15.75" hidden="1" customHeight="1">
      <c r="A236" s="10"/>
    </row>
    <row r="237" ht="15.75" hidden="1" customHeight="1">
      <c r="A237" s="10"/>
    </row>
    <row r="238" ht="15.75" hidden="1" customHeight="1">
      <c r="A238" s="10"/>
    </row>
    <row r="239" ht="15.75" hidden="1" customHeight="1">
      <c r="A239" s="10"/>
    </row>
    <row r="240" ht="15.75" hidden="1" customHeight="1">
      <c r="A240" s="10"/>
    </row>
    <row r="241" ht="15.75" hidden="1" customHeight="1">
      <c r="A241" s="10"/>
    </row>
    <row r="242" ht="15.75" hidden="1" customHeight="1">
      <c r="A242" s="10"/>
    </row>
    <row r="243" ht="15.75" hidden="1" customHeight="1">
      <c r="A243" s="10"/>
    </row>
    <row r="244" ht="15.75" hidden="1" customHeight="1">
      <c r="A244" s="10"/>
    </row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44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Z1" s="11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Z2" s="11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X3" s="11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28"/>
      <c r="C4" s="28"/>
      <c r="D4" s="28"/>
      <c r="E4" s="28"/>
      <c r="F4" s="29">
        <f>IF(A5&lt;&gt;"",SUM(B4:E4),)</f>
        <v>0</v>
      </c>
      <c r="G4" s="30" t="str">
        <f t="shared" ref="G4:G44" si="1">IFERROR(IF(F4&gt;=0,AVERAGE(B4:E4),""),"")</f>
        <v/>
      </c>
      <c r="H4" s="29" t="str">
        <f t="shared" ref="H4:H44" si="2">IF(AND(F4&gt;=10,F4&lt;28,G4&lt;7),ROUND((50-G4*6)/4,1),"")</f>
        <v/>
      </c>
      <c r="I4" s="31"/>
      <c r="J4" s="32" t="str">
        <f t="shared" ref="J4:J44" si="3">IF(AND(B4&lt;&gt;"",C4&lt;&gt;"",D4&lt;&gt;"",E4&lt;&gt;""),IF(OR(F4&gt;=28,F4&lt;10),G4,IF(I4=H4,5,((G4*6)+(I4*4))/10)),)</f>
        <v/>
      </c>
      <c r="K4" s="33" t="str">
        <f t="shared" ref="K4:K44" si="4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ref="F5:F44" si="5">IF(A5&lt;&gt;"",SUM(B5:E5),)</f>
        <v>0</v>
      </c>
      <c r="G5" s="38" t="str">
        <f t="shared" si="1"/>
        <v/>
      </c>
      <c r="H5" s="37" t="str">
        <f t="shared" si="2"/>
        <v/>
      </c>
      <c r="I5" s="39"/>
      <c r="J5" s="40" t="str">
        <f t="shared" si="3"/>
        <v/>
      </c>
      <c r="K5" s="41" t="str">
        <f t="shared" si="4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X5" s="11"/>
      <c r="Y5" s="18"/>
      <c r="Z5" s="11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28"/>
      <c r="C6" s="28"/>
      <c r="D6" s="42"/>
      <c r="E6" s="28"/>
      <c r="F6" s="29">
        <f t="shared" si="5"/>
        <v>0</v>
      </c>
      <c r="G6" s="30" t="str">
        <f t="shared" si="1"/>
        <v/>
      </c>
      <c r="H6" s="29" t="str">
        <f t="shared" si="2"/>
        <v/>
      </c>
      <c r="I6" s="31"/>
      <c r="J6" s="32" t="str">
        <f t="shared" si="3"/>
        <v/>
      </c>
      <c r="K6" s="33" t="str">
        <f t="shared" si="4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X6" s="11"/>
      <c r="Y6" s="18"/>
      <c r="Z6" s="11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5"/>
        <v>0</v>
      </c>
      <c r="G7" s="38" t="str">
        <f t="shared" si="1"/>
        <v/>
      </c>
      <c r="H7" s="37" t="str">
        <f t="shared" si="2"/>
        <v/>
      </c>
      <c r="I7" s="39"/>
      <c r="J7" s="40" t="str">
        <f t="shared" si="3"/>
        <v/>
      </c>
      <c r="K7" s="41" t="str">
        <f t="shared" si="4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X7" s="11"/>
      <c r="Y7" s="18"/>
      <c r="Z7" s="11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28"/>
      <c r="C8" s="42"/>
      <c r="D8" s="28"/>
      <c r="E8" s="28"/>
      <c r="F8" s="29">
        <f t="shared" si="5"/>
        <v>0</v>
      </c>
      <c r="G8" s="30" t="str">
        <f t="shared" si="1"/>
        <v/>
      </c>
      <c r="H8" s="29" t="str">
        <f t="shared" si="2"/>
        <v/>
      </c>
      <c r="I8" s="31"/>
      <c r="J8" s="32" t="str">
        <f t="shared" si="3"/>
        <v/>
      </c>
      <c r="K8" s="33" t="str">
        <f t="shared" si="4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X8" s="11"/>
      <c r="Y8" s="18"/>
      <c r="Z8" s="11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5"/>
        <v>0</v>
      </c>
      <c r="G9" s="38" t="str">
        <f t="shared" si="1"/>
        <v/>
      </c>
      <c r="H9" s="37" t="str">
        <f t="shared" si="2"/>
        <v/>
      </c>
      <c r="I9" s="39"/>
      <c r="J9" s="40" t="str">
        <f t="shared" si="3"/>
        <v/>
      </c>
      <c r="K9" s="41" t="str">
        <f t="shared" si="4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X9" s="11"/>
      <c r="Y9" s="18"/>
      <c r="Z9" s="11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5"/>
        <v>0</v>
      </c>
      <c r="G10" s="30" t="str">
        <f t="shared" si="1"/>
        <v/>
      </c>
      <c r="H10" s="29" t="str">
        <f t="shared" si="2"/>
        <v/>
      </c>
      <c r="I10" s="31"/>
      <c r="J10" s="32" t="str">
        <f t="shared" si="3"/>
        <v/>
      </c>
      <c r="K10" s="33" t="str">
        <f t="shared" si="4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X10" s="11"/>
      <c r="Y10" s="18"/>
      <c r="Z10" s="11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5"/>
        <v>0</v>
      </c>
      <c r="G11" s="38" t="str">
        <f t="shared" si="1"/>
        <v/>
      </c>
      <c r="H11" s="37" t="str">
        <f t="shared" si="2"/>
        <v/>
      </c>
      <c r="I11" s="39"/>
      <c r="J11" s="40" t="str">
        <f t="shared" si="3"/>
        <v/>
      </c>
      <c r="K11" s="41" t="str">
        <f t="shared" si="4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X11" s="11"/>
      <c r="Y11" s="18"/>
      <c r="Z11" s="11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5"/>
        <v>0</v>
      </c>
      <c r="G12" s="30" t="str">
        <f t="shared" si="1"/>
        <v/>
      </c>
      <c r="H12" s="29" t="str">
        <f t="shared" si="2"/>
        <v/>
      </c>
      <c r="I12" s="31"/>
      <c r="J12" s="32" t="str">
        <f t="shared" si="3"/>
        <v/>
      </c>
      <c r="K12" s="33" t="str">
        <f t="shared" si="4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X12" s="11"/>
      <c r="Y12" s="18"/>
      <c r="Z12" s="11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5"/>
        <v>0</v>
      </c>
      <c r="G13" s="38" t="str">
        <f t="shared" si="1"/>
        <v/>
      </c>
      <c r="H13" s="37" t="str">
        <f t="shared" si="2"/>
        <v/>
      </c>
      <c r="I13" s="39"/>
      <c r="J13" s="40" t="str">
        <f t="shared" si="3"/>
        <v/>
      </c>
      <c r="K13" s="41" t="str">
        <f t="shared" si="4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X13" s="11"/>
      <c r="Y13" s="18"/>
      <c r="Z13" s="11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5"/>
        <v>0</v>
      </c>
      <c r="G14" s="30" t="str">
        <f t="shared" si="1"/>
        <v/>
      </c>
      <c r="H14" s="29" t="str">
        <f t="shared" si="2"/>
        <v/>
      </c>
      <c r="I14" s="31"/>
      <c r="J14" s="32" t="str">
        <f t="shared" si="3"/>
        <v/>
      </c>
      <c r="K14" s="33" t="str">
        <f t="shared" si="4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X14" s="11"/>
      <c r="Y14" s="18"/>
      <c r="Z14" s="11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5"/>
        <v>0</v>
      </c>
      <c r="G15" s="38" t="str">
        <f t="shared" si="1"/>
        <v/>
      </c>
      <c r="H15" s="37" t="str">
        <f t="shared" si="2"/>
        <v/>
      </c>
      <c r="I15" s="39"/>
      <c r="J15" s="40" t="str">
        <f t="shared" si="3"/>
        <v/>
      </c>
      <c r="K15" s="41" t="str">
        <f t="shared" si="4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X15" s="11"/>
      <c r="Y15" s="18"/>
      <c r="Z15" s="11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5"/>
        <v>0</v>
      </c>
      <c r="G16" s="30" t="str">
        <f t="shared" si="1"/>
        <v/>
      </c>
      <c r="H16" s="29" t="str">
        <f t="shared" si="2"/>
        <v/>
      </c>
      <c r="I16" s="31"/>
      <c r="J16" s="32" t="str">
        <f t="shared" si="3"/>
        <v/>
      </c>
      <c r="K16" s="33" t="str">
        <f t="shared" si="4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X16" s="11"/>
      <c r="Y16" s="18"/>
      <c r="Z16" s="11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5"/>
        <v>0</v>
      </c>
      <c r="G17" s="38" t="str">
        <f t="shared" si="1"/>
        <v/>
      </c>
      <c r="H17" s="37" t="str">
        <f t="shared" si="2"/>
        <v/>
      </c>
      <c r="I17" s="39"/>
      <c r="J17" s="40" t="str">
        <f t="shared" si="3"/>
        <v/>
      </c>
      <c r="K17" s="41" t="str">
        <f t="shared" si="4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X17" s="11"/>
      <c r="Y17" s="18"/>
      <c r="Z17" s="11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5"/>
        <v>0</v>
      </c>
      <c r="G18" s="30" t="str">
        <f t="shared" si="1"/>
        <v/>
      </c>
      <c r="H18" s="29" t="str">
        <f t="shared" si="2"/>
        <v/>
      </c>
      <c r="I18" s="31"/>
      <c r="J18" s="32" t="str">
        <f t="shared" si="3"/>
        <v/>
      </c>
      <c r="K18" s="33" t="str">
        <f t="shared" si="4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X18" s="11"/>
      <c r="Y18" s="18"/>
      <c r="Z18" s="11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5"/>
        <v>0</v>
      </c>
      <c r="G19" s="38" t="str">
        <f t="shared" si="1"/>
        <v/>
      </c>
      <c r="H19" s="37" t="str">
        <f t="shared" si="2"/>
        <v/>
      </c>
      <c r="I19" s="39"/>
      <c r="J19" s="40" t="str">
        <f t="shared" si="3"/>
        <v/>
      </c>
      <c r="K19" s="41" t="str">
        <f t="shared" si="4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X19" s="11"/>
      <c r="Y19" s="18"/>
      <c r="Z19" s="11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5"/>
        <v>0</v>
      </c>
      <c r="G20" s="30" t="str">
        <f t="shared" si="1"/>
        <v/>
      </c>
      <c r="H20" s="29" t="str">
        <f t="shared" si="2"/>
        <v/>
      </c>
      <c r="I20" s="31"/>
      <c r="J20" s="32" t="str">
        <f t="shared" si="3"/>
        <v/>
      </c>
      <c r="K20" s="33" t="str">
        <f t="shared" si="4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X20" s="11"/>
      <c r="Y20" s="18"/>
      <c r="Z20" s="11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5"/>
        <v>0</v>
      </c>
      <c r="G21" s="38" t="str">
        <f t="shared" si="1"/>
        <v/>
      </c>
      <c r="H21" s="37" t="str">
        <f t="shared" si="2"/>
        <v/>
      </c>
      <c r="I21" s="39"/>
      <c r="J21" s="40" t="str">
        <f t="shared" si="3"/>
        <v/>
      </c>
      <c r="K21" s="41" t="str">
        <f t="shared" si="4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X21" s="11"/>
      <c r="Y21" s="18"/>
      <c r="Z21" s="11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5"/>
        <v>0</v>
      </c>
      <c r="G22" s="30" t="str">
        <f t="shared" si="1"/>
        <v/>
      </c>
      <c r="H22" s="29" t="str">
        <f t="shared" si="2"/>
        <v/>
      </c>
      <c r="I22" s="31"/>
      <c r="J22" s="32" t="str">
        <f t="shared" si="3"/>
        <v/>
      </c>
      <c r="K22" s="33" t="str">
        <f t="shared" si="4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X22" s="11"/>
      <c r="Y22" s="18"/>
      <c r="Z22" s="11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5"/>
        <v>0</v>
      </c>
      <c r="G23" s="38" t="str">
        <f t="shared" si="1"/>
        <v/>
      </c>
      <c r="H23" s="37" t="str">
        <f t="shared" si="2"/>
        <v/>
      </c>
      <c r="I23" s="39"/>
      <c r="J23" s="40" t="str">
        <f t="shared" si="3"/>
        <v/>
      </c>
      <c r="K23" s="41" t="str">
        <f t="shared" si="4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X23" s="11"/>
      <c r="Y23" s="18"/>
      <c r="Z23" s="11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5"/>
        <v>0</v>
      </c>
      <c r="G24" s="30" t="str">
        <f t="shared" si="1"/>
        <v/>
      </c>
      <c r="H24" s="29" t="str">
        <f t="shared" si="2"/>
        <v/>
      </c>
      <c r="I24" s="31"/>
      <c r="J24" s="32" t="str">
        <f t="shared" si="3"/>
        <v/>
      </c>
      <c r="K24" s="33" t="str">
        <f t="shared" si="4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X24" s="11"/>
      <c r="Y24" s="18"/>
      <c r="Z24" s="11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5"/>
        <v>0</v>
      </c>
      <c r="G25" s="38" t="str">
        <f t="shared" si="1"/>
        <v/>
      </c>
      <c r="H25" s="37" t="str">
        <f t="shared" si="2"/>
        <v/>
      </c>
      <c r="I25" s="39"/>
      <c r="J25" s="40" t="str">
        <f t="shared" si="3"/>
        <v/>
      </c>
      <c r="K25" s="41" t="str">
        <f t="shared" si="4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X25" s="11"/>
      <c r="Y25" s="18"/>
      <c r="Z25" s="11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5"/>
        <v>0</v>
      </c>
      <c r="G26" s="30" t="str">
        <f t="shared" si="1"/>
        <v/>
      </c>
      <c r="H26" s="29" t="str">
        <f t="shared" si="2"/>
        <v/>
      </c>
      <c r="I26" s="44"/>
      <c r="J26" s="32" t="str">
        <f t="shared" si="3"/>
        <v/>
      </c>
      <c r="K26" s="33" t="str">
        <f t="shared" si="4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X26" s="11"/>
      <c r="Y26" s="18"/>
      <c r="Z26" s="11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5"/>
        <v>0</v>
      </c>
      <c r="G27" s="38" t="str">
        <f t="shared" si="1"/>
        <v/>
      </c>
      <c r="H27" s="37" t="str">
        <f t="shared" si="2"/>
        <v/>
      </c>
      <c r="I27" s="47"/>
      <c r="J27" s="40" t="str">
        <f t="shared" si="3"/>
        <v/>
      </c>
      <c r="K27" s="41" t="str">
        <f t="shared" si="4"/>
        <v/>
      </c>
      <c r="L27" s="2"/>
      <c r="M27" s="17"/>
      <c r="N27" s="17"/>
      <c r="O27" s="17"/>
      <c r="P27" s="17"/>
      <c r="Q27" s="18"/>
      <c r="R27" s="18"/>
      <c r="S27" s="18"/>
      <c r="T27" s="18"/>
      <c r="U27" s="18"/>
      <c r="V27" s="11"/>
      <c r="W27" s="11"/>
      <c r="X27" s="11"/>
      <c r="Y27" s="18"/>
      <c r="Z27" s="11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5"/>
        <v>0</v>
      </c>
      <c r="G28" s="30" t="str">
        <f t="shared" si="1"/>
        <v/>
      </c>
      <c r="H28" s="29" t="str">
        <f t="shared" si="2"/>
        <v/>
      </c>
      <c r="I28" s="44"/>
      <c r="J28" s="32" t="str">
        <f t="shared" si="3"/>
        <v/>
      </c>
      <c r="K28" s="33" t="str">
        <f t="shared" si="4"/>
        <v/>
      </c>
      <c r="L28" s="2"/>
      <c r="M28" s="17"/>
      <c r="N28" s="17"/>
      <c r="O28" s="17"/>
      <c r="P28" s="17"/>
      <c r="Q28" s="18"/>
      <c r="R28" s="18"/>
      <c r="S28" s="18"/>
      <c r="T28" s="18"/>
      <c r="U28" s="18"/>
      <c r="V28" s="18"/>
      <c r="W28" s="11"/>
      <c r="X28" s="11"/>
      <c r="Y28" s="18"/>
      <c r="Z28" s="11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5"/>
        <v>0</v>
      </c>
      <c r="G29" s="38" t="str">
        <f t="shared" si="1"/>
        <v/>
      </c>
      <c r="H29" s="37" t="str">
        <f t="shared" si="2"/>
        <v/>
      </c>
      <c r="I29" s="47"/>
      <c r="J29" s="40" t="str">
        <f t="shared" si="3"/>
        <v/>
      </c>
      <c r="K29" s="41" t="str">
        <f t="shared" si="4"/>
        <v/>
      </c>
      <c r="L29" s="2"/>
      <c r="M29" s="17"/>
      <c r="N29" s="17"/>
      <c r="O29" s="17"/>
      <c r="P29" s="17"/>
      <c r="Q29" s="18"/>
      <c r="R29" s="18"/>
      <c r="S29" s="18"/>
      <c r="T29" s="18"/>
      <c r="U29" s="18"/>
      <c r="V29" s="18"/>
      <c r="W29" s="11"/>
      <c r="X29" s="11"/>
      <c r="Y29" s="11"/>
      <c r="Z29" s="11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5"/>
        <v>0</v>
      </c>
      <c r="G30" s="30" t="str">
        <f t="shared" si="1"/>
        <v/>
      </c>
      <c r="H30" s="29" t="str">
        <f t="shared" si="2"/>
        <v/>
      </c>
      <c r="I30" s="44"/>
      <c r="J30" s="32" t="str">
        <f t="shared" si="3"/>
        <v/>
      </c>
      <c r="K30" s="33" t="str">
        <f t="shared" si="4"/>
        <v/>
      </c>
      <c r="L30" s="2"/>
      <c r="M30" s="17"/>
      <c r="N30" s="17"/>
      <c r="O30" s="17"/>
      <c r="P30" s="17"/>
      <c r="Q30" s="18"/>
      <c r="R30" s="18"/>
      <c r="S30" s="18"/>
      <c r="T30" s="18"/>
      <c r="U30" s="18"/>
      <c r="V30" s="11"/>
      <c r="W30" s="11"/>
      <c r="X30" s="11"/>
      <c r="Y30" s="11"/>
      <c r="Z30" s="11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5"/>
        <v>0</v>
      </c>
      <c r="G31" s="38" t="str">
        <f t="shared" si="1"/>
        <v/>
      </c>
      <c r="H31" s="37" t="str">
        <f t="shared" si="2"/>
        <v/>
      </c>
      <c r="I31" s="47"/>
      <c r="J31" s="40" t="str">
        <f t="shared" si="3"/>
        <v/>
      </c>
      <c r="K31" s="41" t="str">
        <f t="shared" si="4"/>
        <v/>
      </c>
      <c r="L31" s="2"/>
      <c r="M31" s="17"/>
      <c r="N31" s="17"/>
      <c r="O31" s="17"/>
      <c r="P31" s="17"/>
      <c r="Q31" s="18"/>
      <c r="R31" s="18"/>
      <c r="S31" s="18"/>
      <c r="T31" s="18"/>
      <c r="U31" s="18"/>
      <c r="V31" s="11"/>
      <c r="W31" s="11"/>
      <c r="X31" s="11"/>
      <c r="Y31" s="11"/>
      <c r="Z31" s="11"/>
      <c r="AA31" s="18"/>
      <c r="AB31" s="18"/>
      <c r="AC31" s="18"/>
      <c r="AD31" s="18"/>
      <c r="AE31" s="18"/>
      <c r="AF31" s="18"/>
      <c r="AG31" s="18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5"/>
        <v>0</v>
      </c>
      <c r="G32" s="30" t="str">
        <f t="shared" si="1"/>
        <v/>
      </c>
      <c r="H32" s="29" t="str">
        <f t="shared" si="2"/>
        <v/>
      </c>
      <c r="I32" s="44"/>
      <c r="J32" s="32" t="str">
        <f t="shared" si="3"/>
        <v/>
      </c>
      <c r="K32" s="33" t="str">
        <f t="shared" si="4"/>
        <v/>
      </c>
      <c r="L32" s="2"/>
      <c r="M32" s="17"/>
      <c r="N32" s="17"/>
      <c r="O32" s="17"/>
      <c r="P32" s="17"/>
      <c r="Q32" s="18"/>
      <c r="R32" s="18"/>
      <c r="S32" s="18"/>
      <c r="T32" s="18"/>
      <c r="U32" s="18"/>
      <c r="V32" s="11"/>
      <c r="W32" s="11"/>
      <c r="X32" s="11"/>
      <c r="Y32" s="11"/>
      <c r="Z32" s="11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5"/>
        <v>0</v>
      </c>
      <c r="G33" s="38" t="str">
        <f t="shared" si="1"/>
        <v/>
      </c>
      <c r="H33" s="37" t="str">
        <f t="shared" si="2"/>
        <v/>
      </c>
      <c r="I33" s="47"/>
      <c r="J33" s="40" t="str">
        <f t="shared" si="3"/>
        <v/>
      </c>
      <c r="K33" s="41" t="str">
        <f t="shared" si="4"/>
        <v/>
      </c>
      <c r="L33" s="2"/>
      <c r="M33" s="17"/>
      <c r="N33" s="17"/>
      <c r="O33" s="17"/>
      <c r="P33" s="17"/>
      <c r="Q33" s="18"/>
      <c r="R33" s="18"/>
      <c r="S33" s="18"/>
      <c r="T33" s="18"/>
      <c r="U33" s="18"/>
      <c r="V33" s="11"/>
      <c r="W33" s="11"/>
      <c r="X33" s="11"/>
      <c r="Y33" s="11"/>
      <c r="Z33" s="11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5"/>
        <v>0</v>
      </c>
      <c r="G34" s="30" t="str">
        <f t="shared" si="1"/>
        <v/>
      </c>
      <c r="H34" s="29" t="str">
        <f t="shared" si="2"/>
        <v/>
      </c>
      <c r="I34" s="44"/>
      <c r="J34" s="32" t="str">
        <f t="shared" si="3"/>
        <v/>
      </c>
      <c r="K34" s="33" t="str">
        <f t="shared" si="4"/>
        <v/>
      </c>
      <c r="L34" s="2"/>
      <c r="M34" s="17"/>
      <c r="N34" s="2"/>
      <c r="O34" s="2"/>
      <c r="P34" s="2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5"/>
        <v>0</v>
      </c>
      <c r="G35" s="38" t="str">
        <f t="shared" si="1"/>
        <v/>
      </c>
      <c r="H35" s="37" t="str">
        <f t="shared" si="2"/>
        <v/>
      </c>
      <c r="I35" s="47"/>
      <c r="J35" s="40" t="str">
        <f t="shared" si="3"/>
        <v/>
      </c>
      <c r="K35" s="41" t="str">
        <f t="shared" si="4"/>
        <v/>
      </c>
      <c r="L35" s="2"/>
      <c r="M35" s="17"/>
      <c r="N35" s="2"/>
      <c r="O35" s="2"/>
      <c r="P35" s="2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5"/>
        <v>0</v>
      </c>
      <c r="G36" s="30" t="str">
        <f t="shared" si="1"/>
        <v/>
      </c>
      <c r="H36" s="29" t="str">
        <f t="shared" si="2"/>
        <v/>
      </c>
      <c r="I36" s="44"/>
      <c r="J36" s="32" t="str">
        <f t="shared" si="3"/>
        <v/>
      </c>
      <c r="K36" s="33" t="str">
        <f t="shared" si="4"/>
        <v/>
      </c>
      <c r="L36" s="2"/>
      <c r="M36" s="17"/>
      <c r="N36" s="2"/>
      <c r="O36" s="2"/>
      <c r="P36" s="2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5"/>
        <v>0</v>
      </c>
      <c r="G37" s="38" t="str">
        <f t="shared" si="1"/>
        <v/>
      </c>
      <c r="H37" s="37" t="str">
        <f t="shared" si="2"/>
        <v/>
      </c>
      <c r="I37" s="47"/>
      <c r="J37" s="40" t="str">
        <f t="shared" si="3"/>
        <v/>
      </c>
      <c r="K37" s="41" t="str">
        <f t="shared" si="4"/>
        <v/>
      </c>
      <c r="L37" s="2"/>
      <c r="M37" s="17"/>
      <c r="N37" s="2"/>
      <c r="O37" s="2"/>
      <c r="P37" s="2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8"/>
      <c r="AB37" s="18"/>
      <c r="AC37" s="18"/>
      <c r="AD37" s="18"/>
      <c r="AE37" s="18"/>
      <c r="AF37" s="18"/>
      <c r="AG37" s="18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5"/>
        <v>0</v>
      </c>
      <c r="G38" s="30" t="str">
        <f t="shared" si="1"/>
        <v/>
      </c>
      <c r="H38" s="29" t="str">
        <f t="shared" si="2"/>
        <v/>
      </c>
      <c r="I38" s="44"/>
      <c r="J38" s="32" t="str">
        <f t="shared" si="3"/>
        <v/>
      </c>
      <c r="K38" s="33" t="str">
        <f t="shared" si="4"/>
        <v/>
      </c>
      <c r="L38" s="2"/>
      <c r="M38" s="17"/>
      <c r="N38" s="2"/>
      <c r="O38" s="2"/>
      <c r="P38" s="2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8"/>
      <c r="AB38" s="18"/>
      <c r="AC38" s="18"/>
      <c r="AD38" s="18"/>
      <c r="AE38" s="11"/>
      <c r="AF38" s="11"/>
      <c r="AG38" s="11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5"/>
        <v>0</v>
      </c>
      <c r="G39" s="38" t="str">
        <f t="shared" si="1"/>
        <v/>
      </c>
      <c r="H39" s="37" t="str">
        <f t="shared" si="2"/>
        <v/>
      </c>
      <c r="I39" s="47"/>
      <c r="J39" s="40" t="str">
        <f t="shared" si="3"/>
        <v/>
      </c>
      <c r="K39" s="41" t="str">
        <f t="shared" si="4"/>
        <v/>
      </c>
      <c r="L39" s="2"/>
      <c r="M39" s="17"/>
      <c r="N39" s="2"/>
      <c r="O39" s="2"/>
      <c r="P39" s="2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8"/>
      <c r="AB39" s="18"/>
      <c r="AC39" s="18"/>
      <c r="AD39" s="18"/>
      <c r="AE39" s="11"/>
      <c r="AF39" s="11"/>
      <c r="AG39" s="11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5"/>
        <v>0</v>
      </c>
      <c r="G40" s="30" t="str">
        <f t="shared" si="1"/>
        <v/>
      </c>
      <c r="H40" s="29" t="str">
        <f t="shared" si="2"/>
        <v/>
      </c>
      <c r="I40" s="44"/>
      <c r="J40" s="32" t="str">
        <f t="shared" si="3"/>
        <v/>
      </c>
      <c r="K40" s="33" t="str">
        <f t="shared" si="4"/>
        <v/>
      </c>
      <c r="L40" s="2"/>
      <c r="M40" s="17"/>
      <c r="N40" s="2"/>
      <c r="O40" s="2"/>
      <c r="P40" s="2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8"/>
      <c r="AB40" s="18"/>
      <c r="AC40" s="18"/>
      <c r="AD40" s="11"/>
      <c r="AE40" s="11"/>
      <c r="AF40" s="11"/>
      <c r="AG40" s="11"/>
    </row>
    <row r="41" ht="15.75" customHeight="1">
      <c r="A41" s="48" t="str">
        <f>ALNS!A41</f>
        <v>Thays Emanuelly Laureano Silva</v>
      </c>
      <c r="B41" s="28"/>
      <c r="C41" s="28"/>
      <c r="D41" s="28"/>
      <c r="E41" s="28"/>
      <c r="F41" s="29">
        <f t="shared" si="5"/>
        <v>0</v>
      </c>
      <c r="G41" s="30" t="str">
        <f t="shared" si="1"/>
        <v/>
      </c>
      <c r="H41" s="29" t="str">
        <f t="shared" si="2"/>
        <v/>
      </c>
      <c r="I41" s="44"/>
      <c r="J41" s="32" t="str">
        <f t="shared" si="3"/>
        <v/>
      </c>
      <c r="K41" s="33" t="str">
        <f t="shared" si="4"/>
        <v/>
      </c>
      <c r="L41" s="2"/>
      <c r="M41" s="17"/>
      <c r="N41" s="2"/>
      <c r="O41" s="2"/>
      <c r="P41" s="2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8"/>
      <c r="AB41" s="11"/>
      <c r="AC41" s="11"/>
      <c r="AD41" s="11"/>
      <c r="AE41" s="11"/>
      <c r="AF41" s="11"/>
      <c r="AG41" s="11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5"/>
        <v>0</v>
      </c>
      <c r="G42" s="30" t="str">
        <f t="shared" si="1"/>
        <v/>
      </c>
      <c r="H42" s="29" t="str">
        <f t="shared" si="2"/>
        <v/>
      </c>
      <c r="I42" s="44"/>
      <c r="J42" s="32" t="str">
        <f t="shared" si="3"/>
        <v/>
      </c>
      <c r="K42" s="33" t="str">
        <f t="shared" si="4"/>
        <v/>
      </c>
      <c r="L42" s="2"/>
      <c r="M42" s="17"/>
      <c r="N42" s="2"/>
      <c r="O42" s="2"/>
      <c r="P42" s="2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8"/>
      <c r="AB42" s="11"/>
      <c r="AC42" s="11"/>
      <c r="AD42" s="11"/>
      <c r="AE42" s="11"/>
      <c r="AF42" s="11"/>
      <c r="AG42" s="11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5"/>
        <v>0</v>
      </c>
      <c r="G43" s="38" t="str">
        <f t="shared" si="1"/>
        <v/>
      </c>
      <c r="H43" s="37" t="str">
        <f t="shared" si="2"/>
        <v/>
      </c>
      <c r="I43" s="47"/>
      <c r="J43" s="40" t="str">
        <f t="shared" si="3"/>
        <v/>
      </c>
      <c r="K43" s="41" t="str">
        <f t="shared" si="4"/>
        <v/>
      </c>
      <c r="L43" s="2"/>
      <c r="M43" s="17"/>
      <c r="N43" s="2"/>
      <c r="O43" s="2"/>
      <c r="P43" s="2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8"/>
      <c r="AB43" s="11"/>
      <c r="AC43" s="11"/>
      <c r="AD43" s="11"/>
      <c r="AE43" s="11"/>
      <c r="AF43" s="11"/>
      <c r="AG43" s="11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5"/>
        <v>0</v>
      </c>
      <c r="G44" s="38" t="str">
        <f t="shared" si="1"/>
        <v/>
      </c>
      <c r="H44" s="29" t="str">
        <f t="shared" si="2"/>
        <v/>
      </c>
      <c r="I44" s="44"/>
      <c r="J44" s="32" t="str">
        <f t="shared" si="3"/>
        <v/>
      </c>
      <c r="K44" s="33" t="str">
        <f t="shared" si="4"/>
        <v/>
      </c>
      <c r="L44" s="2"/>
      <c r="M44" s="17"/>
      <c r="N44" s="2"/>
      <c r="O44" s="2"/>
      <c r="P44" s="2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8"/>
      <c r="AB44" s="11"/>
      <c r="AC44" s="11"/>
      <c r="AD44" s="11"/>
      <c r="AE44" s="11"/>
      <c r="AF44" s="11"/>
      <c r="AG44" s="11"/>
    </row>
    <row r="45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</row>
    <row r="53" ht="15.75" hidden="1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2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Z53" s="11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Z54" s="11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X55" s="11"/>
      <c r="Y55" s="18"/>
      <c r="Z55" s="11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Z56" s="11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X57" s="11"/>
      <c r="Y57" s="18"/>
      <c r="Z57" s="11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X58" s="11"/>
      <c r="Y58" s="18"/>
      <c r="Z58" s="11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X59" s="18"/>
      <c r="Y59" s="18"/>
      <c r="Z59" s="11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X60" s="11"/>
      <c r="Y60" s="18"/>
      <c r="Z60" s="11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X61" s="11"/>
      <c r="Y61" s="18"/>
      <c r="Z61" s="11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X62" s="11"/>
      <c r="Y62" s="18"/>
      <c r="Z62" s="11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X63" s="11"/>
      <c r="Y63" s="18"/>
      <c r="Z63" s="11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X64" s="18"/>
      <c r="Y64" s="18"/>
      <c r="Z64" s="11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X65" s="11"/>
      <c r="Y65" s="18"/>
      <c r="Z65" s="11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X66" s="11"/>
      <c r="Y66" s="18"/>
      <c r="Z66" s="11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X67" s="11"/>
      <c r="Y67" s="18"/>
      <c r="Z67" s="11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X68" s="11"/>
      <c r="Y68" s="18"/>
      <c r="Z68" s="11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X69" s="11"/>
      <c r="Y69" s="18"/>
      <c r="Z69" s="11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X70" s="11"/>
      <c r="Y70" s="18"/>
      <c r="Z70" s="11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X71" s="11"/>
      <c r="Y71" s="18"/>
      <c r="Z71" s="11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X72" s="18"/>
      <c r="Y72" s="18"/>
      <c r="Z72" s="11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X73" s="11"/>
      <c r="Y73" s="18"/>
      <c r="Z73" s="11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X74" s="18"/>
      <c r="Y74" s="18"/>
      <c r="Z74" s="11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X75" s="11"/>
      <c r="Y75" s="18"/>
      <c r="Z75" s="11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X76" s="11"/>
      <c r="Y76" s="18"/>
      <c r="Z76" s="11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X77" s="11"/>
      <c r="Y77" s="18"/>
      <c r="Z77" s="11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X78" s="11"/>
      <c r="Y78" s="18"/>
      <c r="Z78" s="11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V79" s="18"/>
      <c r="W79" s="18"/>
      <c r="X79" s="11"/>
      <c r="Y79" s="18"/>
      <c r="Z79" s="11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W80" s="18"/>
      <c r="X80" s="11"/>
      <c r="Y80" s="18"/>
      <c r="Z80" s="11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W81" s="18"/>
      <c r="X81" s="11"/>
      <c r="Y81" s="11"/>
      <c r="Z81" s="11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V82" s="18"/>
      <c r="W82" s="18"/>
      <c r="X82" s="18"/>
      <c r="Y82" s="11"/>
      <c r="Z82" s="11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W83" s="18"/>
      <c r="X83" s="11"/>
      <c r="Y83" s="11"/>
      <c r="Z83" s="11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W84" s="18"/>
      <c r="X84" s="11"/>
      <c r="Y84" s="11"/>
      <c r="Z84" s="11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V85" s="18"/>
      <c r="W85" s="18"/>
      <c r="X85" s="18"/>
      <c r="Y85" s="11"/>
      <c r="Z85" s="11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2"/>
      <c r="M86" s="17"/>
      <c r="N86" s="17"/>
      <c r="O86" s="17"/>
      <c r="P86" s="17"/>
      <c r="Q86" s="18"/>
      <c r="R86" s="18"/>
      <c r="S86" s="18"/>
      <c r="T86" s="18"/>
      <c r="U86" s="18"/>
      <c r="V86" s="18"/>
      <c r="W86" s="18"/>
      <c r="X86" s="18"/>
      <c r="Y86" s="11"/>
      <c r="Z86" s="11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2"/>
      <c r="M87" s="17"/>
      <c r="N87" s="17"/>
      <c r="O87" s="17"/>
      <c r="P87" s="17"/>
      <c r="Q87" s="18"/>
      <c r="R87" s="18"/>
      <c r="S87" s="18"/>
      <c r="T87" s="18"/>
      <c r="U87" s="18"/>
      <c r="V87" s="18"/>
      <c r="W87" s="18"/>
      <c r="X87" s="18"/>
      <c r="Y87" s="11"/>
      <c r="Z87" s="11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2"/>
      <c r="M88" s="17"/>
      <c r="N88" s="17"/>
      <c r="O88" s="17"/>
      <c r="P88" s="17"/>
      <c r="Q88" s="18"/>
      <c r="R88" s="18"/>
      <c r="S88" s="18"/>
      <c r="T88" s="18"/>
      <c r="U88" s="18"/>
      <c r="V88" s="18"/>
      <c r="W88" s="18"/>
      <c r="X88" s="11"/>
      <c r="Y88" s="11"/>
      <c r="Z88" s="11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2"/>
      <c r="M89" s="17"/>
      <c r="N89" s="17"/>
      <c r="O89" s="17"/>
      <c r="P89" s="17"/>
      <c r="Q89" s="18"/>
      <c r="R89" s="18"/>
      <c r="S89" s="18"/>
      <c r="T89" s="18"/>
      <c r="U89" s="18"/>
      <c r="V89" s="18"/>
      <c r="W89" s="18"/>
      <c r="X89" s="11"/>
      <c r="Y89" s="11"/>
      <c r="Z89" s="11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2"/>
      <c r="M90" s="17"/>
      <c r="N90" s="17"/>
      <c r="O90" s="17"/>
      <c r="P90" s="17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8"/>
      <c r="AB90" s="18"/>
      <c r="AC90" s="18"/>
      <c r="AD90" s="18"/>
      <c r="AE90" s="11"/>
      <c r="AF90" s="11"/>
      <c r="AG90" s="11"/>
    </row>
    <row r="91" ht="15.75" hidden="1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2"/>
      <c r="M91" s="17"/>
      <c r="N91" s="17"/>
      <c r="O91" s="17"/>
      <c r="P91" s="17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8"/>
      <c r="AB91" s="18"/>
      <c r="AC91" s="18"/>
      <c r="AD91" s="18"/>
      <c r="AE91" s="11"/>
      <c r="AF91" s="11"/>
      <c r="AG91" s="11"/>
    </row>
    <row r="92" ht="15.75" hidden="1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2"/>
      <c r="M92" s="17"/>
      <c r="N92" s="17"/>
      <c r="O92" s="17"/>
      <c r="P92" s="2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8"/>
      <c r="AB92" s="18"/>
      <c r="AC92" s="18"/>
      <c r="AD92" s="11"/>
      <c r="AE92" s="11"/>
      <c r="AF92" s="11"/>
      <c r="AG92" s="11"/>
    </row>
    <row r="93" ht="15.75" hidden="1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2"/>
      <c r="M93" s="17"/>
      <c r="N93" s="2"/>
      <c r="O93" s="2"/>
      <c r="P93" s="2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8"/>
      <c r="AB93" s="11"/>
      <c r="AC93" s="11"/>
      <c r="AD93" s="11"/>
      <c r="AE93" s="11"/>
      <c r="AF93" s="11"/>
      <c r="AG93" s="11"/>
    </row>
    <row r="94" ht="15.75" hidden="1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2"/>
      <c r="M94" s="17"/>
      <c r="N94" s="2"/>
      <c r="O94" s="2"/>
      <c r="P94" s="2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8"/>
      <c r="AB94" s="11"/>
      <c r="AC94" s="11"/>
      <c r="AD94" s="11"/>
      <c r="AE94" s="11"/>
      <c r="AF94" s="11"/>
      <c r="AG94" s="11"/>
    </row>
    <row r="95" ht="15.75" hidden="1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2"/>
      <c r="M95" s="17"/>
      <c r="N95" s="2"/>
      <c r="O95" s="2"/>
      <c r="P95" s="2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8"/>
      <c r="AB95" s="11"/>
      <c r="AC95" s="11"/>
      <c r="AD95" s="11"/>
      <c r="AE95" s="11"/>
      <c r="AF95" s="11"/>
      <c r="AG95" s="11"/>
    </row>
    <row r="96" ht="15.75" hidden="1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2"/>
      <c r="M96" s="17"/>
      <c r="N96" s="2"/>
      <c r="O96" s="2"/>
      <c r="P96" s="2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8"/>
      <c r="AB96" s="11"/>
      <c r="AC96" s="11"/>
      <c r="AD96" s="11"/>
      <c r="AE96" s="11"/>
      <c r="AF96" s="11"/>
      <c r="AG96" s="11"/>
    </row>
    <row r="97" ht="15.75" hidden="1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2"/>
      <c r="M97" s="2"/>
      <c r="N97" s="2"/>
      <c r="O97" s="2"/>
      <c r="P97" s="2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</row>
    <row r="98" ht="15.75" hidden="1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2"/>
      <c r="M98" s="2"/>
      <c r="N98" s="2"/>
      <c r="O98" s="2"/>
      <c r="P98" s="2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</row>
    <row r="99" ht="15.75" hidden="1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2"/>
      <c r="M99" s="2"/>
      <c r="N99" s="2"/>
      <c r="O99" s="2"/>
      <c r="P99" s="2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</row>
    <row r="100" ht="15.75" hidden="1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2"/>
      <c r="M100" s="2"/>
      <c r="N100" s="2"/>
      <c r="O100" s="2"/>
      <c r="P100" s="2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</row>
    <row r="101" ht="15.75" hidden="1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2"/>
      <c r="M101" s="2"/>
      <c r="N101" s="2"/>
      <c r="O101" s="2"/>
      <c r="P101" s="2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</row>
    <row r="102" ht="15.75" hidden="1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2"/>
      <c r="M102" s="2"/>
      <c r="N102" s="2"/>
      <c r="O102" s="2"/>
      <c r="P102" s="2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</row>
    <row r="103" ht="15.75" hidden="1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2"/>
      <c r="M103" s="2"/>
      <c r="N103" s="2"/>
      <c r="O103" s="2"/>
      <c r="P103" s="2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</row>
    <row r="104" ht="15.75" hidden="1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2"/>
      <c r="M104" s="2"/>
      <c r="N104" s="2"/>
      <c r="O104" s="2"/>
      <c r="P104" s="2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</row>
    <row r="105" ht="15.75" hidden="1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2"/>
      <c r="M105" s="2"/>
      <c r="N105" s="2"/>
      <c r="O105" s="2"/>
      <c r="P105" s="2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</row>
    <row r="106" ht="15.75" hidden="1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2"/>
      <c r="M106" s="2"/>
      <c r="N106" s="2"/>
      <c r="O106" s="2"/>
      <c r="P106" s="2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</row>
    <row r="107" ht="15.75" hidden="1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2"/>
      <c r="M107" s="2"/>
      <c r="N107" s="2"/>
      <c r="O107" s="2"/>
      <c r="P107" s="2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</row>
    <row r="108" ht="15.75" hidden="1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2"/>
      <c r="M108" s="2"/>
      <c r="N108" s="2"/>
      <c r="O108" s="2"/>
      <c r="P108" s="2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</row>
    <row r="109" ht="15.75" hidden="1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2"/>
      <c r="M109" s="2"/>
      <c r="N109" s="2"/>
      <c r="O109" s="2"/>
      <c r="P109" s="2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</row>
    <row r="110" ht="15.75" hidden="1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2"/>
      <c r="M110" s="2"/>
      <c r="N110" s="2"/>
      <c r="O110" s="2"/>
      <c r="P110" s="2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</row>
    <row r="111" ht="15.75" hidden="1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2"/>
      <c r="M111" s="2"/>
      <c r="N111" s="2"/>
      <c r="O111" s="2"/>
      <c r="P111" s="2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</row>
    <row r="112" ht="15.75" hidden="1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2"/>
      <c r="M112" s="2"/>
      <c r="N112" s="2"/>
      <c r="O112" s="2"/>
      <c r="P112" s="2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</row>
    <row r="113" ht="15.75" hidden="1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2"/>
      <c r="M113" s="2"/>
      <c r="N113" s="2"/>
      <c r="O113" s="2"/>
      <c r="P113" s="2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</row>
    <row r="114" ht="15.75" hidden="1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2"/>
      <c r="M114" s="2"/>
      <c r="N114" s="2"/>
      <c r="O114" s="2"/>
      <c r="P114" s="2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</row>
    <row r="115" ht="15.75" hidden="1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2"/>
      <c r="M115" s="2"/>
      <c r="N115" s="2"/>
      <c r="O115" s="2"/>
      <c r="P115" s="2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</row>
    <row r="116" ht="15.75" hidden="1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2"/>
      <c r="M116" s="2"/>
      <c r="N116" s="2"/>
      <c r="O116" s="2"/>
      <c r="P116" s="2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</row>
    <row r="117" ht="15.75" hidden="1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2"/>
      <c r="M117" s="2"/>
      <c r="N117" s="2"/>
      <c r="O117" s="2"/>
      <c r="P117" s="2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</row>
    <row r="118" ht="15.75" hidden="1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2"/>
      <c r="M118" s="2"/>
      <c r="N118" s="2"/>
      <c r="O118" s="2"/>
      <c r="P118" s="2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</row>
    <row r="119" ht="15.75" hidden="1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2"/>
      <c r="M119" s="2"/>
      <c r="N119" s="2"/>
      <c r="O119" s="2"/>
      <c r="P119" s="2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</row>
    <row r="120" ht="15.75" hidden="1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2"/>
      <c r="M120" s="2"/>
      <c r="N120" s="2"/>
      <c r="O120" s="2"/>
      <c r="P120" s="2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</row>
    <row r="121" ht="15.75" hidden="1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2"/>
      <c r="M121" s="2"/>
      <c r="N121" s="2"/>
      <c r="O121" s="2"/>
      <c r="P121" s="2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</row>
    <row r="122" ht="15.75" hidden="1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2"/>
      <c r="M122" s="2"/>
      <c r="N122" s="2"/>
      <c r="O122" s="2"/>
      <c r="P122" s="2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</row>
    <row r="123" ht="15.75" hidden="1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2"/>
      <c r="M123" s="2"/>
      <c r="N123" s="2"/>
      <c r="O123" s="2"/>
      <c r="P123" s="2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</row>
    <row r="124" ht="15.75" hidden="1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2"/>
      <c r="M124" s="2"/>
      <c r="N124" s="2"/>
      <c r="O124" s="2"/>
      <c r="P124" s="2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</row>
    <row r="125" ht="15.75" hidden="1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2"/>
      <c r="M125" s="2"/>
      <c r="N125" s="2"/>
      <c r="O125" s="2"/>
      <c r="P125" s="2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</row>
    <row r="126" ht="15.75" hidden="1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2"/>
      <c r="M126" s="2"/>
      <c r="N126" s="2"/>
      <c r="O126" s="2"/>
      <c r="P126" s="2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</row>
    <row r="127" ht="15.75" hidden="1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2"/>
      <c r="M127" s="2"/>
      <c r="N127" s="2"/>
      <c r="O127" s="2"/>
      <c r="P127" s="2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</row>
    <row r="128" ht="15.75" hidden="1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2"/>
      <c r="M128" s="2"/>
      <c r="N128" s="2"/>
      <c r="O128" s="2"/>
      <c r="P128" s="2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</row>
    <row r="129" ht="15.75" hidden="1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2"/>
      <c r="M129" s="2"/>
      <c r="N129" s="2"/>
      <c r="O129" s="2"/>
      <c r="P129" s="2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</row>
    <row r="130" ht="15.75" hidden="1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2"/>
      <c r="M130" s="2"/>
      <c r="N130" s="2"/>
      <c r="O130" s="2"/>
      <c r="P130" s="2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</row>
    <row r="131" ht="15.75" hidden="1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2"/>
      <c r="M131" s="2"/>
      <c r="N131" s="2"/>
      <c r="O131" s="2"/>
      <c r="P131" s="2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</row>
    <row r="132" ht="15.75" hidden="1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2"/>
      <c r="M132" s="2"/>
      <c r="N132" s="2"/>
      <c r="O132" s="2"/>
      <c r="P132" s="2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</row>
    <row r="133" ht="15.75" hidden="1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2"/>
      <c r="M133" s="2"/>
      <c r="N133" s="2"/>
      <c r="O133" s="2"/>
      <c r="P133" s="2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</row>
    <row r="134" ht="15.75" hidden="1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2"/>
      <c r="M134" s="2"/>
      <c r="N134" s="2"/>
      <c r="O134" s="2"/>
      <c r="P134" s="2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</row>
    <row r="135" ht="15.75" hidden="1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2"/>
      <c r="M135" s="2"/>
      <c r="N135" s="2"/>
      <c r="O135" s="2"/>
      <c r="P135" s="2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</row>
    <row r="136" ht="15.75" hidden="1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2"/>
      <c r="M136" s="2"/>
      <c r="N136" s="2"/>
      <c r="O136" s="2"/>
      <c r="P136" s="2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</row>
    <row r="137" ht="15.75" hidden="1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2"/>
      <c r="M137" s="2"/>
      <c r="N137" s="2"/>
      <c r="O137" s="2"/>
      <c r="P137" s="2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</row>
    <row r="138" ht="15.75" hidden="1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2"/>
      <c r="M138" s="2"/>
      <c r="N138" s="2"/>
      <c r="O138" s="2"/>
      <c r="P138" s="2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</row>
    <row r="139" ht="15.75" hidden="1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2"/>
      <c r="M139" s="2"/>
      <c r="N139" s="2"/>
      <c r="O139" s="2"/>
      <c r="P139" s="2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</row>
    <row r="140" ht="15.75" hidden="1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2"/>
      <c r="M140" s="2"/>
      <c r="N140" s="2"/>
      <c r="O140" s="2"/>
      <c r="P140" s="2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</row>
    <row r="141" ht="15.75" hidden="1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2"/>
      <c r="M141" s="2"/>
      <c r="N141" s="2"/>
      <c r="O141" s="2"/>
      <c r="P141" s="2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</row>
    <row r="142" ht="15.75" hidden="1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2"/>
      <c r="M142" s="2"/>
      <c r="N142" s="2"/>
      <c r="O142" s="2"/>
      <c r="P142" s="2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</row>
    <row r="143" ht="15.75" hidden="1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2"/>
      <c r="M143" s="2"/>
      <c r="N143" s="2"/>
      <c r="O143" s="2"/>
      <c r="P143" s="2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</row>
    <row r="144" ht="15.75" hidden="1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2"/>
      <c r="M144" s="2"/>
      <c r="N144" s="2"/>
      <c r="O144" s="2"/>
      <c r="P144" s="2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</row>
    <row r="145" ht="15.75" hidden="1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2"/>
      <c r="M145" s="2"/>
      <c r="N145" s="2"/>
      <c r="O145" s="2"/>
      <c r="P145" s="2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</row>
    <row r="146" ht="15.75" hidden="1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2"/>
      <c r="M146" s="2"/>
      <c r="N146" s="2"/>
      <c r="O146" s="2"/>
      <c r="P146" s="2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ht="15.75" hidden="1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2"/>
      <c r="M147" s="2"/>
      <c r="N147" s="2"/>
      <c r="O147" s="2"/>
      <c r="P147" s="2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</row>
    <row r="148" ht="15.75" hidden="1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2"/>
      <c r="M148" s="2"/>
      <c r="N148" s="2"/>
      <c r="O148" s="2"/>
      <c r="P148" s="2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49" ht="15.75" hidden="1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2"/>
      <c r="M149" s="2"/>
      <c r="N149" s="2"/>
      <c r="O149" s="2"/>
      <c r="P149" s="2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</row>
    <row r="150" ht="15.75" hidden="1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2"/>
      <c r="M150" s="2"/>
      <c r="N150" s="2"/>
      <c r="O150" s="2"/>
      <c r="P150" s="2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</row>
    <row r="151" ht="15.75" hidden="1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2"/>
      <c r="M151" s="2"/>
      <c r="N151" s="2"/>
      <c r="O151" s="2"/>
      <c r="P151" s="2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</row>
    <row r="152" ht="15.75" hidden="1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2"/>
      <c r="M152" s="2"/>
      <c r="N152" s="2"/>
      <c r="O152" s="2"/>
      <c r="P152" s="2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</row>
    <row r="153" ht="15.75" hidden="1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2"/>
      <c r="M153" s="2"/>
      <c r="N153" s="2"/>
      <c r="O153" s="2"/>
      <c r="P153" s="2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</row>
    <row r="154" ht="15.75" hidden="1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2"/>
      <c r="M154" s="2"/>
      <c r="N154" s="2"/>
      <c r="O154" s="2"/>
      <c r="P154" s="2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</row>
    <row r="155" ht="15.75" hidden="1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2"/>
      <c r="M155" s="2"/>
      <c r="N155" s="2"/>
      <c r="O155" s="2"/>
      <c r="P155" s="2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</row>
    <row r="156" ht="15.75" hidden="1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2"/>
      <c r="M156" s="2"/>
      <c r="N156" s="2"/>
      <c r="O156" s="2"/>
      <c r="P156" s="2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</row>
    <row r="157" ht="15.75" hidden="1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2"/>
      <c r="M157" s="2"/>
      <c r="N157" s="2"/>
      <c r="O157" s="2"/>
      <c r="P157" s="2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</row>
    <row r="158" ht="15.75" hidden="1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2"/>
      <c r="M158" s="2"/>
      <c r="N158" s="2"/>
      <c r="O158" s="2"/>
      <c r="P158" s="2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</row>
    <row r="159" ht="15.75" hidden="1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2"/>
      <c r="M159" s="2"/>
      <c r="N159" s="2"/>
      <c r="O159" s="2"/>
      <c r="P159" s="2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</row>
    <row r="160" ht="15.75" hidden="1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2"/>
      <c r="M160" s="2"/>
      <c r="N160" s="2"/>
      <c r="O160" s="2"/>
      <c r="P160" s="2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</row>
    <row r="161" ht="15.75" hidden="1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2"/>
      <c r="M161" s="2"/>
      <c r="N161" s="2"/>
      <c r="O161" s="2"/>
      <c r="P161" s="2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</row>
    <row r="162" ht="15.75" hidden="1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2"/>
      <c r="M162" s="2"/>
      <c r="N162" s="2"/>
      <c r="O162" s="2"/>
      <c r="P162" s="2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</row>
    <row r="163" ht="15.75" hidden="1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2"/>
      <c r="M163" s="2"/>
      <c r="N163" s="2"/>
      <c r="O163" s="2"/>
      <c r="P163" s="2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</row>
    <row r="164" ht="15.75" hidden="1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2"/>
      <c r="M164" s="2"/>
      <c r="N164" s="2"/>
      <c r="O164" s="2"/>
      <c r="P164" s="2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</row>
    <row r="165" ht="15.75" hidden="1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2"/>
      <c r="M165" s="2"/>
      <c r="N165" s="2"/>
      <c r="O165" s="2"/>
      <c r="P165" s="2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</row>
    <row r="166" ht="15.75" hidden="1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2"/>
      <c r="M166" s="2"/>
      <c r="N166" s="2"/>
      <c r="O166" s="2"/>
      <c r="P166" s="2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</row>
    <row r="167" ht="15.75" hidden="1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2"/>
      <c r="M167" s="2"/>
      <c r="N167" s="2"/>
      <c r="O167" s="2"/>
      <c r="P167" s="2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</row>
    <row r="168" ht="15.75" hidden="1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2"/>
      <c r="M168" s="2"/>
      <c r="N168" s="2"/>
      <c r="O168" s="2"/>
      <c r="P168" s="2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</row>
    <row r="169" ht="15.75" hidden="1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2"/>
      <c r="M169" s="2"/>
      <c r="N169" s="2"/>
      <c r="O169" s="2"/>
      <c r="P169" s="2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</row>
    <row r="170" ht="15.75" hidden="1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2"/>
      <c r="M170" s="2"/>
      <c r="N170" s="2"/>
      <c r="O170" s="2"/>
      <c r="P170" s="2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</row>
    <row r="171" ht="15.75" hidden="1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2"/>
      <c r="M171" s="2"/>
      <c r="N171" s="2"/>
      <c r="O171" s="2"/>
      <c r="P171" s="2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</row>
    <row r="172" ht="15.75" hidden="1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2"/>
      <c r="M172" s="2"/>
      <c r="N172" s="2"/>
      <c r="O172" s="2"/>
      <c r="P172" s="2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</row>
    <row r="173" ht="15.75" hidden="1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2"/>
      <c r="M173" s="2"/>
      <c r="N173" s="2"/>
      <c r="O173" s="2"/>
      <c r="P173" s="2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</row>
    <row r="174" ht="15.75" hidden="1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2"/>
      <c r="M174" s="2"/>
      <c r="N174" s="2"/>
      <c r="O174" s="2"/>
      <c r="P174" s="2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</row>
    <row r="175" ht="15.75" hidden="1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2"/>
      <c r="M175" s="2"/>
      <c r="N175" s="2"/>
      <c r="O175" s="2"/>
      <c r="P175" s="2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</row>
    <row r="176" ht="15.75" hidden="1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2"/>
      <c r="M176" s="2"/>
      <c r="N176" s="2"/>
      <c r="O176" s="2"/>
      <c r="P176" s="2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</row>
    <row r="177" ht="15.75" hidden="1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2"/>
      <c r="M177" s="2"/>
      <c r="N177" s="2"/>
      <c r="O177" s="2"/>
      <c r="P177" s="2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</row>
    <row r="178" ht="15.75" hidden="1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2"/>
      <c r="M178" s="2"/>
      <c r="N178" s="2"/>
      <c r="O178" s="2"/>
      <c r="P178" s="2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</row>
    <row r="179" ht="15.75" hidden="1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2"/>
      <c r="M179" s="2"/>
      <c r="N179" s="2"/>
      <c r="O179" s="2"/>
      <c r="P179" s="2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</row>
    <row r="180" ht="15.75" hidden="1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2"/>
      <c r="M180" s="2"/>
      <c r="N180" s="2"/>
      <c r="O180" s="2"/>
      <c r="P180" s="2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</row>
    <row r="181" ht="15.75" hidden="1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2"/>
      <c r="M181" s="2"/>
      <c r="N181" s="2"/>
      <c r="O181" s="2"/>
      <c r="P181" s="2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</row>
    <row r="182" ht="15.75" hidden="1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2"/>
      <c r="M182" s="2"/>
      <c r="N182" s="2"/>
      <c r="O182" s="2"/>
      <c r="P182" s="2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</row>
    <row r="183" ht="15.75" hidden="1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2"/>
      <c r="M183" s="2"/>
      <c r="N183" s="2"/>
      <c r="O183" s="2"/>
      <c r="P183" s="2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</row>
    <row r="184" ht="15.75" hidden="1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2"/>
      <c r="M184" s="2"/>
      <c r="N184" s="2"/>
      <c r="O184" s="2"/>
      <c r="P184" s="2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</row>
    <row r="185" ht="15.75" hidden="1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2"/>
      <c r="M185" s="2"/>
      <c r="N185" s="2"/>
      <c r="O185" s="2"/>
      <c r="P185" s="2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</row>
    <row r="186" ht="15.75" hidden="1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2"/>
      <c r="M186" s="2"/>
      <c r="N186" s="2"/>
      <c r="O186" s="2"/>
      <c r="P186" s="2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</row>
    <row r="187" ht="15.75" hidden="1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2"/>
      <c r="M187" s="2"/>
      <c r="N187" s="2"/>
      <c r="O187" s="2"/>
      <c r="P187" s="2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</row>
    <row r="188" ht="15.75" hidden="1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2"/>
      <c r="M188" s="2"/>
      <c r="N188" s="2"/>
      <c r="O188" s="2"/>
      <c r="P188" s="2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</row>
    <row r="189" ht="15.75" hidden="1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2"/>
      <c r="M189" s="2"/>
      <c r="N189" s="2"/>
      <c r="O189" s="2"/>
      <c r="P189" s="2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</row>
    <row r="190" ht="15.75" hidden="1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2"/>
      <c r="M190" s="2"/>
      <c r="N190" s="2"/>
      <c r="O190" s="2"/>
      <c r="P190" s="2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</row>
    <row r="191" ht="15.75" hidden="1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2"/>
      <c r="M191" s="2"/>
      <c r="N191" s="2"/>
      <c r="O191" s="2"/>
      <c r="P191" s="2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</row>
    <row r="192" ht="15.75" hidden="1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2"/>
      <c r="M192" s="2"/>
      <c r="N192" s="2"/>
      <c r="O192" s="2"/>
      <c r="P192" s="2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</row>
    <row r="193" ht="15.75" hidden="1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2"/>
      <c r="M193" s="2"/>
      <c r="N193" s="2"/>
      <c r="O193" s="2"/>
      <c r="P193" s="2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</row>
    <row r="194" ht="15.75" hidden="1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2"/>
      <c r="M194" s="2"/>
      <c r="N194" s="2"/>
      <c r="O194" s="2"/>
      <c r="P194" s="2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</row>
    <row r="195" ht="15.75" hidden="1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2"/>
      <c r="M195" s="2"/>
      <c r="N195" s="2"/>
      <c r="O195" s="2"/>
      <c r="P195" s="2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</row>
    <row r="196" ht="15.75" hidden="1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2"/>
      <c r="M196" s="2"/>
      <c r="N196" s="2"/>
      <c r="O196" s="2"/>
      <c r="P196" s="2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</row>
    <row r="197" ht="15.75" hidden="1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2"/>
      <c r="M197" s="2"/>
      <c r="N197" s="2"/>
      <c r="O197" s="2"/>
      <c r="P197" s="2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</row>
    <row r="198" ht="15.75" hidden="1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2"/>
      <c r="M198" s="2"/>
      <c r="N198" s="2"/>
      <c r="O198" s="2"/>
      <c r="P198" s="2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</row>
    <row r="199" ht="15.75" hidden="1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2"/>
      <c r="M199" s="2"/>
      <c r="N199" s="2"/>
      <c r="O199" s="2"/>
      <c r="P199" s="2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</row>
    <row r="200" ht="15.75" hidden="1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2"/>
      <c r="M200" s="2"/>
      <c r="N200" s="2"/>
      <c r="O200" s="2"/>
      <c r="P200" s="2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</row>
    <row r="201" ht="15.75" hidden="1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2"/>
      <c r="M201" s="2"/>
      <c r="N201" s="2"/>
      <c r="O201" s="2"/>
      <c r="P201" s="2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</row>
    <row r="202" ht="15.75" hidden="1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2"/>
      <c r="M202" s="2"/>
      <c r="N202" s="2"/>
      <c r="O202" s="2"/>
      <c r="P202" s="2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</row>
    <row r="203" ht="15.75" hidden="1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2"/>
      <c r="M203" s="2"/>
      <c r="N203" s="2"/>
      <c r="O203" s="2"/>
      <c r="P203" s="2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</row>
    <row r="204" ht="15.75" hidden="1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2"/>
      <c r="M204" s="2"/>
      <c r="N204" s="2"/>
      <c r="O204" s="2"/>
      <c r="P204" s="2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</row>
    <row r="205" ht="15.75" hidden="1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2"/>
      <c r="M205" s="2"/>
      <c r="N205" s="2"/>
      <c r="O205" s="2"/>
      <c r="P205" s="2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</row>
    <row r="206" ht="15.75" hidden="1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2"/>
      <c r="M206" s="2"/>
      <c r="N206" s="2"/>
      <c r="O206" s="2"/>
      <c r="P206" s="2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</row>
    <row r="207" ht="15.75" hidden="1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2"/>
      <c r="M207" s="2"/>
      <c r="N207" s="2"/>
      <c r="O207" s="2"/>
      <c r="P207" s="2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</row>
    <row r="208" ht="15.75" hidden="1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2"/>
      <c r="M208" s="2"/>
      <c r="N208" s="2"/>
      <c r="O208" s="2"/>
      <c r="P208" s="2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</row>
    <row r="209" ht="15.75" hidden="1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2"/>
      <c r="M209" s="2"/>
      <c r="N209" s="2"/>
      <c r="O209" s="2"/>
      <c r="P209" s="2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</row>
    <row r="210" ht="15.75" hidden="1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2"/>
      <c r="M210" s="2"/>
      <c r="N210" s="2"/>
      <c r="O210" s="2"/>
      <c r="P210" s="2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</row>
    <row r="211" ht="15.75" hidden="1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2"/>
      <c r="M211" s="2"/>
      <c r="N211" s="2"/>
      <c r="O211" s="2"/>
      <c r="P211" s="2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</row>
    <row r="212" ht="15.75" hidden="1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2"/>
      <c r="M212" s="2"/>
      <c r="N212" s="2"/>
      <c r="O212" s="2"/>
      <c r="P212" s="2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</row>
    <row r="213" ht="15.75" hidden="1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2"/>
      <c r="M213" s="2"/>
      <c r="N213" s="2"/>
      <c r="O213" s="2"/>
      <c r="P213" s="2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</row>
    <row r="214" ht="15.75" hidden="1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2"/>
      <c r="M214" s="2"/>
      <c r="N214" s="2"/>
      <c r="O214" s="2"/>
      <c r="P214" s="2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</row>
    <row r="215" ht="15.75" hidden="1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2"/>
      <c r="M215" s="2"/>
      <c r="N215" s="2"/>
      <c r="O215" s="2"/>
      <c r="P215" s="2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</row>
    <row r="216" ht="15.75" hidden="1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2"/>
      <c r="M216" s="2"/>
      <c r="N216" s="2"/>
      <c r="O216" s="2"/>
      <c r="P216" s="2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</row>
    <row r="217" ht="15.75" hidden="1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2"/>
      <c r="M217" s="2"/>
      <c r="N217" s="2"/>
      <c r="O217" s="2"/>
      <c r="P217" s="2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</row>
    <row r="218" ht="15.75" hidden="1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2"/>
      <c r="M218" s="2"/>
      <c r="N218" s="2"/>
      <c r="O218" s="2"/>
      <c r="P218" s="2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</row>
    <row r="219" ht="15.75" hidden="1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2"/>
      <c r="M219" s="2"/>
      <c r="N219" s="2"/>
      <c r="O219" s="2"/>
      <c r="P219" s="2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</row>
    <row r="220" ht="15.75" hidden="1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2"/>
      <c r="M220" s="2"/>
      <c r="N220" s="2"/>
      <c r="O220" s="2"/>
      <c r="P220" s="2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</row>
    <row r="221" ht="15.75" hidden="1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2"/>
      <c r="M221" s="2"/>
      <c r="N221" s="2"/>
      <c r="O221" s="2"/>
      <c r="P221" s="2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</row>
    <row r="222" ht="15.75" hidden="1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2"/>
      <c r="M222" s="2"/>
      <c r="N222" s="2"/>
      <c r="O222" s="2"/>
      <c r="P222" s="2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</row>
    <row r="223" ht="15.75" hidden="1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2"/>
      <c r="M223" s="2"/>
      <c r="N223" s="2"/>
      <c r="O223" s="2"/>
      <c r="P223" s="2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</row>
    <row r="224" ht="15.75" hidden="1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2"/>
      <c r="M224" s="2"/>
      <c r="N224" s="2"/>
      <c r="O224" s="2"/>
      <c r="P224" s="2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</row>
    <row r="225" ht="15.75" hidden="1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2"/>
      <c r="M225" s="2"/>
      <c r="N225" s="2"/>
      <c r="O225" s="2"/>
      <c r="P225" s="2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</row>
    <row r="226" ht="15.75" hidden="1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2"/>
      <c r="M226" s="2"/>
      <c r="N226" s="2"/>
      <c r="O226" s="2"/>
      <c r="P226" s="2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</row>
    <row r="227" ht="15.75" hidden="1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2"/>
      <c r="M227" s="2"/>
      <c r="N227" s="2"/>
      <c r="O227" s="2"/>
      <c r="P227" s="2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</row>
    <row r="228" ht="15.75" hidden="1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2"/>
      <c r="M228" s="2"/>
      <c r="N228" s="2"/>
      <c r="O228" s="2"/>
      <c r="P228" s="2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</row>
    <row r="229" ht="15.75" hidden="1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2"/>
      <c r="M229" s="2"/>
      <c r="N229" s="2"/>
      <c r="O229" s="2"/>
      <c r="P229" s="2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</row>
    <row r="230" ht="15.75" hidden="1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2"/>
      <c r="M230" s="2"/>
      <c r="N230" s="2"/>
      <c r="O230" s="2"/>
      <c r="P230" s="2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</row>
    <row r="231" ht="15.75" hidden="1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2"/>
      <c r="M231" s="2"/>
      <c r="N231" s="2"/>
      <c r="O231" s="2"/>
      <c r="P231" s="2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</row>
    <row r="232" ht="15.75" hidden="1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2"/>
      <c r="M232" s="2"/>
      <c r="N232" s="2"/>
      <c r="O232" s="2"/>
      <c r="P232" s="2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</row>
    <row r="233" ht="15.75" hidden="1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2"/>
      <c r="M233" s="2"/>
      <c r="N233" s="2"/>
      <c r="O233" s="2"/>
      <c r="P233" s="2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</row>
    <row r="234" ht="15.75" hidden="1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2"/>
      <c r="M234" s="2"/>
      <c r="N234" s="2"/>
      <c r="O234" s="2"/>
      <c r="P234" s="2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</row>
    <row r="235" ht="15.75" hidden="1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2"/>
      <c r="M235" s="2"/>
      <c r="N235" s="2"/>
      <c r="O235" s="2"/>
      <c r="P235" s="2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</row>
    <row r="236" ht="15.75" hidden="1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2"/>
      <c r="M236" s="2"/>
      <c r="N236" s="2"/>
      <c r="O236" s="2"/>
      <c r="P236" s="2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</row>
    <row r="237" ht="15.75" hidden="1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2"/>
      <c r="M237" s="2"/>
      <c r="N237" s="2"/>
      <c r="O237" s="2"/>
      <c r="P237" s="2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</row>
    <row r="238" ht="15.75" hidden="1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2"/>
      <c r="M238" s="2"/>
      <c r="N238" s="2"/>
      <c r="O238" s="2"/>
      <c r="P238" s="2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</row>
    <row r="239" ht="15.75" hidden="1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2"/>
      <c r="M239" s="2"/>
      <c r="N239" s="2"/>
      <c r="O239" s="2"/>
      <c r="P239" s="2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</row>
    <row r="240" ht="15.75" hidden="1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2"/>
      <c r="M240" s="2"/>
      <c r="N240" s="2"/>
      <c r="O240" s="2"/>
      <c r="P240" s="2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</row>
    <row r="241" ht="15.75" hidden="1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2"/>
      <c r="M241" s="2"/>
      <c r="N241" s="2"/>
      <c r="O241" s="2"/>
      <c r="P241" s="2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</row>
    <row r="242" ht="15.75" hidden="1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2"/>
      <c r="M242" s="2"/>
      <c r="N242" s="2"/>
      <c r="O242" s="2"/>
      <c r="P242" s="2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</row>
    <row r="243" ht="15.75" hidden="1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2"/>
      <c r="M243" s="2"/>
      <c r="N243" s="2"/>
      <c r="O243" s="2"/>
      <c r="P243" s="2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</row>
    <row r="244" ht="15.75" hidden="1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2"/>
      <c r="M244" s="2"/>
      <c r="N244" s="2"/>
      <c r="O244" s="2"/>
      <c r="P244" s="2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2"/>
      <c r="M245" s="2"/>
      <c r="N245" s="2"/>
      <c r="O245" s="2"/>
      <c r="P245" s="2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2"/>
      <c r="M246" s="2"/>
      <c r="N246" s="2"/>
      <c r="O246" s="2"/>
      <c r="P246" s="2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2"/>
      <c r="M247" s="2"/>
      <c r="N247" s="2"/>
      <c r="O247" s="2"/>
      <c r="P247" s="2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2"/>
      <c r="M248" s="2"/>
      <c r="N248" s="2"/>
      <c r="O248" s="2"/>
      <c r="P248" s="2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2"/>
      <c r="M249" s="2"/>
      <c r="N249" s="2"/>
      <c r="O249" s="2"/>
      <c r="P249" s="2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2"/>
      <c r="M250" s="2"/>
      <c r="N250" s="2"/>
      <c r="O250" s="2"/>
      <c r="P250" s="2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2"/>
      <c r="M251" s="2"/>
      <c r="N251" s="2"/>
      <c r="O251" s="2"/>
      <c r="P251" s="2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2"/>
      <c r="M252" s="2"/>
      <c r="N252" s="2"/>
      <c r="O252" s="2"/>
      <c r="P252" s="2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2"/>
      <c r="M253" s="2"/>
      <c r="N253" s="2"/>
      <c r="O253" s="2"/>
      <c r="P253" s="2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2"/>
      <c r="M254" s="2"/>
      <c r="N254" s="2"/>
      <c r="O254" s="2"/>
      <c r="P254" s="2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2"/>
      <c r="M255" s="2"/>
      <c r="N255" s="2"/>
      <c r="O255" s="2"/>
      <c r="P255" s="2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2"/>
      <c r="M256" s="2"/>
      <c r="N256" s="2"/>
      <c r="O256" s="2"/>
      <c r="P256" s="2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2"/>
      <c r="M257" s="2"/>
      <c r="N257" s="2"/>
      <c r="O257" s="2"/>
      <c r="P257" s="2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2"/>
      <c r="M258" s="2"/>
      <c r="N258" s="2"/>
      <c r="O258" s="2"/>
      <c r="P258" s="2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2"/>
      <c r="M259" s="2"/>
      <c r="N259" s="2"/>
      <c r="O259" s="2"/>
      <c r="P259" s="2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2"/>
      <c r="M260" s="2"/>
      <c r="N260" s="2"/>
      <c r="O260" s="2"/>
      <c r="P260" s="2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2"/>
      <c r="M261" s="2"/>
      <c r="N261" s="2"/>
      <c r="O261" s="2"/>
      <c r="P261" s="2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2"/>
      <c r="M262" s="2"/>
      <c r="N262" s="2"/>
      <c r="O262" s="2"/>
      <c r="P262" s="2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2"/>
      <c r="M263" s="2"/>
      <c r="N263" s="2"/>
      <c r="O263" s="2"/>
      <c r="P263" s="2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2"/>
      <c r="M264" s="2"/>
      <c r="N264" s="2"/>
      <c r="O264" s="2"/>
      <c r="P264" s="2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2"/>
      <c r="M265" s="2"/>
      <c r="N265" s="2"/>
      <c r="O265" s="2"/>
      <c r="P265" s="2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2"/>
      <c r="M266" s="2"/>
      <c r="N266" s="2"/>
      <c r="O266" s="2"/>
      <c r="P266" s="2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2"/>
      <c r="M267" s="2"/>
      <c r="N267" s="2"/>
      <c r="O267" s="2"/>
      <c r="P267" s="2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2"/>
      <c r="M268" s="2"/>
      <c r="N268" s="2"/>
      <c r="O268" s="2"/>
      <c r="P268" s="2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2"/>
      <c r="M269" s="2"/>
      <c r="N269" s="2"/>
      <c r="O269" s="2"/>
      <c r="P269" s="2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2"/>
      <c r="M270" s="2"/>
      <c r="N270" s="2"/>
      <c r="O270" s="2"/>
      <c r="P270" s="2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2"/>
      <c r="M271" s="2"/>
      <c r="N271" s="2"/>
      <c r="O271" s="2"/>
      <c r="P271" s="2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2"/>
      <c r="M272" s="2"/>
      <c r="N272" s="2"/>
      <c r="O272" s="2"/>
      <c r="P272" s="2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2"/>
      <c r="M273" s="2"/>
      <c r="N273" s="2"/>
      <c r="O273" s="2"/>
      <c r="P273" s="2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2"/>
      <c r="M274" s="2"/>
      <c r="N274" s="2"/>
      <c r="O274" s="2"/>
      <c r="P274" s="2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2"/>
      <c r="M275" s="2"/>
      <c r="N275" s="2"/>
      <c r="O275" s="2"/>
      <c r="P275" s="2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2"/>
      <c r="M276" s="2"/>
      <c r="N276" s="2"/>
      <c r="O276" s="2"/>
      <c r="P276" s="2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2"/>
      <c r="M277" s="2"/>
      <c r="N277" s="2"/>
      <c r="O277" s="2"/>
      <c r="P277" s="2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2"/>
      <c r="M278" s="2"/>
      <c r="N278" s="2"/>
      <c r="O278" s="2"/>
      <c r="P278" s="2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2"/>
      <c r="M279" s="2"/>
      <c r="N279" s="2"/>
      <c r="O279" s="2"/>
      <c r="P279" s="2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2"/>
      <c r="M280" s="2"/>
      <c r="N280" s="2"/>
      <c r="O280" s="2"/>
      <c r="P280" s="2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2"/>
      <c r="M281" s="2"/>
      <c r="N281" s="2"/>
      <c r="O281" s="2"/>
      <c r="P281" s="2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2"/>
      <c r="M282" s="2"/>
      <c r="N282" s="2"/>
      <c r="O282" s="2"/>
      <c r="P282" s="2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2"/>
      <c r="M283" s="2"/>
      <c r="N283" s="2"/>
      <c r="O283" s="2"/>
      <c r="P283" s="2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2"/>
      <c r="M284" s="2"/>
      <c r="N284" s="2"/>
      <c r="O284" s="2"/>
      <c r="P284" s="2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2"/>
      <c r="M285" s="2"/>
      <c r="N285" s="2"/>
      <c r="O285" s="2"/>
      <c r="P285" s="2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2"/>
      <c r="M286" s="2"/>
      <c r="N286" s="2"/>
      <c r="O286" s="2"/>
      <c r="P286" s="2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2"/>
      <c r="M287" s="2"/>
      <c r="N287" s="2"/>
      <c r="O287" s="2"/>
      <c r="P287" s="2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2"/>
      <c r="M288" s="2"/>
      <c r="N288" s="2"/>
      <c r="O288" s="2"/>
      <c r="P288" s="2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2"/>
      <c r="M289" s="2"/>
      <c r="N289" s="2"/>
      <c r="O289" s="2"/>
      <c r="P289" s="2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2"/>
      <c r="M290" s="2"/>
      <c r="N290" s="2"/>
      <c r="O290" s="2"/>
      <c r="P290" s="2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2"/>
      <c r="M291" s="2"/>
      <c r="N291" s="2"/>
      <c r="O291" s="2"/>
      <c r="P291" s="2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2"/>
      <c r="M292" s="2"/>
      <c r="N292" s="2"/>
      <c r="O292" s="2"/>
      <c r="P292" s="2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2"/>
      <c r="M293" s="2"/>
      <c r="N293" s="2"/>
      <c r="O293" s="2"/>
      <c r="P293" s="2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2"/>
      <c r="M294" s="2"/>
      <c r="N294" s="2"/>
      <c r="O294" s="2"/>
      <c r="P294" s="2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2"/>
      <c r="M295" s="2"/>
      <c r="N295" s="2"/>
      <c r="O295" s="2"/>
      <c r="P295" s="2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2"/>
      <c r="M296" s="2"/>
      <c r="N296" s="2"/>
      <c r="O296" s="2"/>
      <c r="P296" s="2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2"/>
      <c r="M297" s="2"/>
      <c r="N297" s="2"/>
      <c r="O297" s="2"/>
      <c r="P297" s="2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2"/>
      <c r="M298" s="2"/>
      <c r="N298" s="2"/>
      <c r="O298" s="2"/>
      <c r="P298" s="2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2"/>
      <c r="M299" s="2"/>
      <c r="N299" s="2"/>
      <c r="O299" s="2"/>
      <c r="P299" s="2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2"/>
      <c r="M300" s="2"/>
      <c r="N300" s="2"/>
      <c r="O300" s="2"/>
      <c r="P300" s="2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2"/>
      <c r="M301" s="2"/>
      <c r="N301" s="2"/>
      <c r="O301" s="2"/>
      <c r="P301" s="2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2"/>
      <c r="M302" s="2"/>
      <c r="N302" s="2"/>
      <c r="O302" s="2"/>
      <c r="P302" s="2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2"/>
      <c r="M303" s="2"/>
      <c r="N303" s="2"/>
      <c r="O303" s="2"/>
      <c r="P303" s="2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2"/>
      <c r="M304" s="2"/>
      <c r="N304" s="2"/>
      <c r="O304" s="2"/>
      <c r="P304" s="2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2"/>
      <c r="M305" s="2"/>
      <c r="N305" s="2"/>
      <c r="O305" s="2"/>
      <c r="P305" s="2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2"/>
      <c r="M306" s="2"/>
      <c r="N306" s="2"/>
      <c r="O306" s="2"/>
      <c r="P306" s="2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2"/>
      <c r="M307" s="2"/>
      <c r="N307" s="2"/>
      <c r="O307" s="2"/>
      <c r="P307" s="2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2"/>
      <c r="M308" s="2"/>
      <c r="N308" s="2"/>
      <c r="O308" s="2"/>
      <c r="P308" s="2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2"/>
      <c r="M309" s="2"/>
      <c r="N309" s="2"/>
      <c r="O309" s="2"/>
      <c r="P309" s="2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2"/>
      <c r="M310" s="2"/>
      <c r="N310" s="2"/>
      <c r="O310" s="2"/>
      <c r="P310" s="2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2"/>
      <c r="M311" s="2"/>
      <c r="N311" s="2"/>
      <c r="O311" s="2"/>
      <c r="P311" s="2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2"/>
      <c r="M312" s="2"/>
      <c r="N312" s="2"/>
      <c r="O312" s="2"/>
      <c r="P312" s="2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2"/>
      <c r="M313" s="2"/>
      <c r="N313" s="2"/>
      <c r="O313" s="2"/>
      <c r="P313" s="2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2"/>
      <c r="M314" s="2"/>
      <c r="N314" s="2"/>
      <c r="O314" s="2"/>
      <c r="P314" s="2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2"/>
      <c r="M315" s="2"/>
      <c r="N315" s="2"/>
      <c r="O315" s="2"/>
      <c r="P315" s="2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2"/>
      <c r="M316" s="2"/>
      <c r="N316" s="2"/>
      <c r="O316" s="2"/>
      <c r="P316" s="2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2"/>
      <c r="M317" s="2"/>
      <c r="N317" s="2"/>
      <c r="O317" s="2"/>
      <c r="P317" s="2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2"/>
      <c r="M318" s="2"/>
      <c r="N318" s="2"/>
      <c r="O318" s="2"/>
      <c r="P318" s="2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2"/>
      <c r="M319" s="2"/>
      <c r="N319" s="2"/>
      <c r="O319" s="2"/>
      <c r="P319" s="2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2"/>
      <c r="M320" s="2"/>
      <c r="N320" s="2"/>
      <c r="O320" s="2"/>
      <c r="P320" s="2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2"/>
      <c r="M321" s="2"/>
      <c r="N321" s="2"/>
      <c r="O321" s="2"/>
      <c r="P321" s="2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2"/>
      <c r="M322" s="2"/>
      <c r="N322" s="2"/>
      <c r="O322" s="2"/>
      <c r="P322" s="2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2"/>
      <c r="M323" s="2"/>
      <c r="N323" s="2"/>
      <c r="O323" s="2"/>
      <c r="P323" s="2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2"/>
      <c r="M324" s="2"/>
      <c r="N324" s="2"/>
      <c r="O324" s="2"/>
      <c r="P324" s="2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2"/>
      <c r="M325" s="2"/>
      <c r="N325" s="2"/>
      <c r="O325" s="2"/>
      <c r="P325" s="2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2"/>
      <c r="M326" s="2"/>
      <c r="N326" s="2"/>
      <c r="O326" s="2"/>
      <c r="P326" s="2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2"/>
      <c r="M327" s="2"/>
      <c r="N327" s="2"/>
      <c r="O327" s="2"/>
      <c r="P327" s="2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2"/>
      <c r="M328" s="2"/>
      <c r="N328" s="2"/>
      <c r="O328" s="2"/>
      <c r="P328" s="2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2"/>
      <c r="M329" s="2"/>
      <c r="N329" s="2"/>
      <c r="O329" s="2"/>
      <c r="P329" s="2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2"/>
      <c r="M330" s="2"/>
      <c r="N330" s="2"/>
      <c r="O330" s="2"/>
      <c r="P330" s="2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2"/>
      <c r="M331" s="2"/>
      <c r="N331" s="2"/>
      <c r="O331" s="2"/>
      <c r="P331" s="2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2"/>
      <c r="M332" s="2"/>
      <c r="N332" s="2"/>
      <c r="O332" s="2"/>
      <c r="P332" s="2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2"/>
      <c r="M333" s="2"/>
      <c r="N333" s="2"/>
      <c r="O333" s="2"/>
      <c r="P333" s="2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2"/>
      <c r="M334" s="2"/>
      <c r="N334" s="2"/>
      <c r="O334" s="2"/>
      <c r="P334" s="2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2"/>
      <c r="M335" s="2"/>
      <c r="N335" s="2"/>
      <c r="O335" s="2"/>
      <c r="P335" s="2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2"/>
      <c r="M336" s="2"/>
      <c r="N336" s="2"/>
      <c r="O336" s="2"/>
      <c r="P336" s="2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2"/>
      <c r="M337" s="2"/>
      <c r="N337" s="2"/>
      <c r="O337" s="2"/>
      <c r="P337" s="2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2"/>
      <c r="M338" s="2"/>
      <c r="N338" s="2"/>
      <c r="O338" s="2"/>
      <c r="P338" s="2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2"/>
      <c r="M339" s="2"/>
      <c r="N339" s="2"/>
      <c r="O339" s="2"/>
      <c r="P339" s="2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2"/>
      <c r="M340" s="2"/>
      <c r="N340" s="2"/>
      <c r="O340" s="2"/>
      <c r="P340" s="2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2"/>
      <c r="M341" s="2"/>
      <c r="N341" s="2"/>
      <c r="O341" s="2"/>
      <c r="P341" s="2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2"/>
      <c r="M342" s="2"/>
      <c r="N342" s="2"/>
      <c r="O342" s="2"/>
      <c r="P342" s="2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2"/>
      <c r="M343" s="2"/>
      <c r="N343" s="2"/>
      <c r="O343" s="2"/>
      <c r="P343" s="2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2"/>
      <c r="M344" s="2"/>
      <c r="N344" s="2"/>
      <c r="O344" s="2"/>
      <c r="P344" s="2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2"/>
      <c r="M345" s="2"/>
      <c r="N345" s="2"/>
      <c r="O345" s="2"/>
      <c r="P345" s="2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2"/>
      <c r="M346" s="2"/>
      <c r="N346" s="2"/>
      <c r="O346" s="2"/>
      <c r="P346" s="2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2"/>
      <c r="M347" s="2"/>
      <c r="N347" s="2"/>
      <c r="O347" s="2"/>
      <c r="P347" s="2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2"/>
      <c r="M348" s="2"/>
      <c r="N348" s="2"/>
      <c r="O348" s="2"/>
      <c r="P348" s="2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2"/>
      <c r="M349" s="2"/>
      <c r="N349" s="2"/>
      <c r="O349" s="2"/>
      <c r="P349" s="2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2"/>
      <c r="M350" s="2"/>
      <c r="N350" s="2"/>
      <c r="O350" s="2"/>
      <c r="P350" s="2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2"/>
      <c r="M351" s="2"/>
      <c r="N351" s="2"/>
      <c r="O351" s="2"/>
      <c r="P351" s="2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2"/>
      <c r="M352" s="2"/>
      <c r="N352" s="2"/>
      <c r="O352" s="2"/>
      <c r="P352" s="2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2"/>
      <c r="M353" s="2"/>
      <c r="N353" s="2"/>
      <c r="O353" s="2"/>
      <c r="P353" s="2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2"/>
      <c r="M354" s="2"/>
      <c r="N354" s="2"/>
      <c r="O354" s="2"/>
      <c r="P354" s="2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2"/>
      <c r="M355" s="2"/>
      <c r="N355" s="2"/>
      <c r="O355" s="2"/>
      <c r="P355" s="2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2"/>
      <c r="M356" s="2"/>
      <c r="N356" s="2"/>
      <c r="O356" s="2"/>
      <c r="P356" s="2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2"/>
      <c r="M357" s="2"/>
      <c r="N357" s="2"/>
      <c r="O357" s="2"/>
      <c r="P357" s="2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2"/>
      <c r="M358" s="2"/>
      <c r="N358" s="2"/>
      <c r="O358" s="2"/>
      <c r="P358" s="2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2"/>
      <c r="M359" s="2"/>
      <c r="N359" s="2"/>
      <c r="O359" s="2"/>
      <c r="P359" s="2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2"/>
      <c r="M360" s="2"/>
      <c r="N360" s="2"/>
      <c r="O360" s="2"/>
      <c r="P360" s="2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2"/>
      <c r="M361" s="2"/>
      <c r="N361" s="2"/>
      <c r="O361" s="2"/>
      <c r="P361" s="2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2"/>
      <c r="M362" s="2"/>
      <c r="N362" s="2"/>
      <c r="O362" s="2"/>
      <c r="P362" s="2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2"/>
      <c r="M363" s="2"/>
      <c r="N363" s="2"/>
      <c r="O363" s="2"/>
      <c r="P363" s="2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2"/>
      <c r="M364" s="2"/>
      <c r="N364" s="2"/>
      <c r="O364" s="2"/>
      <c r="P364" s="2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2"/>
      <c r="M365" s="2"/>
      <c r="N365" s="2"/>
      <c r="O365" s="2"/>
      <c r="P365" s="2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2"/>
      <c r="M366" s="2"/>
      <c r="N366" s="2"/>
      <c r="O366" s="2"/>
      <c r="P366" s="2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2"/>
      <c r="M367" s="2"/>
      <c r="N367" s="2"/>
      <c r="O367" s="2"/>
      <c r="P367" s="2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2"/>
      <c r="M368" s="2"/>
      <c r="N368" s="2"/>
      <c r="O368" s="2"/>
      <c r="P368" s="2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2"/>
      <c r="M369" s="2"/>
      <c r="N369" s="2"/>
      <c r="O369" s="2"/>
      <c r="P369" s="2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2"/>
      <c r="M370" s="2"/>
      <c r="N370" s="2"/>
      <c r="O370" s="2"/>
      <c r="P370" s="2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2"/>
      <c r="M371" s="2"/>
      <c r="N371" s="2"/>
      <c r="O371" s="2"/>
      <c r="P371" s="2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2"/>
      <c r="M372" s="2"/>
      <c r="N372" s="2"/>
      <c r="O372" s="2"/>
      <c r="P372" s="2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2"/>
      <c r="M373" s="2"/>
      <c r="N373" s="2"/>
      <c r="O373" s="2"/>
      <c r="P373" s="2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2"/>
      <c r="M374" s="2"/>
      <c r="N374" s="2"/>
      <c r="O374" s="2"/>
      <c r="P374" s="2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2"/>
      <c r="M375" s="2"/>
      <c r="N375" s="2"/>
      <c r="O375" s="2"/>
      <c r="P375" s="2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2"/>
      <c r="M376" s="2"/>
      <c r="N376" s="2"/>
      <c r="O376" s="2"/>
      <c r="P376" s="2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2"/>
      <c r="M377" s="2"/>
      <c r="N377" s="2"/>
      <c r="O377" s="2"/>
      <c r="P377" s="2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2"/>
      <c r="M378" s="2"/>
      <c r="N378" s="2"/>
      <c r="O378" s="2"/>
      <c r="P378" s="2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2"/>
      <c r="M379" s="2"/>
      <c r="N379" s="2"/>
      <c r="O379" s="2"/>
      <c r="P379" s="2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2"/>
      <c r="M380" s="2"/>
      <c r="N380" s="2"/>
      <c r="O380" s="2"/>
      <c r="P380" s="2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2"/>
      <c r="M381" s="2"/>
      <c r="N381" s="2"/>
      <c r="O381" s="2"/>
      <c r="P381" s="2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2"/>
      <c r="M382" s="2"/>
      <c r="N382" s="2"/>
      <c r="O382" s="2"/>
      <c r="P382" s="2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2"/>
      <c r="M383" s="2"/>
      <c r="N383" s="2"/>
      <c r="O383" s="2"/>
      <c r="P383" s="2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2"/>
      <c r="M384" s="2"/>
      <c r="N384" s="2"/>
      <c r="O384" s="2"/>
      <c r="P384" s="2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2"/>
      <c r="M385" s="2"/>
      <c r="N385" s="2"/>
      <c r="O385" s="2"/>
      <c r="P385" s="2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2"/>
      <c r="M386" s="2"/>
      <c r="N386" s="2"/>
      <c r="O386" s="2"/>
      <c r="P386" s="2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2"/>
      <c r="M387" s="2"/>
      <c r="N387" s="2"/>
      <c r="O387" s="2"/>
      <c r="P387" s="2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2"/>
      <c r="M388" s="2"/>
      <c r="N388" s="2"/>
      <c r="O388" s="2"/>
      <c r="P388" s="2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2"/>
      <c r="M389" s="2"/>
      <c r="N389" s="2"/>
      <c r="O389" s="2"/>
      <c r="P389" s="2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2"/>
      <c r="M390" s="2"/>
      <c r="N390" s="2"/>
      <c r="O390" s="2"/>
      <c r="P390" s="2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2"/>
      <c r="M391" s="2"/>
      <c r="N391" s="2"/>
      <c r="O391" s="2"/>
      <c r="P391" s="2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2"/>
      <c r="M392" s="2"/>
      <c r="N392" s="2"/>
      <c r="O392" s="2"/>
      <c r="P392" s="2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2"/>
      <c r="M393" s="2"/>
      <c r="N393" s="2"/>
      <c r="O393" s="2"/>
      <c r="P393" s="2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2"/>
      <c r="M394" s="2"/>
      <c r="N394" s="2"/>
      <c r="O394" s="2"/>
      <c r="P394" s="2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2"/>
      <c r="M395" s="2"/>
      <c r="N395" s="2"/>
      <c r="O395" s="2"/>
      <c r="P395" s="2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2"/>
      <c r="M396" s="2"/>
      <c r="N396" s="2"/>
      <c r="O396" s="2"/>
      <c r="P396" s="2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2"/>
      <c r="M397" s="2"/>
      <c r="N397" s="2"/>
      <c r="O397" s="2"/>
      <c r="P397" s="2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2"/>
      <c r="M398" s="2"/>
      <c r="N398" s="2"/>
      <c r="O398" s="2"/>
      <c r="P398" s="2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2"/>
      <c r="M399" s="2"/>
      <c r="N399" s="2"/>
      <c r="O399" s="2"/>
      <c r="P399" s="2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2"/>
      <c r="M400" s="2"/>
      <c r="N400" s="2"/>
      <c r="O400" s="2"/>
      <c r="P400" s="2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2"/>
      <c r="M401" s="2"/>
      <c r="N401" s="2"/>
      <c r="O401" s="2"/>
      <c r="P401" s="2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2"/>
      <c r="M402" s="2"/>
      <c r="N402" s="2"/>
      <c r="O402" s="2"/>
      <c r="P402" s="2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2"/>
      <c r="M403" s="2"/>
      <c r="N403" s="2"/>
      <c r="O403" s="2"/>
      <c r="P403" s="2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2"/>
      <c r="M404" s="2"/>
      <c r="N404" s="2"/>
      <c r="O404" s="2"/>
      <c r="P404" s="2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2"/>
      <c r="M405" s="2"/>
      <c r="N405" s="2"/>
      <c r="O405" s="2"/>
      <c r="P405" s="2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2"/>
      <c r="M406" s="2"/>
      <c r="N406" s="2"/>
      <c r="O406" s="2"/>
      <c r="P406" s="2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2"/>
      <c r="M407" s="2"/>
      <c r="N407" s="2"/>
      <c r="O407" s="2"/>
      <c r="P407" s="2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2"/>
      <c r="M408" s="2"/>
      <c r="N408" s="2"/>
      <c r="O408" s="2"/>
      <c r="P408" s="2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2"/>
      <c r="M409" s="2"/>
      <c r="N409" s="2"/>
      <c r="O409" s="2"/>
      <c r="P409" s="2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2"/>
      <c r="M410" s="2"/>
      <c r="N410" s="2"/>
      <c r="O410" s="2"/>
      <c r="P410" s="2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2"/>
      <c r="M411" s="2"/>
      <c r="N411" s="2"/>
      <c r="O411" s="2"/>
      <c r="P411" s="2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2"/>
      <c r="M412" s="2"/>
      <c r="N412" s="2"/>
      <c r="O412" s="2"/>
      <c r="P412" s="2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2"/>
      <c r="M413" s="2"/>
      <c r="N413" s="2"/>
      <c r="O413" s="2"/>
      <c r="P413" s="2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2"/>
      <c r="M414" s="2"/>
      <c r="N414" s="2"/>
      <c r="O414" s="2"/>
      <c r="P414" s="2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2"/>
      <c r="M415" s="2"/>
      <c r="N415" s="2"/>
      <c r="O415" s="2"/>
      <c r="P415" s="2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2"/>
      <c r="M416" s="2"/>
      <c r="N416" s="2"/>
      <c r="O416" s="2"/>
      <c r="P416" s="2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2"/>
      <c r="M417" s="2"/>
      <c r="N417" s="2"/>
      <c r="O417" s="2"/>
      <c r="P417" s="2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2"/>
      <c r="M418" s="2"/>
      <c r="N418" s="2"/>
      <c r="O418" s="2"/>
      <c r="P418" s="2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2"/>
      <c r="M419" s="2"/>
      <c r="N419" s="2"/>
      <c r="O419" s="2"/>
      <c r="P419" s="2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2"/>
      <c r="M420" s="2"/>
      <c r="N420" s="2"/>
      <c r="O420" s="2"/>
      <c r="P420" s="2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2"/>
      <c r="M421" s="2"/>
      <c r="N421" s="2"/>
      <c r="O421" s="2"/>
      <c r="P421" s="2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2"/>
      <c r="M422" s="2"/>
      <c r="N422" s="2"/>
      <c r="O422" s="2"/>
      <c r="P422" s="2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2"/>
      <c r="M423" s="2"/>
      <c r="N423" s="2"/>
      <c r="O423" s="2"/>
      <c r="P423" s="2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2"/>
      <c r="M424" s="2"/>
      <c r="N424" s="2"/>
      <c r="O424" s="2"/>
      <c r="P424" s="2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2"/>
      <c r="M425" s="2"/>
      <c r="N425" s="2"/>
      <c r="O425" s="2"/>
      <c r="P425" s="2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2"/>
      <c r="M426" s="2"/>
      <c r="N426" s="2"/>
      <c r="O426" s="2"/>
      <c r="P426" s="2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2"/>
      <c r="M427" s="2"/>
      <c r="N427" s="2"/>
      <c r="O427" s="2"/>
      <c r="P427" s="2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2"/>
      <c r="M428" s="2"/>
      <c r="N428" s="2"/>
      <c r="O428" s="2"/>
      <c r="P428" s="2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2"/>
      <c r="M429" s="2"/>
      <c r="N429" s="2"/>
      <c r="O429" s="2"/>
      <c r="P429" s="2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2"/>
      <c r="M430" s="2"/>
      <c r="N430" s="2"/>
      <c r="O430" s="2"/>
      <c r="P430" s="2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2"/>
      <c r="M431" s="2"/>
      <c r="N431" s="2"/>
      <c r="O431" s="2"/>
      <c r="P431" s="2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2"/>
      <c r="M432" s="2"/>
      <c r="N432" s="2"/>
      <c r="O432" s="2"/>
      <c r="P432" s="2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2"/>
      <c r="M433" s="2"/>
      <c r="N433" s="2"/>
      <c r="O433" s="2"/>
      <c r="P433" s="2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2"/>
      <c r="M434" s="2"/>
      <c r="N434" s="2"/>
      <c r="O434" s="2"/>
      <c r="P434" s="2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2"/>
      <c r="M435" s="2"/>
      <c r="N435" s="2"/>
      <c r="O435" s="2"/>
      <c r="P435" s="2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2"/>
      <c r="M436" s="2"/>
      <c r="N436" s="2"/>
      <c r="O436" s="2"/>
      <c r="P436" s="2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2"/>
      <c r="M437" s="2"/>
      <c r="N437" s="2"/>
      <c r="O437" s="2"/>
      <c r="P437" s="2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2"/>
      <c r="M438" s="2"/>
      <c r="N438" s="2"/>
      <c r="O438" s="2"/>
      <c r="P438" s="2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2"/>
      <c r="M439" s="2"/>
      <c r="N439" s="2"/>
      <c r="O439" s="2"/>
      <c r="P439" s="2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2"/>
      <c r="M440" s="2"/>
      <c r="N440" s="2"/>
      <c r="O440" s="2"/>
      <c r="P440" s="2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2"/>
      <c r="M441" s="2"/>
      <c r="N441" s="2"/>
      <c r="O441" s="2"/>
      <c r="P441" s="2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2"/>
      <c r="M442" s="2"/>
      <c r="N442" s="2"/>
      <c r="O442" s="2"/>
      <c r="P442" s="2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2"/>
      <c r="M443" s="2"/>
      <c r="N443" s="2"/>
      <c r="O443" s="2"/>
      <c r="P443" s="2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2"/>
      <c r="M444" s="2"/>
      <c r="N444" s="2"/>
      <c r="O444" s="2"/>
      <c r="P444" s="2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2"/>
      <c r="M445" s="2"/>
      <c r="N445" s="2"/>
      <c r="O445" s="2"/>
      <c r="P445" s="2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2"/>
      <c r="M446" s="2"/>
      <c r="N446" s="2"/>
      <c r="O446" s="2"/>
      <c r="P446" s="2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2"/>
      <c r="M447" s="2"/>
      <c r="N447" s="2"/>
      <c r="O447" s="2"/>
      <c r="P447" s="2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2"/>
      <c r="M448" s="2"/>
      <c r="N448" s="2"/>
      <c r="O448" s="2"/>
      <c r="P448" s="2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2"/>
      <c r="M449" s="2"/>
      <c r="N449" s="2"/>
      <c r="O449" s="2"/>
      <c r="P449" s="2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2"/>
      <c r="M450" s="2"/>
      <c r="N450" s="2"/>
      <c r="O450" s="2"/>
      <c r="P450" s="2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2"/>
      <c r="M451" s="2"/>
      <c r="N451" s="2"/>
      <c r="O451" s="2"/>
      <c r="P451" s="2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2"/>
      <c r="M452" s="2"/>
      <c r="N452" s="2"/>
      <c r="O452" s="2"/>
      <c r="P452" s="2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2"/>
      <c r="M453" s="2"/>
      <c r="N453" s="2"/>
      <c r="O453" s="2"/>
      <c r="P453" s="2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2"/>
      <c r="M454" s="2"/>
      <c r="N454" s="2"/>
      <c r="O454" s="2"/>
      <c r="P454" s="2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2"/>
      <c r="M455" s="2"/>
      <c r="N455" s="2"/>
      <c r="O455" s="2"/>
      <c r="P455" s="2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2"/>
      <c r="M456" s="2"/>
      <c r="N456" s="2"/>
      <c r="O456" s="2"/>
      <c r="P456" s="2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2"/>
      <c r="M457" s="2"/>
      <c r="N457" s="2"/>
      <c r="O457" s="2"/>
      <c r="P457" s="2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2"/>
      <c r="M458" s="2"/>
      <c r="N458" s="2"/>
      <c r="O458" s="2"/>
      <c r="P458" s="2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2"/>
      <c r="M459" s="2"/>
      <c r="N459" s="2"/>
      <c r="O459" s="2"/>
      <c r="P459" s="2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2"/>
      <c r="M460" s="2"/>
      <c r="N460" s="2"/>
      <c r="O460" s="2"/>
      <c r="P460" s="2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2"/>
      <c r="M461" s="2"/>
      <c r="N461" s="2"/>
      <c r="O461" s="2"/>
      <c r="P461" s="2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2"/>
      <c r="M462" s="2"/>
      <c r="N462" s="2"/>
      <c r="O462" s="2"/>
      <c r="P462" s="2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2"/>
      <c r="M463" s="2"/>
      <c r="N463" s="2"/>
      <c r="O463" s="2"/>
      <c r="P463" s="2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2"/>
      <c r="M464" s="2"/>
      <c r="N464" s="2"/>
      <c r="O464" s="2"/>
      <c r="P464" s="2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2"/>
      <c r="M465" s="2"/>
      <c r="N465" s="2"/>
      <c r="O465" s="2"/>
      <c r="P465" s="2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2"/>
      <c r="M466" s="2"/>
      <c r="N466" s="2"/>
      <c r="O466" s="2"/>
      <c r="P466" s="2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2"/>
      <c r="M467" s="2"/>
      <c r="N467" s="2"/>
      <c r="O467" s="2"/>
      <c r="P467" s="2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2"/>
      <c r="M468" s="2"/>
      <c r="N468" s="2"/>
      <c r="O468" s="2"/>
      <c r="P468" s="2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2"/>
      <c r="M469" s="2"/>
      <c r="N469" s="2"/>
      <c r="O469" s="2"/>
      <c r="P469" s="2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2"/>
      <c r="M470" s="2"/>
      <c r="N470" s="2"/>
      <c r="O470" s="2"/>
      <c r="P470" s="2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2"/>
      <c r="M471" s="2"/>
      <c r="N471" s="2"/>
      <c r="O471" s="2"/>
      <c r="P471" s="2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2"/>
      <c r="M472" s="2"/>
      <c r="N472" s="2"/>
      <c r="O472" s="2"/>
      <c r="P472" s="2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2"/>
      <c r="M473" s="2"/>
      <c r="N473" s="2"/>
      <c r="O473" s="2"/>
      <c r="P473" s="2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2"/>
      <c r="M474" s="2"/>
      <c r="N474" s="2"/>
      <c r="O474" s="2"/>
      <c r="P474" s="2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2"/>
      <c r="M475" s="2"/>
      <c r="N475" s="2"/>
      <c r="O475" s="2"/>
      <c r="P475" s="2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2"/>
      <c r="M476" s="2"/>
      <c r="N476" s="2"/>
      <c r="O476" s="2"/>
      <c r="P476" s="2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2"/>
      <c r="M477" s="2"/>
      <c r="N477" s="2"/>
      <c r="O477" s="2"/>
      <c r="P477" s="2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2"/>
      <c r="M478" s="2"/>
      <c r="N478" s="2"/>
      <c r="O478" s="2"/>
      <c r="P478" s="2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2"/>
      <c r="M479" s="2"/>
      <c r="N479" s="2"/>
      <c r="O479" s="2"/>
      <c r="P479" s="2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2"/>
      <c r="M480" s="2"/>
      <c r="N480" s="2"/>
      <c r="O480" s="2"/>
      <c r="P480" s="2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2"/>
      <c r="M481" s="2"/>
      <c r="N481" s="2"/>
      <c r="O481" s="2"/>
      <c r="P481" s="2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2"/>
      <c r="M482" s="2"/>
      <c r="N482" s="2"/>
      <c r="O482" s="2"/>
      <c r="P482" s="2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2"/>
      <c r="M483" s="2"/>
      <c r="N483" s="2"/>
      <c r="O483" s="2"/>
      <c r="P483" s="2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2"/>
      <c r="M484" s="2"/>
      <c r="N484" s="2"/>
      <c r="O484" s="2"/>
      <c r="P484" s="2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2"/>
      <c r="M485" s="2"/>
      <c r="N485" s="2"/>
      <c r="O485" s="2"/>
      <c r="P485" s="2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2"/>
      <c r="M486" s="2"/>
      <c r="N486" s="2"/>
      <c r="O486" s="2"/>
      <c r="P486" s="2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2"/>
      <c r="M487" s="2"/>
      <c r="N487" s="2"/>
      <c r="O487" s="2"/>
      <c r="P487" s="2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2"/>
      <c r="M488" s="2"/>
      <c r="N488" s="2"/>
      <c r="O488" s="2"/>
      <c r="P488" s="2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2"/>
      <c r="M489" s="2"/>
      <c r="N489" s="2"/>
      <c r="O489" s="2"/>
      <c r="P489" s="2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2"/>
      <c r="M490" s="2"/>
      <c r="N490" s="2"/>
      <c r="O490" s="2"/>
      <c r="P490" s="2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2"/>
      <c r="M491" s="2"/>
      <c r="N491" s="2"/>
      <c r="O491" s="2"/>
      <c r="P491" s="2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2"/>
      <c r="M492" s="2"/>
      <c r="N492" s="2"/>
      <c r="O492" s="2"/>
      <c r="P492" s="2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2"/>
      <c r="M493" s="2"/>
      <c r="N493" s="2"/>
      <c r="O493" s="2"/>
      <c r="P493" s="2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2"/>
      <c r="M494" s="2"/>
      <c r="N494" s="2"/>
      <c r="O494" s="2"/>
      <c r="P494" s="2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2"/>
      <c r="M495" s="2"/>
      <c r="N495" s="2"/>
      <c r="O495" s="2"/>
      <c r="P495" s="2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2"/>
      <c r="M496" s="2"/>
      <c r="N496" s="2"/>
      <c r="O496" s="2"/>
      <c r="P496" s="2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2"/>
      <c r="M497" s="2"/>
      <c r="N497" s="2"/>
      <c r="O497" s="2"/>
      <c r="P497" s="2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2"/>
      <c r="M498" s="2"/>
      <c r="N498" s="2"/>
      <c r="O498" s="2"/>
      <c r="P498" s="2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2"/>
      <c r="M499" s="2"/>
      <c r="N499" s="2"/>
      <c r="O499" s="2"/>
      <c r="P499" s="2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2"/>
      <c r="M500" s="2"/>
      <c r="N500" s="2"/>
      <c r="O500" s="2"/>
      <c r="P500" s="2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2"/>
      <c r="M501" s="2"/>
      <c r="N501" s="2"/>
      <c r="O501" s="2"/>
      <c r="P501" s="2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2"/>
      <c r="M502" s="2"/>
      <c r="N502" s="2"/>
      <c r="O502" s="2"/>
      <c r="P502" s="2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2"/>
      <c r="M503" s="2"/>
      <c r="N503" s="2"/>
      <c r="O503" s="2"/>
      <c r="P503" s="2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2"/>
      <c r="M504" s="2"/>
      <c r="N504" s="2"/>
      <c r="O504" s="2"/>
      <c r="P504" s="2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2"/>
      <c r="M505" s="2"/>
      <c r="N505" s="2"/>
      <c r="O505" s="2"/>
      <c r="P505" s="2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2"/>
      <c r="M506" s="2"/>
      <c r="N506" s="2"/>
      <c r="O506" s="2"/>
      <c r="P506" s="2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2"/>
      <c r="M507" s="2"/>
      <c r="N507" s="2"/>
      <c r="O507" s="2"/>
      <c r="P507" s="2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2"/>
      <c r="M508" s="2"/>
      <c r="N508" s="2"/>
      <c r="O508" s="2"/>
      <c r="P508" s="2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2"/>
      <c r="M509" s="2"/>
      <c r="N509" s="2"/>
      <c r="O509" s="2"/>
      <c r="P509" s="2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2"/>
      <c r="M510" s="2"/>
      <c r="N510" s="2"/>
      <c r="O510" s="2"/>
      <c r="P510" s="2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2"/>
      <c r="M511" s="2"/>
      <c r="N511" s="2"/>
      <c r="O511" s="2"/>
      <c r="P511" s="2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2"/>
      <c r="M512" s="2"/>
      <c r="N512" s="2"/>
      <c r="O512" s="2"/>
      <c r="P512" s="2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2"/>
      <c r="M513" s="2"/>
      <c r="N513" s="2"/>
      <c r="O513" s="2"/>
      <c r="P513" s="2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2"/>
      <c r="M514" s="2"/>
      <c r="N514" s="2"/>
      <c r="O514" s="2"/>
      <c r="P514" s="2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2"/>
      <c r="M515" s="2"/>
      <c r="N515" s="2"/>
      <c r="O515" s="2"/>
      <c r="P515" s="2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2"/>
      <c r="M516" s="2"/>
      <c r="N516" s="2"/>
      <c r="O516" s="2"/>
      <c r="P516" s="2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2"/>
      <c r="M517" s="2"/>
      <c r="N517" s="2"/>
      <c r="O517" s="2"/>
      <c r="P517" s="2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2"/>
      <c r="M518" s="2"/>
      <c r="N518" s="2"/>
      <c r="O518" s="2"/>
      <c r="P518" s="2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2"/>
      <c r="M519" s="2"/>
      <c r="N519" s="2"/>
      <c r="O519" s="2"/>
      <c r="P519" s="2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2"/>
      <c r="M520" s="2"/>
      <c r="N520" s="2"/>
      <c r="O520" s="2"/>
      <c r="P520" s="2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2"/>
      <c r="M521" s="2"/>
      <c r="N521" s="2"/>
      <c r="O521" s="2"/>
      <c r="P521" s="2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2"/>
      <c r="M522" s="2"/>
      <c r="N522" s="2"/>
      <c r="O522" s="2"/>
      <c r="P522" s="2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2"/>
      <c r="M523" s="2"/>
      <c r="N523" s="2"/>
      <c r="O523" s="2"/>
      <c r="P523" s="2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2"/>
      <c r="M524" s="2"/>
      <c r="N524" s="2"/>
      <c r="O524" s="2"/>
      <c r="P524" s="2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2"/>
      <c r="M525" s="2"/>
      <c r="N525" s="2"/>
      <c r="O525" s="2"/>
      <c r="P525" s="2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2"/>
      <c r="M526" s="2"/>
      <c r="N526" s="2"/>
      <c r="O526" s="2"/>
      <c r="P526" s="2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2"/>
      <c r="M527" s="2"/>
      <c r="N527" s="2"/>
      <c r="O527" s="2"/>
      <c r="P527" s="2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2"/>
      <c r="M528" s="2"/>
      <c r="N528" s="2"/>
      <c r="O528" s="2"/>
      <c r="P528" s="2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2"/>
      <c r="M529" s="2"/>
      <c r="N529" s="2"/>
      <c r="O529" s="2"/>
      <c r="P529" s="2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2"/>
      <c r="M530" s="2"/>
      <c r="N530" s="2"/>
      <c r="O530" s="2"/>
      <c r="P530" s="2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2"/>
      <c r="M531" s="2"/>
      <c r="N531" s="2"/>
      <c r="O531" s="2"/>
      <c r="P531" s="2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2"/>
      <c r="M532" s="2"/>
      <c r="N532" s="2"/>
      <c r="O532" s="2"/>
      <c r="P532" s="2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2"/>
      <c r="M533" s="2"/>
      <c r="N533" s="2"/>
      <c r="O533" s="2"/>
      <c r="P533" s="2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2"/>
      <c r="M534" s="2"/>
      <c r="N534" s="2"/>
      <c r="O534" s="2"/>
      <c r="P534" s="2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2"/>
      <c r="M535" s="2"/>
      <c r="N535" s="2"/>
      <c r="O535" s="2"/>
      <c r="P535" s="2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2"/>
      <c r="M536" s="2"/>
      <c r="N536" s="2"/>
      <c r="O536" s="2"/>
      <c r="P536" s="2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2"/>
      <c r="M537" s="2"/>
      <c r="N537" s="2"/>
      <c r="O537" s="2"/>
      <c r="P537" s="2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2"/>
      <c r="M538" s="2"/>
      <c r="N538" s="2"/>
      <c r="O538" s="2"/>
      <c r="P538" s="2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2"/>
      <c r="M539" s="2"/>
      <c r="N539" s="2"/>
      <c r="O539" s="2"/>
      <c r="P539" s="2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2"/>
      <c r="M540" s="2"/>
      <c r="N540" s="2"/>
      <c r="O540" s="2"/>
      <c r="P540" s="2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2"/>
      <c r="M541" s="2"/>
      <c r="N541" s="2"/>
      <c r="O541" s="2"/>
      <c r="P541" s="2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2"/>
      <c r="M542" s="2"/>
      <c r="N542" s="2"/>
      <c r="O542" s="2"/>
      <c r="P542" s="2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2"/>
      <c r="M543" s="2"/>
      <c r="N543" s="2"/>
      <c r="O543" s="2"/>
      <c r="P543" s="2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2"/>
      <c r="M544" s="2"/>
      <c r="N544" s="2"/>
      <c r="O544" s="2"/>
      <c r="P544" s="2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2"/>
      <c r="M545" s="2"/>
      <c r="N545" s="2"/>
      <c r="O545" s="2"/>
      <c r="P545" s="2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2"/>
      <c r="M546" s="2"/>
      <c r="N546" s="2"/>
      <c r="O546" s="2"/>
      <c r="P546" s="2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2"/>
      <c r="M547" s="2"/>
      <c r="N547" s="2"/>
      <c r="O547" s="2"/>
      <c r="P547" s="2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2"/>
      <c r="M548" s="2"/>
      <c r="N548" s="2"/>
      <c r="O548" s="2"/>
      <c r="P548" s="2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2"/>
      <c r="M549" s="2"/>
      <c r="N549" s="2"/>
      <c r="O549" s="2"/>
      <c r="P549" s="2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2"/>
      <c r="M550" s="2"/>
      <c r="N550" s="2"/>
      <c r="O550" s="2"/>
      <c r="P550" s="2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2"/>
      <c r="M551" s="2"/>
      <c r="N551" s="2"/>
      <c r="O551" s="2"/>
      <c r="P551" s="2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2"/>
      <c r="M552" s="2"/>
      <c r="N552" s="2"/>
      <c r="O552" s="2"/>
      <c r="P552" s="2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2"/>
      <c r="M553" s="2"/>
      <c r="N553" s="2"/>
      <c r="O553" s="2"/>
      <c r="P553" s="2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2"/>
      <c r="M554" s="2"/>
      <c r="N554" s="2"/>
      <c r="O554" s="2"/>
      <c r="P554" s="2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2"/>
      <c r="M555" s="2"/>
      <c r="N555" s="2"/>
      <c r="O555" s="2"/>
      <c r="P555" s="2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2"/>
      <c r="M556" s="2"/>
      <c r="N556" s="2"/>
      <c r="O556" s="2"/>
      <c r="P556" s="2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2"/>
      <c r="M557" s="2"/>
      <c r="N557" s="2"/>
      <c r="O557" s="2"/>
      <c r="P557" s="2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2"/>
      <c r="M558" s="2"/>
      <c r="N558" s="2"/>
      <c r="O558" s="2"/>
      <c r="P558" s="2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2"/>
      <c r="M559" s="2"/>
      <c r="N559" s="2"/>
      <c r="O559" s="2"/>
      <c r="P559" s="2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2"/>
      <c r="M560" s="2"/>
      <c r="N560" s="2"/>
      <c r="O560" s="2"/>
      <c r="P560" s="2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2"/>
      <c r="M561" s="2"/>
      <c r="N561" s="2"/>
      <c r="O561" s="2"/>
      <c r="P561" s="2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2"/>
      <c r="M562" s="2"/>
      <c r="N562" s="2"/>
      <c r="O562" s="2"/>
      <c r="P562" s="2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2"/>
      <c r="M563" s="2"/>
      <c r="N563" s="2"/>
      <c r="O563" s="2"/>
      <c r="P563" s="2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2"/>
      <c r="M564" s="2"/>
      <c r="N564" s="2"/>
      <c r="O564" s="2"/>
      <c r="P564" s="2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2"/>
      <c r="M565" s="2"/>
      <c r="N565" s="2"/>
      <c r="O565" s="2"/>
      <c r="P565" s="2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2"/>
      <c r="M566" s="2"/>
      <c r="N566" s="2"/>
      <c r="O566" s="2"/>
      <c r="P566" s="2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2"/>
      <c r="M567" s="2"/>
      <c r="N567" s="2"/>
      <c r="O567" s="2"/>
      <c r="P567" s="2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2"/>
      <c r="M568" s="2"/>
      <c r="N568" s="2"/>
      <c r="O568" s="2"/>
      <c r="P568" s="2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2"/>
      <c r="M569" s="2"/>
      <c r="N569" s="2"/>
      <c r="O569" s="2"/>
      <c r="P569" s="2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2"/>
      <c r="M570" s="2"/>
      <c r="N570" s="2"/>
      <c r="O570" s="2"/>
      <c r="P570" s="2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2"/>
      <c r="M571" s="2"/>
      <c r="N571" s="2"/>
      <c r="O571" s="2"/>
      <c r="P571" s="2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2"/>
      <c r="M572" s="2"/>
      <c r="N572" s="2"/>
      <c r="O572" s="2"/>
      <c r="P572" s="2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2"/>
      <c r="M573" s="2"/>
      <c r="N573" s="2"/>
      <c r="O573" s="2"/>
      <c r="P573" s="2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2"/>
      <c r="M574" s="2"/>
      <c r="N574" s="2"/>
      <c r="O574" s="2"/>
      <c r="P574" s="2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2"/>
      <c r="M575" s="2"/>
      <c r="N575" s="2"/>
      <c r="O575" s="2"/>
      <c r="P575" s="2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2"/>
      <c r="M576" s="2"/>
      <c r="N576" s="2"/>
      <c r="O576" s="2"/>
      <c r="P576" s="2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2"/>
      <c r="M577" s="2"/>
      <c r="N577" s="2"/>
      <c r="O577" s="2"/>
      <c r="P577" s="2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2"/>
      <c r="M578" s="2"/>
      <c r="N578" s="2"/>
      <c r="O578" s="2"/>
      <c r="P578" s="2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2"/>
      <c r="M579" s="2"/>
      <c r="N579" s="2"/>
      <c r="O579" s="2"/>
      <c r="P579" s="2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2"/>
      <c r="M580" s="2"/>
      <c r="N580" s="2"/>
      <c r="O580" s="2"/>
      <c r="P580" s="2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2"/>
      <c r="M581" s="2"/>
      <c r="N581" s="2"/>
      <c r="O581" s="2"/>
      <c r="P581" s="2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2"/>
      <c r="M582" s="2"/>
      <c r="N582" s="2"/>
      <c r="O582" s="2"/>
      <c r="P582" s="2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2"/>
      <c r="M583" s="2"/>
      <c r="N583" s="2"/>
      <c r="O583" s="2"/>
      <c r="P583" s="2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2"/>
      <c r="M584" s="2"/>
      <c r="N584" s="2"/>
      <c r="O584" s="2"/>
      <c r="P584" s="2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2"/>
      <c r="M585" s="2"/>
      <c r="N585" s="2"/>
      <c r="O585" s="2"/>
      <c r="P585" s="2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2"/>
      <c r="M586" s="2"/>
      <c r="N586" s="2"/>
      <c r="O586" s="2"/>
      <c r="P586" s="2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2"/>
      <c r="M587" s="2"/>
      <c r="N587" s="2"/>
      <c r="O587" s="2"/>
      <c r="P587" s="2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2"/>
      <c r="M588" s="2"/>
      <c r="N588" s="2"/>
      <c r="O588" s="2"/>
      <c r="P588" s="2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2"/>
      <c r="M589" s="2"/>
      <c r="N589" s="2"/>
      <c r="O589" s="2"/>
      <c r="P589" s="2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2"/>
      <c r="M590" s="2"/>
      <c r="N590" s="2"/>
      <c r="O590" s="2"/>
      <c r="P590" s="2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2"/>
      <c r="M591" s="2"/>
      <c r="N591" s="2"/>
      <c r="O591" s="2"/>
      <c r="P591" s="2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2"/>
      <c r="M592" s="2"/>
      <c r="N592" s="2"/>
      <c r="O592" s="2"/>
      <c r="P592" s="2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2"/>
      <c r="M593" s="2"/>
      <c r="N593" s="2"/>
      <c r="O593" s="2"/>
      <c r="P593" s="2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2"/>
      <c r="M594" s="2"/>
      <c r="N594" s="2"/>
      <c r="O594" s="2"/>
      <c r="P594" s="2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2"/>
      <c r="M595" s="2"/>
      <c r="N595" s="2"/>
      <c r="O595" s="2"/>
      <c r="P595" s="2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2"/>
      <c r="M596" s="2"/>
      <c r="N596" s="2"/>
      <c r="O596" s="2"/>
      <c r="P596" s="2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2"/>
      <c r="M597" s="2"/>
      <c r="N597" s="2"/>
      <c r="O597" s="2"/>
      <c r="P597" s="2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2"/>
      <c r="M598" s="2"/>
      <c r="N598" s="2"/>
      <c r="O598" s="2"/>
      <c r="P598" s="2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2"/>
      <c r="M599" s="2"/>
      <c r="N599" s="2"/>
      <c r="O599" s="2"/>
      <c r="P599" s="2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2"/>
      <c r="M600" s="2"/>
      <c r="N600" s="2"/>
      <c r="O600" s="2"/>
      <c r="P600" s="2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2"/>
      <c r="M601" s="2"/>
      <c r="N601" s="2"/>
      <c r="O601" s="2"/>
      <c r="P601" s="2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2"/>
      <c r="M602" s="2"/>
      <c r="N602" s="2"/>
      <c r="O602" s="2"/>
      <c r="P602" s="2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2"/>
      <c r="M603" s="2"/>
      <c r="N603" s="2"/>
      <c r="O603" s="2"/>
      <c r="P603" s="2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2"/>
      <c r="M604" s="2"/>
      <c r="N604" s="2"/>
      <c r="O604" s="2"/>
      <c r="P604" s="2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2"/>
      <c r="M605" s="2"/>
      <c r="N605" s="2"/>
      <c r="O605" s="2"/>
      <c r="P605" s="2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2"/>
      <c r="M606" s="2"/>
      <c r="N606" s="2"/>
      <c r="O606" s="2"/>
      <c r="P606" s="2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2"/>
      <c r="M607" s="2"/>
      <c r="N607" s="2"/>
      <c r="O607" s="2"/>
      <c r="P607" s="2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2"/>
      <c r="M608" s="2"/>
      <c r="N608" s="2"/>
      <c r="O608" s="2"/>
      <c r="P608" s="2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2"/>
      <c r="M609" s="2"/>
      <c r="N609" s="2"/>
      <c r="O609" s="2"/>
      <c r="P609" s="2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2"/>
      <c r="M610" s="2"/>
      <c r="N610" s="2"/>
      <c r="O610" s="2"/>
      <c r="P610" s="2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2"/>
      <c r="M611" s="2"/>
      <c r="N611" s="2"/>
      <c r="O611" s="2"/>
      <c r="P611" s="2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2"/>
      <c r="M612" s="2"/>
      <c r="N612" s="2"/>
      <c r="O612" s="2"/>
      <c r="P612" s="2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2"/>
      <c r="M613" s="2"/>
      <c r="N613" s="2"/>
      <c r="O613" s="2"/>
      <c r="P613" s="2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2"/>
      <c r="M614" s="2"/>
      <c r="N614" s="2"/>
      <c r="O614" s="2"/>
      <c r="P614" s="2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2"/>
      <c r="M615" s="2"/>
      <c r="N615" s="2"/>
      <c r="O615" s="2"/>
      <c r="P615" s="2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2"/>
      <c r="M616" s="2"/>
      <c r="N616" s="2"/>
      <c r="O616" s="2"/>
      <c r="P616" s="2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2"/>
      <c r="M617" s="2"/>
      <c r="N617" s="2"/>
      <c r="O617" s="2"/>
      <c r="P617" s="2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2"/>
      <c r="M618" s="2"/>
      <c r="N618" s="2"/>
      <c r="O618" s="2"/>
      <c r="P618" s="2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2"/>
      <c r="M619" s="2"/>
      <c r="N619" s="2"/>
      <c r="O619" s="2"/>
      <c r="P619" s="2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2"/>
      <c r="M620" s="2"/>
      <c r="N620" s="2"/>
      <c r="O620" s="2"/>
      <c r="P620" s="2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2"/>
      <c r="M621" s="2"/>
      <c r="N621" s="2"/>
      <c r="O621" s="2"/>
      <c r="P621" s="2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2"/>
      <c r="M622" s="2"/>
      <c r="N622" s="2"/>
      <c r="O622" s="2"/>
      <c r="P622" s="2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2"/>
      <c r="M623" s="2"/>
      <c r="N623" s="2"/>
      <c r="O623" s="2"/>
      <c r="P623" s="2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2"/>
      <c r="M624" s="2"/>
      <c r="N624" s="2"/>
      <c r="O624" s="2"/>
      <c r="P624" s="2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2"/>
      <c r="M625" s="2"/>
      <c r="N625" s="2"/>
      <c r="O625" s="2"/>
      <c r="P625" s="2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2"/>
      <c r="M626" s="2"/>
      <c r="N626" s="2"/>
      <c r="O626" s="2"/>
      <c r="P626" s="2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2"/>
      <c r="M627" s="2"/>
      <c r="N627" s="2"/>
      <c r="O627" s="2"/>
      <c r="P627" s="2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2"/>
      <c r="M628" s="2"/>
      <c r="N628" s="2"/>
      <c r="O628" s="2"/>
      <c r="P628" s="2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2"/>
      <c r="M629" s="2"/>
      <c r="N629" s="2"/>
      <c r="O629" s="2"/>
      <c r="P629" s="2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2"/>
      <c r="M630" s="2"/>
      <c r="N630" s="2"/>
      <c r="O630" s="2"/>
      <c r="P630" s="2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2"/>
      <c r="M631" s="2"/>
      <c r="N631" s="2"/>
      <c r="O631" s="2"/>
      <c r="P631" s="2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2"/>
      <c r="M632" s="2"/>
      <c r="N632" s="2"/>
      <c r="O632" s="2"/>
      <c r="P632" s="2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2"/>
      <c r="M633" s="2"/>
      <c r="N633" s="2"/>
      <c r="O633" s="2"/>
      <c r="P633" s="2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2"/>
      <c r="M634" s="2"/>
      <c r="N634" s="2"/>
      <c r="O634" s="2"/>
      <c r="P634" s="2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2"/>
      <c r="M635" s="2"/>
      <c r="N635" s="2"/>
      <c r="O635" s="2"/>
      <c r="P635" s="2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2"/>
      <c r="M636" s="2"/>
      <c r="N636" s="2"/>
      <c r="O636" s="2"/>
      <c r="P636" s="2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2"/>
      <c r="M637" s="2"/>
      <c r="N637" s="2"/>
      <c r="O637" s="2"/>
      <c r="P637" s="2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2"/>
      <c r="M638" s="2"/>
      <c r="N638" s="2"/>
      <c r="O638" s="2"/>
      <c r="P638" s="2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2"/>
      <c r="M639" s="2"/>
      <c r="N639" s="2"/>
      <c r="O639" s="2"/>
      <c r="P639" s="2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2"/>
      <c r="M640" s="2"/>
      <c r="N640" s="2"/>
      <c r="O640" s="2"/>
      <c r="P640" s="2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2"/>
      <c r="M641" s="2"/>
      <c r="N641" s="2"/>
      <c r="O641" s="2"/>
      <c r="P641" s="2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2"/>
      <c r="M642" s="2"/>
      <c r="N642" s="2"/>
      <c r="O642" s="2"/>
      <c r="P642" s="2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2"/>
      <c r="M643" s="2"/>
      <c r="N643" s="2"/>
      <c r="O643" s="2"/>
      <c r="P643" s="2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2"/>
      <c r="M644" s="2"/>
      <c r="N644" s="2"/>
      <c r="O644" s="2"/>
      <c r="P644" s="2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2"/>
      <c r="M645" s="2"/>
      <c r="N645" s="2"/>
      <c r="O645" s="2"/>
      <c r="P645" s="2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2"/>
      <c r="M646" s="2"/>
      <c r="N646" s="2"/>
      <c r="O646" s="2"/>
      <c r="P646" s="2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2"/>
      <c r="M647" s="2"/>
      <c r="N647" s="2"/>
      <c r="O647" s="2"/>
      <c r="P647" s="2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2"/>
      <c r="M648" s="2"/>
      <c r="N648" s="2"/>
      <c r="O648" s="2"/>
      <c r="P648" s="2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2"/>
      <c r="M649" s="2"/>
      <c r="N649" s="2"/>
      <c r="O649" s="2"/>
      <c r="P649" s="2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2"/>
      <c r="M650" s="2"/>
      <c r="N650" s="2"/>
      <c r="O650" s="2"/>
      <c r="P650" s="2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2"/>
      <c r="M651" s="2"/>
      <c r="N651" s="2"/>
      <c r="O651" s="2"/>
      <c r="P651" s="2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2"/>
      <c r="M652" s="2"/>
      <c r="N652" s="2"/>
      <c r="O652" s="2"/>
      <c r="P652" s="2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2"/>
      <c r="M653" s="2"/>
      <c r="N653" s="2"/>
      <c r="O653" s="2"/>
      <c r="P653" s="2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2"/>
      <c r="M654" s="2"/>
      <c r="N654" s="2"/>
      <c r="O654" s="2"/>
      <c r="P654" s="2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2"/>
      <c r="M655" s="2"/>
      <c r="N655" s="2"/>
      <c r="O655" s="2"/>
      <c r="P655" s="2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2"/>
      <c r="M656" s="2"/>
      <c r="N656" s="2"/>
      <c r="O656" s="2"/>
      <c r="P656" s="2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2"/>
      <c r="M657" s="2"/>
      <c r="N657" s="2"/>
      <c r="O657" s="2"/>
      <c r="P657" s="2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2"/>
      <c r="M658" s="2"/>
      <c r="N658" s="2"/>
      <c r="O658" s="2"/>
      <c r="P658" s="2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2"/>
      <c r="M659" s="2"/>
      <c r="N659" s="2"/>
      <c r="O659" s="2"/>
      <c r="P659" s="2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2"/>
      <c r="M660" s="2"/>
      <c r="N660" s="2"/>
      <c r="O660" s="2"/>
      <c r="P660" s="2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2"/>
      <c r="M661" s="2"/>
      <c r="N661" s="2"/>
      <c r="O661" s="2"/>
      <c r="P661" s="2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2"/>
      <c r="M662" s="2"/>
      <c r="N662" s="2"/>
      <c r="O662" s="2"/>
      <c r="P662" s="2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2"/>
      <c r="M663" s="2"/>
      <c r="N663" s="2"/>
      <c r="O663" s="2"/>
      <c r="P663" s="2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2"/>
      <c r="M664" s="2"/>
      <c r="N664" s="2"/>
      <c r="O664" s="2"/>
      <c r="P664" s="2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2"/>
      <c r="M665" s="2"/>
      <c r="N665" s="2"/>
      <c r="O665" s="2"/>
      <c r="P665" s="2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2"/>
      <c r="M666" s="2"/>
      <c r="N666" s="2"/>
      <c r="O666" s="2"/>
      <c r="P666" s="2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2"/>
      <c r="M667" s="2"/>
      <c r="N667" s="2"/>
      <c r="O667" s="2"/>
      <c r="P667" s="2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2"/>
      <c r="M668" s="2"/>
      <c r="N668" s="2"/>
      <c r="O668" s="2"/>
      <c r="P668" s="2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2"/>
      <c r="M669" s="2"/>
      <c r="N669" s="2"/>
      <c r="O669" s="2"/>
      <c r="P669" s="2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2"/>
      <c r="M670" s="2"/>
      <c r="N670" s="2"/>
      <c r="O670" s="2"/>
      <c r="P670" s="2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2"/>
      <c r="M671" s="2"/>
      <c r="N671" s="2"/>
      <c r="O671" s="2"/>
      <c r="P671" s="2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2"/>
      <c r="M672" s="2"/>
      <c r="N672" s="2"/>
      <c r="O672" s="2"/>
      <c r="P672" s="2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2"/>
      <c r="M673" s="2"/>
      <c r="N673" s="2"/>
      <c r="O673" s="2"/>
      <c r="P673" s="2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2"/>
      <c r="M674" s="2"/>
      <c r="N674" s="2"/>
      <c r="O674" s="2"/>
      <c r="P674" s="2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2"/>
      <c r="M675" s="2"/>
      <c r="N675" s="2"/>
      <c r="O675" s="2"/>
      <c r="P675" s="2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2"/>
      <c r="M676" s="2"/>
      <c r="N676" s="2"/>
      <c r="O676" s="2"/>
      <c r="P676" s="2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2"/>
      <c r="M677" s="2"/>
      <c r="N677" s="2"/>
      <c r="O677" s="2"/>
      <c r="P677" s="2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2"/>
      <c r="M678" s="2"/>
      <c r="N678" s="2"/>
      <c r="O678" s="2"/>
      <c r="P678" s="2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2"/>
      <c r="M679" s="2"/>
      <c r="N679" s="2"/>
      <c r="O679" s="2"/>
      <c r="P679" s="2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2"/>
      <c r="M680" s="2"/>
      <c r="N680" s="2"/>
      <c r="O680" s="2"/>
      <c r="P680" s="2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2"/>
      <c r="M681" s="2"/>
      <c r="N681" s="2"/>
      <c r="O681" s="2"/>
      <c r="P681" s="2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2"/>
      <c r="M682" s="2"/>
      <c r="N682" s="2"/>
      <c r="O682" s="2"/>
      <c r="P682" s="2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2"/>
      <c r="M683" s="2"/>
      <c r="N683" s="2"/>
      <c r="O683" s="2"/>
      <c r="P683" s="2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2"/>
      <c r="M684" s="2"/>
      <c r="N684" s="2"/>
      <c r="O684" s="2"/>
      <c r="P684" s="2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2"/>
      <c r="M685" s="2"/>
      <c r="N685" s="2"/>
      <c r="O685" s="2"/>
      <c r="P685" s="2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2"/>
      <c r="M686" s="2"/>
      <c r="N686" s="2"/>
      <c r="O686" s="2"/>
      <c r="P686" s="2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2"/>
      <c r="M687" s="2"/>
      <c r="N687" s="2"/>
      <c r="O687" s="2"/>
      <c r="P687" s="2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2"/>
      <c r="M688" s="2"/>
      <c r="N688" s="2"/>
      <c r="O688" s="2"/>
      <c r="P688" s="2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2"/>
      <c r="M689" s="2"/>
      <c r="N689" s="2"/>
      <c r="O689" s="2"/>
      <c r="P689" s="2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2"/>
      <c r="M690" s="2"/>
      <c r="N690" s="2"/>
      <c r="O690" s="2"/>
      <c r="P690" s="2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2"/>
      <c r="M691" s="2"/>
      <c r="N691" s="2"/>
      <c r="O691" s="2"/>
      <c r="P691" s="2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2"/>
      <c r="M692" s="2"/>
      <c r="N692" s="2"/>
      <c r="O692" s="2"/>
      <c r="P692" s="2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2"/>
      <c r="M693" s="2"/>
      <c r="N693" s="2"/>
      <c r="O693" s="2"/>
      <c r="P693" s="2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2"/>
      <c r="M694" s="2"/>
      <c r="N694" s="2"/>
      <c r="O694" s="2"/>
      <c r="P694" s="2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2"/>
      <c r="M695" s="2"/>
      <c r="N695" s="2"/>
      <c r="O695" s="2"/>
      <c r="P695" s="2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2"/>
      <c r="M696" s="2"/>
      <c r="N696" s="2"/>
      <c r="O696" s="2"/>
      <c r="P696" s="2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2"/>
      <c r="M697" s="2"/>
      <c r="N697" s="2"/>
      <c r="O697" s="2"/>
      <c r="P697" s="2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2"/>
      <c r="M698" s="2"/>
      <c r="N698" s="2"/>
      <c r="O698" s="2"/>
      <c r="P698" s="2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2"/>
      <c r="M699" s="2"/>
      <c r="N699" s="2"/>
      <c r="O699" s="2"/>
      <c r="P699" s="2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2"/>
      <c r="M700" s="2"/>
      <c r="N700" s="2"/>
      <c r="O700" s="2"/>
      <c r="P700" s="2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2"/>
      <c r="M701" s="2"/>
      <c r="N701" s="2"/>
      <c r="O701" s="2"/>
      <c r="P701" s="2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2"/>
      <c r="M702" s="2"/>
      <c r="N702" s="2"/>
      <c r="O702" s="2"/>
      <c r="P702" s="2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2"/>
      <c r="M703" s="2"/>
      <c r="N703" s="2"/>
      <c r="O703" s="2"/>
      <c r="P703" s="2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2"/>
      <c r="M704" s="2"/>
      <c r="N704" s="2"/>
      <c r="O704" s="2"/>
      <c r="P704" s="2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2"/>
      <c r="M705" s="2"/>
      <c r="N705" s="2"/>
      <c r="O705" s="2"/>
      <c r="P705" s="2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2"/>
      <c r="M706" s="2"/>
      <c r="N706" s="2"/>
      <c r="O706" s="2"/>
      <c r="P706" s="2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2"/>
      <c r="M707" s="2"/>
      <c r="N707" s="2"/>
      <c r="O707" s="2"/>
      <c r="P707" s="2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2"/>
      <c r="M708" s="2"/>
      <c r="N708" s="2"/>
      <c r="O708" s="2"/>
      <c r="P708" s="2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2"/>
      <c r="M709" s="2"/>
      <c r="N709" s="2"/>
      <c r="O709" s="2"/>
      <c r="P709" s="2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2"/>
      <c r="M710" s="2"/>
      <c r="N710" s="2"/>
      <c r="O710" s="2"/>
      <c r="P710" s="2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2"/>
      <c r="M711" s="2"/>
      <c r="N711" s="2"/>
      <c r="O711" s="2"/>
      <c r="P711" s="2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2"/>
      <c r="M712" s="2"/>
      <c r="N712" s="2"/>
      <c r="O712" s="2"/>
      <c r="P712" s="2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2"/>
      <c r="M713" s="2"/>
      <c r="N713" s="2"/>
      <c r="O713" s="2"/>
      <c r="P713" s="2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2"/>
      <c r="M714" s="2"/>
      <c r="N714" s="2"/>
      <c r="O714" s="2"/>
      <c r="P714" s="2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2"/>
      <c r="M715" s="2"/>
      <c r="N715" s="2"/>
      <c r="O715" s="2"/>
      <c r="P715" s="2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2"/>
      <c r="M716" s="2"/>
      <c r="N716" s="2"/>
      <c r="O716" s="2"/>
      <c r="P716" s="2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2"/>
      <c r="M717" s="2"/>
      <c r="N717" s="2"/>
      <c r="O717" s="2"/>
      <c r="P717" s="2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2"/>
      <c r="M718" s="2"/>
      <c r="N718" s="2"/>
      <c r="O718" s="2"/>
      <c r="P718" s="2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2"/>
      <c r="M719" s="2"/>
      <c r="N719" s="2"/>
      <c r="O719" s="2"/>
      <c r="P719" s="2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2"/>
      <c r="M720" s="2"/>
      <c r="N720" s="2"/>
      <c r="O720" s="2"/>
      <c r="P720" s="2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2"/>
      <c r="M721" s="2"/>
      <c r="N721" s="2"/>
      <c r="O721" s="2"/>
      <c r="P721" s="2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2"/>
      <c r="M722" s="2"/>
      <c r="N722" s="2"/>
      <c r="O722" s="2"/>
      <c r="P722" s="2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2"/>
      <c r="M723" s="2"/>
      <c r="N723" s="2"/>
      <c r="O723" s="2"/>
      <c r="P723" s="2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2"/>
      <c r="M724" s="2"/>
      <c r="N724" s="2"/>
      <c r="O724" s="2"/>
      <c r="P724" s="2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2"/>
      <c r="M725" s="2"/>
      <c r="N725" s="2"/>
      <c r="O725" s="2"/>
      <c r="P725" s="2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2"/>
      <c r="M726" s="2"/>
      <c r="N726" s="2"/>
      <c r="O726" s="2"/>
      <c r="P726" s="2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2"/>
      <c r="M727" s="2"/>
      <c r="N727" s="2"/>
      <c r="O727" s="2"/>
      <c r="P727" s="2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2"/>
      <c r="M728" s="2"/>
      <c r="N728" s="2"/>
      <c r="O728" s="2"/>
      <c r="P728" s="2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2"/>
      <c r="M729" s="2"/>
      <c r="N729" s="2"/>
      <c r="O729" s="2"/>
      <c r="P729" s="2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2"/>
      <c r="M730" s="2"/>
      <c r="N730" s="2"/>
      <c r="O730" s="2"/>
      <c r="P730" s="2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2"/>
      <c r="M731" s="2"/>
      <c r="N731" s="2"/>
      <c r="O731" s="2"/>
      <c r="P731" s="2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2"/>
      <c r="M732" s="2"/>
      <c r="N732" s="2"/>
      <c r="O732" s="2"/>
      <c r="P732" s="2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2"/>
      <c r="M733" s="2"/>
      <c r="N733" s="2"/>
      <c r="O733" s="2"/>
      <c r="P733" s="2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2"/>
      <c r="M734" s="2"/>
      <c r="N734" s="2"/>
      <c r="O734" s="2"/>
      <c r="P734" s="2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2"/>
      <c r="M735" s="2"/>
      <c r="N735" s="2"/>
      <c r="O735" s="2"/>
      <c r="P735" s="2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2"/>
      <c r="M736" s="2"/>
      <c r="N736" s="2"/>
      <c r="O736" s="2"/>
      <c r="P736" s="2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2"/>
      <c r="M737" s="2"/>
      <c r="N737" s="2"/>
      <c r="O737" s="2"/>
      <c r="P737" s="2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2"/>
      <c r="M738" s="2"/>
      <c r="N738" s="2"/>
      <c r="O738" s="2"/>
      <c r="P738" s="2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2"/>
      <c r="M739" s="2"/>
      <c r="N739" s="2"/>
      <c r="O739" s="2"/>
      <c r="P739" s="2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2"/>
      <c r="M740" s="2"/>
      <c r="N740" s="2"/>
      <c r="O740" s="2"/>
      <c r="P740" s="2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2"/>
      <c r="M741" s="2"/>
      <c r="N741" s="2"/>
      <c r="O741" s="2"/>
      <c r="P741" s="2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2"/>
      <c r="M742" s="2"/>
      <c r="N742" s="2"/>
      <c r="O742" s="2"/>
      <c r="P742" s="2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2"/>
      <c r="M743" s="2"/>
      <c r="N743" s="2"/>
      <c r="O743" s="2"/>
      <c r="P743" s="2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2"/>
      <c r="M744" s="2"/>
      <c r="N744" s="2"/>
      <c r="O744" s="2"/>
      <c r="P744" s="2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2"/>
      <c r="M745" s="2"/>
      <c r="N745" s="2"/>
      <c r="O745" s="2"/>
      <c r="P745" s="2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2"/>
      <c r="M746" s="2"/>
      <c r="N746" s="2"/>
      <c r="O746" s="2"/>
      <c r="P746" s="2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2"/>
      <c r="M747" s="2"/>
      <c r="N747" s="2"/>
      <c r="O747" s="2"/>
      <c r="P747" s="2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2"/>
      <c r="M748" s="2"/>
      <c r="N748" s="2"/>
      <c r="O748" s="2"/>
      <c r="P748" s="2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2"/>
      <c r="M749" s="2"/>
      <c r="N749" s="2"/>
      <c r="O749" s="2"/>
      <c r="P749" s="2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2"/>
      <c r="M750" s="2"/>
      <c r="N750" s="2"/>
      <c r="O750" s="2"/>
      <c r="P750" s="2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2"/>
      <c r="M751" s="2"/>
      <c r="N751" s="2"/>
      <c r="O751" s="2"/>
      <c r="P751" s="2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2"/>
      <c r="M752" s="2"/>
      <c r="N752" s="2"/>
      <c r="O752" s="2"/>
      <c r="P752" s="2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2"/>
      <c r="M753" s="2"/>
      <c r="N753" s="2"/>
      <c r="O753" s="2"/>
      <c r="P753" s="2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2"/>
      <c r="M754" s="2"/>
      <c r="N754" s="2"/>
      <c r="O754" s="2"/>
      <c r="P754" s="2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2"/>
      <c r="M755" s="2"/>
      <c r="N755" s="2"/>
      <c r="O755" s="2"/>
      <c r="P755" s="2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2"/>
      <c r="M756" s="2"/>
      <c r="N756" s="2"/>
      <c r="O756" s="2"/>
      <c r="P756" s="2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2"/>
      <c r="M757" s="2"/>
      <c r="N757" s="2"/>
      <c r="O757" s="2"/>
      <c r="P757" s="2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2"/>
      <c r="M758" s="2"/>
      <c r="N758" s="2"/>
      <c r="O758" s="2"/>
      <c r="P758" s="2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2"/>
      <c r="M759" s="2"/>
      <c r="N759" s="2"/>
      <c r="O759" s="2"/>
      <c r="P759" s="2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2"/>
      <c r="M760" s="2"/>
      <c r="N760" s="2"/>
      <c r="O760" s="2"/>
      <c r="P760" s="2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2"/>
      <c r="M761" s="2"/>
      <c r="N761" s="2"/>
      <c r="O761" s="2"/>
      <c r="P761" s="2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2"/>
      <c r="M762" s="2"/>
      <c r="N762" s="2"/>
      <c r="O762" s="2"/>
      <c r="P762" s="2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2"/>
      <c r="M763" s="2"/>
      <c r="N763" s="2"/>
      <c r="O763" s="2"/>
      <c r="P763" s="2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2"/>
      <c r="M764" s="2"/>
      <c r="N764" s="2"/>
      <c r="O764" s="2"/>
      <c r="P764" s="2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2"/>
      <c r="M765" s="2"/>
      <c r="N765" s="2"/>
      <c r="O765" s="2"/>
      <c r="P765" s="2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2"/>
      <c r="M766" s="2"/>
      <c r="N766" s="2"/>
      <c r="O766" s="2"/>
      <c r="P766" s="2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2"/>
      <c r="M767" s="2"/>
      <c r="N767" s="2"/>
      <c r="O767" s="2"/>
      <c r="P767" s="2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2"/>
      <c r="M768" s="2"/>
      <c r="N768" s="2"/>
      <c r="O768" s="2"/>
      <c r="P768" s="2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2"/>
      <c r="M769" s="2"/>
      <c r="N769" s="2"/>
      <c r="O769" s="2"/>
      <c r="P769" s="2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2"/>
      <c r="M770" s="2"/>
      <c r="N770" s="2"/>
      <c r="O770" s="2"/>
      <c r="P770" s="2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2"/>
      <c r="M771" s="2"/>
      <c r="N771" s="2"/>
      <c r="O771" s="2"/>
      <c r="P771" s="2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2"/>
      <c r="M772" s="2"/>
      <c r="N772" s="2"/>
      <c r="O772" s="2"/>
      <c r="P772" s="2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2"/>
      <c r="M773" s="2"/>
      <c r="N773" s="2"/>
      <c r="O773" s="2"/>
      <c r="P773" s="2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2"/>
      <c r="M774" s="2"/>
      <c r="N774" s="2"/>
      <c r="O774" s="2"/>
      <c r="P774" s="2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2"/>
      <c r="M775" s="2"/>
      <c r="N775" s="2"/>
      <c r="O775" s="2"/>
      <c r="P775" s="2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2"/>
      <c r="M776" s="2"/>
      <c r="N776" s="2"/>
      <c r="O776" s="2"/>
      <c r="P776" s="2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2"/>
      <c r="M777" s="2"/>
      <c r="N777" s="2"/>
      <c r="O777" s="2"/>
      <c r="P777" s="2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2"/>
      <c r="M778" s="2"/>
      <c r="N778" s="2"/>
      <c r="O778" s="2"/>
      <c r="P778" s="2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2"/>
      <c r="M779" s="2"/>
      <c r="N779" s="2"/>
      <c r="O779" s="2"/>
      <c r="P779" s="2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2"/>
      <c r="M780" s="2"/>
      <c r="N780" s="2"/>
      <c r="O780" s="2"/>
      <c r="P780" s="2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2"/>
      <c r="M781" s="2"/>
      <c r="N781" s="2"/>
      <c r="O781" s="2"/>
      <c r="P781" s="2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2"/>
      <c r="M782" s="2"/>
      <c r="N782" s="2"/>
      <c r="O782" s="2"/>
      <c r="P782" s="2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2"/>
      <c r="M783" s="2"/>
      <c r="N783" s="2"/>
      <c r="O783" s="2"/>
      <c r="P783" s="2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2"/>
      <c r="M784" s="2"/>
      <c r="N784" s="2"/>
      <c r="O784" s="2"/>
      <c r="P784" s="2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2"/>
      <c r="M785" s="2"/>
      <c r="N785" s="2"/>
      <c r="O785" s="2"/>
      <c r="P785" s="2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2"/>
      <c r="M786" s="2"/>
      <c r="N786" s="2"/>
      <c r="O786" s="2"/>
      <c r="P786" s="2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2"/>
      <c r="M787" s="2"/>
      <c r="N787" s="2"/>
      <c r="O787" s="2"/>
      <c r="P787" s="2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2"/>
      <c r="M788" s="2"/>
      <c r="N788" s="2"/>
      <c r="O788" s="2"/>
      <c r="P788" s="2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2"/>
      <c r="M789" s="2"/>
      <c r="N789" s="2"/>
      <c r="O789" s="2"/>
      <c r="P789" s="2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2"/>
      <c r="M790" s="2"/>
      <c r="N790" s="2"/>
      <c r="O790" s="2"/>
      <c r="P790" s="2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2"/>
      <c r="M791" s="2"/>
      <c r="N791" s="2"/>
      <c r="O791" s="2"/>
      <c r="P791" s="2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2"/>
      <c r="M792" s="2"/>
      <c r="N792" s="2"/>
      <c r="O792" s="2"/>
      <c r="P792" s="2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2"/>
      <c r="M793" s="2"/>
      <c r="N793" s="2"/>
      <c r="O793" s="2"/>
      <c r="P793" s="2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2"/>
      <c r="M794" s="2"/>
      <c r="N794" s="2"/>
      <c r="O794" s="2"/>
      <c r="P794" s="2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2"/>
      <c r="M795" s="2"/>
      <c r="N795" s="2"/>
      <c r="O795" s="2"/>
      <c r="P795" s="2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2"/>
      <c r="M796" s="2"/>
      <c r="N796" s="2"/>
      <c r="O796" s="2"/>
      <c r="P796" s="2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2"/>
      <c r="M797" s="2"/>
      <c r="N797" s="2"/>
      <c r="O797" s="2"/>
      <c r="P797" s="2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2"/>
      <c r="M798" s="2"/>
      <c r="N798" s="2"/>
      <c r="O798" s="2"/>
      <c r="P798" s="2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2"/>
      <c r="M799" s="2"/>
      <c r="N799" s="2"/>
      <c r="O799" s="2"/>
      <c r="P799" s="2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2"/>
      <c r="M800" s="2"/>
      <c r="N800" s="2"/>
      <c r="O800" s="2"/>
      <c r="P800" s="2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2"/>
      <c r="M801" s="2"/>
      <c r="N801" s="2"/>
      <c r="O801" s="2"/>
      <c r="P801" s="2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2"/>
      <c r="M802" s="2"/>
      <c r="N802" s="2"/>
      <c r="O802" s="2"/>
      <c r="P802" s="2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2"/>
      <c r="M803" s="2"/>
      <c r="N803" s="2"/>
      <c r="O803" s="2"/>
      <c r="P803" s="2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2"/>
      <c r="M804" s="2"/>
      <c r="N804" s="2"/>
      <c r="O804" s="2"/>
      <c r="P804" s="2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2"/>
      <c r="M805" s="2"/>
      <c r="N805" s="2"/>
      <c r="O805" s="2"/>
      <c r="P805" s="2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2"/>
      <c r="M806" s="2"/>
      <c r="N806" s="2"/>
      <c r="O806" s="2"/>
      <c r="P806" s="2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2"/>
      <c r="M807" s="2"/>
      <c r="N807" s="2"/>
      <c r="O807" s="2"/>
      <c r="P807" s="2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2"/>
      <c r="M808" s="2"/>
      <c r="N808" s="2"/>
      <c r="O808" s="2"/>
      <c r="P808" s="2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2"/>
      <c r="M809" s="2"/>
      <c r="N809" s="2"/>
      <c r="O809" s="2"/>
      <c r="P809" s="2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2"/>
      <c r="M810" s="2"/>
      <c r="N810" s="2"/>
      <c r="O810" s="2"/>
      <c r="P810" s="2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2"/>
      <c r="M811" s="2"/>
      <c r="N811" s="2"/>
      <c r="O811" s="2"/>
      <c r="P811" s="2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2"/>
      <c r="M812" s="2"/>
      <c r="N812" s="2"/>
      <c r="O812" s="2"/>
      <c r="P812" s="2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2"/>
      <c r="M813" s="2"/>
      <c r="N813" s="2"/>
      <c r="O813" s="2"/>
      <c r="P813" s="2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2"/>
      <c r="M814" s="2"/>
      <c r="N814" s="2"/>
      <c r="O814" s="2"/>
      <c r="P814" s="2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2"/>
      <c r="M815" s="2"/>
      <c r="N815" s="2"/>
      <c r="O815" s="2"/>
      <c r="P815" s="2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2"/>
      <c r="M816" s="2"/>
      <c r="N816" s="2"/>
      <c r="O816" s="2"/>
      <c r="P816" s="2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2"/>
      <c r="M817" s="2"/>
      <c r="N817" s="2"/>
      <c r="O817" s="2"/>
      <c r="P817" s="2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2"/>
      <c r="M818" s="2"/>
      <c r="N818" s="2"/>
      <c r="O818" s="2"/>
      <c r="P818" s="2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2"/>
      <c r="M819" s="2"/>
      <c r="N819" s="2"/>
      <c r="O819" s="2"/>
      <c r="P819" s="2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2"/>
      <c r="M820" s="2"/>
      <c r="N820" s="2"/>
      <c r="O820" s="2"/>
      <c r="P820" s="2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2"/>
      <c r="M821" s="2"/>
      <c r="N821" s="2"/>
      <c r="O821" s="2"/>
      <c r="P821" s="2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2"/>
      <c r="M822" s="2"/>
      <c r="N822" s="2"/>
      <c r="O822" s="2"/>
      <c r="P822" s="2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2"/>
      <c r="M823" s="2"/>
      <c r="N823" s="2"/>
      <c r="O823" s="2"/>
      <c r="P823" s="2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2"/>
      <c r="M824" s="2"/>
      <c r="N824" s="2"/>
      <c r="O824" s="2"/>
      <c r="P824" s="2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2"/>
      <c r="M825" s="2"/>
      <c r="N825" s="2"/>
      <c r="O825" s="2"/>
      <c r="P825" s="2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2"/>
      <c r="M826" s="2"/>
      <c r="N826" s="2"/>
      <c r="O826" s="2"/>
      <c r="P826" s="2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2"/>
      <c r="M827" s="2"/>
      <c r="N827" s="2"/>
      <c r="O827" s="2"/>
      <c r="P827" s="2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2"/>
      <c r="M828" s="2"/>
      <c r="N828" s="2"/>
      <c r="O828" s="2"/>
      <c r="P828" s="2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2"/>
      <c r="M829" s="2"/>
      <c r="N829" s="2"/>
      <c r="O829" s="2"/>
      <c r="P829" s="2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2"/>
      <c r="M830" s="2"/>
      <c r="N830" s="2"/>
      <c r="O830" s="2"/>
      <c r="P830" s="2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2"/>
      <c r="M831" s="2"/>
      <c r="N831" s="2"/>
      <c r="O831" s="2"/>
      <c r="P831" s="2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2"/>
      <c r="M832" s="2"/>
      <c r="N832" s="2"/>
      <c r="O832" s="2"/>
      <c r="P832" s="2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2"/>
      <c r="M833" s="2"/>
      <c r="N833" s="2"/>
      <c r="O833" s="2"/>
      <c r="P833" s="2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2"/>
      <c r="M834" s="2"/>
      <c r="N834" s="2"/>
      <c r="O834" s="2"/>
      <c r="P834" s="2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2"/>
      <c r="M835" s="2"/>
      <c r="N835" s="2"/>
      <c r="O835" s="2"/>
      <c r="P835" s="2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2"/>
      <c r="M836" s="2"/>
      <c r="N836" s="2"/>
      <c r="O836" s="2"/>
      <c r="P836" s="2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2"/>
      <c r="M837" s="2"/>
      <c r="N837" s="2"/>
      <c r="O837" s="2"/>
      <c r="P837" s="2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2"/>
      <c r="M838" s="2"/>
      <c r="N838" s="2"/>
      <c r="O838" s="2"/>
      <c r="P838" s="2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2"/>
      <c r="M839" s="2"/>
      <c r="N839" s="2"/>
      <c r="O839" s="2"/>
      <c r="P839" s="2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2"/>
      <c r="M840" s="2"/>
      <c r="N840" s="2"/>
      <c r="O840" s="2"/>
      <c r="P840" s="2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2"/>
      <c r="M841" s="2"/>
      <c r="N841" s="2"/>
      <c r="O841" s="2"/>
      <c r="P841" s="2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2"/>
      <c r="M842" s="2"/>
      <c r="N842" s="2"/>
      <c r="O842" s="2"/>
      <c r="P842" s="2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2"/>
      <c r="M843" s="2"/>
      <c r="N843" s="2"/>
      <c r="O843" s="2"/>
      <c r="P843" s="2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2"/>
      <c r="M844" s="2"/>
      <c r="N844" s="2"/>
      <c r="O844" s="2"/>
      <c r="P844" s="2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2"/>
      <c r="M845" s="2"/>
      <c r="N845" s="2"/>
      <c r="O845" s="2"/>
      <c r="P845" s="2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2"/>
      <c r="M846" s="2"/>
      <c r="N846" s="2"/>
      <c r="O846" s="2"/>
      <c r="P846" s="2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2"/>
      <c r="M847" s="2"/>
      <c r="N847" s="2"/>
      <c r="O847" s="2"/>
      <c r="P847" s="2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2"/>
      <c r="M848" s="2"/>
      <c r="N848" s="2"/>
      <c r="O848" s="2"/>
      <c r="P848" s="2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2"/>
      <c r="M849" s="2"/>
      <c r="N849" s="2"/>
      <c r="O849" s="2"/>
      <c r="P849" s="2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2"/>
      <c r="M850" s="2"/>
      <c r="N850" s="2"/>
      <c r="O850" s="2"/>
      <c r="P850" s="2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2"/>
      <c r="M851" s="2"/>
      <c r="N851" s="2"/>
      <c r="O851" s="2"/>
      <c r="P851" s="2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2"/>
      <c r="M852" s="2"/>
      <c r="N852" s="2"/>
      <c r="O852" s="2"/>
      <c r="P852" s="2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2"/>
      <c r="M853" s="2"/>
      <c r="N853" s="2"/>
      <c r="O853" s="2"/>
      <c r="P853" s="2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2"/>
      <c r="M854" s="2"/>
      <c r="N854" s="2"/>
      <c r="O854" s="2"/>
      <c r="P854" s="2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2"/>
      <c r="M855" s="2"/>
      <c r="N855" s="2"/>
      <c r="O855" s="2"/>
      <c r="P855" s="2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2"/>
      <c r="M856" s="2"/>
      <c r="N856" s="2"/>
      <c r="O856" s="2"/>
      <c r="P856" s="2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2"/>
      <c r="M857" s="2"/>
      <c r="N857" s="2"/>
      <c r="O857" s="2"/>
      <c r="P857" s="2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2"/>
      <c r="M858" s="2"/>
      <c r="N858" s="2"/>
      <c r="O858" s="2"/>
      <c r="P858" s="2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2"/>
      <c r="M859" s="2"/>
      <c r="N859" s="2"/>
      <c r="O859" s="2"/>
      <c r="P859" s="2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2"/>
      <c r="M860" s="2"/>
      <c r="N860" s="2"/>
      <c r="O860" s="2"/>
      <c r="P860" s="2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2"/>
      <c r="M861" s="2"/>
      <c r="N861" s="2"/>
      <c r="O861" s="2"/>
      <c r="P861" s="2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2"/>
      <c r="M862" s="2"/>
      <c r="N862" s="2"/>
      <c r="O862" s="2"/>
      <c r="P862" s="2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2"/>
      <c r="M863" s="2"/>
      <c r="N863" s="2"/>
      <c r="O863" s="2"/>
      <c r="P863" s="2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2"/>
      <c r="M864" s="2"/>
      <c r="N864" s="2"/>
      <c r="O864" s="2"/>
      <c r="P864" s="2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2"/>
      <c r="M865" s="2"/>
      <c r="N865" s="2"/>
      <c r="O865" s="2"/>
      <c r="P865" s="2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2"/>
      <c r="M866" s="2"/>
      <c r="N866" s="2"/>
      <c r="O866" s="2"/>
      <c r="P866" s="2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2"/>
      <c r="M867" s="2"/>
      <c r="N867" s="2"/>
      <c r="O867" s="2"/>
      <c r="P867" s="2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2"/>
      <c r="M868" s="2"/>
      <c r="N868" s="2"/>
      <c r="O868" s="2"/>
      <c r="P868" s="2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2"/>
      <c r="M869" s="2"/>
      <c r="N869" s="2"/>
      <c r="O869" s="2"/>
      <c r="P869" s="2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2"/>
      <c r="M870" s="2"/>
      <c r="N870" s="2"/>
      <c r="O870" s="2"/>
      <c r="P870" s="2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2"/>
      <c r="M871" s="2"/>
      <c r="N871" s="2"/>
      <c r="O871" s="2"/>
      <c r="P871" s="2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2"/>
      <c r="M872" s="2"/>
      <c r="N872" s="2"/>
      <c r="O872" s="2"/>
      <c r="P872" s="2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2"/>
      <c r="M873" s="2"/>
      <c r="N873" s="2"/>
      <c r="O873" s="2"/>
      <c r="P873" s="2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2"/>
      <c r="M874" s="2"/>
      <c r="N874" s="2"/>
      <c r="O874" s="2"/>
      <c r="P874" s="2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2"/>
      <c r="M875" s="2"/>
      <c r="N875" s="2"/>
      <c r="O875" s="2"/>
      <c r="P875" s="2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2"/>
      <c r="M876" s="2"/>
      <c r="N876" s="2"/>
      <c r="O876" s="2"/>
      <c r="P876" s="2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2"/>
      <c r="M877" s="2"/>
      <c r="N877" s="2"/>
      <c r="O877" s="2"/>
      <c r="P877" s="2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2"/>
      <c r="M878" s="2"/>
      <c r="N878" s="2"/>
      <c r="O878" s="2"/>
      <c r="P878" s="2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2"/>
      <c r="M879" s="2"/>
      <c r="N879" s="2"/>
      <c r="O879" s="2"/>
      <c r="P879" s="2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2"/>
      <c r="M880" s="2"/>
      <c r="N880" s="2"/>
      <c r="O880" s="2"/>
      <c r="P880" s="2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2"/>
      <c r="M881" s="2"/>
      <c r="N881" s="2"/>
      <c r="O881" s="2"/>
      <c r="P881" s="2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2"/>
      <c r="M882" s="2"/>
      <c r="N882" s="2"/>
      <c r="O882" s="2"/>
      <c r="P882" s="2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2"/>
      <c r="M883" s="2"/>
      <c r="N883" s="2"/>
      <c r="O883" s="2"/>
      <c r="P883" s="2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2"/>
      <c r="M884" s="2"/>
      <c r="N884" s="2"/>
      <c r="O884" s="2"/>
      <c r="P884" s="2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2"/>
      <c r="M885" s="2"/>
      <c r="N885" s="2"/>
      <c r="O885" s="2"/>
      <c r="P885" s="2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2"/>
      <c r="M886" s="2"/>
      <c r="N886" s="2"/>
      <c r="O886" s="2"/>
      <c r="P886" s="2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2"/>
      <c r="M887" s="2"/>
      <c r="N887" s="2"/>
      <c r="O887" s="2"/>
      <c r="P887" s="2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2"/>
      <c r="M888" s="2"/>
      <c r="N888" s="2"/>
      <c r="O888" s="2"/>
      <c r="P888" s="2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2"/>
      <c r="M889" s="2"/>
      <c r="N889" s="2"/>
      <c r="O889" s="2"/>
      <c r="P889" s="2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2"/>
      <c r="M890" s="2"/>
      <c r="N890" s="2"/>
      <c r="O890" s="2"/>
      <c r="P890" s="2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2"/>
      <c r="M891" s="2"/>
      <c r="N891" s="2"/>
      <c r="O891" s="2"/>
      <c r="P891" s="2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2"/>
      <c r="M892" s="2"/>
      <c r="N892" s="2"/>
      <c r="O892" s="2"/>
      <c r="P892" s="2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2"/>
      <c r="M893" s="2"/>
      <c r="N893" s="2"/>
      <c r="O893" s="2"/>
      <c r="P893" s="2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2"/>
      <c r="M894" s="2"/>
      <c r="N894" s="2"/>
      <c r="O894" s="2"/>
      <c r="P894" s="2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2"/>
      <c r="M895" s="2"/>
      <c r="N895" s="2"/>
      <c r="O895" s="2"/>
      <c r="P895" s="2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2"/>
      <c r="M896" s="2"/>
      <c r="N896" s="2"/>
      <c r="O896" s="2"/>
      <c r="P896" s="2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2"/>
      <c r="M897" s="2"/>
      <c r="N897" s="2"/>
      <c r="O897" s="2"/>
      <c r="P897" s="2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2"/>
      <c r="M898" s="2"/>
      <c r="N898" s="2"/>
      <c r="O898" s="2"/>
      <c r="P898" s="2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2"/>
      <c r="M899" s="2"/>
      <c r="N899" s="2"/>
      <c r="O899" s="2"/>
      <c r="P899" s="2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2"/>
      <c r="M900" s="2"/>
      <c r="N900" s="2"/>
      <c r="O900" s="2"/>
      <c r="P900" s="2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2"/>
      <c r="M901" s="2"/>
      <c r="N901" s="2"/>
      <c r="O901" s="2"/>
      <c r="P901" s="2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2"/>
      <c r="M902" s="2"/>
      <c r="N902" s="2"/>
      <c r="O902" s="2"/>
      <c r="P902" s="2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2"/>
      <c r="M903" s="2"/>
      <c r="N903" s="2"/>
      <c r="O903" s="2"/>
      <c r="P903" s="2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2"/>
      <c r="M904" s="2"/>
      <c r="N904" s="2"/>
      <c r="O904" s="2"/>
      <c r="P904" s="2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2"/>
      <c r="M905" s="2"/>
      <c r="N905" s="2"/>
      <c r="O905" s="2"/>
      <c r="P905" s="2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2"/>
      <c r="M906" s="2"/>
      <c r="N906" s="2"/>
      <c r="O906" s="2"/>
      <c r="P906" s="2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2"/>
      <c r="M907" s="2"/>
      <c r="N907" s="2"/>
      <c r="O907" s="2"/>
      <c r="P907" s="2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2"/>
      <c r="M908" s="2"/>
      <c r="N908" s="2"/>
      <c r="O908" s="2"/>
      <c r="P908" s="2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2"/>
      <c r="M909" s="2"/>
      <c r="N909" s="2"/>
      <c r="O909" s="2"/>
      <c r="P909" s="2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2"/>
      <c r="M910" s="2"/>
      <c r="N910" s="2"/>
      <c r="O910" s="2"/>
      <c r="P910" s="2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2"/>
      <c r="M911" s="2"/>
      <c r="N911" s="2"/>
      <c r="O911" s="2"/>
      <c r="P911" s="2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2"/>
      <c r="M912" s="2"/>
      <c r="N912" s="2"/>
      <c r="O912" s="2"/>
      <c r="P912" s="2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2"/>
      <c r="M913" s="2"/>
      <c r="N913" s="2"/>
      <c r="O913" s="2"/>
      <c r="P913" s="2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2"/>
      <c r="M914" s="2"/>
      <c r="N914" s="2"/>
      <c r="O914" s="2"/>
      <c r="P914" s="2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2"/>
      <c r="M915" s="2"/>
      <c r="N915" s="2"/>
      <c r="O915" s="2"/>
      <c r="P915" s="2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2"/>
      <c r="M916" s="2"/>
      <c r="N916" s="2"/>
      <c r="O916" s="2"/>
      <c r="P916" s="2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2"/>
      <c r="M917" s="2"/>
      <c r="N917" s="2"/>
      <c r="O917" s="2"/>
      <c r="P917" s="2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2"/>
      <c r="M918" s="2"/>
      <c r="N918" s="2"/>
      <c r="O918" s="2"/>
      <c r="P918" s="2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2"/>
      <c r="M919" s="2"/>
      <c r="N919" s="2"/>
      <c r="O919" s="2"/>
      <c r="P919" s="2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2"/>
      <c r="M920" s="2"/>
      <c r="N920" s="2"/>
      <c r="O920" s="2"/>
      <c r="P920" s="2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2"/>
      <c r="M921" s="2"/>
      <c r="N921" s="2"/>
      <c r="O921" s="2"/>
      <c r="P921" s="2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2"/>
      <c r="M922" s="2"/>
      <c r="N922" s="2"/>
      <c r="O922" s="2"/>
      <c r="P922" s="2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2"/>
      <c r="M923" s="2"/>
      <c r="N923" s="2"/>
      <c r="O923" s="2"/>
      <c r="P923" s="2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2"/>
      <c r="M924" s="2"/>
      <c r="N924" s="2"/>
      <c r="O924" s="2"/>
      <c r="P924" s="2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2"/>
      <c r="M925" s="2"/>
      <c r="N925" s="2"/>
      <c r="O925" s="2"/>
      <c r="P925" s="2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2"/>
      <c r="M926" s="2"/>
      <c r="N926" s="2"/>
      <c r="O926" s="2"/>
      <c r="P926" s="2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2"/>
      <c r="M927" s="2"/>
      <c r="N927" s="2"/>
      <c r="O927" s="2"/>
      <c r="P927" s="2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2"/>
      <c r="M928" s="2"/>
      <c r="N928" s="2"/>
      <c r="O928" s="2"/>
      <c r="P928" s="2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2"/>
      <c r="M929" s="2"/>
      <c r="N929" s="2"/>
      <c r="O929" s="2"/>
      <c r="P929" s="2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2"/>
      <c r="M930" s="2"/>
      <c r="N930" s="2"/>
      <c r="O930" s="2"/>
      <c r="P930" s="2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2"/>
      <c r="M931" s="2"/>
      <c r="N931" s="2"/>
      <c r="O931" s="2"/>
      <c r="P931" s="2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2"/>
      <c r="M932" s="2"/>
      <c r="N932" s="2"/>
      <c r="O932" s="2"/>
      <c r="P932" s="2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2"/>
      <c r="M933" s="2"/>
      <c r="N933" s="2"/>
      <c r="O933" s="2"/>
      <c r="P933" s="2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2"/>
      <c r="M934" s="2"/>
      <c r="N934" s="2"/>
      <c r="O934" s="2"/>
      <c r="P934" s="2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2"/>
      <c r="M935" s="2"/>
      <c r="N935" s="2"/>
      <c r="O935" s="2"/>
      <c r="P935" s="2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2"/>
      <c r="M936" s="2"/>
      <c r="N936" s="2"/>
      <c r="O936" s="2"/>
      <c r="P936" s="2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2"/>
      <c r="M937" s="2"/>
      <c r="N937" s="2"/>
      <c r="O937" s="2"/>
      <c r="P937" s="2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2"/>
      <c r="M938" s="2"/>
      <c r="N938" s="2"/>
      <c r="O938" s="2"/>
      <c r="P938" s="2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2"/>
      <c r="M939" s="2"/>
      <c r="N939" s="2"/>
      <c r="O939" s="2"/>
      <c r="P939" s="2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2"/>
      <c r="M940" s="2"/>
      <c r="N940" s="2"/>
      <c r="O940" s="2"/>
      <c r="P940" s="2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2"/>
      <c r="M941" s="2"/>
      <c r="N941" s="2"/>
      <c r="O941" s="2"/>
      <c r="P941" s="2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2"/>
      <c r="M942" s="2"/>
      <c r="N942" s="2"/>
      <c r="O942" s="2"/>
      <c r="P942" s="2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2"/>
      <c r="M943" s="2"/>
      <c r="N943" s="2"/>
      <c r="O943" s="2"/>
      <c r="P943" s="2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2"/>
      <c r="M944" s="2"/>
      <c r="N944" s="2"/>
      <c r="O944" s="2"/>
      <c r="P944" s="2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2"/>
      <c r="M945" s="2"/>
      <c r="N945" s="2"/>
      <c r="O945" s="2"/>
      <c r="P945" s="2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2"/>
      <c r="M946" s="2"/>
      <c r="N946" s="2"/>
      <c r="O946" s="2"/>
      <c r="P946" s="2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2"/>
      <c r="M947" s="2"/>
      <c r="N947" s="2"/>
      <c r="O947" s="2"/>
      <c r="P947" s="2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2"/>
      <c r="M948" s="2"/>
      <c r="N948" s="2"/>
      <c r="O948" s="2"/>
      <c r="P948" s="2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2"/>
      <c r="M949" s="2"/>
      <c r="N949" s="2"/>
      <c r="O949" s="2"/>
      <c r="P949" s="2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2"/>
      <c r="M950" s="2"/>
      <c r="N950" s="2"/>
      <c r="O950" s="2"/>
      <c r="P950" s="2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2"/>
      <c r="M951" s="2"/>
      <c r="N951" s="2"/>
      <c r="O951" s="2"/>
      <c r="P951" s="2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2"/>
      <c r="M952" s="2"/>
      <c r="N952" s="2"/>
      <c r="O952" s="2"/>
      <c r="P952" s="2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2"/>
      <c r="M953" s="2"/>
      <c r="N953" s="2"/>
      <c r="O953" s="2"/>
      <c r="P953" s="2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2"/>
      <c r="M954" s="2"/>
      <c r="N954" s="2"/>
      <c r="O954" s="2"/>
      <c r="P954" s="2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2"/>
      <c r="M955" s="2"/>
      <c r="N955" s="2"/>
      <c r="O955" s="2"/>
      <c r="P955" s="2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2"/>
      <c r="M956" s="2"/>
      <c r="N956" s="2"/>
      <c r="O956" s="2"/>
      <c r="P956" s="2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2"/>
      <c r="M957" s="2"/>
      <c r="N957" s="2"/>
      <c r="O957" s="2"/>
      <c r="P957" s="2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2"/>
      <c r="M958" s="2"/>
      <c r="N958" s="2"/>
      <c r="O958" s="2"/>
      <c r="P958" s="2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2"/>
      <c r="M959" s="2"/>
      <c r="N959" s="2"/>
      <c r="O959" s="2"/>
      <c r="P959" s="2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2"/>
      <c r="M960" s="2"/>
      <c r="N960" s="2"/>
      <c r="O960" s="2"/>
      <c r="P960" s="2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2"/>
      <c r="M961" s="2"/>
      <c r="N961" s="2"/>
      <c r="O961" s="2"/>
      <c r="P961" s="2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2"/>
      <c r="M962" s="2"/>
      <c r="N962" s="2"/>
      <c r="O962" s="2"/>
      <c r="P962" s="2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2"/>
      <c r="M963" s="2"/>
      <c r="N963" s="2"/>
      <c r="O963" s="2"/>
      <c r="P963" s="2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2"/>
      <c r="M964" s="2"/>
      <c r="N964" s="2"/>
      <c r="O964" s="2"/>
      <c r="P964" s="2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2"/>
      <c r="M965" s="2"/>
      <c r="N965" s="2"/>
      <c r="O965" s="2"/>
      <c r="P965" s="2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2"/>
      <c r="M966" s="2"/>
      <c r="N966" s="2"/>
      <c r="O966" s="2"/>
      <c r="P966" s="2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2"/>
      <c r="M967" s="2"/>
      <c r="N967" s="2"/>
      <c r="O967" s="2"/>
      <c r="P967" s="2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2"/>
      <c r="M968" s="2"/>
      <c r="N968" s="2"/>
      <c r="O968" s="2"/>
      <c r="P968" s="2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2"/>
      <c r="M969" s="2"/>
      <c r="N969" s="2"/>
      <c r="O969" s="2"/>
      <c r="P969" s="2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2"/>
      <c r="M970" s="2"/>
      <c r="N970" s="2"/>
      <c r="O970" s="2"/>
      <c r="P970" s="2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2"/>
      <c r="M971" s="2"/>
      <c r="N971" s="2"/>
      <c r="O971" s="2"/>
      <c r="P971" s="2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2"/>
      <c r="M972" s="2"/>
      <c r="N972" s="2"/>
      <c r="O972" s="2"/>
      <c r="P972" s="2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2"/>
      <c r="M973" s="2"/>
      <c r="N973" s="2"/>
      <c r="O973" s="2"/>
      <c r="P973" s="2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2"/>
      <c r="M974" s="2"/>
      <c r="N974" s="2"/>
      <c r="O974" s="2"/>
      <c r="P974" s="2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2"/>
      <c r="M975" s="2"/>
      <c r="N975" s="2"/>
      <c r="O975" s="2"/>
      <c r="P975" s="2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2"/>
      <c r="M976" s="2"/>
      <c r="N976" s="2"/>
      <c r="O976" s="2"/>
      <c r="P976" s="2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2"/>
      <c r="M977" s="2"/>
      <c r="N977" s="2"/>
      <c r="O977" s="2"/>
      <c r="P977" s="2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2"/>
      <c r="M978" s="2"/>
      <c r="N978" s="2"/>
      <c r="O978" s="2"/>
      <c r="P978" s="2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2"/>
      <c r="M979" s="2"/>
      <c r="N979" s="2"/>
      <c r="O979" s="2"/>
      <c r="P979" s="2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2"/>
      <c r="M980" s="2"/>
      <c r="N980" s="2"/>
      <c r="O980" s="2"/>
      <c r="P980" s="2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2"/>
      <c r="M981" s="2"/>
      <c r="N981" s="2"/>
      <c r="O981" s="2"/>
      <c r="P981" s="2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2"/>
      <c r="M982" s="2"/>
      <c r="N982" s="2"/>
      <c r="O982" s="2"/>
      <c r="P982" s="2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2"/>
      <c r="M983" s="2"/>
      <c r="N983" s="2"/>
      <c r="O983" s="2"/>
      <c r="P983" s="2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2"/>
      <c r="M984" s="2"/>
      <c r="N984" s="2"/>
      <c r="O984" s="2"/>
      <c r="P984" s="2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2"/>
      <c r="M985" s="2"/>
      <c r="N985" s="2"/>
      <c r="O985" s="2"/>
      <c r="P985" s="2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2"/>
      <c r="M986" s="2"/>
      <c r="N986" s="2"/>
      <c r="O986" s="2"/>
      <c r="P986" s="2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2"/>
      <c r="M987" s="2"/>
      <c r="N987" s="2"/>
      <c r="O987" s="2"/>
      <c r="P987" s="2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2"/>
      <c r="M988" s="2"/>
      <c r="N988" s="2"/>
      <c r="O988" s="2"/>
      <c r="P988" s="2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2"/>
      <c r="M989" s="2"/>
      <c r="N989" s="2"/>
      <c r="O989" s="2"/>
      <c r="P989" s="2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2"/>
      <c r="M990" s="2"/>
      <c r="N990" s="2"/>
      <c r="O990" s="2"/>
      <c r="P990" s="2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2"/>
      <c r="M991" s="2"/>
      <c r="N991" s="2"/>
      <c r="O991" s="2"/>
      <c r="P991" s="2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2"/>
      <c r="M992" s="2"/>
      <c r="N992" s="2"/>
      <c r="O992" s="2"/>
      <c r="P992" s="2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2"/>
      <c r="M993" s="2"/>
      <c r="N993" s="2"/>
      <c r="O993" s="2"/>
      <c r="P993" s="2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2"/>
      <c r="M994" s="2"/>
      <c r="N994" s="2"/>
      <c r="O994" s="2"/>
      <c r="P994" s="2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2"/>
      <c r="M995" s="2"/>
      <c r="N995" s="2"/>
      <c r="O995" s="2"/>
      <c r="P995" s="2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2"/>
      <c r="M996" s="2"/>
      <c r="N996" s="2"/>
      <c r="O996" s="2"/>
      <c r="P996" s="2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2"/>
      <c r="M997" s="2"/>
      <c r="N997" s="2"/>
      <c r="O997" s="2"/>
      <c r="P997" s="2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2"/>
      <c r="M998" s="2"/>
      <c r="N998" s="2"/>
      <c r="O998" s="2"/>
      <c r="P998" s="2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2"/>
      <c r="M999" s="2"/>
      <c r="N999" s="2"/>
      <c r="O999" s="2"/>
      <c r="P999" s="2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2"/>
      <c r="M1000" s="2"/>
      <c r="N1000" s="2"/>
      <c r="O1000" s="2"/>
      <c r="P1000" s="2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5:E48">
    <cfRule type="cellIs" dxfId="2" priority="3" operator="notBetween">
      <formula>0</formula>
      <formula>10</formula>
    </cfRule>
  </conditionalFormatting>
  <conditionalFormatting sqref="B4:E44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portrait"/>
  <colBreaks count="1" manualBreakCount="1">
    <brk id="11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62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7" t="str">
        <f>ALNS!A20</f>
        <v>Isaac de Oliveira Alves</v>
      </c>
      <c r="B20" s="28"/>
      <c r="C20" s="28"/>
      <c r="D20" s="42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7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35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9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8"/>
      <c r="R27" s="18"/>
      <c r="S27" s="18"/>
      <c r="T27" s="18"/>
      <c r="U27" s="18"/>
      <c r="V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27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8"/>
      <c r="R28" s="18"/>
      <c r="S28" s="18"/>
      <c r="T28" s="18"/>
      <c r="U28" s="18"/>
      <c r="V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35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T29" s="18"/>
      <c r="U29" s="18"/>
      <c r="V29" s="18"/>
      <c r="AA29" s="18"/>
      <c r="AB29" s="18"/>
      <c r="AC29" s="18"/>
      <c r="AD29" s="18"/>
      <c r="AE29" s="18"/>
      <c r="AF29" s="18"/>
      <c r="AG29" s="18"/>
    </row>
    <row r="30" ht="15.75" customHeight="1">
      <c r="A30" s="27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8"/>
      <c r="R30" s="18"/>
      <c r="S30" s="18"/>
      <c r="T30" s="18"/>
      <c r="U30" s="18"/>
      <c r="V30" s="18"/>
      <c r="AA30" s="18"/>
      <c r="AB30" s="18"/>
      <c r="AC30" s="18"/>
      <c r="AD30" s="18"/>
      <c r="AE30" s="18"/>
      <c r="AF30" s="18"/>
      <c r="AG30" s="18"/>
    </row>
    <row r="31" ht="15.75" customHeight="1">
      <c r="A31" s="35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8"/>
      <c r="R31" s="18"/>
      <c r="S31" s="18"/>
      <c r="T31" s="18"/>
      <c r="U31" s="18"/>
      <c r="V31" s="18"/>
      <c r="AA31" s="18"/>
      <c r="AB31" s="18"/>
      <c r="AC31" s="18"/>
      <c r="AD31" s="18"/>
      <c r="AE31" s="18"/>
      <c r="AF31" s="18"/>
      <c r="AG31" s="18"/>
    </row>
    <row r="32" ht="15.75" customHeight="1">
      <c r="A32" s="27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8"/>
      <c r="R32" s="18"/>
      <c r="S32" s="18"/>
      <c r="T32" s="18"/>
      <c r="U32" s="18"/>
      <c r="V32" s="18"/>
      <c r="AA32" s="18"/>
      <c r="AB32" s="18"/>
      <c r="AC32" s="18"/>
      <c r="AD32" s="18"/>
      <c r="AE32" s="18"/>
      <c r="AF32" s="18"/>
      <c r="AG32" s="18"/>
    </row>
    <row r="33" ht="15.75" customHeight="1">
      <c r="A33" s="35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T33" s="18"/>
      <c r="U33" s="18"/>
      <c r="V33" s="18"/>
      <c r="AA33" s="18"/>
      <c r="AB33" s="18"/>
      <c r="AC33" s="18"/>
      <c r="AD33" s="18"/>
      <c r="AE33" s="18"/>
      <c r="AF33" s="18"/>
      <c r="AG33" s="18"/>
    </row>
    <row r="34" ht="15.75" customHeight="1">
      <c r="A34" s="27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17"/>
      <c r="O34" s="17"/>
      <c r="P34" s="17"/>
      <c r="Q34" s="18"/>
      <c r="R34" s="18"/>
      <c r="S34" s="18"/>
      <c r="T34" s="18"/>
      <c r="U34" s="18"/>
      <c r="V34" s="18"/>
      <c r="AA34" s="18"/>
      <c r="AB34" s="18"/>
      <c r="AC34" s="18"/>
      <c r="AD34" s="18"/>
      <c r="AE34" s="18"/>
      <c r="AF34" s="18"/>
      <c r="AG34" s="18"/>
    </row>
    <row r="35" ht="15.75" customHeight="1">
      <c r="A35" s="35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17"/>
      <c r="O35" s="17"/>
      <c r="P35" s="17"/>
      <c r="Q35" s="18"/>
      <c r="R35" s="18"/>
      <c r="S35" s="18"/>
      <c r="T35" s="18"/>
      <c r="U35" s="18"/>
      <c r="V35" s="18"/>
      <c r="AA35" s="18"/>
      <c r="AB35" s="18"/>
      <c r="AC35" s="18"/>
      <c r="AD35" s="18"/>
      <c r="AE35" s="18"/>
      <c r="AF35" s="18"/>
      <c r="AG35" s="18"/>
    </row>
    <row r="36" ht="15.75" customHeight="1">
      <c r="A36" s="27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17"/>
      <c r="O36" s="17"/>
      <c r="P36" s="17"/>
      <c r="Q36" s="18"/>
      <c r="R36" s="18"/>
      <c r="S36" s="18"/>
      <c r="T36" s="18"/>
      <c r="U36" s="18"/>
      <c r="V36" s="18"/>
      <c r="AA36" s="18"/>
      <c r="AB36" s="18"/>
      <c r="AC36" s="18"/>
      <c r="AD36" s="18"/>
      <c r="AE36" s="18"/>
      <c r="AF36" s="18"/>
      <c r="AG36" s="18"/>
    </row>
    <row r="37" ht="15.75" customHeight="1">
      <c r="A37" s="35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17"/>
      <c r="O37" s="17"/>
      <c r="P37" s="17"/>
      <c r="AA37" s="18"/>
      <c r="AB37" s="18"/>
      <c r="AC37" s="18"/>
      <c r="AD37" s="18"/>
      <c r="AE37" s="18"/>
      <c r="AF37" s="18"/>
      <c r="AG37" s="18"/>
    </row>
    <row r="38" ht="15.75" customHeight="1">
      <c r="A38" s="27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17"/>
      <c r="O38" s="17"/>
      <c r="P38" s="17"/>
      <c r="AA38" s="18"/>
      <c r="AB38" s="18"/>
      <c r="AC38" s="18"/>
      <c r="AD38" s="18"/>
    </row>
    <row r="39" ht="15.75" customHeight="1">
      <c r="A39" s="35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17"/>
      <c r="O39" s="17"/>
      <c r="P39" s="17"/>
      <c r="AA39" s="18"/>
      <c r="AB39" s="18"/>
      <c r="AC39" s="18"/>
      <c r="AD39" s="18"/>
    </row>
    <row r="40" ht="15.75" customHeight="1">
      <c r="A40" s="27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17"/>
      <c r="O40" s="17"/>
      <c r="P40" s="2"/>
      <c r="AA40" s="18"/>
      <c r="AB40" s="18"/>
      <c r="AC40" s="18"/>
    </row>
    <row r="41" ht="15.75" customHeight="1">
      <c r="A41" s="35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27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35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27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8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</row>
    <row r="53" ht="15.75" hidden="1" customHeight="1">
      <c r="A53" s="11"/>
      <c r="B53" s="11"/>
      <c r="C53" s="11"/>
      <c r="D53" s="11"/>
      <c r="E53" s="11"/>
      <c r="F53" s="11"/>
      <c r="G53" s="11"/>
      <c r="L53" s="2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V79" s="18"/>
      <c r="W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W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V82" s="18"/>
      <c r="W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W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V85" s="18"/>
      <c r="W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18"/>
      <c r="R86" s="18"/>
      <c r="S86" s="18"/>
      <c r="T86" s="18"/>
      <c r="U86" s="18"/>
      <c r="V86" s="18"/>
      <c r="W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18"/>
      <c r="R87" s="18"/>
      <c r="S87" s="18"/>
      <c r="T87" s="18"/>
      <c r="U87" s="18"/>
      <c r="V87" s="18"/>
      <c r="W87" s="18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18"/>
      <c r="R88" s="18"/>
      <c r="S88" s="18"/>
      <c r="T88" s="18"/>
      <c r="U88" s="18"/>
      <c r="V88" s="18"/>
      <c r="W88" s="18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18"/>
      <c r="R89" s="18"/>
      <c r="S89" s="18"/>
      <c r="T89" s="18"/>
      <c r="U89" s="18"/>
      <c r="V89" s="18"/>
      <c r="W89" s="18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63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29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7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7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29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35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3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8"/>
      <c r="R27" s="18"/>
      <c r="S27" s="18"/>
      <c r="T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27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29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35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3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27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29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8"/>
      <c r="R30" s="18"/>
      <c r="S30" s="18"/>
      <c r="T30" s="18"/>
      <c r="AA30" s="18"/>
      <c r="AB30" s="18"/>
      <c r="AC30" s="18"/>
      <c r="AD30" s="18"/>
      <c r="AE30" s="18"/>
      <c r="AF30" s="18"/>
      <c r="AG30" s="18"/>
    </row>
    <row r="31" ht="15.75" customHeight="1">
      <c r="A31" s="35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3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8"/>
      <c r="R31" s="18"/>
      <c r="S31" s="18"/>
      <c r="T31" s="18"/>
      <c r="AA31" s="18"/>
      <c r="AB31" s="18"/>
      <c r="AC31" s="18"/>
      <c r="AD31" s="18"/>
      <c r="AE31" s="18"/>
      <c r="AF31" s="18"/>
      <c r="AG31" s="18"/>
    </row>
    <row r="32" ht="15.75" customHeight="1">
      <c r="A32" s="27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29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8"/>
      <c r="R32" s="18"/>
      <c r="S32" s="18"/>
      <c r="T32" s="18"/>
      <c r="AA32" s="18"/>
      <c r="AB32" s="18"/>
      <c r="AC32" s="18"/>
      <c r="AD32" s="18"/>
      <c r="AE32" s="18"/>
      <c r="AF32" s="18"/>
      <c r="AG32" s="18"/>
    </row>
    <row r="33" ht="15.75" customHeight="1">
      <c r="A33" s="35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3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T33" s="18"/>
      <c r="AA33" s="18"/>
      <c r="AB33" s="18"/>
      <c r="AC33" s="18"/>
      <c r="AD33" s="18"/>
      <c r="AE33" s="18"/>
      <c r="AF33" s="18"/>
      <c r="AG33" s="18"/>
    </row>
    <row r="34" ht="15.75" customHeight="1">
      <c r="A34" s="27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29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35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3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27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29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35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3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27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29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35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3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27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29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35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3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27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29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35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3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27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8" t="str">
        <f t="shared" si="2"/>
        <v/>
      </c>
      <c r="H44" s="29" t="str">
        <f t="shared" si="3"/>
        <v/>
      </c>
      <c r="I44" s="29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7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7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W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W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18"/>
      <c r="R87" s="18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18"/>
      <c r="R88" s="18"/>
      <c r="S88" s="18"/>
      <c r="T88" s="18"/>
      <c r="U88" s="18"/>
      <c r="V88" s="18"/>
      <c r="W88" s="18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18"/>
      <c r="R89" s="18"/>
      <c r="S89" s="18"/>
      <c r="T89" s="18"/>
      <c r="U89" s="18"/>
      <c r="V89" s="18"/>
      <c r="W89" s="18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51.43"/>
    <col customWidth="1" min="2" max="6" width="7.57"/>
    <col customWidth="1" min="7" max="7" width="10.29"/>
    <col customWidth="1" min="8" max="10" width="7.57"/>
    <col customWidth="1" min="11" max="11" width="11.0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64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50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51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52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51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52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51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52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51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52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51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52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51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52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51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52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51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52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53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52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51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52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51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52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54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55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Q27" s="2"/>
      <c r="R27" s="2"/>
      <c r="S27" s="17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53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55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2"/>
      <c r="P29" s="2"/>
      <c r="Q29" s="2"/>
      <c r="R29" s="2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53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2"/>
      <c r="P30" s="2"/>
      <c r="Q30" s="2"/>
      <c r="R30" s="2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55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2"/>
      <c r="P31" s="2"/>
      <c r="Q31" s="2"/>
      <c r="R31" s="2"/>
      <c r="S31" s="17"/>
      <c r="T31" s="2"/>
      <c r="U31" s="2"/>
      <c r="V31" s="2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53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2"/>
      <c r="P32" s="2"/>
      <c r="Q32" s="2"/>
      <c r="R32" s="2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55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53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17"/>
      <c r="O34" s="17"/>
      <c r="P34" s="17"/>
      <c r="Q34" s="17"/>
      <c r="R34" s="17"/>
      <c r="S34" s="17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55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17"/>
      <c r="O35" s="17"/>
      <c r="P35" s="17"/>
      <c r="Q35" s="17"/>
      <c r="R35" s="17"/>
      <c r="S35" s="17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53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17"/>
      <c r="O36" s="17"/>
      <c r="P36" s="17"/>
      <c r="Q36" s="17"/>
      <c r="R36" s="17"/>
      <c r="S36" s="17"/>
      <c r="T36" s="2"/>
      <c r="U36" s="2"/>
      <c r="V36" s="2"/>
      <c r="W36" s="2"/>
      <c r="X36" s="2"/>
      <c r="Y36" s="2"/>
      <c r="Z36" s="2"/>
      <c r="AA36" s="2"/>
      <c r="AB36" s="17"/>
      <c r="AC36" s="17"/>
      <c r="AD36" s="17"/>
      <c r="AE36" s="17"/>
      <c r="AF36" s="17"/>
      <c r="AG36" s="17"/>
    </row>
    <row r="37" ht="15.75" customHeight="1">
      <c r="A37" s="55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17"/>
      <c r="O37" s="17"/>
      <c r="P37" s="17"/>
      <c r="Q37" s="17"/>
      <c r="R37" s="17"/>
      <c r="S37" s="17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53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55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53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55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53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55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53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17"/>
      <c r="R86" s="17"/>
      <c r="S86" s="17"/>
      <c r="T86" s="17"/>
      <c r="U86" s="17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17"/>
      <c r="R87" s="17"/>
      <c r="S87" s="17"/>
      <c r="T87" s="17"/>
      <c r="U87" s="17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9" width="7.57"/>
    <col customWidth="1" min="10" max="10" width="8.57"/>
    <col customWidth="1" min="11" max="11" width="16.29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 ht="15.0" customHeight="1">
      <c r="A1" s="13" t="s">
        <v>43</v>
      </c>
      <c r="B1" s="14" t="s">
        <v>65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42">
        <v>9.0</v>
      </c>
      <c r="C4" s="28"/>
      <c r="D4" s="28"/>
      <c r="E4" s="28"/>
      <c r="F4" s="29">
        <f t="shared" ref="F4:F44" si="1">IF(A4&lt;&gt;"",SUM(B4:E4),)</f>
        <v>9</v>
      </c>
      <c r="G4" s="30">
        <f t="shared" ref="G4:G44" si="2">IFERROR(IF(F4&gt;=0,AVERAGE(B4:E4),""),"")</f>
        <v>9</v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56">
        <v>9.0</v>
      </c>
      <c r="C5" s="36"/>
      <c r="D5" s="36"/>
      <c r="E5" s="36"/>
      <c r="F5" s="37">
        <f t="shared" si="1"/>
        <v>9</v>
      </c>
      <c r="G5" s="38">
        <f t="shared" si="2"/>
        <v>9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42">
        <v>9.0</v>
      </c>
      <c r="C6" s="28"/>
      <c r="D6" s="28"/>
      <c r="E6" s="28"/>
      <c r="F6" s="29">
        <f t="shared" si="1"/>
        <v>9</v>
      </c>
      <c r="G6" s="30">
        <f t="shared" si="2"/>
        <v>9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56">
        <v>7.0</v>
      </c>
      <c r="C7" s="36"/>
      <c r="D7" s="36"/>
      <c r="E7" s="36"/>
      <c r="F7" s="37">
        <f t="shared" si="1"/>
        <v>7</v>
      </c>
      <c r="G7" s="38">
        <f t="shared" si="2"/>
        <v>7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42">
        <v>9.0</v>
      </c>
      <c r="C8" s="28"/>
      <c r="D8" s="28"/>
      <c r="E8" s="28"/>
      <c r="F8" s="29">
        <f t="shared" si="1"/>
        <v>9</v>
      </c>
      <c r="G8" s="30">
        <f t="shared" si="2"/>
        <v>9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56">
        <v>7.0</v>
      </c>
      <c r="C9" s="36"/>
      <c r="D9" s="36"/>
      <c r="E9" s="36"/>
      <c r="F9" s="37">
        <f t="shared" si="1"/>
        <v>7</v>
      </c>
      <c r="G9" s="38">
        <f t="shared" si="2"/>
        <v>7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42">
        <v>5.0</v>
      </c>
      <c r="C10" s="28"/>
      <c r="D10" s="28"/>
      <c r="E10" s="28"/>
      <c r="F10" s="29">
        <f t="shared" si="1"/>
        <v>5</v>
      </c>
      <c r="G10" s="30">
        <f t="shared" si="2"/>
        <v>5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56">
        <v>8.0</v>
      </c>
      <c r="C11" s="36"/>
      <c r="D11" s="36"/>
      <c r="E11" s="36"/>
      <c r="F11" s="37">
        <f t="shared" si="1"/>
        <v>8</v>
      </c>
      <c r="G11" s="38">
        <f t="shared" si="2"/>
        <v>8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56">
        <v>8.0</v>
      </c>
      <c r="C13" s="36"/>
      <c r="D13" s="36"/>
      <c r="E13" s="36"/>
      <c r="F13" s="37">
        <f t="shared" si="1"/>
        <v>8</v>
      </c>
      <c r="G13" s="38">
        <f t="shared" si="2"/>
        <v>8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42">
        <v>8.0</v>
      </c>
      <c r="C14" s="28"/>
      <c r="D14" s="28"/>
      <c r="E14" s="28"/>
      <c r="F14" s="29">
        <f t="shared" si="1"/>
        <v>8</v>
      </c>
      <c r="G14" s="30">
        <f t="shared" si="2"/>
        <v>8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56">
        <v>8.0</v>
      </c>
      <c r="C15" s="36"/>
      <c r="D15" s="36"/>
      <c r="E15" s="36"/>
      <c r="F15" s="37">
        <f t="shared" si="1"/>
        <v>8</v>
      </c>
      <c r="G15" s="38">
        <f t="shared" si="2"/>
        <v>8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42">
        <v>7.0</v>
      </c>
      <c r="C16" s="28"/>
      <c r="D16" s="28"/>
      <c r="E16" s="28"/>
      <c r="F16" s="29">
        <f t="shared" si="1"/>
        <v>7</v>
      </c>
      <c r="G16" s="30">
        <f t="shared" si="2"/>
        <v>7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56">
        <v>9.0</v>
      </c>
      <c r="C17" s="36"/>
      <c r="D17" s="36"/>
      <c r="E17" s="36"/>
      <c r="F17" s="37">
        <f t="shared" si="1"/>
        <v>9</v>
      </c>
      <c r="G17" s="38">
        <f t="shared" si="2"/>
        <v>9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56">
        <v>9.0</v>
      </c>
      <c r="C19" s="36"/>
      <c r="D19" s="36"/>
      <c r="E19" s="36"/>
      <c r="F19" s="37">
        <f t="shared" si="1"/>
        <v>9</v>
      </c>
      <c r="G19" s="38">
        <f t="shared" si="2"/>
        <v>9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Isaac de Oliveira Alves</v>
      </c>
      <c r="B20" s="42">
        <v>7.0</v>
      </c>
      <c r="C20" s="28"/>
      <c r="D20" s="28"/>
      <c r="E20" s="28"/>
      <c r="F20" s="29">
        <f t="shared" si="1"/>
        <v>7</v>
      </c>
      <c r="G20" s="30">
        <f t="shared" si="2"/>
        <v>7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56">
        <v>7.0</v>
      </c>
      <c r="C21" s="36"/>
      <c r="D21" s="36"/>
      <c r="E21" s="36"/>
      <c r="F21" s="37">
        <f t="shared" si="1"/>
        <v>7</v>
      </c>
      <c r="G21" s="38">
        <f t="shared" si="2"/>
        <v>7</v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42">
        <v>7.0</v>
      </c>
      <c r="C22" s="28"/>
      <c r="D22" s="28"/>
      <c r="E22" s="28"/>
      <c r="F22" s="29">
        <f t="shared" si="1"/>
        <v>7</v>
      </c>
      <c r="G22" s="30">
        <f t="shared" si="2"/>
        <v>7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56">
        <v>2.5</v>
      </c>
      <c r="C23" s="36"/>
      <c r="D23" s="36"/>
      <c r="E23" s="36"/>
      <c r="F23" s="37">
        <f t="shared" si="1"/>
        <v>2.5</v>
      </c>
      <c r="G23" s="38">
        <f t="shared" si="2"/>
        <v>2.5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42">
        <v>3.5</v>
      </c>
      <c r="C24" s="28"/>
      <c r="D24" s="28"/>
      <c r="E24" s="28"/>
      <c r="F24" s="29">
        <f t="shared" si="1"/>
        <v>3.5</v>
      </c>
      <c r="G24" s="30">
        <f t="shared" si="2"/>
        <v>3.5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56">
        <v>5.5</v>
      </c>
      <c r="C25" s="36"/>
      <c r="D25" s="36"/>
      <c r="E25" s="36"/>
      <c r="F25" s="37">
        <f t="shared" si="1"/>
        <v>5.5</v>
      </c>
      <c r="G25" s="38">
        <f t="shared" si="2"/>
        <v>5.5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Maria Clara de Oliveira Souza</v>
      </c>
      <c r="B26" s="42">
        <v>7.0</v>
      </c>
      <c r="C26" s="28"/>
      <c r="D26" s="28"/>
      <c r="E26" s="28"/>
      <c r="F26" s="29">
        <f t="shared" si="1"/>
        <v>7</v>
      </c>
      <c r="G26" s="30">
        <f t="shared" si="2"/>
        <v>7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Maria Eduarda de Castro Reis</v>
      </c>
      <c r="B27" s="56">
        <v>7.0</v>
      </c>
      <c r="C27" s="36"/>
      <c r="D27" s="36"/>
      <c r="E27" s="36"/>
      <c r="F27" s="37">
        <f t="shared" si="1"/>
        <v>7</v>
      </c>
      <c r="G27" s="38">
        <f t="shared" si="2"/>
        <v>7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8"/>
      <c r="R27" s="18"/>
      <c r="S27" s="18"/>
      <c r="T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Maria Fernanda Pires de Farias</v>
      </c>
      <c r="B28" s="42">
        <v>8.0</v>
      </c>
      <c r="C28" s="28"/>
      <c r="D28" s="28"/>
      <c r="E28" s="28"/>
      <c r="F28" s="29">
        <f t="shared" si="1"/>
        <v>8</v>
      </c>
      <c r="G28" s="30">
        <f t="shared" si="2"/>
        <v>8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Maria Helena Rodrigues de Oliveira</v>
      </c>
      <c r="B29" s="56">
        <v>7.0</v>
      </c>
      <c r="C29" s="36"/>
      <c r="D29" s="36"/>
      <c r="E29" s="36"/>
      <c r="F29" s="37">
        <f t="shared" si="1"/>
        <v>7</v>
      </c>
      <c r="G29" s="38">
        <f t="shared" si="2"/>
        <v>7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Maria Heloisa Ferreira dos Santos</v>
      </c>
      <c r="B30" s="42">
        <v>4.5</v>
      </c>
      <c r="C30" s="28"/>
      <c r="D30" s="28"/>
      <c r="E30" s="28"/>
      <c r="F30" s="29">
        <f t="shared" si="1"/>
        <v>4.5</v>
      </c>
      <c r="G30" s="30">
        <f t="shared" si="2"/>
        <v>4.5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8"/>
      <c r="R30" s="18"/>
      <c r="S30" s="18"/>
      <c r="T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Maria Laura Santros Ferreira</v>
      </c>
      <c r="B31" s="56">
        <v>2.5</v>
      </c>
      <c r="C31" s="36"/>
      <c r="D31" s="36"/>
      <c r="E31" s="36"/>
      <c r="F31" s="37">
        <f t="shared" si="1"/>
        <v>2.5</v>
      </c>
      <c r="G31" s="38">
        <f t="shared" si="2"/>
        <v>2.5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18"/>
      <c r="R31" s="18"/>
      <c r="S31" s="18"/>
      <c r="T31" s="18"/>
      <c r="AA31" s="18"/>
      <c r="AB31" s="18"/>
      <c r="AC31" s="18"/>
      <c r="AD31" s="18"/>
      <c r="AE31" s="18"/>
      <c r="AF31" s="18"/>
      <c r="AG31" s="18"/>
    </row>
    <row r="32" ht="15.75" customHeight="1">
      <c r="A32" s="44" t="str">
        <f>ALNS!A32</f>
        <v>Mariana Carvalho Silva Farias</v>
      </c>
      <c r="B32" s="42">
        <v>4.5</v>
      </c>
      <c r="C32" s="28"/>
      <c r="D32" s="28"/>
      <c r="E32" s="28"/>
      <c r="F32" s="29">
        <f t="shared" si="1"/>
        <v>4.5</v>
      </c>
      <c r="G32" s="30">
        <f t="shared" si="2"/>
        <v>4.5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8"/>
      <c r="R32" s="18"/>
      <c r="S32" s="18"/>
      <c r="T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Mirely Santana Farias</v>
      </c>
      <c r="B33" s="56">
        <v>9.0</v>
      </c>
      <c r="C33" s="36"/>
      <c r="D33" s="36"/>
      <c r="E33" s="36"/>
      <c r="F33" s="37">
        <f t="shared" si="1"/>
        <v>9</v>
      </c>
      <c r="G33" s="38">
        <f t="shared" si="2"/>
        <v>9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T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Nicolas samuel Bezerra de Souza</v>
      </c>
      <c r="B34" s="42">
        <v>3.5</v>
      </c>
      <c r="C34" s="28"/>
      <c r="D34" s="28"/>
      <c r="E34" s="28"/>
      <c r="F34" s="29">
        <f t="shared" si="1"/>
        <v>3.5</v>
      </c>
      <c r="G34" s="30">
        <f t="shared" si="2"/>
        <v>3.5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Rafaelle Kymmi Carvalho Melo</v>
      </c>
      <c r="B35" s="56">
        <v>5.5</v>
      </c>
      <c r="C35" s="36"/>
      <c r="D35" s="36"/>
      <c r="E35" s="36"/>
      <c r="F35" s="37">
        <f t="shared" si="1"/>
        <v>5.5</v>
      </c>
      <c r="G35" s="38">
        <f t="shared" si="2"/>
        <v>5.5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Raquel Silva Arnaud da Silva</v>
      </c>
      <c r="B36" s="42">
        <v>4.5</v>
      </c>
      <c r="C36" s="28"/>
      <c r="D36" s="28"/>
      <c r="E36" s="28"/>
      <c r="F36" s="29">
        <f t="shared" si="1"/>
        <v>4.5</v>
      </c>
      <c r="G36" s="30">
        <f t="shared" si="2"/>
        <v>4.5</v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Rayssa Lima Travassos de Albuquerque</v>
      </c>
      <c r="B37" s="56">
        <v>8.0</v>
      </c>
      <c r="C37" s="36"/>
      <c r="D37" s="36"/>
      <c r="E37" s="36"/>
      <c r="F37" s="37">
        <f t="shared" si="1"/>
        <v>8</v>
      </c>
      <c r="G37" s="38">
        <f t="shared" si="2"/>
        <v>8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Rhanna Nicolle Santos Silva</v>
      </c>
      <c r="B38" s="42">
        <v>9.0</v>
      </c>
      <c r="C38" s="28"/>
      <c r="D38" s="28"/>
      <c r="E38" s="28"/>
      <c r="F38" s="29">
        <f t="shared" si="1"/>
        <v>9</v>
      </c>
      <c r="G38" s="30">
        <f t="shared" si="2"/>
        <v>9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Sara Clara Oliveira Farias</v>
      </c>
      <c r="B39" s="56">
        <v>5.5</v>
      </c>
      <c r="C39" s="36"/>
      <c r="D39" s="36"/>
      <c r="E39" s="36"/>
      <c r="F39" s="37">
        <f t="shared" si="1"/>
        <v>5.5</v>
      </c>
      <c r="G39" s="38">
        <f t="shared" si="2"/>
        <v>5.5</v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Sarah Evelyn Albuquerque da Silva</v>
      </c>
      <c r="B40" s="42">
        <v>5.5</v>
      </c>
      <c r="C40" s="28"/>
      <c r="D40" s="28"/>
      <c r="E40" s="28"/>
      <c r="F40" s="29">
        <f t="shared" si="1"/>
        <v>5.5</v>
      </c>
      <c r="G40" s="30">
        <f t="shared" si="2"/>
        <v>5.5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Thays Emanuelly Laureano Silva</v>
      </c>
      <c r="B41" s="42">
        <v>5.5</v>
      </c>
      <c r="C41" s="28"/>
      <c r="D41" s="28"/>
      <c r="E41" s="28"/>
      <c r="F41" s="37">
        <f t="shared" si="1"/>
        <v>5.5</v>
      </c>
      <c r="G41" s="38">
        <f t="shared" si="2"/>
        <v>5.5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Víctor Gabriel Souza Rocha de Lemos</v>
      </c>
      <c r="B42" s="42">
        <v>8.0</v>
      </c>
      <c r="C42" s="28"/>
      <c r="D42" s="28"/>
      <c r="E42" s="28"/>
      <c r="F42" s="29">
        <f t="shared" si="1"/>
        <v>8</v>
      </c>
      <c r="G42" s="30">
        <f t="shared" si="2"/>
        <v>8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Yamille Guimarães da Silva</v>
      </c>
      <c r="B43" s="56">
        <v>9.0</v>
      </c>
      <c r="C43" s="36"/>
      <c r="D43" s="36"/>
      <c r="E43" s="36"/>
      <c r="F43" s="37">
        <f t="shared" si="1"/>
        <v>9</v>
      </c>
      <c r="G43" s="38">
        <f t="shared" si="2"/>
        <v>9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Yasmin da Silva Mouzinho</v>
      </c>
      <c r="B44" s="42">
        <v>7.0</v>
      </c>
      <c r="C44" s="28"/>
      <c r="D44" s="28"/>
      <c r="E44" s="28"/>
      <c r="F44" s="29">
        <f t="shared" si="1"/>
        <v>7</v>
      </c>
      <c r="G44" s="30">
        <f t="shared" si="2"/>
        <v>7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2"/>
      <c r="O45" s="2"/>
      <c r="P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2"/>
      <c r="O46" s="2"/>
      <c r="P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2"/>
      <c r="O47" s="2"/>
      <c r="P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2"/>
      <c r="O48" s="2"/>
      <c r="P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2"/>
      <c r="O49" s="2"/>
      <c r="P49" s="2"/>
    </row>
    <row r="50" ht="15.75" hidden="1" customHeight="1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2"/>
      <c r="O50" s="2"/>
      <c r="P50" s="2"/>
    </row>
    <row r="51" ht="15.75" hidden="1" customHeight="1">
      <c r="B51" s="11"/>
      <c r="C51" s="11"/>
      <c r="D51" s="11"/>
      <c r="E51" s="11"/>
      <c r="F51" s="11"/>
      <c r="G51" s="11"/>
      <c r="L51" s="2"/>
      <c r="M51" s="17"/>
      <c r="N51" s="17"/>
      <c r="O51" s="2"/>
      <c r="P51" s="2"/>
    </row>
    <row r="52" ht="15.75" hidden="1" customHeight="1">
      <c r="A52" s="11"/>
      <c r="B52" s="11"/>
      <c r="C52" s="11"/>
      <c r="D52" s="11"/>
      <c r="E52" s="11"/>
      <c r="F52" s="11"/>
      <c r="G52" s="11"/>
      <c r="L52" s="2"/>
      <c r="M52" s="2"/>
      <c r="N52" s="2"/>
      <c r="O52" s="2"/>
      <c r="P52" s="2"/>
    </row>
    <row r="53" ht="15.75" hidden="1" customHeight="1">
      <c r="A53" s="11"/>
      <c r="B53" s="11"/>
      <c r="C53" s="11"/>
      <c r="D53" s="11"/>
      <c r="E53" s="11"/>
      <c r="F53" s="11"/>
      <c r="G53" s="11"/>
      <c r="L53" s="2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X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V79" s="18"/>
      <c r="W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W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X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X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18"/>
      <c r="R87" s="18"/>
      <c r="S87" s="18"/>
      <c r="X87" s="18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18"/>
      <c r="R88" s="18"/>
      <c r="S88" s="18"/>
      <c r="T88" s="18"/>
      <c r="U88" s="18"/>
      <c r="V88" s="18"/>
      <c r="W88" s="18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18"/>
      <c r="R89" s="18"/>
      <c r="S89" s="18"/>
      <c r="T89" s="18"/>
      <c r="U89" s="18"/>
      <c r="V89" s="18"/>
      <c r="W89" s="18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5:E48">
    <cfRule type="cellIs" dxfId="2" priority="3" operator="notBetween">
      <formula>0</formula>
      <formula>10</formula>
    </cfRule>
  </conditionalFormatting>
  <conditionalFormatting sqref="B4:E44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66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42">
        <v>8.0</v>
      </c>
      <c r="C4" s="28"/>
      <c r="D4" s="28"/>
      <c r="E4" s="28"/>
      <c r="F4" s="29">
        <f t="shared" ref="F4:F44" si="1">IF(A4&lt;&gt;"",SUM(B4:E4),)</f>
        <v>8</v>
      </c>
      <c r="G4" s="30">
        <f t="shared" ref="G4:G44" si="2">IFERROR(IF(F4&gt;=0,AVERAGE(B4:E4),""),"")</f>
        <v>8</v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56">
        <v>7.8</v>
      </c>
      <c r="C5" s="36"/>
      <c r="D5" s="36"/>
      <c r="E5" s="36"/>
      <c r="F5" s="29">
        <f t="shared" si="1"/>
        <v>7.8</v>
      </c>
      <c r="G5" s="38">
        <f t="shared" si="2"/>
        <v>7.8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42">
        <v>4.0</v>
      </c>
      <c r="C6" s="28"/>
      <c r="D6" s="28"/>
      <c r="E6" s="28"/>
      <c r="F6" s="29">
        <f t="shared" si="1"/>
        <v>4</v>
      </c>
      <c r="G6" s="30">
        <f t="shared" si="2"/>
        <v>4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56">
        <v>6.3</v>
      </c>
      <c r="C7" s="36"/>
      <c r="D7" s="36"/>
      <c r="E7" s="36"/>
      <c r="F7" s="37">
        <f t="shared" si="1"/>
        <v>6.3</v>
      </c>
      <c r="G7" s="38">
        <f t="shared" si="2"/>
        <v>6.3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42">
        <v>6.5</v>
      </c>
      <c r="C8" s="28"/>
      <c r="D8" s="28"/>
      <c r="E8" s="28"/>
      <c r="F8" s="29">
        <f t="shared" si="1"/>
        <v>6.5</v>
      </c>
      <c r="G8" s="30">
        <f t="shared" si="2"/>
        <v>6.5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56">
        <v>7.3</v>
      </c>
      <c r="C9" s="36"/>
      <c r="D9" s="36"/>
      <c r="E9" s="36"/>
      <c r="F9" s="37">
        <f t="shared" si="1"/>
        <v>7.3</v>
      </c>
      <c r="G9" s="38">
        <f t="shared" si="2"/>
        <v>7.3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42">
        <v>3.8</v>
      </c>
      <c r="C10" s="28"/>
      <c r="D10" s="28"/>
      <c r="E10" s="28"/>
      <c r="F10" s="29">
        <f t="shared" si="1"/>
        <v>3.8</v>
      </c>
      <c r="G10" s="30">
        <f t="shared" si="2"/>
        <v>3.8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56">
        <v>8.5</v>
      </c>
      <c r="C11" s="36"/>
      <c r="D11" s="36"/>
      <c r="E11" s="36"/>
      <c r="F11" s="37">
        <f t="shared" si="1"/>
        <v>8.5</v>
      </c>
      <c r="G11" s="38">
        <f t="shared" si="2"/>
        <v>8.5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42">
        <v>9.0</v>
      </c>
      <c r="C12" s="28"/>
      <c r="D12" s="28"/>
      <c r="E12" s="28"/>
      <c r="F12" s="29">
        <f t="shared" si="1"/>
        <v>9</v>
      </c>
      <c r="G12" s="30">
        <f t="shared" si="2"/>
        <v>9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56">
        <v>6.5</v>
      </c>
      <c r="C13" s="36"/>
      <c r="D13" s="36"/>
      <c r="E13" s="36"/>
      <c r="F13" s="37">
        <f t="shared" si="1"/>
        <v>6.5</v>
      </c>
      <c r="G13" s="38">
        <f t="shared" si="2"/>
        <v>6.5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42">
        <v>7.5</v>
      </c>
      <c r="C14" s="28"/>
      <c r="D14" s="28"/>
      <c r="E14" s="28"/>
      <c r="F14" s="29">
        <f t="shared" si="1"/>
        <v>7.5</v>
      </c>
      <c r="G14" s="30">
        <f t="shared" si="2"/>
        <v>7.5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56">
        <v>4.5</v>
      </c>
      <c r="C15" s="36"/>
      <c r="D15" s="36"/>
      <c r="E15" s="36"/>
      <c r="F15" s="37">
        <f t="shared" si="1"/>
        <v>4.5</v>
      </c>
      <c r="G15" s="38">
        <f t="shared" si="2"/>
        <v>4.5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42">
        <v>7.0</v>
      </c>
      <c r="C16" s="28"/>
      <c r="D16" s="28"/>
      <c r="E16" s="28"/>
      <c r="F16" s="29">
        <f t="shared" si="1"/>
        <v>7</v>
      </c>
      <c r="G16" s="30">
        <f t="shared" si="2"/>
        <v>7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56">
        <v>4.0</v>
      </c>
      <c r="C17" s="36"/>
      <c r="D17" s="36"/>
      <c r="E17" s="36"/>
      <c r="F17" s="37">
        <f t="shared" si="1"/>
        <v>4</v>
      </c>
      <c r="G17" s="38">
        <f t="shared" si="2"/>
        <v>4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42">
        <v>2.0</v>
      </c>
      <c r="C18" s="28"/>
      <c r="D18" s="28"/>
      <c r="E18" s="28"/>
      <c r="F18" s="29">
        <f t="shared" si="1"/>
        <v>2</v>
      </c>
      <c r="G18" s="30">
        <f t="shared" si="2"/>
        <v>2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56">
        <v>8.5</v>
      </c>
      <c r="C19" s="36"/>
      <c r="D19" s="36"/>
      <c r="E19" s="36"/>
      <c r="F19" s="37">
        <f t="shared" si="1"/>
        <v>8.5</v>
      </c>
      <c r="G19" s="38">
        <f t="shared" si="2"/>
        <v>8.5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27" t="str">
        <f>ALNS!A20</f>
        <v>Isaac de Oliveira Alves</v>
      </c>
      <c r="B20" s="42">
        <v>5.3</v>
      </c>
      <c r="C20" s="28"/>
      <c r="D20" s="28"/>
      <c r="E20" s="28"/>
      <c r="F20" s="29">
        <f t="shared" si="1"/>
        <v>5.3</v>
      </c>
      <c r="G20" s="30">
        <f t="shared" si="2"/>
        <v>5.3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56">
        <v>6.0</v>
      </c>
      <c r="C21" s="36"/>
      <c r="D21" s="36"/>
      <c r="E21" s="36"/>
      <c r="F21" s="37">
        <f t="shared" si="1"/>
        <v>6</v>
      </c>
      <c r="G21" s="38">
        <f t="shared" si="2"/>
        <v>6</v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42">
        <v>7.5</v>
      </c>
      <c r="C22" s="28"/>
      <c r="D22" s="28"/>
      <c r="E22" s="28"/>
      <c r="F22" s="29">
        <f t="shared" si="1"/>
        <v>7.5</v>
      </c>
      <c r="G22" s="30">
        <f t="shared" si="2"/>
        <v>7.5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56">
        <v>5.5</v>
      </c>
      <c r="C23" s="36"/>
      <c r="D23" s="36"/>
      <c r="E23" s="36"/>
      <c r="F23" s="37">
        <f t="shared" si="1"/>
        <v>5.5</v>
      </c>
      <c r="G23" s="38">
        <f t="shared" si="2"/>
        <v>5.5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42">
        <v>3.8</v>
      </c>
      <c r="C24" s="28"/>
      <c r="D24" s="28"/>
      <c r="E24" s="28"/>
      <c r="F24" s="29">
        <f t="shared" si="1"/>
        <v>3.8</v>
      </c>
      <c r="G24" s="30">
        <f t="shared" si="2"/>
        <v>3.8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56">
        <v>7.8</v>
      </c>
      <c r="C25" s="36"/>
      <c r="D25" s="36"/>
      <c r="E25" s="36"/>
      <c r="F25" s="37">
        <f t="shared" si="1"/>
        <v>7.8</v>
      </c>
      <c r="G25" s="38">
        <f t="shared" si="2"/>
        <v>7.8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27" t="str">
        <f>ALNS!A26</f>
        <v>Maria Clara de Oliveira Souza</v>
      </c>
      <c r="B26" s="42">
        <v>8.3</v>
      </c>
      <c r="C26" s="28"/>
      <c r="D26" s="28"/>
      <c r="E26" s="28"/>
      <c r="F26" s="29">
        <f t="shared" si="1"/>
        <v>8.3</v>
      </c>
      <c r="G26" s="30">
        <f t="shared" si="2"/>
        <v>8.3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35" t="str">
        <f>ALNS!A27</f>
        <v>Maria Eduarda de Castro Reis</v>
      </c>
      <c r="B27" s="56">
        <v>8.0</v>
      </c>
      <c r="C27" s="36"/>
      <c r="D27" s="36"/>
      <c r="E27" s="36"/>
      <c r="F27" s="37">
        <f t="shared" si="1"/>
        <v>8</v>
      </c>
      <c r="G27" s="38">
        <f t="shared" si="2"/>
        <v>8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27" t="str">
        <f>ALNS!A28</f>
        <v>Maria Fernanda Pires de Farias</v>
      </c>
      <c r="B28" s="42">
        <v>9.0</v>
      </c>
      <c r="C28" s="28"/>
      <c r="D28" s="28"/>
      <c r="E28" s="28"/>
      <c r="F28" s="29">
        <f t="shared" si="1"/>
        <v>9</v>
      </c>
      <c r="G28" s="30">
        <f t="shared" si="2"/>
        <v>9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35" t="str">
        <f>ALNS!A29</f>
        <v>Maria Helena Rodrigues de Oliveira</v>
      </c>
      <c r="B29" s="56">
        <v>7.3</v>
      </c>
      <c r="C29" s="36"/>
      <c r="D29" s="36"/>
      <c r="E29" s="36"/>
      <c r="F29" s="37">
        <f t="shared" si="1"/>
        <v>7.3</v>
      </c>
      <c r="G29" s="38">
        <f t="shared" si="2"/>
        <v>7.3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27" t="str">
        <f>ALNS!A30</f>
        <v>Maria Heloisa Ferreira dos Santos</v>
      </c>
      <c r="B30" s="42">
        <v>7.5</v>
      </c>
      <c r="C30" s="28"/>
      <c r="D30" s="28"/>
      <c r="E30" s="28"/>
      <c r="F30" s="29">
        <f t="shared" si="1"/>
        <v>7.5</v>
      </c>
      <c r="G30" s="30">
        <f t="shared" si="2"/>
        <v>7.5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35" t="str">
        <f>ALNS!A31</f>
        <v>Maria Laura Santros Ferreira</v>
      </c>
      <c r="B31" s="56">
        <v>7.5</v>
      </c>
      <c r="C31" s="36"/>
      <c r="D31" s="36"/>
      <c r="E31" s="36"/>
      <c r="F31" s="37">
        <f t="shared" si="1"/>
        <v>7.5</v>
      </c>
      <c r="G31" s="38">
        <f t="shared" si="2"/>
        <v>7.5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27" t="str">
        <f>ALNS!A32</f>
        <v>Mariana Carvalho Silva Farias</v>
      </c>
      <c r="B32" s="42">
        <v>6.0</v>
      </c>
      <c r="C32" s="28"/>
      <c r="D32" s="28"/>
      <c r="E32" s="28"/>
      <c r="F32" s="29">
        <f t="shared" si="1"/>
        <v>6</v>
      </c>
      <c r="G32" s="30">
        <f t="shared" si="2"/>
        <v>6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35" t="str">
        <f>ALNS!A33</f>
        <v>Mirely Santana Farias</v>
      </c>
      <c r="B33" s="56">
        <v>7.0</v>
      </c>
      <c r="C33" s="36"/>
      <c r="D33" s="36"/>
      <c r="E33" s="36"/>
      <c r="F33" s="37">
        <f t="shared" si="1"/>
        <v>7</v>
      </c>
      <c r="G33" s="38">
        <f t="shared" si="2"/>
        <v>7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27" t="str">
        <f>ALNS!A34</f>
        <v>Nicolas samuel Bezerra de Souza</v>
      </c>
      <c r="B34" s="42">
        <v>4.0</v>
      </c>
      <c r="C34" s="28"/>
      <c r="D34" s="28"/>
      <c r="E34" s="28"/>
      <c r="F34" s="29">
        <f t="shared" si="1"/>
        <v>4</v>
      </c>
      <c r="G34" s="30">
        <f t="shared" si="2"/>
        <v>4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35" t="str">
        <f>ALNS!A35</f>
        <v>Rafaelle Kymmi Carvalho Melo</v>
      </c>
      <c r="B35" s="56">
        <v>7.8</v>
      </c>
      <c r="C35" s="36"/>
      <c r="D35" s="36"/>
      <c r="E35" s="36"/>
      <c r="F35" s="37">
        <f t="shared" si="1"/>
        <v>7.8</v>
      </c>
      <c r="G35" s="38">
        <f t="shared" si="2"/>
        <v>7.8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27" t="str">
        <f>ALNS!A36</f>
        <v>Raquel Silva Arnaud da Silva</v>
      </c>
      <c r="B36" s="42">
        <v>7.5</v>
      </c>
      <c r="C36" s="28"/>
      <c r="D36" s="28"/>
      <c r="E36" s="28"/>
      <c r="F36" s="29">
        <f t="shared" si="1"/>
        <v>7.5</v>
      </c>
      <c r="G36" s="30">
        <f t="shared" si="2"/>
        <v>7.5</v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35" t="str">
        <f>ALNS!A37</f>
        <v>Rayssa Lima Travassos de Albuquerque</v>
      </c>
      <c r="B37" s="56">
        <v>7.5</v>
      </c>
      <c r="C37" s="36"/>
      <c r="D37" s="36"/>
      <c r="E37" s="36"/>
      <c r="F37" s="37">
        <f t="shared" si="1"/>
        <v>7.5</v>
      </c>
      <c r="G37" s="38">
        <f t="shared" si="2"/>
        <v>7.5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17"/>
      <c r="O37" s="17"/>
      <c r="P37" s="17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17"/>
      <c r="AF37" s="17"/>
      <c r="AG37" s="2"/>
    </row>
    <row r="38" ht="15.75" customHeight="1">
      <c r="A38" s="27" t="str">
        <f>ALNS!A38</f>
        <v>Rhanna Nicolle Santos Silva</v>
      </c>
      <c r="B38" s="42">
        <v>9.8</v>
      </c>
      <c r="C38" s="28"/>
      <c r="D38" s="28"/>
      <c r="E38" s="28"/>
      <c r="F38" s="29">
        <f t="shared" si="1"/>
        <v>9.8</v>
      </c>
      <c r="G38" s="30">
        <f t="shared" si="2"/>
        <v>9.8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17"/>
      <c r="O38" s="17"/>
      <c r="P38" s="17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35" t="str">
        <f>ALNS!A39</f>
        <v>Sara Clara Oliveira Farias</v>
      </c>
      <c r="B39" s="56">
        <v>8.3</v>
      </c>
      <c r="C39" s="36"/>
      <c r="D39" s="36"/>
      <c r="E39" s="36"/>
      <c r="F39" s="37">
        <f t="shared" si="1"/>
        <v>8.3</v>
      </c>
      <c r="G39" s="38">
        <f t="shared" si="2"/>
        <v>8.3</v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17"/>
      <c r="O39" s="17"/>
      <c r="P39" s="17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27" t="str">
        <f>ALNS!A40</f>
        <v>Sarah Evelyn Albuquerque da Silva</v>
      </c>
      <c r="B40" s="42">
        <v>7.3</v>
      </c>
      <c r="C40" s="28"/>
      <c r="D40" s="28"/>
      <c r="E40" s="28"/>
      <c r="F40" s="29">
        <f t="shared" si="1"/>
        <v>7.3</v>
      </c>
      <c r="G40" s="30">
        <f t="shared" si="2"/>
        <v>7.3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35" t="str">
        <f>ALNS!A41</f>
        <v>Thays Emanuelly Laureano Silva</v>
      </c>
      <c r="B41" s="42">
        <v>8.0</v>
      </c>
      <c r="C41" s="28"/>
      <c r="D41" s="28"/>
      <c r="E41" s="28"/>
      <c r="F41" s="37">
        <f t="shared" si="1"/>
        <v>8</v>
      </c>
      <c r="G41" s="38">
        <f t="shared" si="2"/>
        <v>8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27" t="str">
        <f>ALNS!A42</f>
        <v>Víctor Gabriel Souza Rocha de Lemos</v>
      </c>
      <c r="B42" s="42">
        <v>9.0</v>
      </c>
      <c r="C42" s="28"/>
      <c r="D42" s="28"/>
      <c r="E42" s="28"/>
      <c r="F42" s="29">
        <f t="shared" si="1"/>
        <v>9</v>
      </c>
      <c r="G42" s="30">
        <f t="shared" si="2"/>
        <v>9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35" t="str">
        <f>ALNS!A43</f>
        <v>Yamille Guimarães da Silva</v>
      </c>
      <c r="B43" s="56">
        <v>8.5</v>
      </c>
      <c r="C43" s="36"/>
      <c r="D43" s="36"/>
      <c r="E43" s="36"/>
      <c r="F43" s="37">
        <f t="shared" si="1"/>
        <v>8.5</v>
      </c>
      <c r="G43" s="38">
        <f t="shared" si="2"/>
        <v>8.5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27" t="str">
        <f>ALNS!A44</f>
        <v>Yasmin da Silva Mouzinho</v>
      </c>
      <c r="B44" s="42">
        <v>6.3</v>
      </c>
      <c r="C44" s="28"/>
      <c r="D44" s="28"/>
      <c r="E44" s="28"/>
      <c r="F44" s="29">
        <f t="shared" si="1"/>
        <v>6.3</v>
      </c>
      <c r="G44" s="30">
        <f t="shared" si="2"/>
        <v>6.3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1"/>
      <c r="B52" s="11"/>
      <c r="C52" s="11"/>
      <c r="D52" s="11"/>
      <c r="E52" s="11"/>
      <c r="F52" s="11"/>
      <c r="G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1"/>
      <c r="B53" s="11"/>
      <c r="C53" s="11"/>
      <c r="D53" s="11"/>
      <c r="E53" s="11"/>
      <c r="F53" s="11"/>
      <c r="G53" s="11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5:E48">
    <cfRule type="cellIs" dxfId="2" priority="3" operator="notBetween">
      <formula>0</formula>
      <formula>10</formula>
    </cfRule>
  </conditionalFormatting>
  <conditionalFormatting sqref="B4:E44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67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42">
        <v>9.0</v>
      </c>
      <c r="C4" s="28"/>
      <c r="D4" s="28"/>
      <c r="E4" s="28"/>
      <c r="F4" s="29">
        <f t="shared" ref="F4:F44" si="1">IF(A4&lt;&gt;"",SUM(B4:E4),)</f>
        <v>9</v>
      </c>
      <c r="G4" s="30">
        <f t="shared" ref="G4:G44" si="2">IFERROR(IF(F4&gt;=0,AVERAGE(B4:E4),""),"")</f>
        <v>9</v>
      </c>
      <c r="H4" s="29" t="str">
        <f t="shared" ref="H4:H1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56">
        <v>7.0</v>
      </c>
      <c r="C5" s="36"/>
      <c r="D5" s="36"/>
      <c r="E5" s="36"/>
      <c r="F5" s="37">
        <f t="shared" si="1"/>
        <v>7</v>
      </c>
      <c r="G5" s="38">
        <f t="shared" si="2"/>
        <v>7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42">
        <v>7.0</v>
      </c>
      <c r="C6" s="28"/>
      <c r="D6" s="28"/>
      <c r="E6" s="28"/>
      <c r="F6" s="29">
        <f t="shared" si="1"/>
        <v>7</v>
      </c>
      <c r="G6" s="30">
        <f t="shared" si="2"/>
        <v>7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56">
        <v>7.0</v>
      </c>
      <c r="C7" s="36"/>
      <c r="D7" s="36"/>
      <c r="E7" s="36"/>
      <c r="F7" s="37">
        <f t="shared" si="1"/>
        <v>7</v>
      </c>
      <c r="G7" s="38">
        <f t="shared" si="2"/>
        <v>7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42">
        <v>7.0</v>
      </c>
      <c r="C8" s="28"/>
      <c r="D8" s="28"/>
      <c r="E8" s="28"/>
      <c r="F8" s="29">
        <f t="shared" si="1"/>
        <v>7</v>
      </c>
      <c r="G8" s="30">
        <f t="shared" si="2"/>
        <v>7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56">
        <v>8.5</v>
      </c>
      <c r="C9" s="36"/>
      <c r="D9" s="36"/>
      <c r="E9" s="36"/>
      <c r="F9" s="37">
        <f t="shared" si="1"/>
        <v>8.5</v>
      </c>
      <c r="G9" s="38">
        <f t="shared" si="2"/>
        <v>8.5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42">
        <v>6.5</v>
      </c>
      <c r="C10" s="28"/>
      <c r="D10" s="28"/>
      <c r="E10" s="28"/>
      <c r="F10" s="29">
        <f t="shared" si="1"/>
        <v>6.5</v>
      </c>
      <c r="G10" s="30">
        <f t="shared" si="2"/>
        <v>6.5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56">
        <v>9.5</v>
      </c>
      <c r="C11" s="36"/>
      <c r="D11" s="36"/>
      <c r="E11" s="36"/>
      <c r="F11" s="37">
        <f t="shared" si="1"/>
        <v>9.5</v>
      </c>
      <c r="G11" s="38">
        <f t="shared" si="2"/>
        <v>9.5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42">
        <v>9.0</v>
      </c>
      <c r="C12" s="28"/>
      <c r="D12" s="28"/>
      <c r="E12" s="28"/>
      <c r="F12" s="29">
        <f t="shared" si="1"/>
        <v>9</v>
      </c>
      <c r="G12" s="30">
        <f t="shared" si="2"/>
        <v>9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56">
        <v>8.5</v>
      </c>
      <c r="C13" s="36"/>
      <c r="D13" s="36"/>
      <c r="E13" s="36"/>
      <c r="F13" s="37">
        <f t="shared" si="1"/>
        <v>8.5</v>
      </c>
      <c r="G13" s="38">
        <f t="shared" si="2"/>
        <v>8.5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42">
        <v>7.5</v>
      </c>
      <c r="C14" s="28"/>
      <c r="D14" s="28"/>
      <c r="E14" s="28"/>
      <c r="F14" s="29">
        <f t="shared" si="1"/>
        <v>7.5</v>
      </c>
      <c r="G14" s="30">
        <f t="shared" si="2"/>
        <v>7.5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56">
        <v>7.0</v>
      </c>
      <c r="C15" s="36"/>
      <c r="D15" s="36"/>
      <c r="E15" s="36"/>
      <c r="F15" s="37">
        <f t="shared" si="1"/>
        <v>7</v>
      </c>
      <c r="G15" s="38">
        <f t="shared" si="2"/>
        <v>7</v>
      </c>
      <c r="H15" s="37"/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42">
        <v>8.5</v>
      </c>
      <c r="C16" s="28"/>
      <c r="D16" s="28"/>
      <c r="E16" s="28"/>
      <c r="F16" s="29">
        <f t="shared" si="1"/>
        <v>8.5</v>
      </c>
      <c r="G16" s="30">
        <f t="shared" si="2"/>
        <v>8.5</v>
      </c>
      <c r="H16" s="29"/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56">
        <v>8.5</v>
      </c>
      <c r="C17" s="36"/>
      <c r="D17" s="36"/>
      <c r="E17" s="36"/>
      <c r="F17" s="37">
        <f t="shared" si="1"/>
        <v>8.5</v>
      </c>
      <c r="G17" s="38">
        <f t="shared" si="2"/>
        <v>8.5</v>
      </c>
      <c r="H17" s="37"/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/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56">
        <v>9.0</v>
      </c>
      <c r="C19" s="36"/>
      <c r="D19" s="36"/>
      <c r="E19" s="36"/>
      <c r="F19" s="37">
        <f t="shared" si="1"/>
        <v>9</v>
      </c>
      <c r="G19" s="38">
        <f t="shared" si="2"/>
        <v>9</v>
      </c>
      <c r="H19" s="37"/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7" t="str">
        <f>ALNS!A20</f>
        <v>Isaac de Oliveira Alves</v>
      </c>
      <c r="B20" s="42">
        <v>7.0</v>
      </c>
      <c r="C20" s="28"/>
      <c r="D20" s="28"/>
      <c r="E20" s="28"/>
      <c r="F20" s="29">
        <f t="shared" si="1"/>
        <v>7</v>
      </c>
      <c r="G20" s="30">
        <f t="shared" si="2"/>
        <v>7</v>
      </c>
      <c r="H20" s="29"/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56">
        <v>7.0</v>
      </c>
      <c r="C21" s="36"/>
      <c r="D21" s="36"/>
      <c r="E21" s="36"/>
      <c r="F21" s="37">
        <f t="shared" si="1"/>
        <v>7</v>
      </c>
      <c r="G21" s="38">
        <f t="shared" si="2"/>
        <v>7</v>
      </c>
      <c r="H21" s="37"/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42">
        <v>8.5</v>
      </c>
      <c r="C22" s="28"/>
      <c r="D22" s="28"/>
      <c r="E22" s="28"/>
      <c r="F22" s="29">
        <f t="shared" si="1"/>
        <v>8.5</v>
      </c>
      <c r="G22" s="30">
        <f t="shared" si="2"/>
        <v>8.5</v>
      </c>
      <c r="H22" s="29"/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56">
        <v>7.0</v>
      </c>
      <c r="C23" s="36"/>
      <c r="D23" s="36"/>
      <c r="E23" s="36"/>
      <c r="F23" s="37">
        <f t="shared" si="1"/>
        <v>7</v>
      </c>
      <c r="G23" s="38">
        <f t="shared" si="2"/>
        <v>7</v>
      </c>
      <c r="H23" s="37"/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42">
        <v>7.0</v>
      </c>
      <c r="C24" s="28"/>
      <c r="D24" s="28"/>
      <c r="E24" s="28"/>
      <c r="F24" s="29">
        <f t="shared" si="1"/>
        <v>7</v>
      </c>
      <c r="G24" s="30">
        <f t="shared" si="2"/>
        <v>7</v>
      </c>
      <c r="H24" s="29"/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56">
        <v>8.5</v>
      </c>
      <c r="C25" s="36"/>
      <c r="D25" s="36"/>
      <c r="E25" s="36"/>
      <c r="F25" s="37">
        <f t="shared" si="1"/>
        <v>8.5</v>
      </c>
      <c r="G25" s="38">
        <f t="shared" si="2"/>
        <v>8.5</v>
      </c>
      <c r="H25" s="37"/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7" t="str">
        <f>ALNS!A26</f>
        <v>Maria Clara de Oliveira Souza</v>
      </c>
      <c r="B26" s="42">
        <v>7.0</v>
      </c>
      <c r="C26" s="28"/>
      <c r="D26" s="28"/>
      <c r="E26" s="28"/>
      <c r="F26" s="29">
        <f t="shared" si="1"/>
        <v>7</v>
      </c>
      <c r="G26" s="30">
        <f t="shared" si="2"/>
        <v>7</v>
      </c>
      <c r="H26" s="29"/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35" t="str">
        <f>ALNS!A27</f>
        <v>Maria Eduarda de Castro Reis</v>
      </c>
      <c r="B27" s="56">
        <v>7.0</v>
      </c>
      <c r="C27" s="36"/>
      <c r="D27" s="36"/>
      <c r="E27" s="36"/>
      <c r="F27" s="37">
        <f t="shared" si="1"/>
        <v>7</v>
      </c>
      <c r="G27" s="38">
        <f t="shared" si="2"/>
        <v>7</v>
      </c>
      <c r="H27" s="37"/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8"/>
      <c r="R27" s="18"/>
      <c r="S27" s="18"/>
      <c r="T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27" t="str">
        <f>ALNS!A28</f>
        <v>Maria Fernanda Pires de Farias</v>
      </c>
      <c r="B28" s="42">
        <v>9.0</v>
      </c>
      <c r="C28" s="28"/>
      <c r="D28" s="28"/>
      <c r="E28" s="28"/>
      <c r="F28" s="29">
        <f t="shared" si="1"/>
        <v>9</v>
      </c>
      <c r="G28" s="30">
        <f t="shared" si="2"/>
        <v>9</v>
      </c>
      <c r="H28" s="29"/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8"/>
      <c r="R28" s="18"/>
      <c r="S28" s="18"/>
      <c r="T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35" t="str">
        <f>ALNS!A29</f>
        <v>Maria Helena Rodrigues de Oliveira</v>
      </c>
      <c r="B29" s="56">
        <v>8.0</v>
      </c>
      <c r="C29" s="36"/>
      <c r="D29" s="36"/>
      <c r="E29" s="36"/>
      <c r="F29" s="37">
        <f t="shared" si="1"/>
        <v>8</v>
      </c>
      <c r="G29" s="38">
        <f t="shared" si="2"/>
        <v>8</v>
      </c>
      <c r="H29" s="37"/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27" t="str">
        <f>ALNS!A30</f>
        <v>Maria Heloisa Ferreira dos Santos</v>
      </c>
      <c r="B30" s="42">
        <v>7.0</v>
      </c>
      <c r="C30" s="28"/>
      <c r="D30" s="28"/>
      <c r="E30" s="28"/>
      <c r="F30" s="29">
        <f t="shared" si="1"/>
        <v>7</v>
      </c>
      <c r="G30" s="30">
        <f t="shared" si="2"/>
        <v>7</v>
      </c>
      <c r="H30" s="29"/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8"/>
      <c r="R30" s="18"/>
      <c r="S30" s="18"/>
      <c r="T30" s="18"/>
      <c r="AA30" s="18"/>
      <c r="AB30" s="18"/>
      <c r="AC30" s="18"/>
      <c r="AD30" s="18"/>
      <c r="AE30" s="18"/>
      <c r="AF30" s="18"/>
      <c r="AG30" s="18"/>
    </row>
    <row r="31" ht="15.75" customHeight="1">
      <c r="A31" s="35" t="str">
        <f>ALNS!A31</f>
        <v>Maria Laura Santros Ferreira</v>
      </c>
      <c r="B31" s="56">
        <v>8.5</v>
      </c>
      <c r="C31" s="36"/>
      <c r="D31" s="36"/>
      <c r="E31" s="36"/>
      <c r="F31" s="37">
        <f t="shared" si="1"/>
        <v>8.5</v>
      </c>
      <c r="G31" s="38">
        <f t="shared" si="2"/>
        <v>8.5</v>
      </c>
      <c r="H31" s="37"/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8"/>
      <c r="R31" s="18"/>
      <c r="S31" s="18"/>
      <c r="T31" s="18"/>
      <c r="AA31" s="18"/>
      <c r="AB31" s="18"/>
      <c r="AC31" s="18"/>
      <c r="AD31" s="18"/>
      <c r="AE31" s="18"/>
      <c r="AF31" s="18"/>
      <c r="AG31" s="18"/>
    </row>
    <row r="32" ht="15.75" customHeight="1">
      <c r="A32" s="27" t="str">
        <f>ALNS!A32</f>
        <v>Mariana Carvalho Silva Farias</v>
      </c>
      <c r="B32" s="42">
        <v>7.0</v>
      </c>
      <c r="C32" s="28"/>
      <c r="D32" s="28"/>
      <c r="E32" s="28"/>
      <c r="F32" s="29">
        <f t="shared" si="1"/>
        <v>7</v>
      </c>
      <c r="G32" s="30">
        <f t="shared" si="2"/>
        <v>7</v>
      </c>
      <c r="H32" s="29"/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8"/>
      <c r="R32" s="18"/>
      <c r="S32" s="18"/>
      <c r="T32" s="18"/>
      <c r="AA32" s="18"/>
      <c r="AB32" s="18"/>
      <c r="AC32" s="18"/>
      <c r="AD32" s="18"/>
      <c r="AE32" s="18"/>
      <c r="AF32" s="18"/>
      <c r="AG32" s="18"/>
    </row>
    <row r="33" ht="15.75" customHeight="1">
      <c r="A33" s="35" t="str">
        <f>ALNS!A33</f>
        <v>Mirely Santana Farias</v>
      </c>
      <c r="B33" s="56">
        <v>8.0</v>
      </c>
      <c r="C33" s="36"/>
      <c r="D33" s="36"/>
      <c r="E33" s="36"/>
      <c r="F33" s="37">
        <f t="shared" si="1"/>
        <v>8</v>
      </c>
      <c r="G33" s="38">
        <f t="shared" si="2"/>
        <v>8</v>
      </c>
      <c r="H33" s="37"/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T33" s="18"/>
      <c r="AA33" s="18"/>
      <c r="AB33" s="18"/>
      <c r="AC33" s="18"/>
      <c r="AD33" s="18"/>
      <c r="AE33" s="18"/>
      <c r="AF33" s="18"/>
      <c r="AG33" s="18"/>
    </row>
    <row r="34" ht="15.75" customHeight="1">
      <c r="A34" s="27" t="str">
        <f>ALNS!A34</f>
        <v>Nicolas samuel Bezerra de Souza</v>
      </c>
      <c r="B34" s="42">
        <v>7.0</v>
      </c>
      <c r="C34" s="28"/>
      <c r="D34" s="28"/>
      <c r="E34" s="28"/>
      <c r="F34" s="29">
        <f t="shared" si="1"/>
        <v>7</v>
      </c>
      <c r="G34" s="30">
        <f t="shared" si="2"/>
        <v>7</v>
      </c>
      <c r="H34" s="29"/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35" t="str">
        <f>ALNS!A35</f>
        <v>Rafaelle Kymmi Carvalho Melo</v>
      </c>
      <c r="B35" s="56">
        <v>8.5</v>
      </c>
      <c r="C35" s="36"/>
      <c r="D35" s="36"/>
      <c r="E35" s="36"/>
      <c r="F35" s="37">
        <f t="shared" si="1"/>
        <v>8.5</v>
      </c>
      <c r="G35" s="38">
        <f t="shared" si="2"/>
        <v>8.5</v>
      </c>
      <c r="H35" s="37"/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27" t="str">
        <f>ALNS!A36</f>
        <v>Raquel Silva Arnaud da Silva</v>
      </c>
      <c r="B36" s="42">
        <v>7.5</v>
      </c>
      <c r="C36" s="28"/>
      <c r="D36" s="28"/>
      <c r="E36" s="28"/>
      <c r="F36" s="29">
        <f t="shared" si="1"/>
        <v>7.5</v>
      </c>
      <c r="G36" s="30">
        <f t="shared" si="2"/>
        <v>7.5</v>
      </c>
      <c r="H36" s="29"/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35" t="str">
        <f>ALNS!A37</f>
        <v>Rayssa Lima Travassos de Albuquerque</v>
      </c>
      <c r="B37" s="56">
        <v>8.5</v>
      </c>
      <c r="C37" s="36"/>
      <c r="D37" s="36"/>
      <c r="E37" s="36"/>
      <c r="F37" s="37">
        <f t="shared" si="1"/>
        <v>8.5</v>
      </c>
      <c r="G37" s="38">
        <f t="shared" si="2"/>
        <v>8.5</v>
      </c>
      <c r="H37" s="37"/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27" t="str">
        <f>ALNS!A38</f>
        <v>Rhanna Nicolle Santos Silva</v>
      </c>
      <c r="B38" s="42">
        <v>9.5</v>
      </c>
      <c r="C38" s="28"/>
      <c r="D38" s="28"/>
      <c r="E38" s="28"/>
      <c r="F38" s="29">
        <f t="shared" si="1"/>
        <v>9.5</v>
      </c>
      <c r="G38" s="30">
        <f t="shared" si="2"/>
        <v>9.5</v>
      </c>
      <c r="H38" s="29"/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35" t="str">
        <f>ALNS!A39</f>
        <v>Sara Clara Oliveira Farias</v>
      </c>
      <c r="B39" s="56">
        <v>8.5</v>
      </c>
      <c r="C39" s="36"/>
      <c r="D39" s="36"/>
      <c r="E39" s="36"/>
      <c r="F39" s="37">
        <f t="shared" si="1"/>
        <v>8.5</v>
      </c>
      <c r="G39" s="38">
        <f t="shared" si="2"/>
        <v>8.5</v>
      </c>
      <c r="H39" s="37"/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27" t="str">
        <f>ALNS!A40</f>
        <v>Sarah Evelyn Albuquerque da Silva</v>
      </c>
      <c r="B40" s="42">
        <v>8.0</v>
      </c>
      <c r="C40" s="28"/>
      <c r="D40" s="28"/>
      <c r="E40" s="28"/>
      <c r="F40" s="29">
        <f t="shared" si="1"/>
        <v>8</v>
      </c>
      <c r="G40" s="30">
        <f t="shared" si="2"/>
        <v>8</v>
      </c>
      <c r="H40" s="29"/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35" t="str">
        <f>ALNS!A41</f>
        <v>Thays Emanuelly Laureano Silva</v>
      </c>
      <c r="B41" s="42">
        <v>8.0</v>
      </c>
      <c r="C41" s="28"/>
      <c r="D41" s="28"/>
      <c r="E41" s="28"/>
      <c r="F41" s="37">
        <f t="shared" si="1"/>
        <v>8</v>
      </c>
      <c r="G41" s="38">
        <f t="shared" si="2"/>
        <v>8</v>
      </c>
      <c r="H41" s="37"/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27" t="str">
        <f>ALNS!A42</f>
        <v>Víctor Gabriel Souza Rocha de Lemos</v>
      </c>
      <c r="B42" s="42">
        <v>8.5</v>
      </c>
      <c r="C42" s="28"/>
      <c r="D42" s="28"/>
      <c r="E42" s="28"/>
      <c r="F42" s="29">
        <f t="shared" si="1"/>
        <v>8.5</v>
      </c>
      <c r="G42" s="30">
        <f t="shared" si="2"/>
        <v>8.5</v>
      </c>
      <c r="H42" s="29"/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35" t="str">
        <f>ALNS!A43</f>
        <v>Yamille Guimarães da Silva</v>
      </c>
      <c r="B43" s="56">
        <v>9.0</v>
      </c>
      <c r="C43" s="36"/>
      <c r="D43" s="36"/>
      <c r="E43" s="36"/>
      <c r="F43" s="37">
        <f t="shared" si="1"/>
        <v>9</v>
      </c>
      <c r="G43" s="38">
        <f t="shared" si="2"/>
        <v>9</v>
      </c>
      <c r="H43" s="37"/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27" t="str">
        <f>ALNS!A44</f>
        <v>Yasmin da Silva Mouzinho</v>
      </c>
      <c r="B44" s="42">
        <v>8.5</v>
      </c>
      <c r="C44" s="28"/>
      <c r="D44" s="28"/>
      <c r="E44" s="28"/>
      <c r="F44" s="29">
        <f t="shared" si="1"/>
        <v>8.5</v>
      </c>
      <c r="G44" s="30">
        <f t="shared" si="2"/>
        <v>8.5</v>
      </c>
      <c r="H44" s="29"/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W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W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18"/>
      <c r="R88" s="18"/>
      <c r="S88" s="18"/>
      <c r="T88" s="18"/>
      <c r="W88" s="18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S89" s="18"/>
      <c r="T89" s="18"/>
      <c r="U89" s="18"/>
      <c r="V89" s="18"/>
      <c r="W89" s="18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68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42">
        <v>10.0</v>
      </c>
      <c r="C4" s="28"/>
      <c r="D4" s="28"/>
      <c r="E4" s="28"/>
      <c r="F4" s="29">
        <f t="shared" ref="F4:F44" si="1">IF(A4&lt;&gt;"",SUM(B4:E4),)</f>
        <v>10</v>
      </c>
      <c r="G4" s="30">
        <f t="shared" ref="G4:G44" si="2">IFERROR(IF(F4&gt;=0,AVERAGE(B4:E4),""),"")</f>
        <v>10</v>
      </c>
      <c r="H4" s="29" t="str">
        <f>IF(AND(F4&gt;=10,F4&lt;28,G4&lt;7),ROUND((50-G4*6)/4,1),"")</f>
        <v/>
      </c>
      <c r="I4" s="31"/>
      <c r="J4" s="32" t="str">
        <f t="shared" ref="J4:J44" si="3">IF(AND(B4&lt;&gt;"",C4&lt;&gt;"",D4&lt;&gt;"",E4&lt;&gt;""),IF(OR(F4&gt;=28,F4&lt;10),G4,IF(I4=H4,5,((G4*6)+(I4*4))/10)),)</f>
        <v/>
      </c>
      <c r="K4" s="33" t="str">
        <f t="shared" ref="K4:K44" si="4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56">
        <v>7.0</v>
      </c>
      <c r="C5" s="36"/>
      <c r="D5" s="36"/>
      <c r="E5" s="36"/>
      <c r="F5" s="37">
        <f t="shared" si="1"/>
        <v>7</v>
      </c>
      <c r="G5" s="38">
        <f t="shared" si="2"/>
        <v>7</v>
      </c>
      <c r="H5" s="37"/>
      <c r="I5" s="37"/>
      <c r="J5" s="40" t="str">
        <f t="shared" si="3"/>
        <v/>
      </c>
      <c r="K5" s="41" t="str">
        <f t="shared" si="4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42">
        <v>7.0</v>
      </c>
      <c r="C6" s="28"/>
      <c r="D6" s="28"/>
      <c r="E6" s="28"/>
      <c r="F6" s="29">
        <f t="shared" si="1"/>
        <v>7</v>
      </c>
      <c r="G6" s="30">
        <f t="shared" si="2"/>
        <v>7</v>
      </c>
      <c r="H6" s="29"/>
      <c r="I6" s="29"/>
      <c r="J6" s="32" t="str">
        <f t="shared" si="3"/>
        <v/>
      </c>
      <c r="K6" s="33" t="str">
        <f t="shared" si="4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56">
        <v>6.0</v>
      </c>
      <c r="C7" s="36"/>
      <c r="D7" s="36"/>
      <c r="E7" s="36"/>
      <c r="F7" s="37">
        <f t="shared" si="1"/>
        <v>6</v>
      </c>
      <c r="G7" s="38">
        <f t="shared" si="2"/>
        <v>6</v>
      </c>
      <c r="H7" s="37"/>
      <c r="I7" s="37"/>
      <c r="J7" s="40" t="str">
        <f t="shared" si="3"/>
        <v/>
      </c>
      <c r="K7" s="41" t="str">
        <f t="shared" si="4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42">
        <v>6.0</v>
      </c>
      <c r="C8" s="28"/>
      <c r="D8" s="28"/>
      <c r="E8" s="28"/>
      <c r="F8" s="29">
        <f t="shared" si="1"/>
        <v>6</v>
      </c>
      <c r="G8" s="30">
        <f t="shared" si="2"/>
        <v>6</v>
      </c>
      <c r="H8" s="29"/>
      <c r="I8" s="29"/>
      <c r="J8" s="32" t="str">
        <f t="shared" si="3"/>
        <v/>
      </c>
      <c r="K8" s="33" t="str">
        <f t="shared" si="4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56">
        <v>8.5</v>
      </c>
      <c r="C9" s="36"/>
      <c r="D9" s="36"/>
      <c r="E9" s="36"/>
      <c r="F9" s="37">
        <f t="shared" si="1"/>
        <v>8.5</v>
      </c>
      <c r="G9" s="38">
        <f t="shared" si="2"/>
        <v>8.5</v>
      </c>
      <c r="H9" s="37"/>
      <c r="I9" s="37"/>
      <c r="J9" s="40" t="str">
        <f t="shared" si="3"/>
        <v/>
      </c>
      <c r="K9" s="41" t="str">
        <f t="shared" si="4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42">
        <v>5.0</v>
      </c>
      <c r="C10" s="28"/>
      <c r="D10" s="28"/>
      <c r="E10" s="28"/>
      <c r="F10" s="29">
        <f t="shared" si="1"/>
        <v>5</v>
      </c>
      <c r="G10" s="30">
        <f t="shared" si="2"/>
        <v>5</v>
      </c>
      <c r="H10" s="29"/>
      <c r="I10" s="29"/>
      <c r="J10" s="32" t="str">
        <f t="shared" si="3"/>
        <v/>
      </c>
      <c r="K10" s="33" t="str">
        <f t="shared" si="4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56">
        <v>10.0</v>
      </c>
      <c r="C11" s="36"/>
      <c r="D11" s="36"/>
      <c r="E11" s="36"/>
      <c r="F11" s="37">
        <f t="shared" si="1"/>
        <v>10</v>
      </c>
      <c r="G11" s="38">
        <f t="shared" si="2"/>
        <v>10</v>
      </c>
      <c r="H11" s="37"/>
      <c r="I11" s="37"/>
      <c r="J11" s="40" t="str">
        <f t="shared" si="3"/>
        <v/>
      </c>
      <c r="K11" s="41" t="str">
        <f t="shared" si="4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42">
        <v>10.0</v>
      </c>
      <c r="C12" s="28"/>
      <c r="D12" s="28"/>
      <c r="E12" s="28"/>
      <c r="F12" s="29">
        <f t="shared" si="1"/>
        <v>10</v>
      </c>
      <c r="G12" s="30">
        <f t="shared" si="2"/>
        <v>10</v>
      </c>
      <c r="H12" s="29"/>
      <c r="I12" s="29"/>
      <c r="J12" s="32" t="str">
        <f t="shared" si="3"/>
        <v/>
      </c>
      <c r="K12" s="33" t="str">
        <f t="shared" si="4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56">
        <v>8.0</v>
      </c>
      <c r="C13" s="36"/>
      <c r="D13" s="36"/>
      <c r="E13" s="36"/>
      <c r="F13" s="37">
        <f t="shared" si="1"/>
        <v>8</v>
      </c>
      <c r="G13" s="38">
        <f t="shared" si="2"/>
        <v>8</v>
      </c>
      <c r="H13" s="37"/>
      <c r="I13" s="37"/>
      <c r="J13" s="40" t="str">
        <f t="shared" si="3"/>
        <v/>
      </c>
      <c r="K13" s="41" t="str">
        <f t="shared" si="4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42">
        <v>7.0</v>
      </c>
      <c r="C14" s="28"/>
      <c r="D14" s="28"/>
      <c r="E14" s="28"/>
      <c r="F14" s="29">
        <f t="shared" si="1"/>
        <v>7</v>
      </c>
      <c r="G14" s="30">
        <f t="shared" si="2"/>
        <v>7</v>
      </c>
      <c r="H14" s="29"/>
      <c r="I14" s="29"/>
      <c r="J14" s="32" t="str">
        <f t="shared" si="3"/>
        <v/>
      </c>
      <c r="K14" s="33" t="str">
        <f t="shared" si="4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56">
        <v>6.0</v>
      </c>
      <c r="C15" s="36"/>
      <c r="D15" s="36"/>
      <c r="E15" s="36"/>
      <c r="F15" s="37">
        <f t="shared" si="1"/>
        <v>6</v>
      </c>
      <c r="G15" s="38">
        <f t="shared" si="2"/>
        <v>6</v>
      </c>
      <c r="H15" s="37"/>
      <c r="I15" s="37"/>
      <c r="J15" s="40" t="str">
        <f t="shared" si="3"/>
        <v/>
      </c>
      <c r="K15" s="41" t="str">
        <f t="shared" si="4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42">
        <v>8.0</v>
      </c>
      <c r="C16" s="28"/>
      <c r="D16" s="28"/>
      <c r="E16" s="28"/>
      <c r="F16" s="29">
        <f t="shared" si="1"/>
        <v>8</v>
      </c>
      <c r="G16" s="30">
        <f t="shared" si="2"/>
        <v>8</v>
      </c>
      <c r="H16" s="29"/>
      <c r="I16" s="29"/>
      <c r="J16" s="32" t="str">
        <f t="shared" si="3"/>
        <v/>
      </c>
      <c r="K16" s="33" t="str">
        <f t="shared" si="4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56">
        <v>9.0</v>
      </c>
      <c r="C17" s="36"/>
      <c r="D17" s="36"/>
      <c r="E17" s="36"/>
      <c r="F17" s="37">
        <f t="shared" si="1"/>
        <v>9</v>
      </c>
      <c r="G17" s="38">
        <f t="shared" si="2"/>
        <v>9</v>
      </c>
      <c r="H17" s="37"/>
      <c r="I17" s="37"/>
      <c r="J17" s="40" t="str">
        <f t="shared" si="3"/>
        <v/>
      </c>
      <c r="K17" s="41" t="str">
        <f t="shared" si="4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/>
      <c r="I18" s="29"/>
      <c r="J18" s="32" t="str">
        <f t="shared" si="3"/>
        <v/>
      </c>
      <c r="K18" s="33" t="str">
        <f t="shared" si="4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56">
        <v>10.0</v>
      </c>
      <c r="C19" s="36"/>
      <c r="D19" s="36"/>
      <c r="E19" s="36"/>
      <c r="F19" s="37">
        <f t="shared" si="1"/>
        <v>10</v>
      </c>
      <c r="G19" s="38">
        <f t="shared" si="2"/>
        <v>10</v>
      </c>
      <c r="H19" s="37"/>
      <c r="I19" s="37"/>
      <c r="J19" s="40" t="str">
        <f t="shared" si="3"/>
        <v/>
      </c>
      <c r="K19" s="41" t="str">
        <f t="shared" si="4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42">
        <v>7.0</v>
      </c>
      <c r="C20" s="28"/>
      <c r="D20" s="28"/>
      <c r="E20" s="28"/>
      <c r="F20" s="29">
        <f t="shared" si="1"/>
        <v>7</v>
      </c>
      <c r="G20" s="30">
        <f t="shared" si="2"/>
        <v>7</v>
      </c>
      <c r="H20" s="29"/>
      <c r="I20" s="29"/>
      <c r="J20" s="32" t="str">
        <f t="shared" si="3"/>
        <v/>
      </c>
      <c r="K20" s="33" t="str">
        <f t="shared" si="4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56">
        <v>6.0</v>
      </c>
      <c r="C21" s="36"/>
      <c r="D21" s="36"/>
      <c r="E21" s="36"/>
      <c r="F21" s="37">
        <f t="shared" si="1"/>
        <v>6</v>
      </c>
      <c r="G21" s="38">
        <f t="shared" si="2"/>
        <v>6</v>
      </c>
      <c r="H21" s="37"/>
      <c r="I21" s="37"/>
      <c r="J21" s="40" t="str">
        <f t="shared" si="3"/>
        <v/>
      </c>
      <c r="K21" s="41" t="str">
        <f t="shared" si="4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42">
        <v>8.5</v>
      </c>
      <c r="C22" s="28"/>
      <c r="D22" s="28"/>
      <c r="E22" s="28"/>
      <c r="F22" s="29">
        <f t="shared" si="1"/>
        <v>8.5</v>
      </c>
      <c r="G22" s="30">
        <f t="shared" si="2"/>
        <v>8.5</v>
      </c>
      <c r="H22" s="29"/>
      <c r="I22" s="29"/>
      <c r="J22" s="32" t="str">
        <f t="shared" si="3"/>
        <v/>
      </c>
      <c r="K22" s="33" t="str">
        <f t="shared" si="4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56">
        <v>7.0</v>
      </c>
      <c r="C23" s="36"/>
      <c r="D23" s="36"/>
      <c r="E23" s="36"/>
      <c r="F23" s="37">
        <f t="shared" si="1"/>
        <v>7</v>
      </c>
      <c r="G23" s="38">
        <f t="shared" si="2"/>
        <v>7</v>
      </c>
      <c r="H23" s="37"/>
      <c r="I23" s="37"/>
      <c r="J23" s="40" t="str">
        <f t="shared" si="3"/>
        <v/>
      </c>
      <c r="K23" s="41" t="str">
        <f t="shared" si="4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42">
        <v>6.0</v>
      </c>
      <c r="C24" s="28"/>
      <c r="D24" s="28"/>
      <c r="E24" s="28"/>
      <c r="F24" s="29">
        <f t="shared" si="1"/>
        <v>6</v>
      </c>
      <c r="G24" s="30">
        <f t="shared" si="2"/>
        <v>6</v>
      </c>
      <c r="H24" s="29"/>
      <c r="I24" s="29"/>
      <c r="J24" s="32" t="str">
        <f t="shared" si="3"/>
        <v/>
      </c>
      <c r="K24" s="33" t="str">
        <f t="shared" si="4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56">
        <v>8.0</v>
      </c>
      <c r="C25" s="36"/>
      <c r="D25" s="36"/>
      <c r="E25" s="36"/>
      <c r="F25" s="37">
        <f t="shared" si="1"/>
        <v>8</v>
      </c>
      <c r="G25" s="38">
        <f t="shared" si="2"/>
        <v>8</v>
      </c>
      <c r="H25" s="37"/>
      <c r="I25" s="37"/>
      <c r="J25" s="40" t="str">
        <f t="shared" si="3"/>
        <v/>
      </c>
      <c r="K25" s="41" t="str">
        <f t="shared" si="4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42">
        <v>7.0</v>
      </c>
      <c r="C26" s="28"/>
      <c r="D26" s="28"/>
      <c r="E26" s="28"/>
      <c r="F26" s="29">
        <f t="shared" si="1"/>
        <v>7</v>
      </c>
      <c r="G26" s="30">
        <f t="shared" si="2"/>
        <v>7</v>
      </c>
      <c r="H26" s="29"/>
      <c r="I26" s="44"/>
      <c r="J26" s="32" t="str">
        <f t="shared" si="3"/>
        <v/>
      </c>
      <c r="K26" s="33" t="str">
        <f t="shared" si="4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56">
        <v>7.0</v>
      </c>
      <c r="C27" s="36"/>
      <c r="D27" s="36"/>
      <c r="E27" s="36"/>
      <c r="F27" s="37">
        <f t="shared" si="1"/>
        <v>7</v>
      </c>
      <c r="G27" s="38">
        <f t="shared" si="2"/>
        <v>7</v>
      </c>
      <c r="H27" s="37"/>
      <c r="I27" s="47"/>
      <c r="J27" s="40" t="str">
        <f t="shared" si="3"/>
        <v/>
      </c>
      <c r="K27" s="41" t="str">
        <f t="shared" si="4"/>
        <v/>
      </c>
      <c r="L27" s="2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42">
        <v>9.5</v>
      </c>
      <c r="C28" s="28"/>
      <c r="D28" s="28"/>
      <c r="E28" s="28"/>
      <c r="F28" s="29">
        <f t="shared" si="1"/>
        <v>9.5</v>
      </c>
      <c r="G28" s="30">
        <f t="shared" si="2"/>
        <v>9.5</v>
      </c>
      <c r="H28" s="29"/>
      <c r="I28" s="44"/>
      <c r="J28" s="32" t="str">
        <f t="shared" si="3"/>
        <v/>
      </c>
      <c r="K28" s="33" t="str">
        <f t="shared" si="4"/>
        <v/>
      </c>
      <c r="L28" s="2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56">
        <v>8.5</v>
      </c>
      <c r="C29" s="36"/>
      <c r="D29" s="36"/>
      <c r="E29" s="36"/>
      <c r="F29" s="37">
        <f t="shared" si="1"/>
        <v>8.5</v>
      </c>
      <c r="G29" s="38">
        <f t="shared" si="2"/>
        <v>8.5</v>
      </c>
      <c r="H29" s="37"/>
      <c r="I29" s="47"/>
      <c r="J29" s="40" t="str">
        <f t="shared" si="3"/>
        <v/>
      </c>
      <c r="K29" s="41" t="str">
        <f t="shared" si="4"/>
        <v/>
      </c>
      <c r="L29" s="2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42">
        <v>7.0</v>
      </c>
      <c r="C30" s="28"/>
      <c r="D30" s="28"/>
      <c r="E30" s="28"/>
      <c r="F30" s="29">
        <f t="shared" si="1"/>
        <v>7</v>
      </c>
      <c r="G30" s="30">
        <f t="shared" si="2"/>
        <v>7</v>
      </c>
      <c r="H30" s="29"/>
      <c r="I30" s="44"/>
      <c r="J30" s="32" t="str">
        <f t="shared" si="3"/>
        <v/>
      </c>
      <c r="K30" s="33" t="str">
        <f t="shared" si="4"/>
        <v/>
      </c>
      <c r="L30" s="2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56">
        <v>9.0</v>
      </c>
      <c r="C31" s="36"/>
      <c r="D31" s="36"/>
      <c r="E31" s="36"/>
      <c r="F31" s="37">
        <f t="shared" si="1"/>
        <v>9</v>
      </c>
      <c r="G31" s="38">
        <f t="shared" si="2"/>
        <v>9</v>
      </c>
      <c r="H31" s="37"/>
      <c r="I31" s="47"/>
      <c r="J31" s="40" t="str">
        <f t="shared" si="3"/>
        <v/>
      </c>
      <c r="K31" s="41" t="str">
        <f t="shared" si="4"/>
        <v/>
      </c>
      <c r="L31" s="2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42">
        <v>6.0</v>
      </c>
      <c r="C32" s="28"/>
      <c r="D32" s="28"/>
      <c r="E32" s="28"/>
      <c r="F32" s="29">
        <f t="shared" si="1"/>
        <v>6</v>
      </c>
      <c r="G32" s="30">
        <f t="shared" si="2"/>
        <v>6</v>
      </c>
      <c r="H32" s="29"/>
      <c r="I32" s="44"/>
      <c r="J32" s="32" t="str">
        <f t="shared" si="3"/>
        <v/>
      </c>
      <c r="K32" s="33" t="str">
        <f t="shared" si="4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56">
        <v>8.0</v>
      </c>
      <c r="C33" s="36"/>
      <c r="D33" s="36"/>
      <c r="E33" s="36"/>
      <c r="F33" s="37">
        <f t="shared" si="1"/>
        <v>8</v>
      </c>
      <c r="G33" s="38">
        <f t="shared" si="2"/>
        <v>8</v>
      </c>
      <c r="H33" s="37"/>
      <c r="I33" s="47"/>
      <c r="J33" s="40" t="str">
        <f t="shared" si="3"/>
        <v/>
      </c>
      <c r="K33" s="41" t="str">
        <f t="shared" si="4"/>
        <v/>
      </c>
      <c r="L33" s="2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42">
        <v>6.0</v>
      </c>
      <c r="C34" s="28"/>
      <c r="D34" s="28"/>
      <c r="E34" s="28"/>
      <c r="F34" s="29">
        <f t="shared" si="1"/>
        <v>6</v>
      </c>
      <c r="G34" s="30">
        <f t="shared" si="2"/>
        <v>6</v>
      </c>
      <c r="H34" s="29"/>
      <c r="I34" s="44"/>
      <c r="J34" s="32" t="str">
        <f t="shared" si="3"/>
        <v/>
      </c>
      <c r="K34" s="33" t="str">
        <f t="shared" si="4"/>
        <v/>
      </c>
      <c r="L34" s="2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56">
        <v>9.0</v>
      </c>
      <c r="C35" s="36"/>
      <c r="D35" s="36"/>
      <c r="E35" s="36"/>
      <c r="F35" s="37">
        <f t="shared" si="1"/>
        <v>9</v>
      </c>
      <c r="G35" s="38">
        <f t="shared" si="2"/>
        <v>9</v>
      </c>
      <c r="H35" s="37"/>
      <c r="I35" s="47"/>
      <c r="J35" s="40" t="str">
        <f t="shared" si="3"/>
        <v/>
      </c>
      <c r="K35" s="41" t="str">
        <f t="shared" si="4"/>
        <v/>
      </c>
      <c r="L35" s="2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42">
        <v>7.0</v>
      </c>
      <c r="C36" s="28"/>
      <c r="D36" s="28"/>
      <c r="E36" s="28"/>
      <c r="F36" s="29">
        <f t="shared" si="1"/>
        <v>7</v>
      </c>
      <c r="G36" s="30">
        <f t="shared" si="2"/>
        <v>7</v>
      </c>
      <c r="H36" s="29"/>
      <c r="I36" s="44"/>
      <c r="J36" s="32" t="str">
        <f t="shared" si="3"/>
        <v/>
      </c>
      <c r="K36" s="33" t="str">
        <f t="shared" si="4"/>
        <v/>
      </c>
      <c r="L36" s="2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56">
        <v>8.0</v>
      </c>
      <c r="C37" s="36"/>
      <c r="D37" s="36"/>
      <c r="E37" s="36"/>
      <c r="F37" s="37">
        <f t="shared" si="1"/>
        <v>8</v>
      </c>
      <c r="G37" s="38">
        <f t="shared" si="2"/>
        <v>8</v>
      </c>
      <c r="H37" s="37"/>
      <c r="I37" s="47"/>
      <c r="J37" s="40" t="str">
        <f t="shared" si="3"/>
        <v/>
      </c>
      <c r="K37" s="41" t="str">
        <f t="shared" si="4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42">
        <v>10.0</v>
      </c>
      <c r="C38" s="28"/>
      <c r="D38" s="28"/>
      <c r="E38" s="28"/>
      <c r="F38" s="29">
        <f t="shared" si="1"/>
        <v>10</v>
      </c>
      <c r="G38" s="30">
        <f t="shared" si="2"/>
        <v>10</v>
      </c>
      <c r="H38" s="29"/>
      <c r="I38" s="44"/>
      <c r="J38" s="32" t="str">
        <f t="shared" si="3"/>
        <v/>
      </c>
      <c r="K38" s="33" t="str">
        <f t="shared" si="4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56">
        <v>9.0</v>
      </c>
      <c r="C39" s="36"/>
      <c r="D39" s="36"/>
      <c r="E39" s="36"/>
      <c r="F39" s="37">
        <f t="shared" si="1"/>
        <v>9</v>
      </c>
      <c r="G39" s="38">
        <f t="shared" si="2"/>
        <v>9</v>
      </c>
      <c r="H39" s="37"/>
      <c r="I39" s="47"/>
      <c r="J39" s="40" t="str">
        <f t="shared" si="3"/>
        <v/>
      </c>
      <c r="K39" s="41" t="str">
        <f t="shared" si="4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42">
        <v>9.0</v>
      </c>
      <c r="C40" s="28"/>
      <c r="D40" s="28"/>
      <c r="E40" s="28"/>
      <c r="F40" s="29">
        <f t="shared" si="1"/>
        <v>9</v>
      </c>
      <c r="G40" s="30">
        <f t="shared" si="2"/>
        <v>9</v>
      </c>
      <c r="H40" s="29"/>
      <c r="I40" s="44"/>
      <c r="J40" s="32" t="str">
        <f t="shared" si="3"/>
        <v/>
      </c>
      <c r="K40" s="33" t="str">
        <f t="shared" si="4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42">
        <v>8.0</v>
      </c>
      <c r="C41" s="28"/>
      <c r="D41" s="28"/>
      <c r="E41" s="28"/>
      <c r="F41" s="37">
        <f t="shared" si="1"/>
        <v>8</v>
      </c>
      <c r="G41" s="38">
        <f t="shared" si="2"/>
        <v>8</v>
      </c>
      <c r="H41" s="37"/>
      <c r="I41" s="47"/>
      <c r="J41" s="40" t="str">
        <f t="shared" si="3"/>
        <v/>
      </c>
      <c r="K41" s="41" t="str">
        <f t="shared" si="4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42">
        <v>9.0</v>
      </c>
      <c r="C42" s="28"/>
      <c r="D42" s="28"/>
      <c r="E42" s="28"/>
      <c r="F42" s="29">
        <f t="shared" si="1"/>
        <v>9</v>
      </c>
      <c r="G42" s="30">
        <f t="shared" si="2"/>
        <v>9</v>
      </c>
      <c r="H42" s="29"/>
      <c r="I42" s="44"/>
      <c r="J42" s="32" t="str">
        <f t="shared" si="3"/>
        <v/>
      </c>
      <c r="K42" s="33" t="str">
        <f t="shared" si="4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56">
        <v>9.0</v>
      </c>
      <c r="C43" s="36"/>
      <c r="D43" s="36"/>
      <c r="E43" s="36"/>
      <c r="F43" s="37">
        <f t="shared" si="1"/>
        <v>9</v>
      </c>
      <c r="G43" s="38">
        <f t="shared" si="2"/>
        <v>9</v>
      </c>
      <c r="H43" s="37"/>
      <c r="I43" s="47"/>
      <c r="J43" s="40" t="str">
        <f t="shared" si="3"/>
        <v/>
      </c>
      <c r="K43" s="41" t="str">
        <f t="shared" si="4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42">
        <v>8.0</v>
      </c>
      <c r="C44" s="28"/>
      <c r="D44" s="28"/>
      <c r="E44" s="28"/>
      <c r="F44" s="29">
        <f t="shared" si="1"/>
        <v>8</v>
      </c>
      <c r="G44" s="30">
        <f t="shared" si="2"/>
        <v>8</v>
      </c>
      <c r="H44" s="29"/>
      <c r="I44" s="44"/>
      <c r="J44" s="32" t="str">
        <f t="shared" si="3"/>
        <v/>
      </c>
      <c r="K44" s="33" t="str">
        <f t="shared" si="4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B50" s="11"/>
      <c r="C50" s="11"/>
      <c r="D50" s="11"/>
      <c r="E50" s="11"/>
      <c r="F50" s="11"/>
      <c r="G50" s="11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11"/>
      <c r="C51" s="11"/>
      <c r="D51" s="11"/>
      <c r="E51" s="11"/>
      <c r="F51" s="11"/>
      <c r="G51" s="11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1"/>
      <c r="B52" s="11"/>
      <c r="C52" s="11"/>
      <c r="D52" s="11"/>
      <c r="E52" s="11"/>
      <c r="F52" s="11"/>
      <c r="G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1"/>
      <c r="B53" s="11"/>
      <c r="C53" s="11"/>
      <c r="D53" s="11"/>
      <c r="E53" s="11"/>
      <c r="F53" s="11"/>
      <c r="G53" s="11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17"/>
      <c r="R86" s="17"/>
      <c r="S86" s="17"/>
      <c r="T86" s="17"/>
      <c r="U86" s="17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69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5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8"/>
      <c r="R27" s="18"/>
      <c r="S27" s="18"/>
      <c r="T27" s="18"/>
      <c r="U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8"/>
      <c r="R28" s="18"/>
      <c r="S28" s="18"/>
      <c r="T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8"/>
      <c r="R30" s="18"/>
      <c r="S30" s="18"/>
      <c r="T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8"/>
      <c r="R31" s="18"/>
      <c r="S31" s="18"/>
      <c r="T31" s="18"/>
      <c r="AA31" s="18"/>
      <c r="AB31" s="18"/>
      <c r="AC31" s="18"/>
      <c r="AD31" s="18"/>
      <c r="AE31" s="18"/>
      <c r="AF31" s="18"/>
      <c r="AG31" s="18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8"/>
      <c r="R32" s="18"/>
      <c r="S32" s="18"/>
      <c r="T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T33" s="18"/>
      <c r="U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</row>
    <row r="52" ht="15.75" hidden="1" customHeight="1">
      <c r="A52" s="11"/>
      <c r="B52" s="11"/>
      <c r="C52" s="11"/>
      <c r="D52" s="11"/>
      <c r="E52" s="11"/>
      <c r="F52" s="11"/>
      <c r="G52" s="11"/>
      <c r="L52" s="2"/>
      <c r="M52" s="2"/>
      <c r="N52" s="2"/>
      <c r="O52" s="2"/>
      <c r="P52" s="2"/>
    </row>
    <row r="53" ht="15.75" hidden="1" customHeight="1">
      <c r="A53" s="11"/>
      <c r="B53" s="11"/>
      <c r="C53" s="11"/>
      <c r="D53" s="11"/>
      <c r="E53" s="11"/>
      <c r="F53" s="11"/>
      <c r="G53" s="11"/>
      <c r="L53" s="2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X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V79" s="18"/>
      <c r="W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W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V82" s="18"/>
      <c r="W82" s="18"/>
      <c r="X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W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V85" s="18"/>
      <c r="W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18"/>
      <c r="R86" s="18"/>
      <c r="S86" s="18"/>
      <c r="T86" s="18"/>
      <c r="U86" s="18"/>
      <c r="V86" s="18"/>
      <c r="W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18"/>
      <c r="R87" s="18"/>
      <c r="S87" s="18"/>
      <c r="T87" s="18"/>
      <c r="U87" s="18"/>
      <c r="V87" s="18"/>
      <c r="W87" s="18"/>
      <c r="X87" s="18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18"/>
      <c r="R88" s="18"/>
      <c r="S88" s="18"/>
      <c r="T88" s="18"/>
      <c r="U88" s="18"/>
      <c r="V88" s="18"/>
      <c r="W88" s="18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18"/>
      <c r="R89" s="18"/>
      <c r="S89" s="18"/>
      <c r="T89" s="18"/>
      <c r="U89" s="18"/>
      <c r="V89" s="18"/>
      <c r="W89" s="18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70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7"/>
      <c r="R28" s="17"/>
      <c r="S28" s="17"/>
      <c r="T28" s="17"/>
      <c r="U28" s="17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17"/>
      <c r="U29" s="17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7"/>
      <c r="R30" s="17"/>
      <c r="S30" s="17"/>
      <c r="T30" s="17"/>
      <c r="U30" s="17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7"/>
      <c r="R31" s="17"/>
      <c r="S31" s="17"/>
      <c r="T31" s="17"/>
      <c r="U31" s="17"/>
      <c r="V31" s="2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2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2"/>
      <c r="AF34" s="2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2"/>
      <c r="AF35" s="2"/>
      <c r="AG35" s="2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2"/>
      <c r="AF36" s="2"/>
      <c r="AG36" s="2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39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17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1"/>
      <c r="B53" s="11"/>
      <c r="C53" s="11"/>
      <c r="D53" s="11"/>
      <c r="E53" s="11"/>
      <c r="F53" s="11"/>
      <c r="G53" s="11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71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58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/>
      <c r="I4" s="59"/>
      <c r="J4" s="32" t="str">
        <f t="shared" ref="J4:J44" si="3">IF(AND(B4&lt;&gt;"",C4&lt;&gt;"",D4&lt;&gt;"",E4&lt;&gt;""),IF(OR(F4&gt;=28,F4&lt;10),G4,IF(I4=H4,5,((G4*6)+(I4*4))/10)),)</f>
        <v/>
      </c>
      <c r="K4" s="33" t="str">
        <f t="shared" ref="K4:K44" si="4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/>
      <c r="I5" s="60"/>
      <c r="J5" s="40" t="str">
        <f t="shared" si="3"/>
        <v/>
      </c>
      <c r="K5" s="41" t="str">
        <f t="shared" si="4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/>
      <c r="I6" s="59"/>
      <c r="J6" s="32" t="str">
        <f t="shared" si="3"/>
        <v/>
      </c>
      <c r="K6" s="33" t="str">
        <f t="shared" si="4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/>
      <c r="I7" s="60"/>
      <c r="J7" s="40" t="str">
        <f t="shared" si="3"/>
        <v/>
      </c>
      <c r="K7" s="41" t="str">
        <f t="shared" si="4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/>
      <c r="I8" s="59"/>
      <c r="J8" s="32" t="str">
        <f t="shared" si="3"/>
        <v/>
      </c>
      <c r="K8" s="33" t="str">
        <f t="shared" si="4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/>
      <c r="I9" s="60"/>
      <c r="J9" s="40" t="str">
        <f t="shared" si="3"/>
        <v/>
      </c>
      <c r="K9" s="41" t="str">
        <f t="shared" si="4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/>
      <c r="I10" s="59"/>
      <c r="J10" s="32" t="str">
        <f t="shared" si="3"/>
        <v/>
      </c>
      <c r="K10" s="33" t="str">
        <f t="shared" si="4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/>
      <c r="I11" s="60"/>
      <c r="J11" s="40" t="str">
        <f t="shared" si="3"/>
        <v/>
      </c>
      <c r="K11" s="41" t="str">
        <f t="shared" si="4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/>
      <c r="I12" s="59"/>
      <c r="J12" s="32" t="str">
        <f t="shared" si="3"/>
        <v/>
      </c>
      <c r="K12" s="33" t="str">
        <f t="shared" si="4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/>
      <c r="I13" s="60"/>
      <c r="J13" s="40" t="str">
        <f t="shared" si="3"/>
        <v/>
      </c>
      <c r="K13" s="41" t="str">
        <f t="shared" si="4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/>
      <c r="I14" s="59"/>
      <c r="J14" s="32" t="str">
        <f t="shared" si="3"/>
        <v/>
      </c>
      <c r="K14" s="33" t="str">
        <f t="shared" si="4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/>
      <c r="I15" s="60"/>
      <c r="J15" s="40" t="str">
        <f t="shared" si="3"/>
        <v/>
      </c>
      <c r="K15" s="41" t="str">
        <f t="shared" si="4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/>
      <c r="I16" s="59"/>
      <c r="J16" s="32" t="str">
        <f t="shared" si="3"/>
        <v/>
      </c>
      <c r="K16" s="33" t="str">
        <f t="shared" si="4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/>
      <c r="I17" s="60"/>
      <c r="J17" s="40" t="str">
        <f t="shared" si="3"/>
        <v/>
      </c>
      <c r="K17" s="41" t="str">
        <f t="shared" si="4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/>
      <c r="I18" s="59"/>
      <c r="J18" s="32" t="str">
        <f t="shared" si="3"/>
        <v/>
      </c>
      <c r="K18" s="33" t="str">
        <f t="shared" si="4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/>
      <c r="I19" s="60"/>
      <c r="J19" s="40" t="str">
        <f t="shared" si="3"/>
        <v/>
      </c>
      <c r="K19" s="41" t="str">
        <f t="shared" si="4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/>
      <c r="I20" s="59"/>
      <c r="J20" s="32" t="str">
        <f t="shared" si="3"/>
        <v/>
      </c>
      <c r="K20" s="33" t="str">
        <f t="shared" si="4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/>
      <c r="I21" s="60"/>
      <c r="J21" s="40" t="str">
        <f t="shared" si="3"/>
        <v/>
      </c>
      <c r="K21" s="41" t="str">
        <f t="shared" si="4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/>
      <c r="I22" s="59"/>
      <c r="J22" s="32" t="str">
        <f t="shared" si="3"/>
        <v/>
      </c>
      <c r="K22" s="33" t="str">
        <f t="shared" si="4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/>
      <c r="I23" s="60"/>
      <c r="J23" s="40" t="str">
        <f t="shared" si="3"/>
        <v/>
      </c>
      <c r="K23" s="41" t="str">
        <f t="shared" si="4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/>
      <c r="I24" s="59"/>
      <c r="J24" s="32" t="str">
        <f t="shared" si="3"/>
        <v/>
      </c>
      <c r="K24" s="33" t="str">
        <f t="shared" si="4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/>
      <c r="I25" s="60"/>
      <c r="J25" s="40" t="str">
        <f t="shared" si="3"/>
        <v/>
      </c>
      <c r="K25" s="41" t="str">
        <f t="shared" si="4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/>
      <c r="I26" s="61"/>
      <c r="J26" s="32" t="str">
        <f t="shared" si="3"/>
        <v/>
      </c>
      <c r="K26" s="33" t="str">
        <f t="shared" si="4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/>
      <c r="I27" s="62"/>
      <c r="J27" s="40" t="str">
        <f t="shared" si="3"/>
        <v/>
      </c>
      <c r="K27" s="41" t="str">
        <f t="shared" si="4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/>
      <c r="I28" s="61"/>
      <c r="J28" s="32" t="str">
        <f t="shared" si="3"/>
        <v/>
      </c>
      <c r="K28" s="33" t="str">
        <f t="shared" si="4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/>
      <c r="I29" s="62"/>
      <c r="J29" s="40" t="str">
        <f t="shared" si="3"/>
        <v/>
      </c>
      <c r="K29" s="41" t="str">
        <f t="shared" si="4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/>
      <c r="I30" s="61"/>
      <c r="J30" s="32" t="str">
        <f t="shared" si="3"/>
        <v/>
      </c>
      <c r="K30" s="33" t="str">
        <f t="shared" si="4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/>
      <c r="I31" s="62"/>
      <c r="J31" s="40" t="str">
        <f t="shared" si="3"/>
        <v/>
      </c>
      <c r="K31" s="41" t="str">
        <f t="shared" si="4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/>
      <c r="I32" s="61"/>
      <c r="J32" s="32" t="str">
        <f t="shared" si="3"/>
        <v/>
      </c>
      <c r="K32" s="33" t="str">
        <f t="shared" si="4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/>
      <c r="I33" s="62"/>
      <c r="J33" s="40" t="str">
        <f t="shared" si="3"/>
        <v/>
      </c>
      <c r="K33" s="41" t="str">
        <f t="shared" si="4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/>
      <c r="I34" s="61"/>
      <c r="J34" s="32" t="str">
        <f t="shared" si="3"/>
        <v/>
      </c>
      <c r="K34" s="33" t="str">
        <f t="shared" si="4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/>
      <c r="I35" s="62"/>
      <c r="J35" s="40" t="str">
        <f t="shared" si="3"/>
        <v/>
      </c>
      <c r="K35" s="41" t="str">
        <f t="shared" si="4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/>
      <c r="I36" s="61"/>
      <c r="J36" s="32" t="str">
        <f t="shared" si="3"/>
        <v/>
      </c>
      <c r="K36" s="33" t="str">
        <f t="shared" si="4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/>
      <c r="I37" s="62"/>
      <c r="J37" s="40" t="str">
        <f t="shared" si="3"/>
        <v/>
      </c>
      <c r="K37" s="41" t="str">
        <f t="shared" si="4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/>
      <c r="I38" s="61"/>
      <c r="J38" s="32" t="str">
        <f t="shared" si="3"/>
        <v/>
      </c>
      <c r="K38" s="33" t="str">
        <f t="shared" si="4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/>
      <c r="I39" s="62"/>
      <c r="J39" s="40" t="str">
        <f t="shared" si="3"/>
        <v/>
      </c>
      <c r="K39" s="41" t="str">
        <f t="shared" si="4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/>
      <c r="I40" s="61"/>
      <c r="J40" s="32" t="str">
        <f t="shared" si="3"/>
        <v/>
      </c>
      <c r="K40" s="33" t="str">
        <f t="shared" si="4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/>
      <c r="I41" s="62"/>
      <c r="J41" s="40" t="str">
        <f t="shared" si="3"/>
        <v/>
      </c>
      <c r="K41" s="41" t="str">
        <f t="shared" si="4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/>
      <c r="I42" s="61"/>
      <c r="J42" s="32" t="str">
        <f t="shared" si="3"/>
        <v/>
      </c>
      <c r="K42" s="33" t="str">
        <f t="shared" si="4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/>
      <c r="I43" s="62"/>
      <c r="J43" s="40" t="str">
        <f t="shared" si="3"/>
        <v/>
      </c>
      <c r="K43" s="41" t="str">
        <f t="shared" si="4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/>
      <c r="I44" s="61"/>
      <c r="J44" s="32" t="str">
        <f t="shared" si="3"/>
        <v/>
      </c>
      <c r="K44" s="33" t="str">
        <f t="shared" si="4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11"/>
      <c r="B58" s="11"/>
      <c r="C58" s="11"/>
      <c r="D58" s="11"/>
      <c r="E58" s="11"/>
      <c r="F58" s="11"/>
      <c r="G58" s="11"/>
      <c r="I58" s="63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11"/>
      <c r="B59" s="11"/>
      <c r="C59" s="11"/>
      <c r="D59" s="11"/>
      <c r="E59" s="11"/>
      <c r="F59" s="11"/>
      <c r="G59" s="11"/>
      <c r="I59" s="63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11"/>
      <c r="B60" s="11"/>
      <c r="C60" s="11"/>
      <c r="D60" s="11"/>
      <c r="E60" s="11"/>
      <c r="F60" s="11"/>
      <c r="G60" s="11"/>
      <c r="I60" s="63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11"/>
      <c r="B61" s="11"/>
      <c r="C61" s="11"/>
      <c r="D61" s="11"/>
      <c r="E61" s="11"/>
      <c r="F61" s="11"/>
      <c r="G61" s="11"/>
      <c r="I61" s="63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11"/>
      <c r="B62" s="11"/>
      <c r="C62" s="11"/>
      <c r="D62" s="11"/>
      <c r="E62" s="11"/>
      <c r="F62" s="11"/>
      <c r="G62" s="11"/>
      <c r="I62" s="63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I63" s="63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I64" s="63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I65" s="63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I66" s="63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I67" s="63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I68" s="63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I69" s="63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I70" s="63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I71" s="63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I72" s="63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I73" s="63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I74" s="63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I75" s="63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I76" s="63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I77" s="63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I78" s="63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I79" s="63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I80" s="63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I81" s="63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I82" s="63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I83" s="63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I84" s="63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I85" s="63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I86" s="63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I87" s="63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I88" s="63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I89" s="63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I90" s="63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I91" s="63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I92" s="63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I93" s="63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I94" s="63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I95" s="63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I96" s="63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I97" s="6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I98" s="6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I99" s="6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I100" s="6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I101" s="6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I102" s="6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I103" s="6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I104" s="6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I105" s="6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I106" s="6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I107" s="6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I108" s="6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I109" s="6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I110" s="6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I111" s="6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I112" s="6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I113" s="6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I114" s="6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I115" s="63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I116" s="63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I117" s="63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I118" s="63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I119" s="63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I120" s="63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I121" s="63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I122" s="63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I123" s="63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I124" s="63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I125" s="63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I126" s="63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I127" s="63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I128" s="63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I129" s="63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I130" s="63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I131" s="63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I132" s="63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I133" s="63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I134" s="63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I135" s="63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I136" s="63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I137" s="63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I138" s="63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I139" s="63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I140" s="63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I141" s="63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I142" s="63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I143" s="6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I144" s="6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I145" s="63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I146" s="63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I147" s="63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I148" s="63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I149" s="63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I150" s="63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I151" s="63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I152" s="63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I153" s="63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I154" s="63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I155" s="63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I156" s="63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I157" s="63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I158" s="63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I159" s="63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I160" s="63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I161" s="63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I162" s="63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I163" s="63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I164" s="63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I165" s="63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I166" s="63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I167" s="63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I168" s="63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I169" s="63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I170" s="63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I171" s="63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I172" s="63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I173" s="63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I174" s="63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I175" s="63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I176" s="63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I177" s="63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I178" s="63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I179" s="63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I180" s="63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I181" s="63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I182" s="63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I183" s="63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I184" s="63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I185" s="63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I186" s="63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I187" s="63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I188" s="63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I189" s="63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I190" s="63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I191" s="63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I192" s="63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I193" s="63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I194" s="63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I195" s="63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I196" s="63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I197" s="63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I198" s="63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I199" s="63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I200" s="63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I201" s="63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I202" s="63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I203" s="63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I204" s="63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I205" s="63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I206" s="63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I207" s="63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I208" s="63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I209" s="63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I210" s="63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I211" s="63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I212" s="63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I213" s="63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I214" s="63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I215" s="63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I216" s="63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I217" s="63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I218" s="63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I219" s="63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I220" s="63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I221" s="63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I222" s="63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I223" s="63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I224" s="63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I225" s="63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I226" s="63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I227" s="63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I228" s="63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I229" s="63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I230" s="63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I231" s="63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I232" s="63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I233" s="63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I234" s="63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I235" s="63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I236" s="63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I237" s="63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I238" s="63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I239" s="63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I240" s="63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I241" s="63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I242" s="63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I243" s="63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I244" s="63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5:E48">
    <cfRule type="cellIs" dxfId="2" priority="3" operator="notBetween">
      <formula>0</formula>
      <formula>10</formula>
    </cfRule>
  </conditionalFormatting>
  <conditionalFormatting sqref="B4:E44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72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64" t="s">
        <v>45</v>
      </c>
      <c r="C3" s="64" t="s">
        <v>46</v>
      </c>
      <c r="D3" s="64" t="s">
        <v>47</v>
      </c>
      <c r="E3" s="64" t="s">
        <v>48</v>
      </c>
      <c r="F3" s="6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66" t="str">
        <f>ALNS!A4</f>
        <v>Ana Beatriz de Araújo Abrantes</v>
      </c>
      <c r="B4" s="42">
        <v>8.5</v>
      </c>
      <c r="C4" s="28"/>
      <c r="D4" s="28"/>
      <c r="E4" s="28"/>
      <c r="F4" s="29">
        <f t="shared" ref="F4:F44" si="1">IF(A4&lt;&gt;"",SUM(B4:E4),)</f>
        <v>8.5</v>
      </c>
      <c r="G4" s="67">
        <f t="shared" ref="G4:G44" si="2">IFERROR(IF(F4&gt;=0,AVERAGE(B4:E4),""),"")</f>
        <v>8.5</v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68" t="str">
        <f>ALNS!A5</f>
        <v>Ana Clara Lauriano Gomes dos Santos</v>
      </c>
      <c r="B5" s="56">
        <v>8.5</v>
      </c>
      <c r="C5" s="36"/>
      <c r="D5" s="36"/>
      <c r="E5" s="36"/>
      <c r="F5" s="37">
        <f t="shared" si="1"/>
        <v>8.5</v>
      </c>
      <c r="G5" s="69">
        <f t="shared" si="2"/>
        <v>8.5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66" t="str">
        <f>ALNS!A6</f>
        <v>Ângelo Miguéias Dantas Gomes</v>
      </c>
      <c r="B6" s="42">
        <v>8.0</v>
      </c>
      <c r="C6" s="28"/>
      <c r="D6" s="28"/>
      <c r="E6" s="28"/>
      <c r="F6" s="29">
        <f t="shared" si="1"/>
        <v>8</v>
      </c>
      <c r="G6" s="67">
        <f t="shared" si="2"/>
        <v>8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68" t="str">
        <f>ALNS!A7</f>
        <v>Arthur Leite Silva Pereira</v>
      </c>
      <c r="B7" s="56">
        <v>7.5</v>
      </c>
      <c r="C7" s="36"/>
      <c r="D7" s="36"/>
      <c r="E7" s="36"/>
      <c r="F7" s="37">
        <f t="shared" si="1"/>
        <v>7.5</v>
      </c>
      <c r="G7" s="69">
        <f t="shared" si="2"/>
        <v>7.5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66" t="str">
        <f>ALNS!A8</f>
        <v>Bianca Santos Lima</v>
      </c>
      <c r="B8" s="42">
        <v>8.5</v>
      </c>
      <c r="C8" s="28"/>
      <c r="D8" s="28"/>
      <c r="E8" s="28"/>
      <c r="F8" s="29">
        <f t="shared" si="1"/>
        <v>8.5</v>
      </c>
      <c r="G8" s="67">
        <f t="shared" si="2"/>
        <v>8.5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68" t="str">
        <f>ALNS!A9</f>
        <v>Clarisse Sousa Alves</v>
      </c>
      <c r="B9" s="56">
        <v>7.0</v>
      </c>
      <c r="C9" s="36"/>
      <c r="D9" s="36"/>
      <c r="E9" s="36"/>
      <c r="F9" s="37">
        <f t="shared" si="1"/>
        <v>7</v>
      </c>
      <c r="G9" s="69">
        <f t="shared" si="2"/>
        <v>7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66" t="str">
        <f>ALNS!A10</f>
        <v>Daví Barbosa Garcia</v>
      </c>
      <c r="B10" s="42">
        <v>5.2</v>
      </c>
      <c r="C10" s="28"/>
      <c r="D10" s="28"/>
      <c r="E10" s="28"/>
      <c r="F10" s="29">
        <f t="shared" si="1"/>
        <v>5.2</v>
      </c>
      <c r="G10" s="67">
        <f t="shared" si="2"/>
        <v>5.2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68" t="str">
        <f>ALNS!A11</f>
        <v>Eduarda da Silva Raposo</v>
      </c>
      <c r="B11" s="56">
        <v>9.0</v>
      </c>
      <c r="C11" s="36"/>
      <c r="D11" s="36"/>
      <c r="E11" s="36"/>
      <c r="F11" s="37">
        <f t="shared" si="1"/>
        <v>9</v>
      </c>
      <c r="G11" s="69">
        <f t="shared" si="2"/>
        <v>9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66" t="str">
        <f>ALNS!A12</f>
        <v>Emilly Michele Santos Meira</v>
      </c>
      <c r="B12" s="42">
        <v>10.0</v>
      </c>
      <c r="C12" s="28"/>
      <c r="D12" s="28"/>
      <c r="E12" s="28"/>
      <c r="F12" s="29">
        <f t="shared" si="1"/>
        <v>10</v>
      </c>
      <c r="G12" s="67">
        <f t="shared" si="2"/>
        <v>10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68" t="str">
        <f>ALNS!A13</f>
        <v>Emilly Nathália Pereira Tavares</v>
      </c>
      <c r="B13" s="56">
        <v>8.7</v>
      </c>
      <c r="C13" s="36"/>
      <c r="D13" s="36"/>
      <c r="E13" s="36"/>
      <c r="F13" s="37">
        <f t="shared" si="1"/>
        <v>8.7</v>
      </c>
      <c r="G13" s="69">
        <f t="shared" si="2"/>
        <v>8.7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66" t="str">
        <f>ALNS!A14</f>
        <v>Evillyn Isadora da Silva</v>
      </c>
      <c r="B14" s="42">
        <v>8.5</v>
      </c>
      <c r="C14" s="28"/>
      <c r="D14" s="28"/>
      <c r="E14" s="28"/>
      <c r="F14" s="29">
        <f t="shared" si="1"/>
        <v>8.5</v>
      </c>
      <c r="G14" s="67">
        <f t="shared" si="2"/>
        <v>8.5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68" t="str">
        <f>ALNS!A15</f>
        <v>Gabriela Cavalcante dos Santos</v>
      </c>
      <c r="B15" s="56">
        <v>8.5</v>
      </c>
      <c r="C15" s="36"/>
      <c r="D15" s="36"/>
      <c r="E15" s="36"/>
      <c r="F15" s="37">
        <f t="shared" si="1"/>
        <v>8.5</v>
      </c>
      <c r="G15" s="69">
        <f t="shared" si="2"/>
        <v>8.5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66" t="str">
        <f>ALNS!A16</f>
        <v>Giullia Borges Martins de Oliveira</v>
      </c>
      <c r="B16" s="42">
        <v>7.5</v>
      </c>
      <c r="C16" s="28"/>
      <c r="D16" s="28"/>
      <c r="E16" s="28"/>
      <c r="F16" s="29">
        <f t="shared" si="1"/>
        <v>7.5</v>
      </c>
      <c r="G16" s="67">
        <f t="shared" si="2"/>
        <v>7.5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68" t="str">
        <f>ALNS!A17</f>
        <v>Guilherme Cândido da Silva Rodrigues</v>
      </c>
      <c r="B17" s="56">
        <v>8.0</v>
      </c>
      <c r="C17" s="36"/>
      <c r="D17" s="36"/>
      <c r="E17" s="36"/>
      <c r="F17" s="37">
        <f t="shared" si="1"/>
        <v>8</v>
      </c>
      <c r="G17" s="69">
        <f t="shared" si="2"/>
        <v>8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66" t="str">
        <f>ALNS!A18</f>
        <v>Ingrid Cavalcanti Rangel</v>
      </c>
      <c r="B18" s="42">
        <v>0.0</v>
      </c>
      <c r="C18" s="28"/>
      <c r="D18" s="28"/>
      <c r="E18" s="28"/>
      <c r="F18" s="29">
        <f t="shared" si="1"/>
        <v>0</v>
      </c>
      <c r="G18" s="67">
        <f t="shared" si="2"/>
        <v>0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68" t="str">
        <f>ALNS!A19</f>
        <v>Ingryd Keittyanne Sales Arruda</v>
      </c>
      <c r="B19" s="56">
        <v>7.0</v>
      </c>
      <c r="C19" s="36"/>
      <c r="D19" s="36"/>
      <c r="E19" s="36"/>
      <c r="F19" s="37">
        <f t="shared" si="1"/>
        <v>7</v>
      </c>
      <c r="G19" s="69">
        <f t="shared" si="2"/>
        <v>7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66" t="str">
        <f>ALNS!A20</f>
        <v>Isaac de Oliveira Alves</v>
      </c>
      <c r="B20" s="42">
        <v>7.5</v>
      </c>
      <c r="C20" s="28"/>
      <c r="D20" s="28"/>
      <c r="E20" s="28"/>
      <c r="F20" s="29">
        <f t="shared" si="1"/>
        <v>7.5</v>
      </c>
      <c r="G20" s="67">
        <f t="shared" si="2"/>
        <v>7.5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68" t="str">
        <f>ALNS!A21</f>
        <v>Júlia Mariana Clementino Oliveira</v>
      </c>
      <c r="B21" s="56">
        <v>5.0</v>
      </c>
      <c r="C21" s="36"/>
      <c r="D21" s="36"/>
      <c r="E21" s="36"/>
      <c r="F21" s="37">
        <f t="shared" si="1"/>
        <v>5</v>
      </c>
      <c r="G21" s="69">
        <f t="shared" si="2"/>
        <v>5</v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66" t="str">
        <f>ALNS!A22</f>
        <v>Letícia Carvalho Silva Farias</v>
      </c>
      <c r="B22" s="42">
        <v>7.5</v>
      </c>
      <c r="C22" s="28"/>
      <c r="D22" s="28"/>
      <c r="E22" s="28"/>
      <c r="F22" s="29">
        <f t="shared" si="1"/>
        <v>7.5</v>
      </c>
      <c r="G22" s="67">
        <f t="shared" si="2"/>
        <v>7.5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68" t="str">
        <f>ALNS!A23</f>
        <v>Lindsay Sofie Araujo Alves</v>
      </c>
      <c r="B23" s="56">
        <v>6.0</v>
      </c>
      <c r="C23" s="36"/>
      <c r="D23" s="36"/>
      <c r="E23" s="36"/>
      <c r="F23" s="37">
        <f t="shared" si="1"/>
        <v>6</v>
      </c>
      <c r="G23" s="69">
        <f t="shared" si="2"/>
        <v>6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66" t="str">
        <f>ALNS!A24</f>
        <v>Lívia Araújo Farias</v>
      </c>
      <c r="B24" s="42">
        <v>6.5</v>
      </c>
      <c r="C24" s="28"/>
      <c r="D24" s="28"/>
      <c r="E24" s="28"/>
      <c r="F24" s="29">
        <f t="shared" si="1"/>
        <v>6.5</v>
      </c>
      <c r="G24" s="67">
        <f t="shared" si="2"/>
        <v>6.5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68" t="str">
        <f>ALNS!A25</f>
        <v>Luana Rodrigues Guedes da Silva</v>
      </c>
      <c r="B25" s="56">
        <v>8.5</v>
      </c>
      <c r="C25" s="36"/>
      <c r="D25" s="36"/>
      <c r="E25" s="36"/>
      <c r="F25" s="37">
        <f t="shared" si="1"/>
        <v>8.5</v>
      </c>
      <c r="G25" s="69">
        <f t="shared" si="2"/>
        <v>8.5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66" t="str">
        <f>ALNS!A26</f>
        <v>Maria Clara de Oliveira Souza</v>
      </c>
      <c r="B26" s="42">
        <v>9.0</v>
      </c>
      <c r="C26" s="28"/>
      <c r="D26" s="28"/>
      <c r="E26" s="28"/>
      <c r="F26" s="29">
        <f t="shared" si="1"/>
        <v>9</v>
      </c>
      <c r="G26" s="67">
        <f t="shared" si="2"/>
        <v>9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68" t="str">
        <f>ALNS!A27</f>
        <v>Maria Eduarda de Castro Reis</v>
      </c>
      <c r="B27" s="56">
        <v>7.0</v>
      </c>
      <c r="C27" s="36"/>
      <c r="D27" s="36"/>
      <c r="E27" s="36"/>
      <c r="F27" s="37">
        <f t="shared" si="1"/>
        <v>7</v>
      </c>
      <c r="G27" s="69">
        <f t="shared" si="2"/>
        <v>7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17"/>
      <c r="P27" s="17"/>
      <c r="Q27" s="18"/>
      <c r="R27" s="18"/>
      <c r="S27" s="18"/>
      <c r="T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66" t="str">
        <f>ALNS!A28</f>
        <v>Maria Fernanda Pires de Farias</v>
      </c>
      <c r="B28" s="42">
        <v>9.0</v>
      </c>
      <c r="C28" s="28"/>
      <c r="D28" s="28"/>
      <c r="E28" s="28"/>
      <c r="F28" s="29">
        <f t="shared" si="1"/>
        <v>9</v>
      </c>
      <c r="G28" s="67">
        <f t="shared" si="2"/>
        <v>9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68" t="str">
        <f>ALNS!A29</f>
        <v>Maria Helena Rodrigues de Oliveira</v>
      </c>
      <c r="B29" s="56">
        <v>7.0</v>
      </c>
      <c r="C29" s="36"/>
      <c r="D29" s="36"/>
      <c r="E29" s="36"/>
      <c r="F29" s="37">
        <f t="shared" si="1"/>
        <v>7</v>
      </c>
      <c r="G29" s="69">
        <f t="shared" si="2"/>
        <v>7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17"/>
      <c r="P29" s="17"/>
      <c r="Q29" s="18"/>
      <c r="R29" s="18"/>
      <c r="S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66" t="str">
        <f>ALNS!A30</f>
        <v>Maria Heloisa Ferreira dos Santos</v>
      </c>
      <c r="B30" s="42">
        <v>7.5</v>
      </c>
      <c r="C30" s="28"/>
      <c r="D30" s="28"/>
      <c r="E30" s="28"/>
      <c r="F30" s="29">
        <f t="shared" si="1"/>
        <v>7.5</v>
      </c>
      <c r="G30" s="67">
        <f t="shared" si="2"/>
        <v>7.5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8"/>
      <c r="R30" s="18"/>
      <c r="S30" s="18"/>
      <c r="T30" s="18"/>
      <c r="AA30" s="18"/>
      <c r="AB30" s="18"/>
      <c r="AC30" s="18"/>
      <c r="AD30" s="18"/>
      <c r="AE30" s="18"/>
      <c r="AF30" s="18"/>
      <c r="AG30" s="18"/>
    </row>
    <row r="31" ht="15.75" customHeight="1">
      <c r="A31" s="68" t="str">
        <f>ALNS!A31</f>
        <v>Maria Laura Santros Ferreira</v>
      </c>
      <c r="B31" s="56">
        <v>7.0</v>
      </c>
      <c r="C31" s="36"/>
      <c r="D31" s="36"/>
      <c r="E31" s="36"/>
      <c r="F31" s="37">
        <f t="shared" si="1"/>
        <v>7</v>
      </c>
      <c r="G31" s="69">
        <f t="shared" si="2"/>
        <v>7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18"/>
      <c r="R31" s="18"/>
      <c r="S31" s="18"/>
      <c r="T31" s="18"/>
      <c r="AA31" s="18"/>
      <c r="AB31" s="18"/>
      <c r="AC31" s="18"/>
      <c r="AD31" s="18"/>
      <c r="AE31" s="18"/>
      <c r="AF31" s="18"/>
      <c r="AG31" s="18"/>
    </row>
    <row r="32" ht="15.75" customHeight="1">
      <c r="A32" s="66" t="str">
        <f>ALNS!A32</f>
        <v>Mariana Carvalho Silva Farias</v>
      </c>
      <c r="B32" s="42">
        <v>6.5</v>
      </c>
      <c r="C32" s="28"/>
      <c r="D32" s="28"/>
      <c r="E32" s="28"/>
      <c r="F32" s="70">
        <f t="shared" si="1"/>
        <v>6.5</v>
      </c>
      <c r="G32" s="30">
        <f t="shared" si="2"/>
        <v>6.5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8"/>
      <c r="R32" s="18"/>
      <c r="S32" s="18"/>
      <c r="T32" s="18"/>
      <c r="AA32" s="18"/>
      <c r="AB32" s="18"/>
      <c r="AC32" s="18"/>
      <c r="AD32" s="18"/>
      <c r="AE32" s="18"/>
      <c r="AF32" s="18"/>
      <c r="AG32" s="18"/>
    </row>
    <row r="33" ht="15.75" customHeight="1">
      <c r="A33" s="35" t="str">
        <f>ALNS!A33</f>
        <v>Mirely Santana Farias</v>
      </c>
      <c r="B33" s="56">
        <v>8.0</v>
      </c>
      <c r="C33" s="36"/>
      <c r="D33" s="36"/>
      <c r="E33" s="36"/>
      <c r="F33" s="37">
        <f t="shared" si="1"/>
        <v>8</v>
      </c>
      <c r="G33" s="38">
        <f t="shared" si="2"/>
        <v>8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T33" s="18"/>
      <c r="AA33" s="18"/>
      <c r="AB33" s="18"/>
      <c r="AC33" s="18"/>
      <c r="AD33" s="18"/>
      <c r="AE33" s="18"/>
      <c r="AF33" s="18"/>
      <c r="AG33" s="18"/>
    </row>
    <row r="34" ht="15.75" customHeight="1">
      <c r="A34" s="27" t="str">
        <f>ALNS!A34</f>
        <v>Nicolas samuel Bezerra de Souza</v>
      </c>
      <c r="B34" s="42">
        <v>5.5</v>
      </c>
      <c r="C34" s="28"/>
      <c r="D34" s="28"/>
      <c r="E34" s="28"/>
      <c r="F34" s="29">
        <f t="shared" si="1"/>
        <v>5.5</v>
      </c>
      <c r="G34" s="30">
        <f t="shared" si="2"/>
        <v>5.5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35" t="str">
        <f>ALNS!A35</f>
        <v>Rafaelle Kymmi Carvalho Melo</v>
      </c>
      <c r="B35" s="56">
        <v>7.0</v>
      </c>
      <c r="C35" s="36"/>
      <c r="D35" s="36"/>
      <c r="E35" s="36"/>
      <c r="F35" s="37">
        <f t="shared" si="1"/>
        <v>7</v>
      </c>
      <c r="G35" s="38">
        <f t="shared" si="2"/>
        <v>7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27" t="str">
        <f>ALNS!A36</f>
        <v>Raquel Silva Arnaud da Silva</v>
      </c>
      <c r="B36" s="42">
        <v>4.0</v>
      </c>
      <c r="C36" s="28"/>
      <c r="D36" s="28"/>
      <c r="E36" s="28"/>
      <c r="F36" s="29">
        <f t="shared" si="1"/>
        <v>4</v>
      </c>
      <c r="G36" s="30">
        <f t="shared" si="2"/>
        <v>4</v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35" t="str">
        <f>ALNS!A37</f>
        <v>Rayssa Lima Travassos de Albuquerque</v>
      </c>
      <c r="B37" s="56">
        <v>8.3</v>
      </c>
      <c r="C37" s="36"/>
      <c r="D37" s="36"/>
      <c r="E37" s="36"/>
      <c r="F37" s="37">
        <f t="shared" si="1"/>
        <v>8.3</v>
      </c>
      <c r="G37" s="38">
        <f t="shared" si="2"/>
        <v>8.3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27" t="str">
        <f>ALNS!A38</f>
        <v>Rhanna Nicolle Santos Silva</v>
      </c>
      <c r="B38" s="42">
        <v>9.0</v>
      </c>
      <c r="C38" s="28"/>
      <c r="D38" s="28"/>
      <c r="E38" s="28"/>
      <c r="F38" s="29">
        <f t="shared" si="1"/>
        <v>9</v>
      </c>
      <c r="G38" s="30">
        <f t="shared" si="2"/>
        <v>9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35" t="str">
        <f>ALNS!A39</f>
        <v>Sara Clara Oliveira Farias</v>
      </c>
      <c r="B39" s="56">
        <v>8.0</v>
      </c>
      <c r="C39" s="36"/>
      <c r="D39" s="36"/>
      <c r="E39" s="36"/>
      <c r="F39" s="37">
        <f t="shared" si="1"/>
        <v>8</v>
      </c>
      <c r="G39" s="38">
        <f t="shared" si="2"/>
        <v>8</v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27" t="str">
        <f>ALNS!A40</f>
        <v>Sarah Evelyn Albuquerque da Silva</v>
      </c>
      <c r="B40" s="42">
        <v>8.0</v>
      </c>
      <c r="C40" s="28"/>
      <c r="D40" s="28"/>
      <c r="E40" s="28"/>
      <c r="F40" s="29">
        <f t="shared" si="1"/>
        <v>8</v>
      </c>
      <c r="G40" s="30">
        <f t="shared" si="2"/>
        <v>8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35" t="str">
        <f>ALNS!A41</f>
        <v>Thays Emanuelly Laureano Silva</v>
      </c>
      <c r="B41" s="42">
        <v>7.5</v>
      </c>
      <c r="C41" s="28"/>
      <c r="D41" s="28"/>
      <c r="E41" s="28"/>
      <c r="F41" s="37">
        <f t="shared" si="1"/>
        <v>7.5</v>
      </c>
      <c r="G41" s="38">
        <f t="shared" si="2"/>
        <v>7.5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27" t="str">
        <f>ALNS!A42</f>
        <v>Víctor Gabriel Souza Rocha de Lemos</v>
      </c>
      <c r="B42" s="42">
        <v>8.5</v>
      </c>
      <c r="C42" s="28"/>
      <c r="D42" s="28"/>
      <c r="E42" s="28"/>
      <c r="F42" s="29">
        <f t="shared" si="1"/>
        <v>8.5</v>
      </c>
      <c r="G42" s="30">
        <f t="shared" si="2"/>
        <v>8.5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35" t="str">
        <f>ALNS!A43</f>
        <v>Yamille Guimarães da Silva</v>
      </c>
      <c r="B43" s="56">
        <v>9.5</v>
      </c>
      <c r="C43" s="36"/>
      <c r="D43" s="36"/>
      <c r="E43" s="36"/>
      <c r="F43" s="37">
        <f t="shared" si="1"/>
        <v>9.5</v>
      </c>
      <c r="G43" s="38">
        <f t="shared" si="2"/>
        <v>9.5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27" t="str">
        <f>ALNS!A44</f>
        <v>Yasmin da Silva Mouzinho</v>
      </c>
      <c r="B44" s="42">
        <v>7.0</v>
      </c>
      <c r="C44" s="28"/>
      <c r="D44" s="28"/>
      <c r="E44" s="28"/>
      <c r="F44" s="29">
        <f t="shared" si="1"/>
        <v>7</v>
      </c>
      <c r="G44" s="30">
        <f t="shared" si="2"/>
        <v>7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</row>
    <row r="52" ht="15.75" hidden="1" customHeight="1">
      <c r="A52" s="11"/>
      <c r="B52" s="11"/>
      <c r="C52" s="11"/>
      <c r="D52" s="11"/>
      <c r="E52" s="11"/>
      <c r="F52" s="11"/>
      <c r="G52" s="11"/>
      <c r="L52" s="2"/>
      <c r="M52" s="2"/>
      <c r="N52" s="2"/>
      <c r="O52" s="2"/>
      <c r="P52" s="2"/>
    </row>
    <row r="53" ht="15.75" hidden="1" customHeight="1">
      <c r="A53" s="11"/>
      <c r="B53" s="11"/>
      <c r="C53" s="11"/>
      <c r="D53" s="11"/>
      <c r="E53" s="11"/>
      <c r="F53" s="11"/>
      <c r="G53" s="11"/>
      <c r="L53" s="2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18"/>
      <c r="R87" s="18"/>
      <c r="T87" s="18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18"/>
      <c r="R88" s="18"/>
      <c r="S88" s="18"/>
      <c r="U88" s="18"/>
      <c r="V88" s="18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18"/>
      <c r="R89" s="18"/>
      <c r="S89" s="18"/>
      <c r="U89" s="18"/>
      <c r="V89" s="18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71"/>
      <c r="P97" s="71"/>
      <c r="Q97" s="72"/>
      <c r="R97" s="72"/>
      <c r="S97" s="7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71"/>
      <c r="P98" s="71"/>
      <c r="Q98" s="72"/>
      <c r="R98" s="72"/>
      <c r="S98" s="7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71"/>
      <c r="P99" s="71"/>
      <c r="Q99" s="72"/>
      <c r="R99" s="72"/>
      <c r="S99" s="7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71"/>
      <c r="P100" s="71"/>
      <c r="Q100" s="72"/>
      <c r="R100" s="72"/>
      <c r="S100" s="7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71"/>
      <c r="P101" s="71"/>
      <c r="Q101" s="72"/>
      <c r="R101" s="72"/>
      <c r="S101" s="7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71"/>
      <c r="P102" s="71"/>
      <c r="Q102" s="72"/>
      <c r="R102" s="72"/>
      <c r="S102" s="7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71"/>
      <c r="P103" s="71"/>
      <c r="Q103" s="72"/>
      <c r="R103" s="72"/>
      <c r="S103" s="7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71"/>
      <c r="P104" s="71"/>
      <c r="Q104" s="72"/>
      <c r="R104" s="72"/>
      <c r="S104" s="7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71"/>
      <c r="P105" s="71"/>
      <c r="Q105" s="72"/>
      <c r="R105" s="72"/>
      <c r="S105" s="7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71"/>
      <c r="P106" s="71"/>
      <c r="Q106" s="72"/>
      <c r="R106" s="72"/>
      <c r="S106" s="7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71"/>
      <c r="P107" s="71"/>
      <c r="Q107" s="72"/>
      <c r="R107" s="72"/>
      <c r="S107" s="7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71"/>
      <c r="P108" s="71"/>
      <c r="Q108" s="72"/>
      <c r="R108" s="72"/>
      <c r="S108" s="7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71"/>
      <c r="P109" s="71"/>
      <c r="Q109" s="72"/>
      <c r="R109" s="72"/>
      <c r="S109" s="7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71"/>
      <c r="P110" s="71"/>
      <c r="Q110" s="72"/>
      <c r="R110" s="72"/>
      <c r="S110" s="7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71"/>
      <c r="P111" s="71"/>
      <c r="Q111" s="72"/>
      <c r="R111" s="72"/>
      <c r="S111" s="7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71"/>
      <c r="P112" s="71"/>
      <c r="Q112" s="72"/>
      <c r="R112" s="72"/>
      <c r="S112" s="7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71"/>
      <c r="P113" s="71"/>
      <c r="Q113" s="72"/>
      <c r="R113" s="72"/>
      <c r="S113" s="7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71"/>
      <c r="P114" s="71"/>
      <c r="Q114" s="72"/>
      <c r="R114" s="72"/>
      <c r="S114" s="7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71"/>
      <c r="P115" s="71"/>
      <c r="Q115" s="72"/>
      <c r="R115" s="72"/>
      <c r="S115" s="7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71"/>
      <c r="P116" s="71"/>
      <c r="Q116" s="72"/>
      <c r="R116" s="72"/>
      <c r="S116" s="7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71"/>
      <c r="P117" s="71"/>
      <c r="Q117" s="72"/>
      <c r="R117" s="72"/>
      <c r="S117" s="7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71"/>
      <c r="P118" s="71"/>
      <c r="Q118" s="72"/>
      <c r="R118" s="72"/>
      <c r="S118" s="7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71"/>
      <c r="P119" s="71"/>
      <c r="Q119" s="72"/>
      <c r="R119" s="72"/>
      <c r="S119" s="7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71"/>
      <c r="P120" s="71"/>
      <c r="Q120" s="72"/>
      <c r="R120" s="72"/>
      <c r="S120" s="7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71"/>
      <c r="P121" s="71"/>
      <c r="Q121" s="72"/>
      <c r="R121" s="72"/>
      <c r="S121" s="7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71"/>
      <c r="P122" s="71"/>
      <c r="Q122" s="72"/>
      <c r="R122" s="72"/>
      <c r="S122" s="7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71"/>
      <c r="P123" s="71"/>
      <c r="Q123" s="72"/>
      <c r="R123" s="72"/>
      <c r="S123" s="7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71"/>
      <c r="P124" s="71"/>
      <c r="Q124" s="72"/>
      <c r="R124" s="72"/>
      <c r="S124" s="7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71"/>
      <c r="P125" s="71"/>
      <c r="Q125" s="72"/>
      <c r="R125" s="72"/>
      <c r="S125" s="7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71"/>
      <c r="P126" s="71"/>
      <c r="Q126" s="72"/>
      <c r="R126" s="72"/>
      <c r="S126" s="7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71"/>
      <c r="P127" s="71"/>
      <c r="Q127" s="72"/>
      <c r="R127" s="72"/>
      <c r="S127" s="7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71"/>
      <c r="P128" s="71"/>
      <c r="Q128" s="72"/>
      <c r="R128" s="72"/>
      <c r="S128" s="7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71"/>
      <c r="P129" s="71"/>
      <c r="Q129" s="72"/>
      <c r="R129" s="72"/>
      <c r="S129" s="7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71"/>
      <c r="P130" s="71"/>
      <c r="Q130" s="72"/>
      <c r="R130" s="72"/>
      <c r="S130" s="7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71"/>
      <c r="P131" s="71"/>
      <c r="Q131" s="72"/>
      <c r="R131" s="72"/>
      <c r="S131" s="7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71"/>
      <c r="P132" s="71"/>
      <c r="Q132" s="72"/>
      <c r="R132" s="72"/>
      <c r="S132" s="7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71"/>
      <c r="P133" s="71"/>
      <c r="Q133" s="72"/>
      <c r="R133" s="72"/>
      <c r="S133" s="7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71"/>
      <c r="P134" s="71"/>
      <c r="Q134" s="72"/>
      <c r="R134" s="72"/>
      <c r="S134" s="7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71"/>
      <c r="P135" s="71"/>
      <c r="Q135" s="72"/>
      <c r="R135" s="72"/>
      <c r="S135" s="7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71"/>
      <c r="P136" s="71"/>
      <c r="Q136" s="72"/>
      <c r="R136" s="72"/>
      <c r="S136" s="7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71"/>
      <c r="P137" s="71"/>
      <c r="Q137" s="72"/>
      <c r="R137" s="72"/>
      <c r="S137" s="7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71"/>
      <c r="P138" s="71"/>
      <c r="Q138" s="72"/>
      <c r="R138" s="72"/>
      <c r="S138" s="7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71"/>
      <c r="P139" s="71"/>
      <c r="Q139" s="72"/>
      <c r="R139" s="72"/>
      <c r="S139" s="7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71"/>
      <c r="P140" s="71"/>
      <c r="Q140" s="72"/>
      <c r="R140" s="72"/>
      <c r="S140" s="7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71"/>
      <c r="P141" s="71"/>
      <c r="Q141" s="72"/>
      <c r="R141" s="72"/>
      <c r="S141" s="7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71"/>
      <c r="P142" s="71"/>
      <c r="Q142" s="72"/>
      <c r="R142" s="72"/>
      <c r="S142" s="7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71"/>
      <c r="P143" s="71"/>
      <c r="Q143" s="72"/>
      <c r="R143" s="72"/>
      <c r="S143" s="7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71"/>
      <c r="P144" s="71"/>
      <c r="Q144" s="72"/>
      <c r="R144" s="72"/>
      <c r="S144" s="7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71"/>
      <c r="P145" s="71"/>
      <c r="Q145" s="72"/>
      <c r="R145" s="72"/>
      <c r="S145" s="7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71"/>
      <c r="P146" s="71"/>
      <c r="Q146" s="72"/>
      <c r="R146" s="72"/>
      <c r="S146" s="7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71"/>
      <c r="P147" s="71"/>
      <c r="Q147" s="72"/>
      <c r="R147" s="72"/>
      <c r="S147" s="7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71"/>
      <c r="P148" s="71"/>
      <c r="Q148" s="72"/>
      <c r="R148" s="72"/>
      <c r="S148" s="7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71"/>
      <c r="P149" s="71"/>
      <c r="Q149" s="72"/>
      <c r="R149" s="72"/>
      <c r="S149" s="7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71"/>
      <c r="P150" s="71"/>
      <c r="Q150" s="72"/>
      <c r="R150" s="72"/>
      <c r="S150" s="7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71"/>
      <c r="P151" s="71"/>
      <c r="Q151" s="72"/>
      <c r="R151" s="72"/>
      <c r="S151" s="7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71"/>
      <c r="P152" s="71"/>
      <c r="Q152" s="72"/>
      <c r="R152" s="72"/>
      <c r="S152" s="7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71"/>
      <c r="P153" s="71"/>
      <c r="Q153" s="72"/>
      <c r="R153" s="72"/>
      <c r="S153" s="7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71"/>
      <c r="P154" s="71"/>
      <c r="Q154" s="72"/>
      <c r="R154" s="72"/>
      <c r="S154" s="7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71"/>
      <c r="P155" s="71"/>
      <c r="Q155" s="72"/>
      <c r="R155" s="72"/>
      <c r="S155" s="7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71"/>
      <c r="P156" s="71"/>
      <c r="Q156" s="72"/>
      <c r="R156" s="72"/>
      <c r="S156" s="7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71"/>
      <c r="P157" s="71"/>
      <c r="Q157" s="72"/>
      <c r="R157" s="72"/>
      <c r="S157" s="7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71"/>
      <c r="P158" s="71"/>
      <c r="Q158" s="72"/>
      <c r="R158" s="72"/>
      <c r="S158" s="7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71"/>
      <c r="P159" s="71"/>
      <c r="Q159" s="72"/>
      <c r="R159" s="72"/>
      <c r="S159" s="7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71"/>
      <c r="P160" s="71"/>
      <c r="Q160" s="72"/>
      <c r="R160" s="72"/>
      <c r="S160" s="7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71"/>
      <c r="P161" s="71"/>
      <c r="Q161" s="72"/>
      <c r="R161" s="72"/>
      <c r="S161" s="7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71"/>
      <c r="P162" s="71"/>
      <c r="Q162" s="72"/>
      <c r="R162" s="72"/>
      <c r="S162" s="7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71"/>
      <c r="P163" s="71"/>
      <c r="Q163" s="72"/>
      <c r="R163" s="72"/>
      <c r="S163" s="7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71"/>
      <c r="P164" s="71"/>
      <c r="Q164" s="72"/>
      <c r="R164" s="72"/>
      <c r="S164" s="7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71"/>
      <c r="P165" s="71"/>
      <c r="Q165" s="72"/>
      <c r="R165" s="72"/>
      <c r="S165" s="7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71"/>
      <c r="P166" s="71"/>
      <c r="Q166" s="72"/>
      <c r="R166" s="72"/>
      <c r="S166" s="7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71"/>
      <c r="P167" s="71"/>
      <c r="Q167" s="72"/>
      <c r="R167" s="72"/>
      <c r="S167" s="7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71"/>
      <c r="P168" s="71"/>
      <c r="Q168" s="72"/>
      <c r="R168" s="72"/>
      <c r="S168" s="7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71"/>
      <c r="P169" s="71"/>
      <c r="Q169" s="72"/>
      <c r="R169" s="72"/>
      <c r="S169" s="7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71"/>
      <c r="P170" s="71"/>
      <c r="Q170" s="72"/>
      <c r="R170" s="72"/>
      <c r="S170" s="7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71"/>
      <c r="P171" s="71"/>
      <c r="Q171" s="72"/>
      <c r="R171" s="72"/>
      <c r="S171" s="7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71"/>
      <c r="P172" s="71"/>
      <c r="Q172" s="72"/>
      <c r="R172" s="72"/>
      <c r="S172" s="7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71"/>
      <c r="P173" s="71"/>
      <c r="Q173" s="72"/>
      <c r="R173" s="72"/>
      <c r="S173" s="7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71"/>
      <c r="P174" s="71"/>
      <c r="Q174" s="72"/>
      <c r="R174" s="72"/>
      <c r="S174" s="7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71"/>
      <c r="P175" s="71"/>
      <c r="Q175" s="72"/>
      <c r="R175" s="72"/>
      <c r="S175" s="7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71"/>
      <c r="P176" s="71"/>
      <c r="Q176" s="72"/>
      <c r="R176" s="72"/>
      <c r="S176" s="7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71"/>
      <c r="P177" s="71"/>
      <c r="Q177" s="72"/>
      <c r="R177" s="72"/>
      <c r="S177" s="7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71"/>
      <c r="P178" s="71"/>
      <c r="Q178" s="72"/>
      <c r="R178" s="72"/>
      <c r="S178" s="7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71"/>
      <c r="P179" s="71"/>
      <c r="Q179" s="72"/>
      <c r="R179" s="72"/>
      <c r="S179" s="7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71"/>
      <c r="P180" s="71"/>
      <c r="Q180" s="72"/>
      <c r="R180" s="72"/>
      <c r="S180" s="7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71"/>
      <c r="P181" s="71"/>
      <c r="Q181" s="72"/>
      <c r="R181" s="72"/>
      <c r="S181" s="7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71"/>
      <c r="P182" s="71"/>
      <c r="Q182" s="72"/>
      <c r="R182" s="72"/>
      <c r="S182" s="7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71"/>
      <c r="P183" s="71"/>
      <c r="Q183" s="72"/>
      <c r="R183" s="72"/>
      <c r="S183" s="7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71"/>
      <c r="P184" s="71"/>
      <c r="Q184" s="72"/>
      <c r="R184" s="72"/>
      <c r="S184" s="7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71"/>
      <c r="P185" s="71"/>
      <c r="Q185" s="72"/>
      <c r="R185" s="72"/>
      <c r="S185" s="7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71"/>
      <c r="P186" s="71"/>
      <c r="Q186" s="72"/>
      <c r="R186" s="72"/>
      <c r="S186" s="7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71"/>
      <c r="P187" s="71"/>
      <c r="Q187" s="72"/>
      <c r="R187" s="72"/>
      <c r="S187" s="7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71"/>
      <c r="P188" s="71"/>
      <c r="Q188" s="72"/>
      <c r="R188" s="72"/>
      <c r="S188" s="7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71"/>
      <c r="P189" s="71"/>
      <c r="Q189" s="72"/>
      <c r="R189" s="72"/>
      <c r="S189" s="7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71"/>
      <c r="P190" s="71"/>
      <c r="Q190" s="72"/>
      <c r="R190" s="72"/>
      <c r="S190" s="7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71"/>
      <c r="P191" s="71"/>
      <c r="Q191" s="72"/>
      <c r="R191" s="72"/>
      <c r="S191" s="7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71"/>
      <c r="P192" s="71"/>
      <c r="Q192" s="72"/>
      <c r="R192" s="72"/>
      <c r="S192" s="7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71"/>
      <c r="P193" s="71"/>
      <c r="Q193" s="72"/>
      <c r="R193" s="72"/>
      <c r="S193" s="7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71"/>
      <c r="P194" s="71"/>
      <c r="Q194" s="72"/>
      <c r="R194" s="72"/>
      <c r="S194" s="7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71"/>
      <c r="P195" s="71"/>
      <c r="Q195" s="72"/>
      <c r="R195" s="72"/>
      <c r="S195" s="7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71"/>
      <c r="P196" s="71"/>
      <c r="Q196" s="72"/>
      <c r="R196" s="72"/>
      <c r="S196" s="7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71"/>
      <c r="P197" s="71"/>
      <c r="Q197" s="72"/>
      <c r="R197" s="72"/>
      <c r="S197" s="7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71"/>
      <c r="P198" s="71"/>
      <c r="Q198" s="72"/>
      <c r="R198" s="72"/>
      <c r="S198" s="7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71"/>
      <c r="P199" s="71"/>
      <c r="Q199" s="72"/>
      <c r="R199" s="72"/>
      <c r="S199" s="7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71"/>
      <c r="P200" s="71"/>
      <c r="Q200" s="72"/>
      <c r="R200" s="72"/>
      <c r="S200" s="7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71"/>
      <c r="P201" s="71"/>
      <c r="Q201" s="72"/>
      <c r="R201" s="72"/>
      <c r="S201" s="7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71"/>
      <c r="P202" s="71"/>
      <c r="Q202" s="72"/>
      <c r="R202" s="72"/>
      <c r="S202" s="7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71"/>
      <c r="P203" s="71"/>
      <c r="Q203" s="72"/>
      <c r="R203" s="72"/>
      <c r="S203" s="7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71"/>
      <c r="P204" s="71"/>
      <c r="Q204" s="72"/>
      <c r="R204" s="72"/>
      <c r="S204" s="7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71"/>
      <c r="P205" s="71"/>
      <c r="Q205" s="72"/>
      <c r="R205" s="72"/>
      <c r="S205" s="7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71"/>
      <c r="P206" s="71"/>
      <c r="Q206" s="72"/>
      <c r="R206" s="72"/>
      <c r="S206" s="7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71"/>
      <c r="P207" s="71"/>
      <c r="Q207" s="72"/>
      <c r="R207" s="72"/>
      <c r="S207" s="7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71"/>
      <c r="P208" s="71"/>
      <c r="Q208" s="72"/>
      <c r="R208" s="72"/>
      <c r="S208" s="7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71"/>
      <c r="P209" s="71"/>
      <c r="Q209" s="72"/>
      <c r="R209" s="72"/>
      <c r="S209" s="7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71"/>
      <c r="P210" s="71"/>
      <c r="Q210" s="72"/>
      <c r="R210" s="72"/>
      <c r="S210" s="7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71"/>
      <c r="P211" s="71"/>
      <c r="Q211" s="72"/>
      <c r="R211" s="72"/>
      <c r="S211" s="7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71"/>
      <c r="P212" s="71"/>
      <c r="Q212" s="72"/>
      <c r="R212" s="72"/>
      <c r="S212" s="7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71"/>
      <c r="P213" s="71"/>
      <c r="Q213" s="72"/>
      <c r="R213" s="72"/>
      <c r="S213" s="7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71"/>
      <c r="P214" s="71"/>
      <c r="Q214" s="72"/>
      <c r="R214" s="72"/>
      <c r="S214" s="7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71"/>
      <c r="P215" s="71"/>
      <c r="Q215" s="72"/>
      <c r="R215" s="72"/>
      <c r="S215" s="7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71"/>
      <c r="P216" s="71"/>
      <c r="Q216" s="72"/>
      <c r="R216" s="72"/>
      <c r="S216" s="7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71"/>
      <c r="P217" s="71"/>
      <c r="Q217" s="72"/>
      <c r="R217" s="72"/>
      <c r="S217" s="7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71"/>
      <c r="P218" s="71"/>
      <c r="Q218" s="72"/>
      <c r="R218" s="72"/>
      <c r="S218" s="7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71"/>
      <c r="P219" s="71"/>
      <c r="Q219" s="72"/>
      <c r="R219" s="72"/>
      <c r="S219" s="7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71"/>
      <c r="P220" s="71"/>
      <c r="Q220" s="72"/>
      <c r="R220" s="72"/>
      <c r="S220" s="7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71"/>
      <c r="P221" s="71"/>
      <c r="Q221" s="72"/>
      <c r="R221" s="72"/>
      <c r="S221" s="7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71"/>
      <c r="P222" s="71"/>
      <c r="Q222" s="72"/>
      <c r="R222" s="72"/>
      <c r="S222" s="7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71"/>
      <c r="P223" s="71"/>
      <c r="Q223" s="72"/>
      <c r="R223" s="72"/>
      <c r="S223" s="7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71"/>
      <c r="P224" s="71"/>
      <c r="Q224" s="72"/>
      <c r="R224" s="72"/>
      <c r="S224" s="7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71"/>
      <c r="P225" s="71"/>
      <c r="Q225" s="72"/>
      <c r="R225" s="72"/>
      <c r="S225" s="72"/>
    </row>
    <row r="226" ht="15.75" hidden="1" customHeight="1">
      <c r="L226" s="2"/>
      <c r="M226" s="2"/>
      <c r="N226" s="2"/>
      <c r="O226" s="71"/>
      <c r="P226" s="71"/>
      <c r="Q226" s="72"/>
      <c r="R226" s="72"/>
      <c r="S226" s="72"/>
    </row>
    <row r="227" ht="15.75" hidden="1" customHeight="1">
      <c r="L227" s="2"/>
      <c r="M227" s="2"/>
      <c r="N227" s="2"/>
      <c r="O227" s="71"/>
      <c r="P227" s="71"/>
      <c r="Q227" s="72"/>
      <c r="R227" s="72"/>
      <c r="S227" s="72"/>
    </row>
    <row r="228" ht="15.75" hidden="1" customHeight="1">
      <c r="L228" s="2"/>
      <c r="M228" s="2"/>
      <c r="N228" s="2"/>
      <c r="O228" s="71"/>
      <c r="P228" s="71"/>
      <c r="Q228" s="72"/>
      <c r="R228" s="72"/>
      <c r="S228" s="72"/>
    </row>
    <row r="229" ht="15.75" hidden="1" customHeight="1">
      <c r="L229" s="2"/>
      <c r="M229" s="2"/>
      <c r="N229" s="2"/>
      <c r="O229" s="71"/>
      <c r="P229" s="71"/>
      <c r="Q229" s="72"/>
      <c r="R229" s="72"/>
      <c r="S229" s="72"/>
    </row>
    <row r="230" ht="15.75" hidden="1" customHeight="1">
      <c r="L230" s="2"/>
      <c r="M230" s="2"/>
      <c r="N230" s="2"/>
      <c r="O230" s="71"/>
      <c r="P230" s="71"/>
      <c r="Q230" s="72"/>
      <c r="R230" s="72"/>
      <c r="S230" s="72"/>
    </row>
    <row r="231" ht="15.75" hidden="1" customHeight="1">
      <c r="L231" s="2"/>
      <c r="M231" s="2"/>
      <c r="N231" s="2"/>
      <c r="O231" s="71"/>
      <c r="P231" s="71"/>
      <c r="Q231" s="72"/>
      <c r="R231" s="72"/>
      <c r="S231" s="72"/>
    </row>
    <row r="232" ht="15.75" hidden="1" customHeight="1">
      <c r="L232" s="2"/>
      <c r="M232" s="2"/>
      <c r="N232" s="2"/>
      <c r="O232" s="71"/>
      <c r="P232" s="71"/>
      <c r="Q232" s="72"/>
      <c r="R232" s="72"/>
      <c r="S232" s="72"/>
    </row>
    <row r="233" ht="15.75" hidden="1" customHeight="1">
      <c r="L233" s="2"/>
      <c r="M233" s="2"/>
      <c r="N233" s="2"/>
      <c r="O233" s="71"/>
      <c r="P233" s="71"/>
      <c r="Q233" s="72"/>
      <c r="R233" s="72"/>
      <c r="S233" s="72"/>
    </row>
    <row r="234" ht="15.75" hidden="1" customHeight="1">
      <c r="L234" s="2"/>
      <c r="M234" s="2"/>
      <c r="N234" s="2"/>
      <c r="O234" s="71"/>
      <c r="P234" s="71"/>
      <c r="Q234" s="72"/>
      <c r="R234" s="72"/>
      <c r="S234" s="72"/>
    </row>
    <row r="235" ht="15.75" hidden="1" customHeight="1">
      <c r="L235" s="2"/>
      <c r="M235" s="2"/>
      <c r="N235" s="2"/>
      <c r="O235" s="71"/>
      <c r="P235" s="71"/>
      <c r="Q235" s="72"/>
      <c r="R235" s="72"/>
      <c r="S235" s="72"/>
    </row>
    <row r="236" ht="15.75" hidden="1" customHeight="1">
      <c r="L236" s="2"/>
      <c r="M236" s="2"/>
      <c r="N236" s="2"/>
      <c r="O236" s="71"/>
      <c r="P236" s="71"/>
      <c r="Q236" s="72"/>
      <c r="R236" s="72"/>
      <c r="S236" s="72"/>
    </row>
    <row r="237" ht="15.75" hidden="1" customHeight="1">
      <c r="L237" s="2"/>
      <c r="M237" s="2"/>
      <c r="N237" s="2"/>
      <c r="O237" s="71"/>
      <c r="P237" s="71"/>
      <c r="Q237" s="72"/>
      <c r="R237" s="72"/>
      <c r="S237" s="72"/>
    </row>
    <row r="238" ht="15.75" hidden="1" customHeight="1">
      <c r="L238" s="2"/>
      <c r="M238" s="2"/>
      <c r="N238" s="2"/>
      <c r="O238" s="71"/>
      <c r="P238" s="71"/>
      <c r="Q238" s="72"/>
      <c r="R238" s="72"/>
      <c r="S238" s="72"/>
    </row>
    <row r="239" ht="15.75" hidden="1" customHeight="1">
      <c r="L239" s="2"/>
      <c r="M239" s="2"/>
      <c r="N239" s="2"/>
      <c r="O239" s="71"/>
      <c r="P239" s="71"/>
      <c r="Q239" s="72"/>
      <c r="R239" s="72"/>
      <c r="S239" s="72"/>
    </row>
    <row r="240" ht="15.75" hidden="1" customHeight="1">
      <c r="L240" s="2"/>
      <c r="M240" s="2"/>
      <c r="N240" s="2"/>
      <c r="O240" s="71"/>
      <c r="P240" s="71"/>
      <c r="Q240" s="72"/>
      <c r="R240" s="72"/>
      <c r="S240" s="72"/>
    </row>
    <row r="241" ht="15.75" hidden="1" customHeight="1">
      <c r="L241" s="2"/>
      <c r="M241" s="2"/>
      <c r="N241" s="2"/>
      <c r="O241" s="71"/>
      <c r="P241" s="71"/>
      <c r="Q241" s="72"/>
      <c r="R241" s="72"/>
      <c r="S241" s="72"/>
    </row>
    <row r="242" ht="15.75" hidden="1" customHeight="1">
      <c r="L242" s="2"/>
      <c r="M242" s="2"/>
      <c r="N242" s="2"/>
      <c r="O242" s="71"/>
      <c r="P242" s="71"/>
      <c r="Q242" s="72"/>
      <c r="R242" s="72"/>
      <c r="S242" s="72"/>
    </row>
    <row r="243" ht="15.75" hidden="1" customHeight="1">
      <c r="L243" s="2"/>
      <c r="M243" s="2"/>
      <c r="N243" s="2"/>
      <c r="O243" s="71"/>
      <c r="P243" s="71"/>
      <c r="Q243" s="72"/>
      <c r="R243" s="72"/>
      <c r="S243" s="72"/>
    </row>
    <row r="244" ht="15.75" hidden="1" customHeight="1">
      <c r="L244" s="2"/>
      <c r="M244" s="2"/>
      <c r="N244" s="2"/>
      <c r="O244" s="71"/>
      <c r="P244" s="71"/>
      <c r="Q244" s="72"/>
      <c r="R244" s="72"/>
      <c r="S244" s="7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73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42">
        <v>6.8</v>
      </c>
      <c r="C4" s="28"/>
      <c r="D4" s="28"/>
      <c r="E4" s="28"/>
      <c r="F4" s="29">
        <f t="shared" ref="F4:F44" si="1">IF(A4&lt;&gt;"",SUM(B4:E4),)</f>
        <v>6.8</v>
      </c>
      <c r="G4" s="30">
        <f t="shared" ref="G4:G44" si="2">IFERROR(IF(F4&gt;=0,AVERAGE(B4:E4),""),"")</f>
        <v>6.8</v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56">
        <v>6.0</v>
      </c>
      <c r="C5" s="36"/>
      <c r="D5" s="36"/>
      <c r="E5" s="36"/>
      <c r="F5" s="37">
        <f t="shared" si="1"/>
        <v>6</v>
      </c>
      <c r="G5" s="38">
        <f t="shared" si="2"/>
        <v>6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42">
        <v>5.2</v>
      </c>
      <c r="C6" s="28"/>
      <c r="D6" s="28"/>
      <c r="E6" s="28"/>
      <c r="F6" s="29">
        <f t="shared" si="1"/>
        <v>5.2</v>
      </c>
      <c r="G6" s="30">
        <f t="shared" si="2"/>
        <v>5.2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56">
        <v>5.0</v>
      </c>
      <c r="C7" s="36"/>
      <c r="D7" s="36"/>
      <c r="E7" s="36"/>
      <c r="F7" s="37">
        <f t="shared" si="1"/>
        <v>5</v>
      </c>
      <c r="G7" s="38">
        <f t="shared" si="2"/>
        <v>5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42">
        <v>5.8</v>
      </c>
      <c r="C8" s="28"/>
      <c r="D8" s="28"/>
      <c r="E8" s="28"/>
      <c r="F8" s="29">
        <f t="shared" si="1"/>
        <v>5.8</v>
      </c>
      <c r="G8" s="30">
        <f t="shared" si="2"/>
        <v>5.8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56">
        <v>6.3</v>
      </c>
      <c r="C9" s="36"/>
      <c r="D9" s="36"/>
      <c r="E9" s="36"/>
      <c r="F9" s="37">
        <f t="shared" si="1"/>
        <v>6.3</v>
      </c>
      <c r="G9" s="38">
        <f t="shared" si="2"/>
        <v>6.3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42">
        <v>1.3</v>
      </c>
      <c r="C10" s="28"/>
      <c r="D10" s="28"/>
      <c r="E10" s="28"/>
      <c r="F10" s="29">
        <f t="shared" si="1"/>
        <v>1.3</v>
      </c>
      <c r="G10" s="30">
        <f t="shared" si="2"/>
        <v>1.3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56">
        <v>6.8</v>
      </c>
      <c r="C11" s="36"/>
      <c r="D11" s="36"/>
      <c r="E11" s="36"/>
      <c r="F11" s="37">
        <f t="shared" si="1"/>
        <v>6.8</v>
      </c>
      <c r="G11" s="38">
        <f t="shared" si="2"/>
        <v>6.8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42">
        <v>7.7</v>
      </c>
      <c r="C12" s="28"/>
      <c r="D12" s="28"/>
      <c r="E12" s="28"/>
      <c r="F12" s="29">
        <f t="shared" si="1"/>
        <v>7.7</v>
      </c>
      <c r="G12" s="30">
        <f t="shared" si="2"/>
        <v>7.7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56">
        <v>5.7</v>
      </c>
      <c r="C13" s="36"/>
      <c r="D13" s="36"/>
      <c r="E13" s="36"/>
      <c r="F13" s="37">
        <f t="shared" si="1"/>
        <v>5.7</v>
      </c>
      <c r="G13" s="38">
        <f t="shared" si="2"/>
        <v>5.7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42">
        <v>4.5</v>
      </c>
      <c r="C14" s="28"/>
      <c r="D14" s="28"/>
      <c r="E14" s="28"/>
      <c r="F14" s="29">
        <f t="shared" si="1"/>
        <v>4.5</v>
      </c>
      <c r="G14" s="30">
        <f t="shared" si="2"/>
        <v>4.5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56">
        <v>6.3</v>
      </c>
      <c r="C17" s="36"/>
      <c r="D17" s="36"/>
      <c r="E17" s="36"/>
      <c r="F17" s="37">
        <f t="shared" si="1"/>
        <v>6.3</v>
      </c>
      <c r="G17" s="38">
        <f t="shared" si="2"/>
        <v>6.3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56">
        <v>6.3</v>
      </c>
      <c r="C19" s="36"/>
      <c r="D19" s="36"/>
      <c r="E19" s="36"/>
      <c r="F19" s="37">
        <f t="shared" si="1"/>
        <v>6.3</v>
      </c>
      <c r="G19" s="38">
        <f t="shared" si="2"/>
        <v>6.3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42">
        <v>5.8</v>
      </c>
      <c r="C20" s="28"/>
      <c r="D20" s="28"/>
      <c r="E20" s="28"/>
      <c r="F20" s="29">
        <f t="shared" si="1"/>
        <v>5.8</v>
      </c>
      <c r="G20" s="30">
        <f t="shared" si="2"/>
        <v>5.8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44" t="str">
        <f>ALNS!A21</f>
        <v>Júlia Mariana Clementino Oliveira</v>
      </c>
      <c r="B21" s="56">
        <v>5.0</v>
      </c>
      <c r="C21" s="36"/>
      <c r="D21" s="36"/>
      <c r="E21" s="36"/>
      <c r="F21" s="29">
        <f t="shared" si="1"/>
        <v>5</v>
      </c>
      <c r="G21" s="30">
        <f t="shared" si="2"/>
        <v>5</v>
      </c>
      <c r="H21" s="29" t="str">
        <f t="shared" si="3"/>
        <v/>
      </c>
      <c r="I21" s="31"/>
      <c r="J21" s="32" t="str">
        <f t="shared" si="4"/>
        <v/>
      </c>
      <c r="K21" s="33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42">
        <v>6.3</v>
      </c>
      <c r="C22" s="28"/>
      <c r="D22" s="28"/>
      <c r="E22" s="28"/>
      <c r="F22" s="29">
        <f t="shared" si="1"/>
        <v>6.3</v>
      </c>
      <c r="G22" s="30">
        <f t="shared" si="2"/>
        <v>6.3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56">
        <v>6.0</v>
      </c>
      <c r="C23" s="36"/>
      <c r="D23" s="36"/>
      <c r="E23" s="36"/>
      <c r="F23" s="37">
        <f t="shared" si="1"/>
        <v>6</v>
      </c>
      <c r="G23" s="38">
        <f t="shared" si="2"/>
        <v>6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56">
        <v>7.5</v>
      </c>
      <c r="C25" s="36"/>
      <c r="D25" s="36"/>
      <c r="E25" s="36"/>
      <c r="F25" s="37">
        <f t="shared" si="1"/>
        <v>7.5</v>
      </c>
      <c r="G25" s="38">
        <f t="shared" si="2"/>
        <v>7.5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42">
        <v>8.0</v>
      </c>
      <c r="C26" s="28"/>
      <c r="D26" s="28"/>
      <c r="E26" s="28"/>
      <c r="F26" s="29">
        <f t="shared" si="1"/>
        <v>8</v>
      </c>
      <c r="G26" s="30">
        <f t="shared" si="2"/>
        <v>8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2"/>
      <c r="V26" s="2"/>
      <c r="W26" s="2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56">
        <v>4.8</v>
      </c>
      <c r="C27" s="36"/>
      <c r="D27" s="36"/>
      <c r="E27" s="36"/>
      <c r="F27" s="37">
        <f t="shared" si="1"/>
        <v>4.8</v>
      </c>
      <c r="G27" s="38">
        <f t="shared" si="2"/>
        <v>4.8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7"/>
      <c r="R27" s="17"/>
      <c r="S27" s="17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42">
        <v>9.5</v>
      </c>
      <c r="C28" s="28"/>
      <c r="D28" s="28"/>
      <c r="E28" s="28"/>
      <c r="F28" s="29">
        <f t="shared" si="1"/>
        <v>9.5</v>
      </c>
      <c r="G28" s="30">
        <f t="shared" si="2"/>
        <v>9.5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7"/>
      <c r="R28" s="17"/>
      <c r="S28" s="17"/>
      <c r="T28" s="2"/>
      <c r="U28" s="2"/>
      <c r="V28" s="2"/>
      <c r="W28" s="2"/>
      <c r="X28" s="2"/>
      <c r="Y28" s="2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56">
        <v>4.8</v>
      </c>
      <c r="C29" s="36"/>
      <c r="D29" s="36"/>
      <c r="E29" s="36"/>
      <c r="F29" s="37">
        <f t="shared" si="1"/>
        <v>4.8</v>
      </c>
      <c r="G29" s="38">
        <f t="shared" si="2"/>
        <v>4.8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42">
        <v>6.2</v>
      </c>
      <c r="C30" s="28"/>
      <c r="D30" s="28"/>
      <c r="E30" s="28"/>
      <c r="F30" s="29">
        <f t="shared" si="1"/>
        <v>6.2</v>
      </c>
      <c r="G30" s="30">
        <f t="shared" si="2"/>
        <v>6.2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56">
        <v>5.7</v>
      </c>
      <c r="C31" s="36"/>
      <c r="D31" s="36"/>
      <c r="E31" s="36"/>
      <c r="F31" s="37">
        <f t="shared" si="1"/>
        <v>5.7</v>
      </c>
      <c r="G31" s="38">
        <f t="shared" si="2"/>
        <v>5.7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7"/>
      <c r="R31" s="17"/>
      <c r="S31" s="17"/>
      <c r="T31" s="2"/>
      <c r="U31" s="2"/>
      <c r="V31" s="2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42">
        <v>6.3</v>
      </c>
      <c r="C32" s="28"/>
      <c r="D32" s="28"/>
      <c r="E32" s="28"/>
      <c r="F32" s="29">
        <f t="shared" si="1"/>
        <v>6.3</v>
      </c>
      <c r="G32" s="30">
        <f t="shared" si="2"/>
        <v>6.3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56">
        <v>5.7</v>
      </c>
      <c r="C33" s="36"/>
      <c r="D33" s="36"/>
      <c r="E33" s="36"/>
      <c r="F33" s="37">
        <f t="shared" si="1"/>
        <v>5.7</v>
      </c>
      <c r="G33" s="38">
        <f t="shared" si="2"/>
        <v>5.7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42">
        <v>4.5</v>
      </c>
      <c r="C34" s="28"/>
      <c r="D34" s="28"/>
      <c r="E34" s="28"/>
      <c r="F34" s="29">
        <f t="shared" si="1"/>
        <v>4.5</v>
      </c>
      <c r="G34" s="30">
        <f t="shared" si="2"/>
        <v>4.5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56">
        <v>6.0</v>
      </c>
      <c r="C35" s="36"/>
      <c r="D35" s="36"/>
      <c r="E35" s="36"/>
      <c r="F35" s="37">
        <f t="shared" si="1"/>
        <v>6</v>
      </c>
      <c r="G35" s="38">
        <f t="shared" si="2"/>
        <v>6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42">
        <v>4.8</v>
      </c>
      <c r="C36" s="28"/>
      <c r="D36" s="28"/>
      <c r="E36" s="28"/>
      <c r="F36" s="29">
        <f t="shared" si="1"/>
        <v>4.8</v>
      </c>
      <c r="G36" s="30">
        <f t="shared" si="2"/>
        <v>4.8</v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2"/>
    </row>
    <row r="37" ht="15.75" customHeight="1">
      <c r="A37" s="46" t="str">
        <f>ALNS!A37</f>
        <v>Rayssa Lima Travassos de Albuquerque</v>
      </c>
      <c r="B37" s="56">
        <v>6.5</v>
      </c>
      <c r="C37" s="36"/>
      <c r="D37" s="36"/>
      <c r="E37" s="36"/>
      <c r="F37" s="37">
        <f t="shared" si="1"/>
        <v>6.5</v>
      </c>
      <c r="G37" s="38">
        <f t="shared" si="2"/>
        <v>6.5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42">
        <v>6.0</v>
      </c>
      <c r="C38" s="28"/>
      <c r="D38" s="28"/>
      <c r="E38" s="28"/>
      <c r="F38" s="29">
        <f t="shared" si="1"/>
        <v>6</v>
      </c>
      <c r="G38" s="30">
        <f t="shared" si="2"/>
        <v>6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56">
        <v>6.2</v>
      </c>
      <c r="C39" s="36"/>
      <c r="D39" s="36"/>
      <c r="E39" s="36"/>
      <c r="F39" s="37">
        <f t="shared" si="1"/>
        <v>6.2</v>
      </c>
      <c r="G39" s="38">
        <f t="shared" si="2"/>
        <v>6.2</v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2"/>
      <c r="AE39" s="2"/>
      <c r="AF39" s="2"/>
      <c r="AG39" s="2"/>
    </row>
    <row r="40" ht="15.75" customHeight="1">
      <c r="A40" s="48" t="str">
        <f>ALNS!A40</f>
        <v>Sarah Evelyn Albuquerque da Silva</v>
      </c>
      <c r="B40" s="42">
        <v>6.5</v>
      </c>
      <c r="C40" s="28"/>
      <c r="D40" s="28"/>
      <c r="E40" s="28"/>
      <c r="F40" s="29">
        <f t="shared" si="1"/>
        <v>6.5</v>
      </c>
      <c r="G40" s="30">
        <f t="shared" si="2"/>
        <v>6.5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2"/>
      <c r="AC40" s="2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42">
        <v>5.0</v>
      </c>
      <c r="C41" s="28"/>
      <c r="D41" s="28"/>
      <c r="E41" s="28"/>
      <c r="F41" s="37">
        <f t="shared" si="1"/>
        <v>5</v>
      </c>
      <c r="G41" s="38">
        <f t="shared" si="2"/>
        <v>5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42">
        <v>10.0</v>
      </c>
      <c r="C42" s="28"/>
      <c r="D42" s="28"/>
      <c r="E42" s="28"/>
      <c r="F42" s="29">
        <f t="shared" si="1"/>
        <v>10</v>
      </c>
      <c r="G42" s="30">
        <f t="shared" si="2"/>
        <v>10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56">
        <v>6.3</v>
      </c>
      <c r="C43" s="36"/>
      <c r="D43" s="36"/>
      <c r="E43" s="36"/>
      <c r="F43" s="37">
        <f t="shared" si="1"/>
        <v>6.3</v>
      </c>
      <c r="G43" s="38">
        <f t="shared" si="2"/>
        <v>6.3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42">
        <v>4.7</v>
      </c>
      <c r="C44" s="28"/>
      <c r="D44" s="28"/>
      <c r="E44" s="28"/>
      <c r="F44" s="29">
        <f t="shared" si="1"/>
        <v>4.7</v>
      </c>
      <c r="G44" s="30">
        <f t="shared" si="2"/>
        <v>4.7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17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2"/>
      <c r="AA52" s="17"/>
      <c r="AB52" s="17"/>
      <c r="AC52" s="17"/>
      <c r="AD52" s="17"/>
      <c r="AE52" s="17"/>
      <c r="AF52" s="17"/>
      <c r="AG52" s="17"/>
    </row>
    <row r="53" ht="15.75" hidden="1" customHeight="1">
      <c r="A53" s="11"/>
      <c r="B53" s="11"/>
      <c r="C53" s="11"/>
      <c r="D53" s="11"/>
      <c r="E53" s="11"/>
      <c r="F53" s="11"/>
      <c r="G53" s="11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1"/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2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11"/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11"/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2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11"/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2"/>
      <c r="Y79" s="2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"/>
      <c r="Y80" s="2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2"/>
      <c r="AF88" s="2"/>
      <c r="AG88" s="2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2"/>
      <c r="AF89" s="2"/>
      <c r="AG89" s="2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2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2"/>
      <c r="AC91" s="2"/>
      <c r="AD91" s="2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2"/>
      <c r="AC92" s="2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43</v>
      </c>
      <c r="B1" s="14" t="s">
        <v>74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2"/>
    </row>
    <row r="4">
      <c r="A4" s="27" t="str">
        <f>ALNS!A4</f>
        <v>Ana Beatriz de Araújo Abrantes</v>
      </c>
      <c r="B4" s="42">
        <v>10.0</v>
      </c>
      <c r="C4" s="28"/>
      <c r="D4" s="28"/>
      <c r="E4" s="28"/>
      <c r="F4" s="29">
        <f t="shared" ref="F4:F44" si="1">IF(A4&lt;&gt;"",SUM(B4:E4),)</f>
        <v>10</v>
      </c>
      <c r="G4" s="30">
        <f t="shared" ref="G4:G44" si="2">IFERROR(IF(F4&gt;=0,AVERAGE(B4:E4),""),"")</f>
        <v>10</v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2"/>
    </row>
    <row r="5">
      <c r="A5" s="35" t="str">
        <f>ALNS!A5</f>
        <v>Ana Clara Lauriano Gomes dos Santos</v>
      </c>
      <c r="B5" s="56">
        <v>7.0</v>
      </c>
      <c r="C5" s="36"/>
      <c r="D5" s="36"/>
      <c r="E5" s="36"/>
      <c r="F5" s="37">
        <f t="shared" si="1"/>
        <v>7</v>
      </c>
      <c r="G5" s="38">
        <f t="shared" si="2"/>
        <v>7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</row>
    <row r="6">
      <c r="A6" s="27" t="str">
        <f>ALNS!A6</f>
        <v>Ângelo Miguéias Dantas Gomes</v>
      </c>
      <c r="B6" s="42">
        <v>9.0</v>
      </c>
      <c r="C6" s="28"/>
      <c r="D6" s="28"/>
      <c r="E6" s="28"/>
      <c r="F6" s="29">
        <f t="shared" si="1"/>
        <v>9</v>
      </c>
      <c r="G6" s="30">
        <f t="shared" si="2"/>
        <v>9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</row>
    <row r="7">
      <c r="A7" s="35" t="str">
        <f>ALNS!A7</f>
        <v>Arthur Leite Silva Pereira</v>
      </c>
      <c r="B7" s="56">
        <v>8.0</v>
      </c>
      <c r="C7" s="36"/>
      <c r="D7" s="36"/>
      <c r="E7" s="36"/>
      <c r="F7" s="37">
        <f t="shared" si="1"/>
        <v>8</v>
      </c>
      <c r="G7" s="38">
        <f t="shared" si="2"/>
        <v>8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</row>
    <row r="8">
      <c r="A8" s="27" t="str">
        <f>ALNS!A8</f>
        <v>Bianca Santos Lima</v>
      </c>
      <c r="B8" s="42">
        <v>10.0</v>
      </c>
      <c r="C8" s="28"/>
      <c r="D8" s="28"/>
      <c r="E8" s="28"/>
      <c r="F8" s="29">
        <f t="shared" si="1"/>
        <v>10</v>
      </c>
      <c r="G8" s="30">
        <f t="shared" si="2"/>
        <v>10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</row>
    <row r="9">
      <c r="A9" s="35" t="str">
        <f>ALNS!A9</f>
        <v>Clarisse Sousa Alves</v>
      </c>
      <c r="B9" s="56">
        <v>10.0</v>
      </c>
      <c r="C9" s="36"/>
      <c r="D9" s="36"/>
      <c r="E9" s="36"/>
      <c r="F9" s="37">
        <f t="shared" si="1"/>
        <v>10</v>
      </c>
      <c r="G9" s="38">
        <f t="shared" si="2"/>
        <v>10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</row>
    <row r="11">
      <c r="A11" s="35" t="str">
        <f>ALNS!A11</f>
        <v>Eduarda da Silva Raposo</v>
      </c>
      <c r="B11" s="56">
        <v>10.0</v>
      </c>
      <c r="C11" s="36"/>
      <c r="D11" s="36"/>
      <c r="E11" s="36"/>
      <c r="F11" s="37">
        <f t="shared" si="1"/>
        <v>10</v>
      </c>
      <c r="G11" s="38">
        <f t="shared" si="2"/>
        <v>10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</row>
    <row r="12">
      <c r="A12" s="27" t="str">
        <f>ALNS!A12</f>
        <v>Emilly Michele Santos Meira</v>
      </c>
      <c r="B12" s="42">
        <v>10.0</v>
      </c>
      <c r="C12" s="28"/>
      <c r="D12" s="28"/>
      <c r="E12" s="28"/>
      <c r="F12" s="29">
        <f t="shared" si="1"/>
        <v>10</v>
      </c>
      <c r="G12" s="30">
        <f t="shared" si="2"/>
        <v>10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</row>
    <row r="13">
      <c r="A13" s="35" t="str">
        <f>ALNS!A13</f>
        <v>Emilly Nathália Pereira Tavares</v>
      </c>
      <c r="B13" s="56">
        <v>10.0</v>
      </c>
      <c r="C13" s="36"/>
      <c r="D13" s="36"/>
      <c r="E13" s="36"/>
      <c r="F13" s="37">
        <f t="shared" si="1"/>
        <v>10</v>
      </c>
      <c r="G13" s="38">
        <f t="shared" si="2"/>
        <v>10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</row>
    <row r="14">
      <c r="A14" s="27" t="str">
        <f>ALNS!A14</f>
        <v>Evillyn Isadora da Silva</v>
      </c>
      <c r="B14" s="42">
        <v>9.0</v>
      </c>
      <c r="C14" s="28"/>
      <c r="D14" s="28"/>
      <c r="E14" s="28"/>
      <c r="F14" s="29">
        <f t="shared" si="1"/>
        <v>9</v>
      </c>
      <c r="G14" s="30">
        <f t="shared" si="2"/>
        <v>9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</row>
    <row r="15">
      <c r="A15" s="35" t="str">
        <f>ALNS!A15</f>
        <v>Gabriela Cavalcante dos Santos</v>
      </c>
      <c r="B15" s="56">
        <v>9.0</v>
      </c>
      <c r="C15" s="36"/>
      <c r="D15" s="36"/>
      <c r="E15" s="36"/>
      <c r="F15" s="37">
        <f t="shared" si="1"/>
        <v>9</v>
      </c>
      <c r="G15" s="38">
        <f t="shared" si="2"/>
        <v>9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</row>
    <row r="16">
      <c r="A16" s="27" t="str">
        <f>ALNS!A16</f>
        <v>Giullia Borges Martins de Oliveira</v>
      </c>
      <c r="B16" s="42">
        <v>10.0</v>
      </c>
      <c r="C16" s="28"/>
      <c r="D16" s="28"/>
      <c r="E16" s="28"/>
      <c r="F16" s="29">
        <f t="shared" si="1"/>
        <v>10</v>
      </c>
      <c r="G16" s="30">
        <f t="shared" si="2"/>
        <v>10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</row>
    <row r="17">
      <c r="A17" s="35" t="str">
        <f>ALNS!A17</f>
        <v>Guilherme Cândido da Silva Rodrigues</v>
      </c>
      <c r="B17" s="56">
        <v>10.0</v>
      </c>
      <c r="C17" s="36"/>
      <c r="D17" s="36"/>
      <c r="E17" s="36"/>
      <c r="F17" s="37">
        <f t="shared" si="1"/>
        <v>10</v>
      </c>
      <c r="G17" s="38">
        <f t="shared" si="2"/>
        <v>10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</row>
    <row r="19">
      <c r="A19" s="35" t="str">
        <f>ALNS!A19</f>
        <v>Ingryd Keittyanne Sales Arruda</v>
      </c>
      <c r="B19" s="56">
        <v>10.0</v>
      </c>
      <c r="C19" s="36"/>
      <c r="D19" s="36"/>
      <c r="E19" s="36"/>
      <c r="F19" s="37">
        <f t="shared" si="1"/>
        <v>10</v>
      </c>
      <c r="G19" s="38">
        <f t="shared" si="2"/>
        <v>10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</row>
    <row r="20" ht="15.75" customHeight="1">
      <c r="A20" s="44" t="str">
        <f>ALNS!A20</f>
        <v>Isaac de Oliveira Alves</v>
      </c>
      <c r="B20" s="42">
        <v>10.0</v>
      </c>
      <c r="C20" s="28"/>
      <c r="D20" s="28"/>
      <c r="E20" s="28"/>
      <c r="F20" s="29">
        <f t="shared" si="1"/>
        <v>10</v>
      </c>
      <c r="G20" s="30">
        <f t="shared" si="2"/>
        <v>10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</row>
    <row r="21" ht="15.75" customHeight="1">
      <c r="A21" s="35" t="str">
        <f>ALNS!A21</f>
        <v>Júlia Mariana Clementino Oliveira</v>
      </c>
      <c r="B21" s="56">
        <v>10.0</v>
      </c>
      <c r="C21" s="36"/>
      <c r="D21" s="36"/>
      <c r="E21" s="36"/>
      <c r="F21" s="37">
        <f t="shared" si="1"/>
        <v>10</v>
      </c>
      <c r="G21" s="38">
        <f t="shared" si="2"/>
        <v>10</v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</row>
    <row r="22" ht="15.75" customHeight="1">
      <c r="A22" s="27" t="str">
        <f>ALNS!A22</f>
        <v>Letícia Carvalho Silva Farias</v>
      </c>
      <c r="B22" s="42">
        <v>10.0</v>
      </c>
      <c r="C22" s="28"/>
      <c r="D22" s="28"/>
      <c r="E22" s="28"/>
      <c r="F22" s="29">
        <f t="shared" si="1"/>
        <v>10</v>
      </c>
      <c r="G22" s="30">
        <f t="shared" si="2"/>
        <v>10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</row>
    <row r="23" ht="15.75" customHeight="1">
      <c r="A23" s="35" t="str">
        <f>ALNS!A23</f>
        <v>Lindsay Sofie Araujo Alves</v>
      </c>
      <c r="B23" s="56">
        <v>10.0</v>
      </c>
      <c r="C23" s="36"/>
      <c r="D23" s="36"/>
      <c r="E23" s="36"/>
      <c r="F23" s="37">
        <f t="shared" si="1"/>
        <v>10</v>
      </c>
      <c r="G23" s="38">
        <f t="shared" si="2"/>
        <v>10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</row>
    <row r="25" ht="15.75" customHeight="1">
      <c r="A25" s="35" t="str">
        <f>ALNS!A25</f>
        <v>Luana Rodrigues Guedes da Silva</v>
      </c>
      <c r="B25" s="56">
        <v>10.0</v>
      </c>
      <c r="C25" s="36"/>
      <c r="D25" s="36"/>
      <c r="E25" s="36"/>
      <c r="F25" s="37">
        <f t="shared" si="1"/>
        <v>10</v>
      </c>
      <c r="G25" s="38">
        <f t="shared" si="2"/>
        <v>10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</row>
    <row r="26" ht="15.75" customHeight="1">
      <c r="A26" s="45" t="str">
        <f>ALNS!A26</f>
        <v>Maria Clara de Oliveira Souza</v>
      </c>
      <c r="B26" s="42">
        <v>10.0</v>
      </c>
      <c r="C26" s="28"/>
      <c r="D26" s="28"/>
      <c r="E26" s="28"/>
      <c r="F26" s="29">
        <f t="shared" si="1"/>
        <v>10</v>
      </c>
      <c r="G26" s="30">
        <f t="shared" si="2"/>
        <v>10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</row>
    <row r="27" ht="15.75" customHeight="1">
      <c r="A27" s="46" t="str">
        <f>ALNS!A27</f>
        <v>Maria Eduarda de Castro Reis</v>
      </c>
      <c r="B27" s="56">
        <v>10.0</v>
      </c>
      <c r="C27" s="36"/>
      <c r="D27" s="36"/>
      <c r="E27" s="36"/>
      <c r="F27" s="37">
        <f t="shared" si="1"/>
        <v>10</v>
      </c>
      <c r="G27" s="38">
        <f t="shared" si="2"/>
        <v>10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7"/>
      <c r="Z27" s="2"/>
    </row>
    <row r="28" ht="15.75" customHeight="1">
      <c r="A28" s="48" t="str">
        <f>ALNS!A28</f>
        <v>Maria Fernanda Pires de Farias</v>
      </c>
      <c r="B28" s="42">
        <v>10.0</v>
      </c>
      <c r="C28" s="28"/>
      <c r="D28" s="28"/>
      <c r="E28" s="28"/>
      <c r="F28" s="29">
        <f t="shared" si="1"/>
        <v>10</v>
      </c>
      <c r="G28" s="30">
        <f t="shared" si="2"/>
        <v>10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7"/>
      <c r="Z28" s="2"/>
    </row>
    <row r="29" ht="15.75" customHeight="1">
      <c r="A29" s="47" t="str">
        <f>ALNS!A29</f>
        <v>Maria Helena Rodrigues de Oliveira</v>
      </c>
      <c r="B29" s="56">
        <v>9.0</v>
      </c>
      <c r="C29" s="36"/>
      <c r="D29" s="36"/>
      <c r="E29" s="36"/>
      <c r="F29" s="37">
        <f t="shared" si="1"/>
        <v>9</v>
      </c>
      <c r="G29" s="38">
        <f t="shared" si="2"/>
        <v>9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4" t="str">
        <f>ALNS!A30</f>
        <v>Maria Heloisa Ferreira dos Santos</v>
      </c>
      <c r="B30" s="42">
        <v>10.0</v>
      </c>
      <c r="C30" s="28"/>
      <c r="D30" s="28"/>
      <c r="E30" s="28"/>
      <c r="F30" s="29">
        <f t="shared" si="1"/>
        <v>10</v>
      </c>
      <c r="G30" s="30">
        <f t="shared" si="2"/>
        <v>10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7" t="str">
        <f>ALNS!A31</f>
        <v>Maria Laura Santros Ferreira</v>
      </c>
      <c r="B31" s="56">
        <v>10.0</v>
      </c>
      <c r="C31" s="36"/>
      <c r="D31" s="36"/>
      <c r="E31" s="36"/>
      <c r="F31" s="37">
        <f t="shared" si="1"/>
        <v>10</v>
      </c>
      <c r="G31" s="38">
        <f t="shared" si="2"/>
        <v>10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4" t="str">
        <f>ALNS!A32</f>
        <v>Mariana Carvalho Silva Farias</v>
      </c>
      <c r="B32" s="42">
        <v>8.0</v>
      </c>
      <c r="C32" s="28"/>
      <c r="D32" s="28"/>
      <c r="E32" s="28"/>
      <c r="F32" s="29">
        <f t="shared" si="1"/>
        <v>8</v>
      </c>
      <c r="G32" s="30">
        <f t="shared" si="2"/>
        <v>8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7" t="str">
        <f>ALNS!A33</f>
        <v>Mirely Santana Farias</v>
      </c>
      <c r="B33" s="56">
        <v>7.0</v>
      </c>
      <c r="C33" s="36"/>
      <c r="D33" s="36"/>
      <c r="E33" s="36"/>
      <c r="F33" s="37">
        <f t="shared" si="1"/>
        <v>7</v>
      </c>
      <c r="G33" s="38">
        <f t="shared" si="2"/>
        <v>7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4" t="str">
        <f>ALNS!A34</f>
        <v>Nicolas samuel Bezerra de Souza</v>
      </c>
      <c r="B34" s="42">
        <v>10.0</v>
      </c>
      <c r="C34" s="28"/>
      <c r="D34" s="28"/>
      <c r="E34" s="28"/>
      <c r="F34" s="29">
        <f t="shared" si="1"/>
        <v>10</v>
      </c>
      <c r="G34" s="30">
        <f t="shared" si="2"/>
        <v>10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7" t="str">
        <f>ALNS!A35</f>
        <v>Rafaelle Kymmi Carvalho Melo</v>
      </c>
      <c r="B35" s="56">
        <v>10.0</v>
      </c>
      <c r="C35" s="36"/>
      <c r="D35" s="36"/>
      <c r="E35" s="36"/>
      <c r="F35" s="37">
        <f t="shared" si="1"/>
        <v>10</v>
      </c>
      <c r="G35" s="38">
        <f t="shared" si="2"/>
        <v>10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6" t="str">
        <f>ALNS!A37</f>
        <v>Rayssa Lima Travassos de Albuquerque</v>
      </c>
      <c r="B37" s="56">
        <v>10.0</v>
      </c>
      <c r="C37" s="36"/>
      <c r="D37" s="36"/>
      <c r="E37" s="36"/>
      <c r="F37" s="37">
        <f t="shared" si="1"/>
        <v>10</v>
      </c>
      <c r="G37" s="38">
        <f t="shared" si="2"/>
        <v>10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8" t="str">
        <f>ALNS!A38</f>
        <v>Rhanna Nicolle Santos Silva</v>
      </c>
      <c r="B38" s="42">
        <v>10.0</v>
      </c>
      <c r="C38" s="28"/>
      <c r="D38" s="28"/>
      <c r="E38" s="28"/>
      <c r="F38" s="29">
        <f t="shared" si="1"/>
        <v>10</v>
      </c>
      <c r="G38" s="30">
        <f t="shared" si="2"/>
        <v>10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8" t="str">
        <f>ALNS!A40</f>
        <v>Sarah Evelyn Albuquerque da Silva</v>
      </c>
      <c r="B40" s="42">
        <v>10.0</v>
      </c>
      <c r="C40" s="28"/>
      <c r="D40" s="28"/>
      <c r="E40" s="28"/>
      <c r="F40" s="29">
        <f t="shared" si="1"/>
        <v>10</v>
      </c>
      <c r="G40" s="30">
        <f t="shared" si="2"/>
        <v>10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6" t="str">
        <f>ALNS!A41</f>
        <v>Thays Emanuelly Laureano Silva</v>
      </c>
      <c r="B41" s="42">
        <v>10.0</v>
      </c>
      <c r="C41" s="28"/>
      <c r="D41" s="28"/>
      <c r="E41" s="28"/>
      <c r="F41" s="37">
        <f t="shared" si="1"/>
        <v>10</v>
      </c>
      <c r="G41" s="38">
        <f t="shared" si="2"/>
        <v>10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8" t="str">
        <f>ALNS!A42</f>
        <v>Víctor Gabriel Souza Rocha de Lemos</v>
      </c>
      <c r="B42" s="42">
        <v>10.0</v>
      </c>
      <c r="C42" s="28"/>
      <c r="D42" s="28"/>
      <c r="E42" s="28"/>
      <c r="F42" s="29">
        <f t="shared" si="1"/>
        <v>10</v>
      </c>
      <c r="G42" s="30">
        <f t="shared" si="2"/>
        <v>10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6" t="str">
        <f>ALNS!A43</f>
        <v>Yamille Guimarães da Silva</v>
      </c>
      <c r="B43" s="56">
        <v>10.0</v>
      </c>
      <c r="C43" s="36"/>
      <c r="D43" s="36"/>
      <c r="E43" s="36"/>
      <c r="F43" s="37">
        <f t="shared" si="1"/>
        <v>10</v>
      </c>
      <c r="G43" s="38">
        <f t="shared" si="2"/>
        <v>10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8" t="str">
        <f>ALNS!A44</f>
        <v>Yasmin da Silva Mouzinho</v>
      </c>
      <c r="B44" s="42">
        <v>9.0</v>
      </c>
      <c r="C44" s="28"/>
      <c r="D44" s="28"/>
      <c r="E44" s="28"/>
      <c r="F44" s="29">
        <f t="shared" si="1"/>
        <v>9</v>
      </c>
      <c r="G44" s="30">
        <f t="shared" si="2"/>
        <v>9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0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B50" s="11"/>
      <c r="C50" s="11"/>
      <c r="D50" s="11"/>
      <c r="E50" s="11"/>
      <c r="F50" s="11"/>
      <c r="G50" s="11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B51" s="11"/>
      <c r="C51" s="11"/>
      <c r="D51" s="11"/>
      <c r="E51" s="11"/>
      <c r="F51" s="11"/>
      <c r="G51" s="11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B52" s="11"/>
      <c r="C52" s="11"/>
      <c r="D52" s="11"/>
      <c r="E52" s="11"/>
      <c r="F52" s="11"/>
      <c r="G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B53" s="11"/>
      <c r="C53" s="11"/>
      <c r="D53" s="11"/>
      <c r="E53" s="11"/>
      <c r="F53" s="11"/>
      <c r="G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B54" s="11"/>
      <c r="C54" s="11"/>
      <c r="D54" s="11"/>
      <c r="E54" s="11"/>
      <c r="F54" s="11"/>
      <c r="G54" s="1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B55" s="11"/>
      <c r="C55" s="11"/>
      <c r="D55" s="11"/>
      <c r="E55" s="11"/>
      <c r="F55" s="11"/>
      <c r="G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B56" s="11"/>
      <c r="C56" s="11"/>
      <c r="D56" s="11"/>
      <c r="E56" s="11"/>
      <c r="F56" s="11"/>
      <c r="G56" s="1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B57" s="11"/>
      <c r="C57" s="11"/>
      <c r="D57" s="11"/>
      <c r="E57" s="11"/>
      <c r="F57" s="11"/>
      <c r="G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A58" s="11"/>
      <c r="B58" s="11"/>
      <c r="C58" s="11"/>
      <c r="D58" s="11"/>
      <c r="E58" s="11"/>
      <c r="F58" s="11"/>
      <c r="G58" s="1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75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42">
        <v>10.0</v>
      </c>
      <c r="C4" s="28"/>
      <c r="D4" s="28"/>
      <c r="E4" s="28"/>
      <c r="F4" s="29">
        <f t="shared" ref="F4:F44" si="1">IF(A4&lt;&gt;"",SUM(B4:E4),)</f>
        <v>10</v>
      </c>
      <c r="G4" s="30">
        <f t="shared" ref="G4:G44" si="2">IFERROR(IF(F4&gt;=0,AVERAGE(B4:E4),""),"")</f>
        <v>10</v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56">
        <v>10.0</v>
      </c>
      <c r="C5" s="36"/>
      <c r="D5" s="36"/>
      <c r="E5" s="36"/>
      <c r="F5" s="37">
        <f t="shared" si="1"/>
        <v>10</v>
      </c>
      <c r="G5" s="38">
        <f t="shared" si="2"/>
        <v>10</v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42">
        <v>10.0</v>
      </c>
      <c r="C6" s="28"/>
      <c r="D6" s="28"/>
      <c r="E6" s="28"/>
      <c r="F6" s="29">
        <f t="shared" si="1"/>
        <v>10</v>
      </c>
      <c r="G6" s="30">
        <f t="shared" si="2"/>
        <v>10</v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56">
        <v>10.0</v>
      </c>
      <c r="C7" s="36"/>
      <c r="D7" s="36"/>
      <c r="E7" s="36"/>
      <c r="F7" s="37">
        <f t="shared" si="1"/>
        <v>10</v>
      </c>
      <c r="G7" s="38">
        <f t="shared" si="2"/>
        <v>10</v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42">
        <v>10.0</v>
      </c>
      <c r="C8" s="28"/>
      <c r="D8" s="28"/>
      <c r="E8" s="28"/>
      <c r="F8" s="29">
        <f t="shared" si="1"/>
        <v>10</v>
      </c>
      <c r="G8" s="30">
        <f t="shared" si="2"/>
        <v>10</v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56">
        <v>10.0</v>
      </c>
      <c r="C9" s="36"/>
      <c r="D9" s="36"/>
      <c r="E9" s="36"/>
      <c r="F9" s="37">
        <f t="shared" si="1"/>
        <v>10</v>
      </c>
      <c r="G9" s="38">
        <f t="shared" si="2"/>
        <v>10</v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42">
        <v>8.5</v>
      </c>
      <c r="C10" s="28"/>
      <c r="D10" s="28"/>
      <c r="E10" s="28"/>
      <c r="F10" s="29">
        <f t="shared" si="1"/>
        <v>8.5</v>
      </c>
      <c r="G10" s="30">
        <f t="shared" si="2"/>
        <v>8.5</v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56">
        <v>10.0</v>
      </c>
      <c r="C11" s="36"/>
      <c r="D11" s="36"/>
      <c r="E11" s="36"/>
      <c r="F11" s="37">
        <f t="shared" si="1"/>
        <v>10</v>
      </c>
      <c r="G11" s="38">
        <f t="shared" si="2"/>
        <v>10</v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42">
        <v>10.0</v>
      </c>
      <c r="C12" s="28"/>
      <c r="D12" s="28"/>
      <c r="E12" s="28"/>
      <c r="F12" s="29">
        <f t="shared" si="1"/>
        <v>10</v>
      </c>
      <c r="G12" s="30">
        <f t="shared" si="2"/>
        <v>10</v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56">
        <v>10.0</v>
      </c>
      <c r="C13" s="36"/>
      <c r="D13" s="36"/>
      <c r="E13" s="36"/>
      <c r="F13" s="37">
        <f t="shared" si="1"/>
        <v>10</v>
      </c>
      <c r="G13" s="38">
        <f t="shared" si="2"/>
        <v>10</v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42">
        <v>10.0</v>
      </c>
      <c r="C14" s="28"/>
      <c r="D14" s="28"/>
      <c r="E14" s="28"/>
      <c r="F14" s="29">
        <f t="shared" si="1"/>
        <v>10</v>
      </c>
      <c r="G14" s="30">
        <f t="shared" si="2"/>
        <v>10</v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56">
        <v>10.0</v>
      </c>
      <c r="C15" s="36"/>
      <c r="D15" s="36"/>
      <c r="E15" s="36"/>
      <c r="F15" s="37">
        <f t="shared" si="1"/>
        <v>10</v>
      </c>
      <c r="G15" s="38">
        <f t="shared" si="2"/>
        <v>10</v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42">
        <v>9.0</v>
      </c>
      <c r="C16" s="28"/>
      <c r="D16" s="28"/>
      <c r="E16" s="28"/>
      <c r="F16" s="29">
        <f t="shared" si="1"/>
        <v>9</v>
      </c>
      <c r="G16" s="30">
        <f t="shared" si="2"/>
        <v>9</v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56">
        <v>10.0</v>
      </c>
      <c r="C17" s="36"/>
      <c r="D17" s="36"/>
      <c r="E17" s="36"/>
      <c r="F17" s="37">
        <f t="shared" si="1"/>
        <v>10</v>
      </c>
      <c r="G17" s="38">
        <f t="shared" si="2"/>
        <v>10</v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42" t="s">
        <v>76</v>
      </c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56">
        <v>10.0</v>
      </c>
      <c r="C19" s="36"/>
      <c r="D19" s="36"/>
      <c r="E19" s="36"/>
      <c r="F19" s="37">
        <f t="shared" si="1"/>
        <v>10</v>
      </c>
      <c r="G19" s="38">
        <f t="shared" si="2"/>
        <v>10</v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42">
        <v>10.0</v>
      </c>
      <c r="C20" s="28"/>
      <c r="D20" s="28"/>
      <c r="E20" s="28"/>
      <c r="F20" s="29">
        <f t="shared" si="1"/>
        <v>10</v>
      </c>
      <c r="G20" s="30">
        <f t="shared" si="2"/>
        <v>10</v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56">
        <v>8.5</v>
      </c>
      <c r="C21" s="36"/>
      <c r="D21" s="36"/>
      <c r="E21" s="36"/>
      <c r="F21" s="37">
        <f t="shared" si="1"/>
        <v>8.5</v>
      </c>
      <c r="G21" s="38">
        <f t="shared" si="2"/>
        <v>8.5</v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42">
        <v>10.0</v>
      </c>
      <c r="C22" s="28"/>
      <c r="D22" s="28"/>
      <c r="E22" s="28"/>
      <c r="F22" s="29">
        <f t="shared" si="1"/>
        <v>10</v>
      </c>
      <c r="G22" s="30">
        <f t="shared" si="2"/>
        <v>10</v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56">
        <v>10.0</v>
      </c>
      <c r="C23" s="36"/>
      <c r="D23" s="36"/>
      <c r="E23" s="36"/>
      <c r="F23" s="37">
        <f t="shared" si="1"/>
        <v>10</v>
      </c>
      <c r="G23" s="38">
        <f t="shared" si="2"/>
        <v>10</v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42">
        <v>10.0</v>
      </c>
      <c r="C24" s="28"/>
      <c r="D24" s="28"/>
      <c r="E24" s="28"/>
      <c r="F24" s="29">
        <f t="shared" si="1"/>
        <v>10</v>
      </c>
      <c r="G24" s="30">
        <f t="shared" si="2"/>
        <v>10</v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56">
        <v>10.0</v>
      </c>
      <c r="C25" s="36"/>
      <c r="D25" s="36"/>
      <c r="E25" s="36"/>
      <c r="F25" s="37">
        <f t="shared" si="1"/>
        <v>10</v>
      </c>
      <c r="G25" s="38">
        <f t="shared" si="2"/>
        <v>10</v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42">
        <v>10.0</v>
      </c>
      <c r="C26" s="28"/>
      <c r="D26" s="28"/>
      <c r="E26" s="28"/>
      <c r="F26" s="29">
        <f t="shared" si="1"/>
        <v>10</v>
      </c>
      <c r="G26" s="30">
        <f t="shared" si="2"/>
        <v>10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56">
        <v>10.0</v>
      </c>
      <c r="C27" s="36"/>
      <c r="D27" s="36"/>
      <c r="E27" s="36"/>
      <c r="F27" s="37">
        <f t="shared" si="1"/>
        <v>10</v>
      </c>
      <c r="G27" s="38">
        <f t="shared" si="2"/>
        <v>10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42">
        <v>10.0</v>
      </c>
      <c r="C28" s="28"/>
      <c r="D28" s="28"/>
      <c r="E28" s="28"/>
      <c r="F28" s="29">
        <f t="shared" si="1"/>
        <v>10</v>
      </c>
      <c r="G28" s="30">
        <f t="shared" si="2"/>
        <v>10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56">
        <v>8.5</v>
      </c>
      <c r="C29" s="36"/>
      <c r="D29" s="36"/>
      <c r="E29" s="36"/>
      <c r="F29" s="37">
        <f t="shared" si="1"/>
        <v>8.5</v>
      </c>
      <c r="G29" s="38">
        <f t="shared" si="2"/>
        <v>8.5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42">
        <v>10.0</v>
      </c>
      <c r="C30" s="28"/>
      <c r="D30" s="28"/>
      <c r="E30" s="28"/>
      <c r="F30" s="29">
        <f t="shared" si="1"/>
        <v>10</v>
      </c>
      <c r="G30" s="30">
        <f t="shared" si="2"/>
        <v>10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56">
        <v>10.0</v>
      </c>
      <c r="C31" s="36"/>
      <c r="D31" s="36"/>
      <c r="E31" s="36"/>
      <c r="F31" s="37">
        <f t="shared" si="1"/>
        <v>10</v>
      </c>
      <c r="G31" s="38">
        <f t="shared" si="2"/>
        <v>10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42">
        <v>10.0</v>
      </c>
      <c r="C32" s="28"/>
      <c r="D32" s="28"/>
      <c r="E32" s="28"/>
      <c r="F32" s="29">
        <f t="shared" si="1"/>
        <v>10</v>
      </c>
      <c r="G32" s="30">
        <f t="shared" si="2"/>
        <v>10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56">
        <v>10.0</v>
      </c>
      <c r="C33" s="36"/>
      <c r="D33" s="36"/>
      <c r="E33" s="36"/>
      <c r="F33" s="37">
        <f t="shared" si="1"/>
        <v>10</v>
      </c>
      <c r="G33" s="38">
        <f t="shared" si="2"/>
        <v>10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42">
        <v>10.0</v>
      </c>
      <c r="C34" s="28"/>
      <c r="D34" s="28"/>
      <c r="E34" s="28"/>
      <c r="F34" s="29">
        <f t="shared" si="1"/>
        <v>10</v>
      </c>
      <c r="G34" s="30">
        <f t="shared" si="2"/>
        <v>10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56">
        <v>10.0</v>
      </c>
      <c r="C35" s="36"/>
      <c r="D35" s="36"/>
      <c r="E35" s="36"/>
      <c r="F35" s="37">
        <f t="shared" si="1"/>
        <v>10</v>
      </c>
      <c r="G35" s="38">
        <f t="shared" si="2"/>
        <v>10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42">
        <v>10.0</v>
      </c>
      <c r="C36" s="28"/>
      <c r="D36" s="28"/>
      <c r="E36" s="28"/>
      <c r="F36" s="29">
        <f t="shared" si="1"/>
        <v>10</v>
      </c>
      <c r="G36" s="30">
        <f t="shared" si="2"/>
        <v>10</v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56">
        <v>10.0</v>
      </c>
      <c r="C37" s="36"/>
      <c r="D37" s="36"/>
      <c r="E37" s="36"/>
      <c r="F37" s="37">
        <f t="shared" si="1"/>
        <v>10</v>
      </c>
      <c r="G37" s="38">
        <f t="shared" si="2"/>
        <v>10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42">
        <v>10.0</v>
      </c>
      <c r="C38" s="28"/>
      <c r="D38" s="28"/>
      <c r="E38" s="28"/>
      <c r="F38" s="29">
        <f t="shared" si="1"/>
        <v>10</v>
      </c>
      <c r="G38" s="30">
        <f t="shared" si="2"/>
        <v>10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56">
        <v>10.0</v>
      </c>
      <c r="C39" s="36"/>
      <c r="D39" s="36"/>
      <c r="E39" s="36"/>
      <c r="F39" s="37">
        <f t="shared" si="1"/>
        <v>10</v>
      </c>
      <c r="G39" s="38">
        <f t="shared" si="2"/>
        <v>10</v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42">
        <v>10.0</v>
      </c>
      <c r="C40" s="28"/>
      <c r="D40" s="28"/>
      <c r="E40" s="28"/>
      <c r="F40" s="29">
        <f t="shared" si="1"/>
        <v>10</v>
      </c>
      <c r="G40" s="30">
        <f t="shared" si="2"/>
        <v>10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42">
        <v>10.0</v>
      </c>
      <c r="C41" s="28"/>
      <c r="D41" s="28"/>
      <c r="E41" s="28"/>
      <c r="F41" s="37">
        <f t="shared" si="1"/>
        <v>10</v>
      </c>
      <c r="G41" s="38">
        <f t="shared" si="2"/>
        <v>10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42">
        <v>10.0</v>
      </c>
      <c r="C42" s="28"/>
      <c r="D42" s="28"/>
      <c r="E42" s="28"/>
      <c r="F42" s="29">
        <f t="shared" si="1"/>
        <v>10</v>
      </c>
      <c r="G42" s="30">
        <f t="shared" si="2"/>
        <v>10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56">
        <v>10.0</v>
      </c>
      <c r="C43" s="36"/>
      <c r="D43" s="36"/>
      <c r="E43" s="36"/>
      <c r="F43" s="37">
        <f t="shared" si="1"/>
        <v>10</v>
      </c>
      <c r="G43" s="38">
        <f t="shared" si="2"/>
        <v>10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42">
        <v>8.5</v>
      </c>
      <c r="C44" s="28"/>
      <c r="D44" s="28"/>
      <c r="E44" s="28"/>
      <c r="F44" s="29">
        <f t="shared" si="1"/>
        <v>8.5</v>
      </c>
      <c r="G44" s="30">
        <f t="shared" si="2"/>
        <v>8.5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77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1"/>
      <c r="B52" s="11"/>
      <c r="C52" s="11"/>
      <c r="D52" s="11"/>
      <c r="E52" s="11"/>
      <c r="F52" s="11"/>
      <c r="G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B53" s="11"/>
      <c r="C53" s="11"/>
      <c r="D53" s="11"/>
      <c r="E53" s="11"/>
      <c r="F53" s="11"/>
      <c r="G53" s="11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F7F7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3" t="s">
        <v>43</v>
      </c>
      <c r="B1" s="14" t="s">
        <v>78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2"/>
      <c r="Y1" s="2"/>
      <c r="Z1" s="2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2"/>
      <c r="Y2" s="2"/>
      <c r="Z2" s="2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2"/>
      <c r="Z3" s="2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2"/>
      <c r="Y4" s="2"/>
      <c r="Z4" s="2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2"/>
      <c r="Z5" s="2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2"/>
      <c r="Z6" s="2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2"/>
      <c r="Z7" s="2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2"/>
      <c r="Z8" s="2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2"/>
      <c r="Z9" s="2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2"/>
      <c r="Z10" s="2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2"/>
      <c r="Z11" s="2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2"/>
      <c r="Z12" s="2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2"/>
      <c r="Z13" s="2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2"/>
      <c r="Z14" s="2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2"/>
      <c r="Z15" s="2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2"/>
      <c r="Z16" s="2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2"/>
      <c r="Z17" s="2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2"/>
      <c r="Z18" s="2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2"/>
      <c r="Z19" s="2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2"/>
      <c r="Z20" s="2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2"/>
      <c r="Z21" s="2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2"/>
      <c r="Z22" s="2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2"/>
      <c r="Z23" s="2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2"/>
      <c r="Z24" s="2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2"/>
      <c r="Z25" s="2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2"/>
      <c r="Z26" s="2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1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1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17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17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B54" s="11"/>
      <c r="C54" s="11"/>
      <c r="D54" s="11"/>
      <c r="E54" s="11"/>
      <c r="F54" s="11"/>
      <c r="G54" s="1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B55" s="11"/>
      <c r="C55" s="11"/>
      <c r="D55" s="11"/>
      <c r="E55" s="11"/>
      <c r="F55" s="11"/>
      <c r="G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B56" s="11"/>
      <c r="C56" s="11"/>
      <c r="D56" s="11"/>
      <c r="E56" s="11"/>
      <c r="F56" s="11"/>
      <c r="G56" s="1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B57" s="11"/>
      <c r="C57" s="11"/>
      <c r="D57" s="11"/>
      <c r="E57" s="11"/>
      <c r="F57" s="11"/>
      <c r="G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B58" s="11"/>
      <c r="C58" s="11"/>
      <c r="D58" s="11"/>
      <c r="E58" s="11"/>
      <c r="F58" s="11"/>
      <c r="G58" s="1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B59" s="11"/>
      <c r="C59" s="11"/>
      <c r="D59" s="11"/>
      <c r="E59" s="11"/>
      <c r="F59" s="11"/>
      <c r="G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B60" s="11"/>
      <c r="C60" s="11"/>
      <c r="D60" s="11"/>
      <c r="E60" s="11"/>
      <c r="F60" s="11"/>
      <c r="G60" s="1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F7F7F"/>
    <pageSetUpPr/>
  </sheetPr>
  <sheetViews>
    <sheetView workbookViewId="0"/>
  </sheetViews>
  <sheetFormatPr customHeight="1" defaultColWidth="14.43" defaultRowHeight="15.0"/>
  <cols>
    <col customWidth="1" min="1" max="1" width="38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43</v>
      </c>
      <c r="B1" s="14" t="s">
        <v>79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2"/>
    </row>
    <row r="4">
      <c r="A4" s="27" t="str">
        <f>ALNS!A4</f>
        <v>Ana Beatriz de Araújo Abrantes</v>
      </c>
      <c r="B4" s="42">
        <v>9.0</v>
      </c>
      <c r="C4" s="28"/>
      <c r="D4" s="28"/>
      <c r="E4" s="28"/>
      <c r="F4" s="29">
        <f t="shared" ref="F4:F44" si="1">IF(A4&lt;&gt;"",SUM(B4:E4),)</f>
        <v>9</v>
      </c>
      <c r="G4" s="30">
        <f t="shared" ref="G4:G44" si="2">IFERROR(IF(F4&gt;=0,AVERAGE(B4:E4),""),"")</f>
        <v>9</v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2"/>
    </row>
    <row r="5">
      <c r="A5" s="35" t="str">
        <f>ALNS!A5</f>
        <v>Ana Clara Lauriano Gomes dos Santos</v>
      </c>
      <c r="B5" s="56">
        <v>8.5</v>
      </c>
      <c r="C5" s="36"/>
      <c r="D5" s="36"/>
      <c r="E5" s="36"/>
      <c r="F5" s="37">
        <f t="shared" si="1"/>
        <v>8.5</v>
      </c>
      <c r="G5" s="38">
        <f t="shared" si="2"/>
        <v>8.5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</row>
    <row r="6">
      <c r="A6" s="27" t="str">
        <f>ALNS!A6</f>
        <v>Ângelo Miguéias Dantas Gomes</v>
      </c>
      <c r="B6" s="42">
        <v>8.0</v>
      </c>
      <c r="C6" s="28"/>
      <c r="D6" s="28"/>
      <c r="E6" s="28"/>
      <c r="F6" s="29">
        <f t="shared" si="1"/>
        <v>8</v>
      </c>
      <c r="G6" s="30">
        <f t="shared" si="2"/>
        <v>8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</row>
    <row r="7">
      <c r="A7" s="35" t="str">
        <f>ALNS!A7</f>
        <v>Arthur Leite Silva Pereira</v>
      </c>
      <c r="B7" s="56">
        <v>8.5</v>
      </c>
      <c r="C7" s="36"/>
      <c r="D7" s="36"/>
      <c r="E7" s="36"/>
      <c r="F7" s="37">
        <f t="shared" si="1"/>
        <v>8.5</v>
      </c>
      <c r="G7" s="38">
        <f t="shared" si="2"/>
        <v>8.5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</row>
    <row r="8">
      <c r="A8" s="27" t="str">
        <f>ALNS!A8</f>
        <v>Bianca Santos Lima</v>
      </c>
      <c r="B8" s="42">
        <v>8.5</v>
      </c>
      <c r="C8" s="28"/>
      <c r="D8" s="28"/>
      <c r="E8" s="28"/>
      <c r="F8" s="29">
        <f t="shared" si="1"/>
        <v>8.5</v>
      </c>
      <c r="G8" s="30">
        <f t="shared" si="2"/>
        <v>8.5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</row>
    <row r="9">
      <c r="A9" s="35" t="str">
        <f>ALNS!A9</f>
        <v>Clarisse Sousa Alves</v>
      </c>
      <c r="B9" s="56">
        <v>9.0</v>
      </c>
      <c r="C9" s="36"/>
      <c r="D9" s="36"/>
      <c r="E9" s="36"/>
      <c r="F9" s="37">
        <f t="shared" si="1"/>
        <v>9</v>
      </c>
      <c r="G9" s="38">
        <f t="shared" si="2"/>
        <v>9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</row>
    <row r="10">
      <c r="A10" s="27" t="str">
        <f>ALNS!A10</f>
        <v>Daví Barbosa Garcia</v>
      </c>
      <c r="B10" s="42">
        <v>8.0</v>
      </c>
      <c r="C10" s="28"/>
      <c r="D10" s="28"/>
      <c r="E10" s="28"/>
      <c r="F10" s="29">
        <f t="shared" si="1"/>
        <v>8</v>
      </c>
      <c r="G10" s="30">
        <f t="shared" si="2"/>
        <v>8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</row>
    <row r="11">
      <c r="A11" s="35" t="str">
        <f>ALNS!A11</f>
        <v>Eduarda da Silva Raposo</v>
      </c>
      <c r="B11" s="56">
        <v>9.0</v>
      </c>
      <c r="C11" s="36"/>
      <c r="D11" s="36"/>
      <c r="E11" s="36"/>
      <c r="F11" s="37">
        <f t="shared" si="1"/>
        <v>9</v>
      </c>
      <c r="G11" s="38">
        <f t="shared" si="2"/>
        <v>9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</row>
    <row r="12">
      <c r="A12" s="27" t="str">
        <f>ALNS!A12</f>
        <v>Emilly Michele Santos Meira</v>
      </c>
      <c r="B12" s="42">
        <v>10.0</v>
      </c>
      <c r="C12" s="28"/>
      <c r="D12" s="28"/>
      <c r="E12" s="28"/>
      <c r="F12" s="29">
        <f t="shared" si="1"/>
        <v>10</v>
      </c>
      <c r="G12" s="30">
        <f t="shared" si="2"/>
        <v>10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</row>
    <row r="13">
      <c r="A13" s="35" t="str">
        <f>ALNS!A13</f>
        <v>Emilly Nathália Pereira Tavares</v>
      </c>
      <c r="B13" s="56">
        <v>10.0</v>
      </c>
      <c r="C13" s="36"/>
      <c r="D13" s="36"/>
      <c r="E13" s="36"/>
      <c r="F13" s="37">
        <f t="shared" si="1"/>
        <v>10</v>
      </c>
      <c r="G13" s="38">
        <f t="shared" si="2"/>
        <v>10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</row>
    <row r="14">
      <c r="A14" s="27" t="str">
        <f>ALNS!A14</f>
        <v>Evillyn Isadora da Silva</v>
      </c>
      <c r="B14" s="42">
        <v>8.5</v>
      </c>
      <c r="C14" s="28"/>
      <c r="D14" s="28"/>
      <c r="E14" s="28"/>
      <c r="F14" s="29">
        <f t="shared" si="1"/>
        <v>8.5</v>
      </c>
      <c r="G14" s="30">
        <f t="shared" si="2"/>
        <v>8.5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</row>
    <row r="15">
      <c r="A15" s="35" t="str">
        <f>ALNS!A15</f>
        <v>Gabriela Cavalcante dos Santos</v>
      </c>
      <c r="B15" s="56">
        <v>8.5</v>
      </c>
      <c r="C15" s="36"/>
      <c r="D15" s="36"/>
      <c r="E15" s="36"/>
      <c r="F15" s="37">
        <f t="shared" si="1"/>
        <v>8.5</v>
      </c>
      <c r="G15" s="38">
        <f t="shared" si="2"/>
        <v>8.5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</row>
    <row r="16">
      <c r="A16" s="27" t="str">
        <f>ALNS!A16</f>
        <v>Giullia Borges Martins de Oliveira</v>
      </c>
      <c r="B16" s="42">
        <v>8.5</v>
      </c>
      <c r="C16" s="28"/>
      <c r="D16" s="28"/>
      <c r="E16" s="28"/>
      <c r="F16" s="29">
        <f t="shared" si="1"/>
        <v>8.5</v>
      </c>
      <c r="G16" s="30">
        <f t="shared" si="2"/>
        <v>8.5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</row>
    <row r="17">
      <c r="A17" s="35" t="str">
        <f>ALNS!A17</f>
        <v>Guilherme Cândido da Silva Rodrigues</v>
      </c>
      <c r="B17" s="56">
        <v>8.0</v>
      </c>
      <c r="C17" s="36"/>
      <c r="D17" s="36"/>
      <c r="E17" s="36"/>
      <c r="F17" s="37">
        <f t="shared" si="1"/>
        <v>8</v>
      </c>
      <c r="G17" s="38">
        <f t="shared" si="2"/>
        <v>8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</row>
    <row r="19">
      <c r="A19" s="35" t="str">
        <f>ALNS!A19</f>
        <v>Ingryd Keittyanne Sales Arruda</v>
      </c>
      <c r="B19" s="56">
        <v>9.0</v>
      </c>
      <c r="C19" s="36"/>
      <c r="D19" s="36"/>
      <c r="E19" s="36"/>
      <c r="F19" s="37">
        <f t="shared" si="1"/>
        <v>9</v>
      </c>
      <c r="G19" s="38">
        <f t="shared" si="2"/>
        <v>9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</row>
    <row r="20" ht="15.75" customHeight="1">
      <c r="A20" s="44" t="str">
        <f>ALNS!A20</f>
        <v>Isaac de Oliveira Alves</v>
      </c>
      <c r="B20" s="42">
        <v>9.0</v>
      </c>
      <c r="C20" s="28"/>
      <c r="D20" s="28"/>
      <c r="E20" s="28"/>
      <c r="F20" s="29">
        <f t="shared" si="1"/>
        <v>9</v>
      </c>
      <c r="G20" s="30">
        <f t="shared" si="2"/>
        <v>9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</row>
    <row r="21" ht="15.75" customHeight="1">
      <c r="A21" s="35" t="str">
        <f>ALNS!A21</f>
        <v>Júlia Mariana Clementino Oliveira</v>
      </c>
      <c r="B21" s="56">
        <v>9.0</v>
      </c>
      <c r="C21" s="36"/>
      <c r="D21" s="36"/>
      <c r="E21" s="36"/>
      <c r="F21" s="37">
        <f t="shared" si="1"/>
        <v>9</v>
      </c>
      <c r="G21" s="38">
        <f t="shared" si="2"/>
        <v>9</v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</row>
    <row r="22" ht="15.75" customHeight="1">
      <c r="A22" s="27" t="str">
        <f>ALNS!A22</f>
        <v>Letícia Carvalho Silva Farias</v>
      </c>
      <c r="B22" s="42">
        <v>9.0</v>
      </c>
      <c r="C22" s="28"/>
      <c r="D22" s="28"/>
      <c r="E22" s="28"/>
      <c r="F22" s="29">
        <f t="shared" si="1"/>
        <v>9</v>
      </c>
      <c r="G22" s="30">
        <f t="shared" si="2"/>
        <v>9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</row>
    <row r="23" ht="15.75" customHeight="1">
      <c r="A23" s="35" t="str">
        <f>ALNS!A23</f>
        <v>Lindsay Sofie Araujo Alves</v>
      </c>
      <c r="B23" s="56">
        <v>9.5</v>
      </c>
      <c r="C23" s="36"/>
      <c r="D23" s="36"/>
      <c r="E23" s="36"/>
      <c r="F23" s="37">
        <f t="shared" si="1"/>
        <v>9.5</v>
      </c>
      <c r="G23" s="38">
        <f t="shared" si="2"/>
        <v>9.5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</row>
    <row r="24" ht="15.75" customHeight="1">
      <c r="A24" s="27" t="str">
        <f>ALNS!A24</f>
        <v>Lívia Araújo Farias</v>
      </c>
      <c r="B24" s="42">
        <v>8.5</v>
      </c>
      <c r="C24" s="28"/>
      <c r="D24" s="28"/>
      <c r="E24" s="28"/>
      <c r="F24" s="29">
        <f t="shared" si="1"/>
        <v>8.5</v>
      </c>
      <c r="G24" s="30">
        <f t="shared" si="2"/>
        <v>8.5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</row>
    <row r="25" ht="15.75" customHeight="1">
      <c r="A25" s="35" t="str">
        <f>ALNS!A25</f>
        <v>Luana Rodrigues Guedes da Silva</v>
      </c>
      <c r="B25" s="56">
        <v>9.0</v>
      </c>
      <c r="C25" s="36"/>
      <c r="D25" s="36"/>
      <c r="E25" s="36"/>
      <c r="F25" s="37">
        <f t="shared" si="1"/>
        <v>9</v>
      </c>
      <c r="G25" s="38">
        <f t="shared" si="2"/>
        <v>9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</row>
    <row r="26" ht="15.75" customHeight="1">
      <c r="A26" s="45" t="str">
        <f>ALNS!A26</f>
        <v>Maria Clara de Oliveira Souza</v>
      </c>
      <c r="B26" s="42">
        <v>9.0</v>
      </c>
      <c r="C26" s="28"/>
      <c r="D26" s="28"/>
      <c r="E26" s="28"/>
      <c r="F26" s="29">
        <f t="shared" si="1"/>
        <v>9</v>
      </c>
      <c r="G26" s="30">
        <f t="shared" si="2"/>
        <v>9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</row>
    <row r="27" ht="15.75" customHeight="1">
      <c r="A27" s="46" t="str">
        <f>ALNS!A27</f>
        <v>Maria Eduarda de Castro Reis</v>
      </c>
      <c r="B27" s="56">
        <v>9.0</v>
      </c>
      <c r="C27" s="36"/>
      <c r="D27" s="36"/>
      <c r="E27" s="36"/>
      <c r="F27" s="37">
        <f t="shared" si="1"/>
        <v>9</v>
      </c>
      <c r="G27" s="38">
        <f t="shared" si="2"/>
        <v>9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7"/>
      <c r="Z27" s="2"/>
    </row>
    <row r="28" ht="15.75" customHeight="1">
      <c r="A28" s="48" t="str">
        <f>ALNS!A28</f>
        <v>Maria Fernanda Pires de Farias</v>
      </c>
      <c r="B28" s="42">
        <v>8.0</v>
      </c>
      <c r="C28" s="28"/>
      <c r="D28" s="28"/>
      <c r="E28" s="28"/>
      <c r="F28" s="29">
        <f t="shared" si="1"/>
        <v>8</v>
      </c>
      <c r="G28" s="30">
        <f t="shared" si="2"/>
        <v>8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7"/>
      <c r="Z28" s="2"/>
    </row>
    <row r="29" ht="15.75" customHeight="1">
      <c r="A29" s="47" t="str">
        <f>ALNS!A29</f>
        <v>Maria Helena Rodrigues de Oliveira</v>
      </c>
      <c r="B29" s="56">
        <v>8.0</v>
      </c>
      <c r="C29" s="36"/>
      <c r="D29" s="36"/>
      <c r="E29" s="36"/>
      <c r="F29" s="37">
        <f t="shared" si="1"/>
        <v>8</v>
      </c>
      <c r="G29" s="38">
        <f t="shared" si="2"/>
        <v>8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4" t="str">
        <f>ALNS!A30</f>
        <v>Maria Heloisa Ferreira dos Santos</v>
      </c>
      <c r="B30" s="42">
        <v>8.5</v>
      </c>
      <c r="C30" s="28"/>
      <c r="D30" s="28"/>
      <c r="E30" s="28"/>
      <c r="F30" s="29">
        <f t="shared" si="1"/>
        <v>8.5</v>
      </c>
      <c r="G30" s="30">
        <f t="shared" si="2"/>
        <v>8.5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7" t="str">
        <f>ALNS!A31</f>
        <v>Maria Laura Santros Ferreira</v>
      </c>
      <c r="B31" s="56">
        <v>9.0</v>
      </c>
      <c r="C31" s="36"/>
      <c r="D31" s="36"/>
      <c r="E31" s="36"/>
      <c r="F31" s="37">
        <f t="shared" si="1"/>
        <v>9</v>
      </c>
      <c r="G31" s="38">
        <f t="shared" si="2"/>
        <v>9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4" t="str">
        <f>ALNS!A32</f>
        <v>Mariana Carvalho Silva Farias</v>
      </c>
      <c r="B32" s="42">
        <v>9.0</v>
      </c>
      <c r="C32" s="28"/>
      <c r="D32" s="28"/>
      <c r="E32" s="28"/>
      <c r="F32" s="29">
        <f t="shared" si="1"/>
        <v>9</v>
      </c>
      <c r="G32" s="30">
        <f t="shared" si="2"/>
        <v>9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7" t="str">
        <f>ALNS!A33</f>
        <v>Mirely Santana Farias</v>
      </c>
      <c r="B33" s="56">
        <v>9.0</v>
      </c>
      <c r="C33" s="36"/>
      <c r="D33" s="36"/>
      <c r="E33" s="36"/>
      <c r="F33" s="37">
        <f t="shared" si="1"/>
        <v>9</v>
      </c>
      <c r="G33" s="38">
        <f t="shared" si="2"/>
        <v>9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4" t="str">
        <f>ALNS!A34</f>
        <v>Nicolas samuel Bezerra de Souza</v>
      </c>
      <c r="B34" s="42">
        <v>9.0</v>
      </c>
      <c r="C34" s="28"/>
      <c r="D34" s="28"/>
      <c r="E34" s="28"/>
      <c r="F34" s="29">
        <f t="shared" si="1"/>
        <v>9</v>
      </c>
      <c r="G34" s="30">
        <f t="shared" si="2"/>
        <v>9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7" t="str">
        <f>ALNS!A35</f>
        <v>Rafaelle Kymmi Carvalho Melo</v>
      </c>
      <c r="B35" s="56">
        <v>9.0</v>
      </c>
      <c r="C35" s="36"/>
      <c r="D35" s="36"/>
      <c r="E35" s="36"/>
      <c r="F35" s="37">
        <f t="shared" si="1"/>
        <v>9</v>
      </c>
      <c r="G35" s="38">
        <f t="shared" si="2"/>
        <v>9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8" t="str">
        <f>ALNS!A36</f>
        <v>Raquel Silva Arnaud da Silva</v>
      </c>
      <c r="B36" s="42">
        <v>9.5</v>
      </c>
      <c r="C36" s="28"/>
      <c r="D36" s="28"/>
      <c r="E36" s="28"/>
      <c r="F36" s="29">
        <f t="shared" si="1"/>
        <v>9.5</v>
      </c>
      <c r="G36" s="30">
        <f t="shared" si="2"/>
        <v>9.5</v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6" t="str">
        <f>ALNS!A37</f>
        <v>Rayssa Lima Travassos de Albuquerque</v>
      </c>
      <c r="B37" s="56">
        <v>9.0</v>
      </c>
      <c r="C37" s="36"/>
      <c r="D37" s="36"/>
      <c r="E37" s="36"/>
      <c r="F37" s="37">
        <f t="shared" si="1"/>
        <v>9</v>
      </c>
      <c r="G37" s="38">
        <f t="shared" si="2"/>
        <v>9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8" t="str">
        <f>ALNS!A38</f>
        <v>Rhanna Nicolle Santos Silva</v>
      </c>
      <c r="B38" s="42">
        <v>9.0</v>
      </c>
      <c r="C38" s="28"/>
      <c r="D38" s="28"/>
      <c r="E38" s="28"/>
      <c r="F38" s="29">
        <f t="shared" si="1"/>
        <v>9</v>
      </c>
      <c r="G38" s="30">
        <f t="shared" si="2"/>
        <v>9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6" t="str">
        <f>ALNS!A39</f>
        <v>Sara Clara Oliveira Farias</v>
      </c>
      <c r="B39" s="56">
        <v>8.5</v>
      </c>
      <c r="C39" s="36"/>
      <c r="D39" s="36"/>
      <c r="E39" s="36"/>
      <c r="F39" s="37">
        <f t="shared" si="1"/>
        <v>8.5</v>
      </c>
      <c r="G39" s="38">
        <f t="shared" si="2"/>
        <v>8.5</v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8" t="str">
        <f>ALNS!A40</f>
        <v>Sarah Evelyn Albuquerque da Silva</v>
      </c>
      <c r="B40" s="42">
        <v>9.0</v>
      </c>
      <c r="C40" s="28"/>
      <c r="D40" s="28"/>
      <c r="E40" s="28"/>
      <c r="F40" s="29">
        <f t="shared" si="1"/>
        <v>9</v>
      </c>
      <c r="G40" s="30">
        <f t="shared" si="2"/>
        <v>9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6" t="str">
        <f>ALNS!A41</f>
        <v>Thays Emanuelly Laureano Silva</v>
      </c>
      <c r="B41" s="42">
        <v>8.5</v>
      </c>
      <c r="C41" s="28"/>
      <c r="D41" s="28"/>
      <c r="E41" s="28"/>
      <c r="F41" s="37">
        <f t="shared" si="1"/>
        <v>8.5</v>
      </c>
      <c r="G41" s="38">
        <f t="shared" si="2"/>
        <v>8.5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8" t="str">
        <f>ALNS!A42</f>
        <v>Víctor Gabriel Souza Rocha de Lemos</v>
      </c>
      <c r="B42" s="42">
        <v>9.0</v>
      </c>
      <c r="C42" s="28"/>
      <c r="D42" s="28"/>
      <c r="E42" s="28"/>
      <c r="F42" s="29">
        <f t="shared" si="1"/>
        <v>9</v>
      </c>
      <c r="G42" s="30">
        <f t="shared" si="2"/>
        <v>9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6" t="str">
        <f>ALNS!A43</f>
        <v>Yamille Guimarães da Silva</v>
      </c>
      <c r="B43" s="56">
        <v>9.0</v>
      </c>
      <c r="C43" s="36"/>
      <c r="D43" s="36"/>
      <c r="E43" s="36"/>
      <c r="F43" s="37">
        <f t="shared" si="1"/>
        <v>9</v>
      </c>
      <c r="G43" s="38">
        <f t="shared" si="2"/>
        <v>9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8" t="str">
        <f>ALNS!A44</f>
        <v>Yasmin da Silva Mouzinho</v>
      </c>
      <c r="B44" s="42">
        <v>8.0</v>
      </c>
      <c r="C44" s="28"/>
      <c r="D44" s="28"/>
      <c r="E44" s="28"/>
      <c r="F44" s="29">
        <f t="shared" si="1"/>
        <v>8</v>
      </c>
      <c r="G44" s="30">
        <f t="shared" si="2"/>
        <v>8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B52" s="11"/>
      <c r="C52" s="11"/>
      <c r="D52" s="11"/>
      <c r="E52" s="11"/>
      <c r="F52" s="11"/>
      <c r="G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B53" s="11"/>
      <c r="C53" s="11"/>
      <c r="D53" s="11"/>
      <c r="E53" s="11"/>
      <c r="F53" s="11"/>
      <c r="G53" s="1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B54" s="11"/>
      <c r="C54" s="11"/>
      <c r="D54" s="11"/>
      <c r="E54" s="11"/>
      <c r="F54" s="11"/>
      <c r="G54" s="1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B55" s="11"/>
      <c r="C55" s="11"/>
      <c r="D55" s="11"/>
      <c r="E55" s="11"/>
      <c r="F55" s="11"/>
      <c r="G55" s="1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B56" s="11"/>
      <c r="C56" s="11"/>
      <c r="D56" s="11"/>
      <c r="E56" s="11"/>
      <c r="F56" s="11"/>
      <c r="G56" s="1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B57" s="11"/>
      <c r="C57" s="11"/>
      <c r="D57" s="11"/>
      <c r="E57" s="11"/>
      <c r="F57" s="11"/>
      <c r="G57" s="1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B58" s="11"/>
      <c r="C58" s="11"/>
      <c r="D58" s="11"/>
      <c r="E58" s="11"/>
      <c r="F58" s="11"/>
      <c r="G58" s="1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A59" s="11"/>
      <c r="B59" s="11"/>
      <c r="C59" s="11"/>
      <c r="D59" s="11"/>
      <c r="E59" s="11"/>
      <c r="F59" s="11"/>
      <c r="G59" s="1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11"/>
      <c r="B60" s="11"/>
      <c r="C60" s="11"/>
      <c r="D60" s="11"/>
      <c r="E60" s="11"/>
      <c r="F60" s="11"/>
      <c r="G60" s="1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A61" s="11"/>
      <c r="B61" s="11"/>
      <c r="C61" s="11"/>
      <c r="D61" s="11"/>
      <c r="E61" s="11"/>
      <c r="F61" s="11"/>
      <c r="G61" s="1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5" width="11.57"/>
  </cols>
  <sheetData>
    <row r="1">
      <c r="A1" s="13" t="s">
        <v>43</v>
      </c>
      <c r="B1" s="14" t="s">
        <v>80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  <c r="AH1" s="2"/>
      <c r="AI1" s="2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  <c r="AH2" s="2"/>
      <c r="AI2" s="2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  <c r="AH3" s="2"/>
      <c r="AI3" s="2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2"/>
      <c r="AI4" s="2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  <c r="AH5" s="2"/>
      <c r="AI5" s="2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  <c r="AH6" s="2"/>
      <c r="AI6" s="2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  <c r="AH7" s="2"/>
      <c r="AI7" s="2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  <c r="AH8" s="2"/>
      <c r="AI8" s="2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  <c r="AH9" s="2"/>
      <c r="AI9" s="2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  <c r="AH10" s="2"/>
      <c r="AI10" s="2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  <c r="AH11" s="2"/>
      <c r="AI11" s="2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  <c r="AH12" s="2"/>
      <c r="AI12" s="2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  <c r="AH13" s="2"/>
      <c r="AI13" s="2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  <c r="AH14" s="2"/>
      <c r="AI14" s="2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  <c r="AH15" s="2"/>
      <c r="AI15" s="2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  <c r="AH16" s="2"/>
      <c r="AI16" s="2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  <c r="AH17" s="2"/>
      <c r="AI17" s="2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  <c r="AH18" s="2"/>
      <c r="AI18" s="2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  <c r="AH19" s="2"/>
      <c r="AI19" s="2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  <c r="AH20" s="2"/>
      <c r="AI20" s="2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  <c r="AH21" s="2"/>
      <c r="AI21" s="2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  <c r="AH22" s="2"/>
      <c r="AI22" s="2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  <c r="AH23" s="2"/>
      <c r="AI23" s="2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  <c r="AH24" s="2"/>
      <c r="AI24" s="2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  <c r="AH25" s="2"/>
      <c r="AI25" s="2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  <c r="AH26" s="2"/>
      <c r="AI26" s="2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  <c r="AH27" s="2"/>
      <c r="AI27" s="2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  <c r="AH28" s="2"/>
      <c r="AI28" s="2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  <c r="AH29" s="2"/>
      <c r="AI29" s="2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  <c r="AH30" s="2"/>
      <c r="AI30" s="2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  <c r="AH31" s="17"/>
      <c r="AI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  <c r="AH32" s="17"/>
      <c r="AI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  <c r="AH33" s="17"/>
      <c r="AI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  <c r="AH34" s="17"/>
      <c r="AI34" s="2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17" t="s">
        <v>81</v>
      </c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  <c r="AH35" s="17"/>
      <c r="AI35" s="2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  <c r="AH36" s="17"/>
      <c r="AI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  <c r="AH37" s="2"/>
      <c r="AI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  <c r="AH38" s="2"/>
      <c r="AI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  <c r="AH39" s="2"/>
      <c r="AI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  <c r="AH40" s="2"/>
      <c r="AI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  <c r="AH41" s="2"/>
      <c r="AI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  <c r="AH42" s="2"/>
      <c r="AI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  <c r="AH43" s="2"/>
      <c r="AI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  <c r="AH44" s="2"/>
      <c r="AI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17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  <c r="AH53" s="17"/>
      <c r="AI53" s="17"/>
    </row>
    <row r="54" ht="15.75" hidden="1" customHeight="1">
      <c r="B54" s="11"/>
      <c r="C54" s="11"/>
      <c r="D54" s="11"/>
      <c r="E54" s="11"/>
      <c r="F54" s="11"/>
      <c r="G54" s="11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  <c r="AH54" s="17"/>
      <c r="AI54" s="17"/>
    </row>
    <row r="55" ht="15.75" hidden="1" customHeight="1">
      <c r="B55" s="11"/>
      <c r="C55" s="11"/>
      <c r="D55" s="11"/>
      <c r="E55" s="11"/>
      <c r="F55" s="11"/>
      <c r="G55" s="11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  <c r="AH55" s="17"/>
      <c r="AI55" s="17"/>
    </row>
    <row r="56" ht="15.75" hidden="1" customHeight="1">
      <c r="B56" s="11"/>
      <c r="C56" s="11"/>
      <c r="D56" s="11"/>
      <c r="E56" s="11"/>
      <c r="F56" s="11"/>
      <c r="G56" s="11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  <c r="AH56" s="17"/>
      <c r="AI56" s="17"/>
    </row>
    <row r="57" ht="15.75" hidden="1" customHeight="1">
      <c r="B57" s="11"/>
      <c r="C57" s="11"/>
      <c r="D57" s="11"/>
      <c r="E57" s="11"/>
      <c r="F57" s="11"/>
      <c r="G57" s="11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  <c r="AH57" s="17"/>
      <c r="AI57" s="17"/>
    </row>
    <row r="58" ht="15.75" hidden="1" customHeight="1">
      <c r="B58" s="11"/>
      <c r="C58" s="11"/>
      <c r="D58" s="11"/>
      <c r="E58" s="11"/>
      <c r="F58" s="11"/>
      <c r="G58" s="11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  <c r="AH58" s="17"/>
      <c r="AI58" s="17"/>
    </row>
    <row r="59" ht="15.75" hidden="1" customHeight="1"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  <c r="AH59" s="17"/>
      <c r="AI59" s="17"/>
    </row>
    <row r="60" ht="15.75" hidden="1" customHeight="1"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  <c r="AH60" s="17"/>
      <c r="AI60" s="17"/>
    </row>
    <row r="61" ht="15.75" hidden="1" customHeight="1"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  <c r="AH61" s="17"/>
      <c r="AI61" s="17"/>
    </row>
    <row r="62" ht="15.75" hidden="1" customHeight="1"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  <c r="AH62" s="17"/>
      <c r="AI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  <c r="AH63" s="17"/>
      <c r="AI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  <c r="AH64" s="17"/>
      <c r="AI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  <c r="AH65" s="17"/>
      <c r="AI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  <c r="AH66" s="17"/>
      <c r="AI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  <c r="AH67" s="17"/>
      <c r="AI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  <c r="AH68" s="17"/>
      <c r="AI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  <c r="AH69" s="17"/>
      <c r="AI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  <c r="AH70" s="17"/>
      <c r="AI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  <c r="AH71" s="17"/>
      <c r="AI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  <c r="AH72" s="17"/>
      <c r="AI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  <c r="AH73" s="17"/>
      <c r="AI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  <c r="AH74" s="17"/>
      <c r="AI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  <c r="AH75" s="17"/>
      <c r="AI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  <c r="AH76" s="17"/>
      <c r="AI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  <c r="AH77" s="17"/>
      <c r="AI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  <c r="AH78" s="17"/>
      <c r="AI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  <c r="AH79" s="17"/>
      <c r="AI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  <c r="AH80" s="17"/>
      <c r="AI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  <c r="AH81" s="17"/>
      <c r="AI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  <c r="AH82" s="17"/>
      <c r="AI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  <c r="AH83" s="17"/>
      <c r="AI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  <c r="AH84" s="17"/>
      <c r="AI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  <c r="AH85" s="17"/>
      <c r="AI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  <c r="AH86" s="17"/>
      <c r="AI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  <c r="AH87" s="17"/>
      <c r="AI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  <c r="AH88" s="17"/>
      <c r="AI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  <c r="AH89" s="2"/>
      <c r="AI89" s="2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  <c r="AH90" s="2"/>
      <c r="AI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  <c r="AH91" s="2"/>
      <c r="AI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  <c r="AH92" s="2"/>
      <c r="AI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  <c r="AH93" s="2"/>
      <c r="AI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  <c r="AH94" s="2"/>
      <c r="AI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  <c r="AH95" s="2"/>
      <c r="AI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  <c r="AH96" s="2"/>
      <c r="AI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82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11"/>
      <c r="C59" s="11"/>
      <c r="D59" s="11"/>
      <c r="E59" s="11"/>
      <c r="F59" s="11"/>
      <c r="G59" s="11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11"/>
      <c r="C60" s="11"/>
      <c r="D60" s="11"/>
      <c r="E60" s="11"/>
      <c r="F60" s="11"/>
      <c r="G60" s="11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11"/>
      <c r="C61" s="11"/>
      <c r="D61" s="11"/>
      <c r="E61" s="11"/>
      <c r="F61" s="11"/>
      <c r="G61" s="11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83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7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7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7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7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7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2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2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L67" s="2"/>
      <c r="M67" s="2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84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2"/>
      <c r="M53" s="2"/>
      <c r="N53" s="2"/>
      <c r="O53" s="2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1"/>
      <c r="B54" s="11"/>
      <c r="D54" s="11"/>
      <c r="E54" s="11"/>
      <c r="F54" s="11"/>
      <c r="G54" s="11"/>
      <c r="H54" s="11"/>
      <c r="I54" s="11"/>
      <c r="J54" s="11"/>
      <c r="K54" s="11"/>
      <c r="L54" s="2"/>
      <c r="M54" s="2"/>
      <c r="N54" s="2"/>
      <c r="O54" s="2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"/>
      <c r="M55" s="2"/>
      <c r="N55" s="2"/>
      <c r="O55" s="2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5:E48">
    <cfRule type="cellIs" dxfId="2" priority="3" operator="notBetween">
      <formula>0</formula>
      <formula>10</formula>
    </cfRule>
  </conditionalFormatting>
  <conditionalFormatting sqref="B4:E44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85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11"/>
      <c r="B62" s="11"/>
      <c r="C62" s="11"/>
      <c r="D62" s="11"/>
      <c r="E62" s="11"/>
      <c r="F62" s="11"/>
      <c r="G62" s="11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86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64" t="s">
        <v>45</v>
      </c>
      <c r="C3" s="64" t="s">
        <v>46</v>
      </c>
      <c r="D3" s="64" t="s">
        <v>47</v>
      </c>
      <c r="E3" s="64" t="s">
        <v>48</v>
      </c>
      <c r="F3" s="25" t="s">
        <v>49</v>
      </c>
      <c r="G3" s="25" t="s">
        <v>50</v>
      </c>
      <c r="H3" s="25" t="s">
        <v>51</v>
      </c>
      <c r="I3" s="73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66" t="str">
        <f>ALNS!A4</f>
        <v>Ana Beatriz de Araújo Abrantes</v>
      </c>
      <c r="B4" s="28"/>
      <c r="C4" s="28"/>
      <c r="D4" s="28"/>
      <c r="E4" s="28"/>
      <c r="F4" s="74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29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68" t="str">
        <f>ALNS!A5</f>
        <v>Ana Clara Lauriano Gomes dos Santos</v>
      </c>
      <c r="B5" s="36"/>
      <c r="C5" s="36"/>
      <c r="D5" s="36"/>
      <c r="E5" s="36"/>
      <c r="F5" s="75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66" t="str">
        <f>ALNS!A6</f>
        <v>Ângelo Miguéias Dantas Gomes</v>
      </c>
      <c r="B6" s="28"/>
      <c r="C6" s="28"/>
      <c r="D6" s="28"/>
      <c r="E6" s="28"/>
      <c r="F6" s="74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68" t="str">
        <f>ALNS!A7</f>
        <v>Arthur Leite Silva Pereira</v>
      </c>
      <c r="B7" s="36"/>
      <c r="C7" s="36"/>
      <c r="D7" s="36"/>
      <c r="E7" s="36"/>
      <c r="F7" s="75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66" t="str">
        <f>ALNS!A8</f>
        <v>Bianca Santos Lima</v>
      </c>
      <c r="B8" s="28"/>
      <c r="C8" s="28"/>
      <c r="D8" s="28"/>
      <c r="E8" s="28"/>
      <c r="F8" s="74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68" t="str">
        <f>ALNS!A9</f>
        <v>Clarisse Sousa Alves</v>
      </c>
      <c r="B9" s="36"/>
      <c r="C9" s="36"/>
      <c r="D9" s="36"/>
      <c r="E9" s="36"/>
      <c r="F9" s="75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66" t="str">
        <f>ALNS!A10</f>
        <v>Daví Barbosa Garcia</v>
      </c>
      <c r="B10" s="28"/>
      <c r="C10" s="28"/>
      <c r="D10" s="28"/>
      <c r="E10" s="28"/>
      <c r="F10" s="74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68" t="str">
        <f>ALNS!A11</f>
        <v>Eduarda da Silva Raposo</v>
      </c>
      <c r="B11" s="36"/>
      <c r="C11" s="36"/>
      <c r="D11" s="36"/>
      <c r="E11" s="36"/>
      <c r="F11" s="75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66" t="str">
        <f>ALNS!A12</f>
        <v>Emilly Michele Santos Meira</v>
      </c>
      <c r="B12" s="28"/>
      <c r="C12" s="28"/>
      <c r="D12" s="28"/>
      <c r="E12" s="28"/>
      <c r="F12" s="74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68" t="str">
        <f>ALNS!A13</f>
        <v>Emilly Nathália Pereira Tavares</v>
      </c>
      <c r="B13" s="36"/>
      <c r="C13" s="36"/>
      <c r="D13" s="36"/>
      <c r="E13" s="36"/>
      <c r="F13" s="75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66" t="str">
        <f>ALNS!A14</f>
        <v>Evillyn Isadora da Silva</v>
      </c>
      <c r="B14" s="28"/>
      <c r="C14" s="28"/>
      <c r="D14" s="28"/>
      <c r="E14" s="28"/>
      <c r="F14" s="74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68" t="str">
        <f>ALNS!A15</f>
        <v>Gabriela Cavalcante dos Santos</v>
      </c>
      <c r="B15" s="36"/>
      <c r="C15" s="36"/>
      <c r="D15" s="36"/>
      <c r="E15" s="36"/>
      <c r="F15" s="75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66" t="str">
        <f>ALNS!A16</f>
        <v>Giullia Borges Martins de Oliveira</v>
      </c>
      <c r="B16" s="28"/>
      <c r="C16" s="28"/>
      <c r="D16" s="28"/>
      <c r="E16" s="28"/>
      <c r="F16" s="74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68" t="str">
        <f>ALNS!A17</f>
        <v>Guilherme Cândido da Silva Rodrigues</v>
      </c>
      <c r="B17" s="36"/>
      <c r="C17" s="36"/>
      <c r="D17" s="36"/>
      <c r="E17" s="36"/>
      <c r="F17" s="75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66" t="str">
        <f>ALNS!A18</f>
        <v>Ingrid Cavalcanti Rangel</v>
      </c>
      <c r="B18" s="28"/>
      <c r="C18" s="28"/>
      <c r="D18" s="28"/>
      <c r="E18" s="28"/>
      <c r="F18" s="74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68" t="str">
        <f>ALNS!A19</f>
        <v>Ingryd Keittyanne Sales Arruda</v>
      </c>
      <c r="B19" s="36"/>
      <c r="C19" s="36"/>
      <c r="D19" s="36"/>
      <c r="E19" s="36"/>
      <c r="F19" s="75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76" t="str">
        <f>ALNS!A20</f>
        <v>Isaac de Oliveira Alves</v>
      </c>
      <c r="B20" s="28"/>
      <c r="C20" s="28"/>
      <c r="D20" s="28"/>
      <c r="E20" s="28"/>
      <c r="F20" s="74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68" t="str">
        <f>ALNS!A21</f>
        <v>Júlia Mariana Clementino Oliveira</v>
      </c>
      <c r="B21" s="36"/>
      <c r="C21" s="36"/>
      <c r="D21" s="36"/>
      <c r="E21" s="36"/>
      <c r="F21" s="75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66" t="str">
        <f>ALNS!A22</f>
        <v>Letícia Carvalho Silva Farias</v>
      </c>
      <c r="B22" s="28"/>
      <c r="C22" s="28"/>
      <c r="D22" s="28"/>
      <c r="E22" s="28"/>
      <c r="F22" s="74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68" t="str">
        <f>ALNS!A23</f>
        <v>Lindsay Sofie Araujo Alves</v>
      </c>
      <c r="B23" s="36"/>
      <c r="C23" s="36"/>
      <c r="D23" s="36"/>
      <c r="E23" s="36"/>
      <c r="F23" s="75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66" t="str">
        <f>ALNS!A24</f>
        <v>Lívia Araújo Farias</v>
      </c>
      <c r="B24" s="28"/>
      <c r="C24" s="28"/>
      <c r="D24" s="28"/>
      <c r="E24" s="28"/>
      <c r="F24" s="74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68" t="str">
        <f>ALNS!A25</f>
        <v>Luana Rodrigues Guedes da Silva</v>
      </c>
      <c r="B25" s="36"/>
      <c r="C25" s="36"/>
      <c r="D25" s="36"/>
      <c r="E25" s="36"/>
      <c r="F25" s="75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77" t="str">
        <f>ALNS!A26</f>
        <v>Maria Clara de Oliveira Souza</v>
      </c>
      <c r="B26" s="28"/>
      <c r="C26" s="28"/>
      <c r="D26" s="28"/>
      <c r="E26" s="28"/>
      <c r="F26" s="74">
        <f t="shared" si="1"/>
        <v>0</v>
      </c>
      <c r="G26" s="30" t="str">
        <f t="shared" si="2"/>
        <v/>
      </c>
      <c r="H26" s="29" t="str">
        <f t="shared" si="3"/>
        <v/>
      </c>
      <c r="I26" s="29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78" t="str">
        <f>ALNS!A27</f>
        <v>Maria Eduarda de Castro Reis</v>
      </c>
      <c r="B27" s="36"/>
      <c r="C27" s="36"/>
      <c r="D27" s="36"/>
      <c r="E27" s="36"/>
      <c r="F27" s="75">
        <f t="shared" si="1"/>
        <v>0</v>
      </c>
      <c r="G27" s="38" t="str">
        <f t="shared" si="2"/>
        <v/>
      </c>
      <c r="H27" s="37" t="str">
        <f t="shared" si="3"/>
        <v/>
      </c>
      <c r="I27" s="3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79" t="str">
        <f>ALNS!A28</f>
        <v>Maria Fernanda Pires de Farias</v>
      </c>
      <c r="B28" s="28"/>
      <c r="C28" s="28"/>
      <c r="D28" s="28"/>
      <c r="E28" s="28"/>
      <c r="F28" s="74">
        <f t="shared" si="1"/>
        <v>0</v>
      </c>
      <c r="G28" s="30" t="str">
        <f t="shared" si="2"/>
        <v/>
      </c>
      <c r="H28" s="29" t="str">
        <f t="shared" si="3"/>
        <v/>
      </c>
      <c r="I28" s="29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80" t="str">
        <f>ALNS!A29</f>
        <v>Maria Helena Rodrigues de Oliveira</v>
      </c>
      <c r="B29" s="36"/>
      <c r="C29" s="36"/>
      <c r="D29" s="36"/>
      <c r="E29" s="36"/>
      <c r="F29" s="75">
        <f t="shared" si="1"/>
        <v>0</v>
      </c>
      <c r="G29" s="38" t="str">
        <f t="shared" si="2"/>
        <v/>
      </c>
      <c r="H29" s="37" t="str">
        <f t="shared" si="3"/>
        <v/>
      </c>
      <c r="I29" s="3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76" t="str">
        <f>ALNS!A30</f>
        <v>Maria Heloisa Ferreira dos Santos</v>
      </c>
      <c r="B30" s="28"/>
      <c r="C30" s="28"/>
      <c r="D30" s="28"/>
      <c r="E30" s="28"/>
      <c r="F30" s="74">
        <f t="shared" si="1"/>
        <v>0</v>
      </c>
      <c r="G30" s="30" t="str">
        <f t="shared" si="2"/>
        <v/>
      </c>
      <c r="H30" s="29" t="str">
        <f t="shared" si="3"/>
        <v/>
      </c>
      <c r="I30" s="29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80" t="str">
        <f>ALNS!A31</f>
        <v>Maria Laura Santros Ferreira</v>
      </c>
      <c r="B31" s="36"/>
      <c r="C31" s="36"/>
      <c r="D31" s="36"/>
      <c r="E31" s="36"/>
      <c r="F31" s="75">
        <f t="shared" si="1"/>
        <v>0</v>
      </c>
      <c r="G31" s="38" t="str">
        <f t="shared" si="2"/>
        <v/>
      </c>
      <c r="H31" s="37" t="str">
        <f t="shared" si="3"/>
        <v/>
      </c>
      <c r="I31" s="3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R31" s="18"/>
      <c r="S31" s="18"/>
      <c r="AA31" s="18"/>
      <c r="AC31" s="18"/>
      <c r="AD31" s="18"/>
      <c r="AE31" s="18"/>
      <c r="AF31" s="18"/>
      <c r="AG31" s="18"/>
    </row>
    <row r="32" ht="15.75" customHeight="1">
      <c r="A32" s="76" t="str">
        <f>ALNS!A32</f>
        <v>Mariana Carvalho Silva Farias</v>
      </c>
      <c r="B32" s="28"/>
      <c r="C32" s="28"/>
      <c r="D32" s="28"/>
      <c r="E32" s="28"/>
      <c r="F32" s="74">
        <f t="shared" si="1"/>
        <v>0</v>
      </c>
      <c r="G32" s="30" t="str">
        <f t="shared" si="2"/>
        <v/>
      </c>
      <c r="H32" s="29" t="str">
        <f t="shared" si="3"/>
        <v/>
      </c>
      <c r="I32" s="29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80" t="str">
        <f>ALNS!A33</f>
        <v>Mirely Santana Farias</v>
      </c>
      <c r="B33" s="36"/>
      <c r="C33" s="36"/>
      <c r="D33" s="36"/>
      <c r="E33" s="36"/>
      <c r="F33" s="75">
        <f t="shared" si="1"/>
        <v>0</v>
      </c>
      <c r="G33" s="38" t="str">
        <f t="shared" si="2"/>
        <v/>
      </c>
      <c r="H33" s="37" t="str">
        <f t="shared" si="3"/>
        <v/>
      </c>
      <c r="I33" s="3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AA33" s="18"/>
      <c r="AB33" s="18"/>
      <c r="AC33" s="18"/>
      <c r="AD33" s="18"/>
      <c r="AE33" s="18"/>
      <c r="AF33" s="18"/>
      <c r="AG33" s="18"/>
    </row>
    <row r="34" ht="15.75" customHeight="1">
      <c r="A34" s="76" t="str">
        <f>ALNS!A34</f>
        <v>Nicolas samuel Bezerra de Souza</v>
      </c>
      <c r="B34" s="28"/>
      <c r="C34" s="28"/>
      <c r="D34" s="28"/>
      <c r="E34" s="28"/>
      <c r="F34" s="74">
        <f t="shared" si="1"/>
        <v>0</v>
      </c>
      <c r="G34" s="30" t="str">
        <f t="shared" si="2"/>
        <v/>
      </c>
      <c r="H34" s="29" t="str">
        <f t="shared" si="3"/>
        <v/>
      </c>
      <c r="I34" s="29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80" t="str">
        <f>ALNS!A35</f>
        <v>Rafaelle Kymmi Carvalho Melo</v>
      </c>
      <c r="B35" s="36"/>
      <c r="C35" s="36"/>
      <c r="D35" s="36"/>
      <c r="E35" s="36"/>
      <c r="F35" s="75">
        <f t="shared" si="1"/>
        <v>0</v>
      </c>
      <c r="G35" s="38" t="str">
        <f t="shared" si="2"/>
        <v/>
      </c>
      <c r="H35" s="37" t="str">
        <f t="shared" si="3"/>
        <v/>
      </c>
      <c r="I35" s="3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79" t="str">
        <f>ALNS!A36</f>
        <v>Raquel Silva Arnaud da Silva</v>
      </c>
      <c r="B36" s="28"/>
      <c r="C36" s="28"/>
      <c r="D36" s="28"/>
      <c r="E36" s="28"/>
      <c r="F36" s="74">
        <f t="shared" si="1"/>
        <v>0</v>
      </c>
      <c r="G36" s="30" t="str">
        <f t="shared" si="2"/>
        <v/>
      </c>
      <c r="H36" s="29" t="str">
        <f t="shared" si="3"/>
        <v/>
      </c>
      <c r="I36" s="29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78" t="str">
        <f>ALNS!A37</f>
        <v>Rayssa Lima Travassos de Albuquerque</v>
      </c>
      <c r="B37" s="36"/>
      <c r="C37" s="36"/>
      <c r="D37" s="36"/>
      <c r="E37" s="36"/>
      <c r="F37" s="75">
        <f t="shared" si="1"/>
        <v>0</v>
      </c>
      <c r="G37" s="38" t="str">
        <f t="shared" si="2"/>
        <v/>
      </c>
      <c r="H37" s="37" t="str">
        <f t="shared" si="3"/>
        <v/>
      </c>
      <c r="I37" s="3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79" t="str">
        <f>ALNS!A38</f>
        <v>Rhanna Nicolle Santos Silva</v>
      </c>
      <c r="B38" s="28"/>
      <c r="C38" s="28"/>
      <c r="D38" s="28"/>
      <c r="E38" s="28"/>
      <c r="F38" s="74">
        <f t="shared" si="1"/>
        <v>0</v>
      </c>
      <c r="G38" s="30" t="str">
        <f t="shared" si="2"/>
        <v/>
      </c>
      <c r="H38" s="29" t="str">
        <f t="shared" si="3"/>
        <v/>
      </c>
      <c r="I38" s="29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78" t="str">
        <f>ALNS!A39</f>
        <v>Sara Clara Oliveira Farias</v>
      </c>
      <c r="B39" s="36"/>
      <c r="C39" s="36"/>
      <c r="D39" s="36"/>
      <c r="E39" s="36"/>
      <c r="F39" s="75">
        <f t="shared" si="1"/>
        <v>0</v>
      </c>
      <c r="G39" s="38" t="str">
        <f t="shared" si="2"/>
        <v/>
      </c>
      <c r="H39" s="37" t="str">
        <f t="shared" si="3"/>
        <v/>
      </c>
      <c r="I39" s="3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79" t="str">
        <f>ALNS!A40</f>
        <v>Sarah Evelyn Albuquerque da Silva</v>
      </c>
      <c r="B40" s="28"/>
      <c r="C40" s="28"/>
      <c r="D40" s="28"/>
      <c r="E40" s="28"/>
      <c r="F40" s="74">
        <f t="shared" si="1"/>
        <v>0</v>
      </c>
      <c r="G40" s="30" t="str">
        <f t="shared" si="2"/>
        <v/>
      </c>
      <c r="H40" s="29" t="str">
        <f t="shared" si="3"/>
        <v/>
      </c>
      <c r="I40" s="29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78" t="str">
        <f>ALNS!A41</f>
        <v>Thays Emanuelly Laureano Silva</v>
      </c>
      <c r="B41" s="28"/>
      <c r="C41" s="28"/>
      <c r="D41" s="28"/>
      <c r="E41" s="28"/>
      <c r="F41" s="75">
        <f t="shared" si="1"/>
        <v>0</v>
      </c>
      <c r="G41" s="38" t="str">
        <f t="shared" si="2"/>
        <v/>
      </c>
      <c r="H41" s="37" t="str">
        <f t="shared" si="3"/>
        <v/>
      </c>
      <c r="I41" s="3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79" t="str">
        <f>ALNS!A42</f>
        <v>Víctor Gabriel Souza Rocha de Lemos</v>
      </c>
      <c r="B42" s="28"/>
      <c r="C42" s="28"/>
      <c r="D42" s="28"/>
      <c r="E42" s="28"/>
      <c r="F42" s="74">
        <f t="shared" si="1"/>
        <v>0</v>
      </c>
      <c r="G42" s="30" t="str">
        <f t="shared" si="2"/>
        <v/>
      </c>
      <c r="H42" s="29" t="str">
        <f t="shared" si="3"/>
        <v/>
      </c>
      <c r="I42" s="29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78" t="str">
        <f>ALNS!A43</f>
        <v>Yamille Guimarães da Silva</v>
      </c>
      <c r="B43" s="36"/>
      <c r="C43" s="36"/>
      <c r="D43" s="36"/>
      <c r="E43" s="36"/>
      <c r="F43" s="75">
        <f t="shared" si="1"/>
        <v>0</v>
      </c>
      <c r="G43" s="38" t="str">
        <f t="shared" si="2"/>
        <v/>
      </c>
      <c r="H43" s="37" t="str">
        <f t="shared" si="3"/>
        <v/>
      </c>
      <c r="I43" s="3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81" t="str">
        <f>ALNS!A44</f>
        <v>Yasmin da Silva Mouzinho</v>
      </c>
      <c r="B44" s="28"/>
      <c r="C44" s="28"/>
      <c r="D44" s="28"/>
      <c r="E44" s="28"/>
      <c r="F44" s="82">
        <f t="shared" si="1"/>
        <v>0</v>
      </c>
      <c r="G44" s="83" t="str">
        <f t="shared" si="2"/>
        <v/>
      </c>
      <c r="H44" s="84" t="str">
        <f t="shared" si="3"/>
        <v/>
      </c>
      <c r="I44" s="29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17"/>
      <c r="O45" s="2"/>
      <c r="P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17"/>
      <c r="O46" s="2"/>
      <c r="P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17"/>
      <c r="O47" s="2"/>
      <c r="P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17"/>
      <c r="O48" s="2"/>
      <c r="P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17"/>
      <c r="O49" s="2"/>
      <c r="P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17"/>
      <c r="O50" s="2"/>
      <c r="P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17"/>
      <c r="O51" s="2"/>
      <c r="P51" s="2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</row>
    <row r="53" ht="15.75" hidden="1" customHeight="1">
      <c r="I53" s="85"/>
      <c r="L53" s="2"/>
      <c r="M53" s="2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I54" s="85"/>
      <c r="L54" s="2"/>
      <c r="M54" s="2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I55" s="85"/>
      <c r="L55" s="2"/>
      <c r="M55" s="2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I56" s="85"/>
      <c r="L56" s="2"/>
      <c r="M56" s="2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I57" s="85"/>
      <c r="L57" s="2"/>
      <c r="M57" s="2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I58" s="85"/>
      <c r="L58" s="2"/>
      <c r="M58" s="2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I59" s="85"/>
      <c r="L59" s="2"/>
      <c r="M59" s="2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I60" s="85"/>
      <c r="L60" s="2"/>
      <c r="M60" s="2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I61" s="85"/>
      <c r="L61" s="2"/>
      <c r="M61" s="2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I62" s="85"/>
      <c r="L62" s="2"/>
      <c r="M62" s="2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I63" s="85"/>
      <c r="L63" s="2"/>
      <c r="M63" s="2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I64" s="85"/>
      <c r="L64" s="2"/>
      <c r="M64" s="2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1"/>
      <c r="B65" s="11"/>
      <c r="C65" s="11"/>
      <c r="D65" s="11"/>
      <c r="E65" s="11"/>
      <c r="F65" s="11"/>
      <c r="G65" s="11"/>
      <c r="I65" s="85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I66" s="85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I67" s="85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I68" s="85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I69" s="85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I70" s="85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I71" s="85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I72" s="85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I73" s="85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I74" s="85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I75" s="85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I76" s="85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I77" s="85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I78" s="85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I79" s="85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I80" s="85"/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I81" s="85"/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I82" s="85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I83" s="85"/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I84" s="85"/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I85" s="85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I86" s="85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I87" s="85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I88" s="85"/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I89" s="85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I90" s="85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I91" s="85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I92" s="85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I93" s="85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I94" s="85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I95" s="85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I96" s="85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I97" s="85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I98" s="85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I99" s="85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I100" s="85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I101" s="85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I102" s="85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I103" s="85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I104" s="85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I105" s="85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I106" s="85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I107" s="85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I108" s="85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I109" s="85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I110" s="85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I111" s="85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I112" s="85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I113" s="85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I114" s="85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I115" s="85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I116" s="85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I117" s="85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I118" s="85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I119" s="85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I120" s="85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I121" s="85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I122" s="85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I123" s="85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I124" s="85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I125" s="85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I126" s="85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I127" s="85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I128" s="85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I129" s="85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I130" s="85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I131" s="85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I132" s="85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I133" s="85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I134" s="85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I135" s="85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I136" s="85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I137" s="85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I138" s="85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I139" s="85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I140" s="85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I141" s="85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I142" s="85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I143" s="85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I144" s="85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I145" s="85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I146" s="85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I147" s="85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I148" s="85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I149" s="85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I150" s="85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I151" s="85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I152" s="85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I153" s="85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I154" s="85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I155" s="85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I156" s="85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I157" s="85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I158" s="85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I159" s="85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I160" s="85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I161" s="85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I162" s="85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I163" s="85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I164" s="85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I165" s="85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I166" s="85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I167" s="85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I168" s="85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I169" s="85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I170" s="85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I171" s="85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I172" s="85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I173" s="85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I174" s="85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I175" s="85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I176" s="85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I177" s="85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I178" s="85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I179" s="85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I180" s="85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I181" s="85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I182" s="85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I183" s="85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I184" s="85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I185" s="85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I186" s="85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I187" s="85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I188" s="85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I189" s="85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I190" s="85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I191" s="85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I192" s="85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I193" s="85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I194" s="85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I195" s="85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I196" s="85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I197" s="85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I198" s="85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I199" s="85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I200" s="85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I201" s="85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I202" s="85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I203" s="85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I204" s="85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I205" s="85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I206" s="85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I207" s="85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I208" s="85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I209" s="85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I210" s="85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I211" s="85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I212" s="85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I213" s="85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I214" s="85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I215" s="85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I216" s="85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I217" s="85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I218" s="85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I219" s="85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I220" s="85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I221" s="85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I222" s="85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I223" s="85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I224" s="85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I225" s="85"/>
      <c r="L225" s="2"/>
      <c r="M225" s="2"/>
      <c r="N225" s="2"/>
      <c r="O225" s="2"/>
      <c r="P225" s="2"/>
    </row>
    <row r="226" ht="15.75" hidden="1" customHeight="1">
      <c r="I226" s="85"/>
      <c r="L226" s="2"/>
      <c r="M226" s="2"/>
      <c r="N226" s="2"/>
      <c r="O226" s="2"/>
      <c r="P226" s="2"/>
    </row>
    <row r="227" ht="15.75" hidden="1" customHeight="1">
      <c r="I227" s="85"/>
      <c r="L227" s="2"/>
      <c r="M227" s="2"/>
      <c r="N227" s="2"/>
      <c r="O227" s="2"/>
      <c r="P227" s="2"/>
    </row>
    <row r="228" ht="15.75" hidden="1" customHeight="1">
      <c r="I228" s="85"/>
      <c r="L228" s="2"/>
      <c r="M228" s="2"/>
      <c r="N228" s="2"/>
      <c r="O228" s="2"/>
      <c r="P228" s="2"/>
    </row>
    <row r="229" ht="15.75" hidden="1" customHeight="1">
      <c r="I229" s="85"/>
      <c r="L229" s="2"/>
      <c r="M229" s="2"/>
      <c r="N229" s="2"/>
      <c r="O229" s="2"/>
      <c r="P229" s="2"/>
    </row>
    <row r="230" ht="15.75" hidden="1" customHeight="1">
      <c r="I230" s="85"/>
      <c r="L230" s="2"/>
      <c r="M230" s="2"/>
      <c r="N230" s="2"/>
      <c r="O230" s="2"/>
      <c r="P230" s="2"/>
    </row>
    <row r="231" ht="15.75" hidden="1" customHeight="1">
      <c r="I231" s="85"/>
      <c r="L231" s="2"/>
      <c r="M231" s="2"/>
      <c r="N231" s="2"/>
      <c r="O231" s="2"/>
      <c r="P231" s="2"/>
    </row>
    <row r="232" ht="15.75" hidden="1" customHeight="1">
      <c r="I232" s="85"/>
      <c r="L232" s="2"/>
      <c r="M232" s="2"/>
      <c r="N232" s="2"/>
      <c r="O232" s="2"/>
      <c r="P232" s="2"/>
    </row>
    <row r="233" ht="15.75" hidden="1" customHeight="1">
      <c r="I233" s="85"/>
      <c r="L233" s="2"/>
      <c r="M233" s="2"/>
      <c r="N233" s="2"/>
      <c r="O233" s="2"/>
      <c r="P233" s="2"/>
    </row>
    <row r="234" ht="15.75" hidden="1" customHeight="1">
      <c r="I234" s="85"/>
      <c r="L234" s="2"/>
      <c r="M234" s="2"/>
      <c r="N234" s="2"/>
      <c r="O234" s="2"/>
      <c r="P234" s="2"/>
    </row>
    <row r="235" ht="15.75" hidden="1" customHeight="1">
      <c r="I235" s="85"/>
      <c r="L235" s="2"/>
      <c r="M235" s="2"/>
      <c r="N235" s="2"/>
      <c r="O235" s="2"/>
      <c r="P235" s="2"/>
    </row>
    <row r="236" ht="15.75" hidden="1" customHeight="1">
      <c r="I236" s="85"/>
      <c r="L236" s="2"/>
      <c r="M236" s="2"/>
      <c r="N236" s="2"/>
      <c r="O236" s="2"/>
      <c r="P236" s="2"/>
    </row>
    <row r="237" ht="15.75" hidden="1" customHeight="1">
      <c r="I237" s="85"/>
      <c r="L237" s="2"/>
      <c r="M237" s="2"/>
      <c r="N237" s="2"/>
      <c r="O237" s="2"/>
      <c r="P237" s="2"/>
    </row>
    <row r="238" ht="15.75" hidden="1" customHeight="1">
      <c r="I238" s="85"/>
      <c r="L238" s="2"/>
      <c r="M238" s="2"/>
      <c r="N238" s="2"/>
      <c r="O238" s="2"/>
      <c r="P238" s="2"/>
    </row>
    <row r="239" ht="15.75" hidden="1" customHeight="1">
      <c r="I239" s="85"/>
      <c r="L239" s="2"/>
      <c r="M239" s="2"/>
      <c r="N239" s="2"/>
      <c r="O239" s="2"/>
      <c r="P239" s="2"/>
    </row>
    <row r="240" ht="15.75" hidden="1" customHeight="1">
      <c r="I240" s="85"/>
      <c r="L240" s="2"/>
      <c r="M240" s="2"/>
      <c r="N240" s="2"/>
      <c r="O240" s="2"/>
      <c r="P240" s="2"/>
    </row>
    <row r="241" ht="15.75" hidden="1" customHeight="1">
      <c r="I241" s="85"/>
      <c r="L241" s="2"/>
      <c r="M241" s="2"/>
      <c r="N241" s="2"/>
      <c r="O241" s="2"/>
      <c r="P241" s="2"/>
    </row>
    <row r="242" ht="15.75" hidden="1" customHeight="1">
      <c r="I242" s="85"/>
      <c r="L242" s="2"/>
      <c r="M242" s="2"/>
      <c r="N242" s="2"/>
      <c r="O242" s="2"/>
      <c r="P242" s="2"/>
    </row>
    <row r="243" ht="15.75" hidden="1" customHeight="1">
      <c r="I243" s="85"/>
      <c r="L243" s="2"/>
      <c r="M243" s="2"/>
      <c r="N243" s="2"/>
      <c r="O243" s="2"/>
      <c r="P243" s="2"/>
    </row>
    <row r="244" ht="15.75" hidden="1" customHeight="1">
      <c r="I244" s="85"/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87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88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>IF(AND(F4&gt;=10,F4&lt;28,G4&lt;7),ROUND((50-G4*6)/4,1),"")</f>
        <v/>
      </c>
      <c r="I4" s="31"/>
      <c r="J4" s="32" t="str">
        <f t="shared" ref="J4:J44" si="3">IF(AND(B4&lt;&gt;"",C4&lt;&gt;"",D4&lt;&gt;"",E4&lt;&gt;""),IF(OR(F4&gt;=28,F4&lt;10),G4,IF(I4=H4,5,((G4*6)+(I4*4))/10)),)</f>
        <v/>
      </c>
      <c r="K4" s="33" t="str">
        <f t="shared" ref="K4:K44" si="4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/>
      <c r="I5" s="37"/>
      <c r="J5" s="40" t="str">
        <f t="shared" si="3"/>
        <v/>
      </c>
      <c r="K5" s="41" t="str">
        <f t="shared" si="4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/>
      <c r="I6" s="29"/>
      <c r="J6" s="32" t="str">
        <f t="shared" si="3"/>
        <v/>
      </c>
      <c r="K6" s="33" t="str">
        <f t="shared" si="4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/>
      <c r="I7" s="37"/>
      <c r="J7" s="40" t="str">
        <f t="shared" si="3"/>
        <v/>
      </c>
      <c r="K7" s="41" t="str">
        <f t="shared" si="4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/>
      <c r="I8" s="29"/>
      <c r="J8" s="32" t="str">
        <f t="shared" si="3"/>
        <v/>
      </c>
      <c r="K8" s="33" t="str">
        <f t="shared" si="4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/>
      <c r="I9" s="37"/>
      <c r="J9" s="40" t="str">
        <f t="shared" si="3"/>
        <v/>
      </c>
      <c r="K9" s="41" t="str">
        <f t="shared" si="4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/>
      <c r="I10" s="29"/>
      <c r="J10" s="32" t="str">
        <f t="shared" si="3"/>
        <v/>
      </c>
      <c r="K10" s="33" t="str">
        <f t="shared" si="4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/>
      <c r="I11" s="37"/>
      <c r="J11" s="40" t="str">
        <f t="shared" si="3"/>
        <v/>
      </c>
      <c r="K11" s="41" t="str">
        <f t="shared" si="4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/>
      <c r="I12" s="29"/>
      <c r="J12" s="32" t="str">
        <f t="shared" si="3"/>
        <v/>
      </c>
      <c r="K12" s="33" t="str">
        <f t="shared" si="4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/>
      <c r="I13" s="37"/>
      <c r="J13" s="40" t="str">
        <f t="shared" si="3"/>
        <v/>
      </c>
      <c r="K13" s="41" t="str">
        <f t="shared" si="4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/>
      <c r="I14" s="29"/>
      <c r="J14" s="32" t="str">
        <f t="shared" si="3"/>
        <v/>
      </c>
      <c r="K14" s="33" t="str">
        <f t="shared" si="4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/>
      <c r="I15" s="37"/>
      <c r="J15" s="40" t="str">
        <f t="shared" si="3"/>
        <v/>
      </c>
      <c r="K15" s="41" t="str">
        <f t="shared" si="4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/>
      <c r="I16" s="29"/>
      <c r="J16" s="32" t="str">
        <f t="shared" si="3"/>
        <v/>
      </c>
      <c r="K16" s="33" t="str">
        <f t="shared" si="4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/>
      <c r="I17" s="37"/>
      <c r="J17" s="40" t="str">
        <f t="shared" si="3"/>
        <v/>
      </c>
      <c r="K17" s="41" t="str">
        <f t="shared" si="4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/>
      <c r="I18" s="29"/>
      <c r="J18" s="32" t="str">
        <f t="shared" si="3"/>
        <v/>
      </c>
      <c r="K18" s="33" t="str">
        <f t="shared" si="4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/>
      <c r="I19" s="37"/>
      <c r="J19" s="40" t="str">
        <f t="shared" si="3"/>
        <v/>
      </c>
      <c r="K19" s="41" t="str">
        <f t="shared" si="4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/>
      <c r="I20" s="29"/>
      <c r="J20" s="32" t="str">
        <f t="shared" si="3"/>
        <v/>
      </c>
      <c r="K20" s="33" t="str">
        <f t="shared" si="4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/>
      <c r="I21" s="37"/>
      <c r="J21" s="40" t="str">
        <f t="shared" si="3"/>
        <v/>
      </c>
      <c r="K21" s="41" t="str">
        <f t="shared" si="4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/>
      <c r="I22" s="29"/>
      <c r="J22" s="32" t="str">
        <f t="shared" si="3"/>
        <v/>
      </c>
      <c r="K22" s="33" t="str">
        <f t="shared" si="4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/>
      <c r="I23" s="37"/>
      <c r="J23" s="40" t="str">
        <f t="shared" si="3"/>
        <v/>
      </c>
      <c r="K23" s="41" t="str">
        <f t="shared" si="4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/>
      <c r="I24" s="29"/>
      <c r="J24" s="32" t="str">
        <f t="shared" si="3"/>
        <v/>
      </c>
      <c r="K24" s="33" t="str">
        <f t="shared" si="4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/>
      <c r="I25" s="37"/>
      <c r="J25" s="40" t="str">
        <f t="shared" si="3"/>
        <v/>
      </c>
      <c r="K25" s="41" t="str">
        <f t="shared" si="4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/>
      <c r="I26" s="44"/>
      <c r="J26" s="32" t="str">
        <f t="shared" si="3"/>
        <v/>
      </c>
      <c r="K26" s="33" t="str">
        <f t="shared" si="4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/>
      <c r="I27" s="47"/>
      <c r="J27" s="40" t="str">
        <f t="shared" si="3"/>
        <v/>
      </c>
      <c r="K27" s="41" t="str">
        <f t="shared" si="4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/>
      <c r="I28" s="44"/>
      <c r="J28" s="32" t="str">
        <f t="shared" si="3"/>
        <v/>
      </c>
      <c r="K28" s="33" t="str">
        <f t="shared" si="4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/>
      <c r="I29" s="47"/>
      <c r="J29" s="40" t="str">
        <f t="shared" si="3"/>
        <v/>
      </c>
      <c r="K29" s="41" t="str">
        <f t="shared" si="4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/>
      <c r="I30" s="44"/>
      <c r="J30" s="32" t="str">
        <f t="shared" si="3"/>
        <v/>
      </c>
      <c r="K30" s="33" t="str">
        <f t="shared" si="4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/>
      <c r="I31" s="47"/>
      <c r="J31" s="40" t="str">
        <f t="shared" si="3"/>
        <v/>
      </c>
      <c r="K31" s="41" t="str">
        <f t="shared" si="4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/>
      <c r="I32" s="44"/>
      <c r="J32" s="32" t="str">
        <f t="shared" si="3"/>
        <v/>
      </c>
      <c r="K32" s="33" t="str">
        <f t="shared" si="4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/>
      <c r="I33" s="47"/>
      <c r="J33" s="40" t="str">
        <f t="shared" si="3"/>
        <v/>
      </c>
      <c r="K33" s="41" t="str">
        <f t="shared" si="4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/>
      <c r="I34" s="44"/>
      <c r="J34" s="32" t="str">
        <f t="shared" si="3"/>
        <v/>
      </c>
      <c r="K34" s="33" t="str">
        <f t="shared" si="4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/>
      <c r="I35" s="47"/>
      <c r="J35" s="40" t="str">
        <f t="shared" si="3"/>
        <v/>
      </c>
      <c r="K35" s="41" t="str">
        <f t="shared" si="4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/>
      <c r="I36" s="44"/>
      <c r="J36" s="32" t="str">
        <f t="shared" si="3"/>
        <v/>
      </c>
      <c r="K36" s="33" t="str">
        <f t="shared" si="4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/>
      <c r="I37" s="47"/>
      <c r="J37" s="40" t="str">
        <f t="shared" si="3"/>
        <v/>
      </c>
      <c r="K37" s="41" t="str">
        <f t="shared" si="4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/>
      <c r="I38" s="29"/>
      <c r="J38" s="32" t="str">
        <f t="shared" si="3"/>
        <v/>
      </c>
      <c r="K38" s="33" t="str">
        <f t="shared" si="4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/>
      <c r="I39" s="37"/>
      <c r="J39" s="40" t="str">
        <f t="shared" si="3"/>
        <v/>
      </c>
      <c r="K39" s="41" t="str">
        <f t="shared" si="4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/>
      <c r="I40" s="44"/>
      <c r="J40" s="32" t="str">
        <f t="shared" si="3"/>
        <v/>
      </c>
      <c r="K40" s="33" t="str">
        <f t="shared" si="4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/>
      <c r="I41" s="37"/>
      <c r="J41" s="40" t="str">
        <f t="shared" si="3"/>
        <v/>
      </c>
      <c r="K41" s="41" t="str">
        <f t="shared" si="4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/>
      <c r="I42" s="44"/>
      <c r="J42" s="32" t="str">
        <f t="shared" si="3"/>
        <v/>
      </c>
      <c r="K42" s="33" t="str">
        <f t="shared" si="4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/>
      <c r="I43" s="37"/>
      <c r="J43" s="40" t="str">
        <f t="shared" si="3"/>
        <v/>
      </c>
      <c r="K43" s="41" t="str">
        <f t="shared" si="4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/>
      <c r="I44" s="44"/>
      <c r="J44" s="32" t="str">
        <f t="shared" si="3"/>
        <v/>
      </c>
      <c r="K44" s="33" t="str">
        <f t="shared" si="4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5:E48">
    <cfRule type="cellIs" dxfId="2" priority="3" operator="notBetween">
      <formula>0</formula>
      <formula>10</formula>
    </cfRule>
  </conditionalFormatting>
  <conditionalFormatting sqref="B4:E44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89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64" t="s">
        <v>47</v>
      </c>
      <c r="E3" s="6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28"/>
      <c r="C4" s="28"/>
      <c r="D4" s="28"/>
      <c r="E4" s="28"/>
      <c r="F4" s="74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36"/>
      <c r="C5" s="36"/>
      <c r="D5" s="36"/>
      <c r="E5" s="36"/>
      <c r="F5" s="75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28"/>
      <c r="C6" s="28"/>
      <c r="D6" s="28"/>
      <c r="E6" s="28"/>
      <c r="F6" s="74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36"/>
      <c r="C7" s="36"/>
      <c r="D7" s="36"/>
      <c r="E7" s="36"/>
      <c r="F7" s="75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28"/>
      <c r="C8" s="28"/>
      <c r="D8" s="28"/>
      <c r="E8" s="28"/>
      <c r="F8" s="74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36"/>
      <c r="C9" s="36"/>
      <c r="D9" s="36"/>
      <c r="E9" s="36"/>
      <c r="F9" s="75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28"/>
      <c r="C10" s="28"/>
      <c r="D10" s="28"/>
      <c r="E10" s="28"/>
      <c r="F10" s="74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36"/>
      <c r="C11" s="36"/>
      <c r="D11" s="36"/>
      <c r="E11" s="36"/>
      <c r="F11" s="75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74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36"/>
      <c r="C13" s="36"/>
      <c r="D13" s="36"/>
      <c r="E13" s="36"/>
      <c r="F13" s="75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28"/>
      <c r="C14" s="28"/>
      <c r="D14" s="28"/>
      <c r="E14" s="28"/>
      <c r="F14" s="74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36"/>
      <c r="C15" s="36"/>
      <c r="D15" s="36"/>
      <c r="E15" s="36"/>
      <c r="F15" s="75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28"/>
      <c r="C16" s="28"/>
      <c r="D16" s="28"/>
      <c r="E16" s="28"/>
      <c r="F16" s="74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36"/>
      <c r="C17" s="36"/>
      <c r="D17" s="36"/>
      <c r="E17" s="36"/>
      <c r="F17" s="75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74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36"/>
      <c r="C19" s="36"/>
      <c r="D19" s="36"/>
      <c r="E19" s="36"/>
      <c r="F19" s="75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74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75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74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75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74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75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74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75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74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75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74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75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R31" s="18"/>
      <c r="S31" s="18"/>
      <c r="AA31" s="18"/>
      <c r="AC31" s="18"/>
      <c r="AD31" s="18"/>
      <c r="AE31" s="18"/>
      <c r="AF31" s="18"/>
      <c r="AG31" s="18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74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75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74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75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74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75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74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75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74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75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74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75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74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17"/>
      <c r="O45" s="2"/>
      <c r="P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17"/>
      <c r="O46" s="2"/>
      <c r="P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17"/>
      <c r="O47" s="2"/>
      <c r="P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17"/>
      <c r="O48" s="2"/>
      <c r="P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17"/>
      <c r="O49" s="2"/>
      <c r="P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17"/>
      <c r="O50" s="2"/>
      <c r="P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17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2"/>
      <c r="M54" s="2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2"/>
      <c r="M55" s="2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2"/>
      <c r="M56" s="2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2"/>
      <c r="M57" s="2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2"/>
      <c r="M58" s="2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2"/>
      <c r="M59" s="2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2"/>
      <c r="M60" s="2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2"/>
      <c r="M61" s="2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2"/>
      <c r="M62" s="2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2"/>
      <c r="M63" s="2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2"/>
      <c r="M64" s="2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2"/>
      <c r="M65" s="2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91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86"/>
      <c r="B45" s="87"/>
      <c r="C45" s="87"/>
      <c r="D45" s="87"/>
      <c r="E45" s="87"/>
      <c r="F45" s="88"/>
      <c r="G45" s="89"/>
      <c r="H45" s="88"/>
      <c r="I45" s="90"/>
      <c r="J45" s="91"/>
      <c r="K45" s="92"/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86"/>
      <c r="B46" s="87"/>
      <c r="C46" s="87"/>
      <c r="D46" s="87"/>
      <c r="E46" s="87"/>
      <c r="F46" s="88"/>
      <c r="G46" s="89"/>
      <c r="H46" s="88"/>
      <c r="I46" s="90"/>
      <c r="J46" s="91"/>
      <c r="K46" s="92"/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86"/>
      <c r="B47" s="87"/>
      <c r="C47" s="87"/>
      <c r="D47" s="87"/>
      <c r="E47" s="87"/>
      <c r="F47" s="88"/>
      <c r="G47" s="89"/>
      <c r="H47" s="88"/>
      <c r="I47" s="90"/>
      <c r="J47" s="91"/>
      <c r="K47" s="92"/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86"/>
      <c r="B48" s="87"/>
      <c r="C48" s="87"/>
      <c r="D48" s="87"/>
      <c r="E48" s="87"/>
      <c r="F48" s="88"/>
      <c r="G48" s="89"/>
      <c r="H48" s="88"/>
      <c r="I48" s="90"/>
      <c r="J48" s="91"/>
      <c r="K48" s="92"/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5:E48">
    <cfRule type="cellIs" dxfId="2" priority="3" operator="notBetween">
      <formula>0</formula>
      <formula>10</formula>
    </cfRule>
  </conditionalFormatting>
  <conditionalFormatting sqref="B4:E44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B51" s="11"/>
      <c r="C51" s="11"/>
      <c r="D51" s="11"/>
      <c r="E51" s="11"/>
      <c r="F51" s="11"/>
      <c r="G51" s="11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2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2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L67" s="2"/>
      <c r="M67" s="2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L68" s="2"/>
      <c r="M68" s="2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L69" s="2"/>
      <c r="M69" s="2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L70" s="2"/>
      <c r="M70" s="2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L71" s="2"/>
      <c r="M71" s="2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L72" s="2"/>
      <c r="M72" s="2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L73" s="2"/>
      <c r="M73" s="2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L74" s="2"/>
      <c r="M74" s="2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8">
    <cfRule type="cellIs" dxfId="0" priority="1" operator="lessThan">
      <formula>7</formula>
    </cfRule>
  </conditionalFormatting>
  <conditionalFormatting sqref="G4:G48">
    <cfRule type="cellIs" dxfId="1" priority="2" operator="greaterThanOrEqual">
      <formula>7</formula>
    </cfRule>
  </conditionalFormatting>
  <conditionalFormatting sqref="B45:E48">
    <cfRule type="cellIs" dxfId="2" priority="3" operator="notBetween">
      <formula>0</formula>
      <formula>10</formula>
    </cfRule>
  </conditionalFormatting>
  <conditionalFormatting sqref="B4:E44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2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2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L67" s="2"/>
      <c r="M67" s="2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/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32" t="str">
        <f t="shared" si="4"/>
        <v/>
      </c>
      <c r="K5" s="41"/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/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32" t="str">
        <f t="shared" si="4"/>
        <v/>
      </c>
      <c r="K7" s="41"/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/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32" t="str">
        <f t="shared" si="4"/>
        <v/>
      </c>
      <c r="K9" s="41"/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/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32" t="str">
        <f t="shared" si="4"/>
        <v/>
      </c>
      <c r="K11" s="41"/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/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32" t="str">
        <f t="shared" si="4"/>
        <v/>
      </c>
      <c r="K13" s="41"/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/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32" t="str">
        <f t="shared" si="4"/>
        <v/>
      </c>
      <c r="K15" s="41"/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/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32" t="str">
        <f t="shared" si="4"/>
        <v/>
      </c>
      <c r="K17" s="41"/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/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32" t="str">
        <f t="shared" si="4"/>
        <v/>
      </c>
      <c r="K19" s="41"/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/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32" t="str">
        <f t="shared" si="4"/>
        <v/>
      </c>
      <c r="K21" s="41"/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/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32" t="str">
        <f t="shared" si="4"/>
        <v/>
      </c>
      <c r="K23" s="41"/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/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32" t="str">
        <f t="shared" si="4"/>
        <v/>
      </c>
      <c r="K25" s="41"/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/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32" t="str">
        <f t="shared" si="4"/>
        <v/>
      </c>
      <c r="K27" s="41"/>
      <c r="L27" s="2"/>
      <c r="M27" s="17"/>
      <c r="N27" s="2"/>
      <c r="O27" s="2"/>
      <c r="P27" s="17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/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32" t="str">
        <f t="shared" si="4"/>
        <v/>
      </c>
      <c r="K29" s="41"/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/>
      <c r="L30" s="2"/>
      <c r="M30" s="17"/>
      <c r="N30" s="2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32" t="str">
        <f t="shared" si="4"/>
        <v/>
      </c>
      <c r="K31" s="41"/>
      <c r="L31" s="2"/>
      <c r="M31" s="17"/>
      <c r="N31" s="2"/>
      <c r="O31" s="17"/>
      <c r="P31" s="17"/>
      <c r="R31" s="18"/>
      <c r="S31" s="18"/>
      <c r="AA31" s="18"/>
      <c r="AC31" s="18"/>
      <c r="AD31" s="18"/>
      <c r="AE31" s="18"/>
      <c r="AF31" s="18"/>
      <c r="AG31" s="18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/>
      <c r="L32" s="2"/>
      <c r="M32" s="17"/>
      <c r="N32" s="2"/>
      <c r="O32" s="17"/>
      <c r="P32" s="17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32" t="str">
        <f t="shared" si="4"/>
        <v/>
      </c>
      <c r="K33" s="41"/>
      <c r="L33" s="2"/>
      <c r="M33" s="17"/>
      <c r="N33" s="17"/>
      <c r="O33" s="17"/>
      <c r="P33" s="17"/>
      <c r="Q33" s="18"/>
      <c r="R33" s="18"/>
      <c r="S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/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32" t="str">
        <f t="shared" si="4"/>
        <v/>
      </c>
      <c r="K35" s="41"/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/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32" t="str">
        <f t="shared" si="4"/>
        <v/>
      </c>
      <c r="K37" s="41"/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/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32" t="str">
        <f t="shared" si="4"/>
        <v/>
      </c>
      <c r="K39" s="41"/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/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32" t="str">
        <f t="shared" si="4"/>
        <v/>
      </c>
      <c r="K41" s="41"/>
      <c r="L41" s="2"/>
      <c r="M41" s="17"/>
      <c r="N41" s="2"/>
      <c r="O41" s="2"/>
      <c r="P41" s="2"/>
      <c r="AA41" s="18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/>
      <c r="L42" s="2"/>
      <c r="M42" s="17"/>
      <c r="N42" s="2"/>
      <c r="O42" s="2"/>
      <c r="P42" s="2"/>
      <c r="AA42" s="18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32" t="str">
        <f t="shared" si="4"/>
        <v/>
      </c>
      <c r="K43" s="41"/>
      <c r="L43" s="2"/>
      <c r="M43" s="17"/>
      <c r="N43" s="2"/>
      <c r="O43" s="2"/>
      <c r="P43" s="2"/>
      <c r="AA43" s="18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/>
      <c r="L44" s="2"/>
      <c r="M44" s="17"/>
      <c r="N44" s="2"/>
      <c r="O44" s="2"/>
      <c r="P44" s="2"/>
      <c r="AA44" s="18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17"/>
      <c r="N45" s="17"/>
      <c r="O45" s="2"/>
      <c r="P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17"/>
      <c r="N46" s="17"/>
      <c r="O46" s="2"/>
      <c r="P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17"/>
      <c r="N47" s="17"/>
      <c r="O47" s="2"/>
      <c r="P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17"/>
      <c r="N48" s="17"/>
      <c r="O48" s="2"/>
      <c r="P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17"/>
      <c r="N49" s="17"/>
      <c r="O49" s="2"/>
      <c r="P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17"/>
      <c r="N50" s="17"/>
      <c r="O50" s="2"/>
      <c r="P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17"/>
      <c r="N51" s="17"/>
      <c r="O51" s="2"/>
      <c r="P51" s="2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</row>
    <row r="53" ht="15.75" hidden="1" customHeight="1">
      <c r="L53" s="2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2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R31" s="18"/>
      <c r="S31" s="18"/>
      <c r="AA31" s="18"/>
      <c r="AC31" s="18"/>
      <c r="AD31" s="18"/>
      <c r="AE31" s="18"/>
      <c r="AF31" s="18"/>
      <c r="AG31" s="18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2"/>
      <c r="N45" s="2"/>
      <c r="O45" s="2"/>
      <c r="P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2"/>
      <c r="N46" s="2"/>
      <c r="O46" s="2"/>
      <c r="P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2"/>
      <c r="N47" s="2"/>
      <c r="O47" s="2"/>
      <c r="P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2"/>
      <c r="N48" s="2"/>
      <c r="O48" s="2"/>
      <c r="P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2"/>
      <c r="O49" s="2"/>
      <c r="P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2"/>
      <c r="O50" s="2"/>
      <c r="P50" s="2"/>
    </row>
    <row r="51" ht="15.75" hidden="1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2"/>
      <c r="M51" s="2"/>
      <c r="N51" s="2"/>
      <c r="O51" s="2"/>
      <c r="P51" s="2"/>
    </row>
    <row r="52" ht="15.75" hidden="1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2"/>
      <c r="M52" s="2"/>
      <c r="N52" s="2"/>
      <c r="O52" s="2"/>
      <c r="P52" s="2"/>
    </row>
    <row r="53" ht="15.75" hidden="1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2"/>
      <c r="M53" s="2"/>
      <c r="N53" s="2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"/>
      <c r="M54" s="2"/>
      <c r="N54" s="2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"/>
      <c r="M55" s="2"/>
      <c r="N55" s="2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R31" s="18"/>
      <c r="S31" s="18"/>
      <c r="AA31" s="18"/>
      <c r="AC31" s="18"/>
      <c r="AD31" s="18"/>
      <c r="AE31" s="18"/>
      <c r="AF31" s="18"/>
      <c r="AG31" s="18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17"/>
      <c r="N45" s="17"/>
      <c r="O45" s="2"/>
      <c r="P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17"/>
      <c r="N46" s="17"/>
      <c r="O46" s="2"/>
      <c r="P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17"/>
      <c r="N47" s="17"/>
      <c r="O47" s="2"/>
      <c r="P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17"/>
      <c r="N48" s="17"/>
      <c r="O48" s="2"/>
      <c r="P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2"/>
      <c r="N49" s="17"/>
      <c r="O49" s="2"/>
      <c r="P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2"/>
      <c r="N50" s="17"/>
      <c r="O50" s="2"/>
      <c r="P50" s="2"/>
    </row>
    <row r="51" ht="15.75" hidden="1" customHeight="1">
      <c r="L51" s="2"/>
      <c r="M51" s="2"/>
      <c r="N51" s="17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2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2"/>
      <c r="M54" s="2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2"/>
      <c r="M55" s="2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2"/>
      <c r="M56" s="2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2"/>
      <c r="M57" s="2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2"/>
      <c r="M58" s="2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2"/>
      <c r="M59" s="2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2"/>
      <c r="M60" s="2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2"/>
      <c r="M61" s="2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2"/>
      <c r="M62" s="2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2"/>
      <c r="M63" s="2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2"/>
      <c r="M64" s="2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2"/>
      <c r="M65" s="2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L66" s="2"/>
      <c r="M66" s="2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L67" s="2"/>
      <c r="M67" s="2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L68" s="2"/>
      <c r="M68" s="2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99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Beatriz de Araújo Abrantes</v>
      </c>
      <c r="B4" s="28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8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11"/>
      <c r="B63" s="11"/>
      <c r="C63" s="11"/>
      <c r="D63" s="11"/>
      <c r="E63" s="11"/>
      <c r="F63" s="11"/>
      <c r="G63" s="11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11"/>
      <c r="B64" s="11"/>
      <c r="C64" s="11"/>
      <c r="D64" s="11"/>
      <c r="E64" s="11"/>
      <c r="F64" s="11"/>
      <c r="G64" s="11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11"/>
      <c r="B65" s="11"/>
      <c r="C65" s="11"/>
      <c r="D65" s="11"/>
      <c r="E65" s="11"/>
      <c r="F65" s="11"/>
      <c r="G65" s="11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11"/>
      <c r="B66" s="11"/>
      <c r="C66" s="11"/>
      <c r="D66" s="11"/>
      <c r="E66" s="11"/>
      <c r="F66" s="11"/>
      <c r="G66" s="11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11"/>
      <c r="B67" s="11"/>
      <c r="C67" s="11"/>
      <c r="D67" s="11"/>
      <c r="E67" s="11"/>
      <c r="F67" s="11"/>
      <c r="G67" s="11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43</v>
      </c>
      <c r="B1" s="14" t="s">
        <v>100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45</v>
      </c>
      <c r="C3" s="24" t="s">
        <v>46</v>
      </c>
      <c r="D3" s="24" t="s">
        <v>47</v>
      </c>
      <c r="E3" s="24" t="s">
        <v>48</v>
      </c>
      <c r="F3" s="25" t="s">
        <v>49</v>
      </c>
      <c r="G3" s="25" t="s">
        <v>50</v>
      </c>
      <c r="H3" s="25" t="s">
        <v>51</v>
      </c>
      <c r="I3" s="25" t="s">
        <v>52</v>
      </c>
      <c r="J3" s="24" t="s">
        <v>53</v>
      </c>
      <c r="K3" s="24" t="s">
        <v>54</v>
      </c>
      <c r="L3" s="2"/>
      <c r="M3" s="26" t="s">
        <v>55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Beatriz de Araújo Abrantes</v>
      </c>
      <c r="B4" s="42"/>
      <c r="C4" s="28"/>
      <c r="D4" s="28"/>
      <c r="E4" s="28"/>
      <c r="F4" s="29">
        <f t="shared" ref="F4:F44" si="1">IF(A4&lt;&gt;"",SUM(B4:E4),)</f>
        <v>0</v>
      </c>
      <c r="G4" s="30" t="str">
        <f t="shared" ref="G4:G44" si="2">IFERROR(IF(F4&gt;=0,AVERAGE(B4:E4),""),"")</f>
        <v/>
      </c>
      <c r="H4" s="29" t="str">
        <f t="shared" ref="H4:H44" si="3">IF(AND(F4&gt;=10,F4&lt;28,G4&lt;7),ROUND((50-G4*6)/4,1),"")</f>
        <v/>
      </c>
      <c r="I4" s="31"/>
      <c r="J4" s="32" t="str">
        <f t="shared" ref="J4:J44" si="4">IF(AND(B4&lt;&gt;"",C4&lt;&gt;"",D4&lt;&gt;"",E4&lt;&gt;""),IF(OR(F4&gt;=28,F4&lt;10),G4,IF(I4=H4,5,((G4*6)+(I4*4))/10)),)</f>
        <v/>
      </c>
      <c r="K4" s="33" t="str">
        <f t="shared" ref="K4:K44" si="5">IF(AND(B4&lt;&gt;"",C4&lt;&gt;"",D4&lt;&gt;"",E4&lt;&gt;""),IF(J4&gt;=5,"A","R"),)</f>
        <v/>
      </c>
      <c r="L4" s="2"/>
      <c r="M4" s="34" t="s">
        <v>56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Ana Clara Lauriano Gomes dos Santos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57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Ângelo Miguéias Dantas Gomes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58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Arthur Leite Silva Pereira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59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Bianca Santos Lima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60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Clarisse Sousa Alves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61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Daví Barbosa Garcia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Eduarda da Silva Raposo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Emilly Michele Santos Meira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Emilly Nathália Pereira Tavares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Evillyn Isadora da Silva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Gabriela Cavalcante dos Santos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Giullia Borges Martins de Oliveira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Guilherme Cândido da Silva Rodrigues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Ingrid Cavalcanti Rangel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Ingryd Keittyanne Sales Arruda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Isaac de Oliveira Alves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Júlia Mariana Clementino Oliveira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Letícia Carvalho Silva Farias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Lindsay Sofie Araujo Alves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Lívia Araújo Farias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Luana Rodrigues Guedes da Silva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Maria Clara de Oliveira Souza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Maria Eduarda de Castro Reis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Maria Fernanda Pires de Farias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Maria Helena Rodrigues de Oliveira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Maria Heloisa Ferreira dos Santos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Maria Laura Santros Ferreira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R31" s="18"/>
      <c r="S31" s="18"/>
      <c r="AA31" s="18"/>
      <c r="AC31" s="18"/>
      <c r="AD31" s="18"/>
      <c r="AE31" s="18"/>
      <c r="AF31" s="18"/>
      <c r="AG31" s="18"/>
    </row>
    <row r="32" ht="15.75" customHeight="1">
      <c r="A32" s="44" t="str">
        <f>ALNS!A32</f>
        <v>Mariana Carvalho Silva Farias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Mirely Santana Farias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Nicolas samuel Bezerra de Souza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Rafaelle Kymmi Carvalho Melo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Raquel Silva Arnaud da Silva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Rayssa Lima Travassos de Albuquerque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Rhanna Nicolle Santos Silva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Sara Clara Oliveira Farias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Sarah Evelyn Albuquerque da Silva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Thays Emanuelly Laureano Silva</v>
      </c>
      <c r="B41" s="28"/>
      <c r="C41" s="28"/>
      <c r="D41" s="28"/>
      <c r="E41" s="28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Víctor Gabriel Souza Rocha de Lemos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Yamille Guimarães da Silva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Yasmin da Silva Mouzinho</v>
      </c>
      <c r="B44" s="28"/>
      <c r="C44" s="28"/>
      <c r="D44" s="28"/>
      <c r="E44" s="28"/>
      <c r="F44" s="29">
        <f t="shared" si="1"/>
        <v>0</v>
      </c>
      <c r="G44" s="38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hidden="1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2"/>
      <c r="M45" s="17"/>
      <c r="N45" s="17"/>
      <c r="O45" s="2"/>
      <c r="P45" s="2"/>
    </row>
    <row r="46" ht="15.75" hidden="1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2"/>
      <c r="M46" s="17"/>
      <c r="N46" s="17"/>
      <c r="O46" s="2"/>
      <c r="P46" s="2"/>
    </row>
    <row r="47" ht="15.75" hidden="1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2"/>
      <c r="M47" s="17"/>
      <c r="N47" s="17"/>
      <c r="O47" s="2"/>
      <c r="P47" s="2"/>
    </row>
    <row r="48" ht="15.75" hidden="1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2"/>
      <c r="M48" s="17"/>
      <c r="N48" s="17"/>
      <c r="O48" s="2"/>
      <c r="P48" s="2"/>
    </row>
    <row r="49" ht="15.75" hidden="1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2"/>
      <c r="M49" s="17"/>
      <c r="N49" s="17"/>
      <c r="O49" s="2"/>
      <c r="P49" s="2"/>
    </row>
    <row r="50" ht="15.75" hidden="1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2"/>
      <c r="M50" s="17"/>
      <c r="N50" s="17"/>
      <c r="O50" s="2"/>
      <c r="P50" s="2"/>
    </row>
    <row r="51" ht="15.75" hidden="1" customHeight="1">
      <c r="B51" s="11"/>
      <c r="C51" s="11"/>
      <c r="D51" s="11"/>
      <c r="E51" s="11"/>
      <c r="F51" s="11"/>
      <c r="G51" s="11"/>
      <c r="L51" s="2"/>
      <c r="M51" s="17"/>
      <c r="N51" s="17"/>
      <c r="O51" s="2"/>
      <c r="P51" s="2"/>
    </row>
    <row r="52" ht="15.75" hidden="1" customHeight="1">
      <c r="L52" s="2"/>
      <c r="M52" s="2"/>
      <c r="N52" s="2"/>
      <c r="O52" s="2"/>
      <c r="P52" s="2"/>
    </row>
    <row r="53" ht="15.75" hidden="1" customHeight="1">
      <c r="L53" s="2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L54" s="2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11"/>
      <c r="B68" s="11"/>
      <c r="C68" s="11"/>
      <c r="D68" s="11"/>
      <c r="E68" s="11"/>
      <c r="F68" s="11"/>
      <c r="G68" s="11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11"/>
      <c r="B69" s="11"/>
      <c r="C69" s="11"/>
      <c r="D69" s="11"/>
      <c r="E69" s="11"/>
      <c r="F69" s="11"/>
      <c r="G69" s="11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11"/>
      <c r="B70" s="11"/>
      <c r="C70" s="11"/>
      <c r="D70" s="11"/>
      <c r="E70" s="11"/>
      <c r="F70" s="11"/>
      <c r="G70" s="11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11"/>
      <c r="B71" s="11"/>
      <c r="C71" s="11"/>
      <c r="D71" s="11"/>
      <c r="E71" s="11"/>
      <c r="F71" s="11"/>
      <c r="G71" s="11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11"/>
      <c r="B72" s="11"/>
      <c r="C72" s="11"/>
      <c r="D72" s="11"/>
      <c r="E72" s="11"/>
      <c r="F72" s="11"/>
      <c r="G72" s="11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11"/>
      <c r="B73" s="11"/>
      <c r="C73" s="11"/>
      <c r="D73" s="11"/>
      <c r="E73" s="11"/>
      <c r="F73" s="11"/>
      <c r="G73" s="11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11"/>
      <c r="B74" s="11"/>
      <c r="C74" s="11"/>
      <c r="D74" s="11"/>
      <c r="E74" s="11"/>
      <c r="F74" s="11"/>
      <c r="G74" s="11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11"/>
      <c r="B75" s="11"/>
      <c r="C75" s="11"/>
      <c r="D75" s="11"/>
      <c r="E75" s="11"/>
      <c r="F75" s="11"/>
      <c r="G75" s="11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11"/>
      <c r="B76" s="11"/>
      <c r="C76" s="11"/>
      <c r="D76" s="11"/>
      <c r="E76" s="11"/>
      <c r="F76" s="11"/>
      <c r="G76" s="11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11"/>
      <c r="B77" s="11"/>
      <c r="C77" s="11"/>
      <c r="D77" s="11"/>
      <c r="E77" s="11"/>
      <c r="F77" s="11"/>
      <c r="G77" s="11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11"/>
      <c r="B78" s="11"/>
      <c r="C78" s="11"/>
      <c r="D78" s="11"/>
      <c r="E78" s="11"/>
      <c r="F78" s="11"/>
      <c r="G78" s="11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11"/>
      <c r="B79" s="11"/>
      <c r="C79" s="11"/>
      <c r="D79" s="11"/>
      <c r="E79" s="11"/>
      <c r="F79" s="11"/>
      <c r="G79" s="11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11"/>
      <c r="B80" s="11"/>
      <c r="C80" s="11"/>
      <c r="D80" s="11"/>
      <c r="E80" s="11"/>
      <c r="F80" s="11"/>
      <c r="G80" s="11"/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11"/>
      <c r="B81" s="11"/>
      <c r="C81" s="11"/>
      <c r="D81" s="11"/>
      <c r="E81" s="11"/>
      <c r="F81" s="11"/>
      <c r="G81" s="11"/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11"/>
      <c r="B82" s="11"/>
      <c r="C82" s="11"/>
      <c r="D82" s="11"/>
      <c r="E82" s="11"/>
      <c r="F82" s="11"/>
      <c r="G82" s="11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11"/>
      <c r="B83" s="11"/>
      <c r="C83" s="11"/>
      <c r="D83" s="11"/>
      <c r="E83" s="11"/>
      <c r="F83" s="11"/>
      <c r="G83" s="11"/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11"/>
      <c r="B84" s="11"/>
      <c r="C84" s="11"/>
      <c r="D84" s="11"/>
      <c r="E84" s="11"/>
      <c r="F84" s="11"/>
      <c r="G84" s="11"/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11"/>
      <c r="B85" s="11"/>
      <c r="C85" s="11"/>
      <c r="D85" s="11"/>
      <c r="E85" s="11"/>
      <c r="F85" s="11"/>
      <c r="G85" s="11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11"/>
      <c r="B86" s="11"/>
      <c r="C86" s="11"/>
      <c r="D86" s="11"/>
      <c r="E86" s="11"/>
      <c r="F86" s="11"/>
      <c r="G86" s="11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11"/>
      <c r="B87" s="11"/>
      <c r="C87" s="11"/>
      <c r="D87" s="11"/>
      <c r="E87" s="11"/>
      <c r="F87" s="11"/>
      <c r="G87" s="11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11"/>
      <c r="B88" s="11"/>
      <c r="C88" s="11"/>
      <c r="D88" s="11"/>
      <c r="E88" s="11"/>
      <c r="F88" s="11"/>
      <c r="G88" s="11"/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11"/>
      <c r="B89" s="11"/>
      <c r="C89" s="11"/>
      <c r="D89" s="11"/>
      <c r="E89" s="11"/>
      <c r="F89" s="11"/>
      <c r="G89" s="11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11"/>
      <c r="B90" s="11"/>
      <c r="C90" s="11"/>
      <c r="D90" s="11"/>
      <c r="E90" s="11"/>
      <c r="F90" s="11"/>
      <c r="G90" s="11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11"/>
      <c r="B91" s="11"/>
      <c r="C91" s="11"/>
      <c r="D91" s="11"/>
      <c r="E91" s="11"/>
      <c r="F91" s="11"/>
      <c r="G91" s="11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11"/>
      <c r="B92" s="11"/>
      <c r="C92" s="11"/>
      <c r="D92" s="11"/>
      <c r="E92" s="11"/>
      <c r="F92" s="11"/>
      <c r="G92" s="11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11"/>
      <c r="B93" s="11"/>
      <c r="C93" s="11"/>
      <c r="D93" s="11"/>
      <c r="E93" s="11"/>
      <c r="F93" s="11"/>
      <c r="G93" s="11"/>
      <c r="L93" s="2"/>
      <c r="M93" s="17"/>
      <c r="N93" s="2"/>
      <c r="O93" s="2"/>
      <c r="P93" s="2"/>
      <c r="AA93" s="18"/>
    </row>
    <row r="94" ht="15.75" hidden="1" customHeight="1">
      <c r="A94" s="11"/>
      <c r="B94" s="11"/>
      <c r="C94" s="11"/>
      <c r="D94" s="11"/>
      <c r="E94" s="11"/>
      <c r="F94" s="11"/>
      <c r="G94" s="11"/>
      <c r="L94" s="2"/>
      <c r="M94" s="17"/>
      <c r="N94" s="2"/>
      <c r="O94" s="2"/>
      <c r="P94" s="2"/>
      <c r="AA94" s="18"/>
    </row>
    <row r="95" ht="15.75" hidden="1" customHeight="1">
      <c r="A95" s="11"/>
      <c r="B95" s="11"/>
      <c r="C95" s="11"/>
      <c r="D95" s="11"/>
      <c r="E95" s="11"/>
      <c r="F95" s="11"/>
      <c r="G95" s="11"/>
      <c r="L95" s="2"/>
      <c r="M95" s="17"/>
      <c r="N95" s="2"/>
      <c r="O95" s="2"/>
      <c r="P95" s="2"/>
      <c r="AA95" s="18"/>
    </row>
    <row r="96" ht="15.75" hidden="1" customHeight="1">
      <c r="A96" s="11"/>
      <c r="B96" s="11"/>
      <c r="C96" s="11"/>
      <c r="D96" s="11"/>
      <c r="E96" s="11"/>
      <c r="F96" s="11"/>
      <c r="G96" s="11"/>
      <c r="L96" s="2"/>
      <c r="M96" s="17"/>
      <c r="N96" s="2"/>
      <c r="O96" s="2"/>
      <c r="P96" s="2"/>
      <c r="AA96" s="18"/>
    </row>
    <row r="97" ht="15.75" hidden="1" customHeight="1">
      <c r="A97" s="11"/>
      <c r="B97" s="11"/>
      <c r="C97" s="11"/>
      <c r="D97" s="11"/>
      <c r="E97" s="11"/>
      <c r="F97" s="11"/>
      <c r="G97" s="11"/>
      <c r="L97" s="2"/>
      <c r="M97" s="2"/>
      <c r="N97" s="2"/>
      <c r="O97" s="2"/>
      <c r="P97" s="2"/>
    </row>
    <row r="98" ht="15.75" hidden="1" customHeight="1">
      <c r="A98" s="11"/>
      <c r="B98" s="11"/>
      <c r="C98" s="11"/>
      <c r="D98" s="11"/>
      <c r="E98" s="11"/>
      <c r="F98" s="11"/>
      <c r="G98" s="11"/>
      <c r="L98" s="2"/>
      <c r="M98" s="2"/>
      <c r="N98" s="2"/>
      <c r="O98" s="2"/>
      <c r="P98" s="2"/>
    </row>
    <row r="99" ht="15.75" hidden="1" customHeight="1">
      <c r="A99" s="11"/>
      <c r="B99" s="11"/>
      <c r="C99" s="11"/>
      <c r="D99" s="11"/>
      <c r="E99" s="11"/>
      <c r="F99" s="11"/>
      <c r="G99" s="11"/>
      <c r="L99" s="2"/>
      <c r="M99" s="2"/>
      <c r="N99" s="2"/>
      <c r="O99" s="2"/>
      <c r="P99" s="2"/>
    </row>
    <row r="100" ht="15.75" hidden="1" customHeight="1">
      <c r="A100" s="11"/>
      <c r="B100" s="11"/>
      <c r="C100" s="11"/>
      <c r="D100" s="11"/>
      <c r="E100" s="11"/>
      <c r="F100" s="11"/>
      <c r="G100" s="11"/>
      <c r="L100" s="2"/>
      <c r="M100" s="2"/>
      <c r="N100" s="2"/>
      <c r="O100" s="2"/>
      <c r="P100" s="2"/>
    </row>
    <row r="101" ht="15.75" hidden="1" customHeight="1">
      <c r="A101" s="11"/>
      <c r="B101" s="11"/>
      <c r="C101" s="11"/>
      <c r="D101" s="11"/>
      <c r="E101" s="11"/>
      <c r="F101" s="11"/>
      <c r="G101" s="11"/>
      <c r="L101" s="2"/>
      <c r="M101" s="2"/>
      <c r="N101" s="2"/>
      <c r="O101" s="2"/>
      <c r="P101" s="2"/>
    </row>
    <row r="102" ht="15.75" hidden="1" customHeight="1">
      <c r="A102" s="11"/>
      <c r="B102" s="11"/>
      <c r="C102" s="11"/>
      <c r="D102" s="11"/>
      <c r="E102" s="11"/>
      <c r="F102" s="11"/>
      <c r="G102" s="11"/>
      <c r="L102" s="2"/>
      <c r="M102" s="2"/>
      <c r="N102" s="2"/>
      <c r="O102" s="2"/>
      <c r="P102" s="2"/>
    </row>
    <row r="103" ht="15.75" hidden="1" customHeight="1">
      <c r="A103" s="11"/>
      <c r="B103" s="11"/>
      <c r="C103" s="11"/>
      <c r="D103" s="11"/>
      <c r="E103" s="11"/>
      <c r="F103" s="11"/>
      <c r="G103" s="11"/>
      <c r="L103" s="2"/>
      <c r="M103" s="2"/>
      <c r="N103" s="2"/>
      <c r="O103" s="2"/>
      <c r="P103" s="2"/>
    </row>
    <row r="104" ht="15.75" hidden="1" customHeight="1">
      <c r="A104" s="11"/>
      <c r="B104" s="11"/>
      <c r="C104" s="11"/>
      <c r="D104" s="11"/>
      <c r="E104" s="11"/>
      <c r="F104" s="11"/>
      <c r="G104" s="11"/>
      <c r="L104" s="2"/>
      <c r="M104" s="2"/>
      <c r="N104" s="2"/>
      <c r="O104" s="2"/>
      <c r="P104" s="2"/>
    </row>
    <row r="105" ht="15.75" hidden="1" customHeight="1">
      <c r="A105" s="11"/>
      <c r="B105" s="11"/>
      <c r="C105" s="11"/>
      <c r="D105" s="11"/>
      <c r="E105" s="11"/>
      <c r="F105" s="11"/>
      <c r="G105" s="11"/>
      <c r="L105" s="2"/>
      <c r="M105" s="2"/>
      <c r="N105" s="2"/>
      <c r="O105" s="2"/>
      <c r="P105" s="2"/>
    </row>
    <row r="106" ht="15.75" hidden="1" customHeight="1">
      <c r="A106" s="11"/>
      <c r="B106" s="11"/>
      <c r="C106" s="11"/>
      <c r="D106" s="11"/>
      <c r="E106" s="11"/>
      <c r="F106" s="11"/>
      <c r="G106" s="11"/>
      <c r="L106" s="2"/>
      <c r="M106" s="2"/>
      <c r="N106" s="2"/>
      <c r="O106" s="2"/>
      <c r="P106" s="2"/>
    </row>
    <row r="107" ht="15.75" hidden="1" customHeight="1">
      <c r="A107" s="11"/>
      <c r="B107" s="11"/>
      <c r="C107" s="11"/>
      <c r="D107" s="11"/>
      <c r="E107" s="11"/>
      <c r="F107" s="11"/>
      <c r="G107" s="11"/>
      <c r="L107" s="2"/>
      <c r="M107" s="2"/>
      <c r="N107" s="2"/>
      <c r="O107" s="2"/>
      <c r="P107" s="2"/>
    </row>
    <row r="108" ht="15.75" hidden="1" customHeight="1">
      <c r="A108" s="11"/>
      <c r="B108" s="11"/>
      <c r="C108" s="11"/>
      <c r="D108" s="11"/>
      <c r="E108" s="11"/>
      <c r="F108" s="11"/>
      <c r="G108" s="11"/>
      <c r="L108" s="2"/>
      <c r="M108" s="2"/>
      <c r="N108" s="2"/>
      <c r="O108" s="2"/>
      <c r="P108" s="2"/>
    </row>
    <row r="109" ht="15.75" hidden="1" customHeight="1">
      <c r="A109" s="11"/>
      <c r="B109" s="11"/>
      <c r="C109" s="11"/>
      <c r="D109" s="11"/>
      <c r="E109" s="11"/>
      <c r="F109" s="11"/>
      <c r="G109" s="11"/>
      <c r="L109" s="2"/>
      <c r="M109" s="2"/>
      <c r="N109" s="2"/>
      <c r="O109" s="2"/>
      <c r="P109" s="2"/>
    </row>
    <row r="110" ht="15.75" hidden="1" customHeight="1">
      <c r="A110" s="11"/>
      <c r="B110" s="11"/>
      <c r="C110" s="11"/>
      <c r="D110" s="11"/>
      <c r="E110" s="11"/>
      <c r="F110" s="11"/>
      <c r="G110" s="11"/>
      <c r="L110" s="2"/>
      <c r="M110" s="2"/>
      <c r="N110" s="2"/>
      <c r="O110" s="2"/>
      <c r="P110" s="2"/>
    </row>
    <row r="111" ht="15.75" hidden="1" customHeight="1">
      <c r="A111" s="11"/>
      <c r="B111" s="11"/>
      <c r="C111" s="11"/>
      <c r="D111" s="11"/>
      <c r="E111" s="11"/>
      <c r="F111" s="11"/>
      <c r="G111" s="11"/>
      <c r="L111" s="2"/>
      <c r="M111" s="2"/>
      <c r="N111" s="2"/>
      <c r="O111" s="2"/>
      <c r="P111" s="2"/>
    </row>
    <row r="112" ht="15.75" hidden="1" customHeight="1">
      <c r="A112" s="11"/>
      <c r="B112" s="11"/>
      <c r="C112" s="11"/>
      <c r="D112" s="11"/>
      <c r="E112" s="11"/>
      <c r="F112" s="11"/>
      <c r="G112" s="11"/>
      <c r="L112" s="2"/>
      <c r="M112" s="2"/>
      <c r="N112" s="2"/>
      <c r="O112" s="2"/>
      <c r="P112" s="2"/>
    </row>
    <row r="113" ht="15.75" hidden="1" customHeight="1">
      <c r="A113" s="11"/>
      <c r="B113" s="11"/>
      <c r="C113" s="11"/>
      <c r="D113" s="11"/>
      <c r="E113" s="11"/>
      <c r="F113" s="11"/>
      <c r="G113" s="11"/>
      <c r="L113" s="2"/>
      <c r="M113" s="2"/>
      <c r="N113" s="2"/>
      <c r="O113" s="2"/>
      <c r="P113" s="2"/>
    </row>
    <row r="114" ht="15.75" hidden="1" customHeight="1">
      <c r="A114" s="11"/>
      <c r="B114" s="11"/>
      <c r="C114" s="11"/>
      <c r="D114" s="11"/>
      <c r="E114" s="11"/>
      <c r="F114" s="11"/>
      <c r="G114" s="11"/>
      <c r="L114" s="2"/>
      <c r="M114" s="2"/>
      <c r="N114" s="2"/>
      <c r="O114" s="2"/>
      <c r="P114" s="2"/>
    </row>
    <row r="115" ht="15.75" hidden="1" customHeight="1">
      <c r="A115" s="11"/>
      <c r="B115" s="11"/>
      <c r="C115" s="11"/>
      <c r="D115" s="11"/>
      <c r="E115" s="11"/>
      <c r="F115" s="11"/>
      <c r="G115" s="11"/>
      <c r="L115" s="2"/>
      <c r="M115" s="2"/>
      <c r="N115" s="2"/>
      <c r="O115" s="2"/>
      <c r="P115" s="2"/>
    </row>
    <row r="116" ht="15.75" hidden="1" customHeight="1">
      <c r="A116" s="11"/>
      <c r="B116" s="11"/>
      <c r="C116" s="11"/>
      <c r="D116" s="11"/>
      <c r="E116" s="11"/>
      <c r="F116" s="11"/>
      <c r="G116" s="11"/>
      <c r="L116" s="2"/>
      <c r="M116" s="2"/>
      <c r="N116" s="2"/>
      <c r="O116" s="2"/>
      <c r="P116" s="2"/>
    </row>
    <row r="117" ht="15.75" hidden="1" customHeight="1">
      <c r="A117" s="11"/>
      <c r="B117" s="11"/>
      <c r="C117" s="11"/>
      <c r="D117" s="11"/>
      <c r="E117" s="11"/>
      <c r="F117" s="11"/>
      <c r="G117" s="11"/>
      <c r="L117" s="2"/>
      <c r="M117" s="2"/>
      <c r="N117" s="2"/>
      <c r="O117" s="2"/>
      <c r="P117" s="2"/>
    </row>
    <row r="118" ht="15.75" hidden="1" customHeight="1">
      <c r="A118" s="11"/>
      <c r="B118" s="11"/>
      <c r="C118" s="11"/>
      <c r="D118" s="11"/>
      <c r="E118" s="11"/>
      <c r="F118" s="11"/>
      <c r="G118" s="11"/>
      <c r="L118" s="2"/>
      <c r="M118" s="2"/>
      <c r="N118" s="2"/>
      <c r="O118" s="2"/>
      <c r="P118" s="2"/>
    </row>
    <row r="119" ht="15.75" hidden="1" customHeight="1">
      <c r="A119" s="11"/>
      <c r="B119" s="11"/>
      <c r="C119" s="11"/>
      <c r="D119" s="11"/>
      <c r="E119" s="11"/>
      <c r="F119" s="11"/>
      <c r="G119" s="11"/>
      <c r="L119" s="2"/>
      <c r="M119" s="2"/>
      <c r="N119" s="2"/>
      <c r="O119" s="2"/>
      <c r="P119" s="2"/>
    </row>
    <row r="120" ht="15.75" hidden="1" customHeight="1">
      <c r="A120" s="11"/>
      <c r="B120" s="11"/>
      <c r="C120" s="11"/>
      <c r="D120" s="11"/>
      <c r="E120" s="11"/>
      <c r="F120" s="11"/>
      <c r="G120" s="11"/>
      <c r="L120" s="2"/>
      <c r="M120" s="2"/>
      <c r="N120" s="2"/>
      <c r="O120" s="2"/>
      <c r="P120" s="2"/>
    </row>
    <row r="121" ht="15.75" hidden="1" customHeight="1">
      <c r="A121" s="11"/>
      <c r="B121" s="11"/>
      <c r="C121" s="11"/>
      <c r="D121" s="11"/>
      <c r="E121" s="11"/>
      <c r="F121" s="11"/>
      <c r="G121" s="11"/>
      <c r="L121" s="2"/>
      <c r="M121" s="2"/>
      <c r="N121" s="2"/>
      <c r="O121" s="2"/>
      <c r="P121" s="2"/>
    </row>
    <row r="122" ht="15.75" hidden="1" customHeight="1">
      <c r="A122" s="11"/>
      <c r="B122" s="11"/>
      <c r="C122" s="11"/>
      <c r="D122" s="11"/>
      <c r="E122" s="11"/>
      <c r="F122" s="11"/>
      <c r="G122" s="11"/>
      <c r="L122" s="2"/>
      <c r="M122" s="2"/>
      <c r="N122" s="2"/>
      <c r="O122" s="2"/>
      <c r="P122" s="2"/>
    </row>
    <row r="123" ht="15.75" hidden="1" customHeight="1">
      <c r="A123" s="11"/>
      <c r="B123" s="11"/>
      <c r="C123" s="11"/>
      <c r="D123" s="11"/>
      <c r="E123" s="11"/>
      <c r="F123" s="11"/>
      <c r="G123" s="11"/>
      <c r="L123" s="2"/>
      <c r="M123" s="2"/>
      <c r="N123" s="2"/>
      <c r="O123" s="2"/>
      <c r="P123" s="2"/>
    </row>
    <row r="124" ht="15.75" hidden="1" customHeight="1">
      <c r="A124" s="11"/>
      <c r="B124" s="11"/>
      <c r="C124" s="11"/>
      <c r="D124" s="11"/>
      <c r="E124" s="11"/>
      <c r="F124" s="11"/>
      <c r="G124" s="11"/>
      <c r="L124" s="2"/>
      <c r="M124" s="2"/>
      <c r="N124" s="2"/>
      <c r="O124" s="2"/>
      <c r="P124" s="2"/>
    </row>
    <row r="125" ht="15.75" hidden="1" customHeight="1">
      <c r="A125" s="11"/>
      <c r="B125" s="11"/>
      <c r="C125" s="11"/>
      <c r="D125" s="11"/>
      <c r="E125" s="11"/>
      <c r="F125" s="11"/>
      <c r="G125" s="11"/>
      <c r="L125" s="2"/>
      <c r="M125" s="2"/>
      <c r="N125" s="2"/>
      <c r="O125" s="2"/>
      <c r="P125" s="2"/>
    </row>
    <row r="126" ht="15.75" hidden="1" customHeight="1">
      <c r="A126" s="11"/>
      <c r="B126" s="11"/>
      <c r="C126" s="11"/>
      <c r="D126" s="11"/>
      <c r="E126" s="11"/>
      <c r="F126" s="11"/>
      <c r="G126" s="11"/>
      <c r="L126" s="2"/>
      <c r="M126" s="2"/>
      <c r="N126" s="2"/>
      <c r="O126" s="2"/>
      <c r="P126" s="2"/>
    </row>
    <row r="127" ht="15.75" hidden="1" customHeight="1">
      <c r="A127" s="11"/>
      <c r="B127" s="11"/>
      <c r="C127" s="11"/>
      <c r="D127" s="11"/>
      <c r="E127" s="11"/>
      <c r="F127" s="11"/>
      <c r="G127" s="11"/>
      <c r="L127" s="2"/>
      <c r="M127" s="2"/>
      <c r="N127" s="2"/>
      <c r="O127" s="2"/>
      <c r="P127" s="2"/>
    </row>
    <row r="128" ht="15.75" hidden="1" customHeight="1">
      <c r="A128" s="11"/>
      <c r="B128" s="11"/>
      <c r="C128" s="11"/>
      <c r="D128" s="11"/>
      <c r="E128" s="11"/>
      <c r="F128" s="11"/>
      <c r="G128" s="11"/>
      <c r="L128" s="2"/>
      <c r="M128" s="2"/>
      <c r="N128" s="2"/>
      <c r="O128" s="2"/>
      <c r="P128" s="2"/>
    </row>
    <row r="129" ht="15.75" hidden="1" customHeight="1">
      <c r="A129" s="11"/>
      <c r="B129" s="11"/>
      <c r="C129" s="11"/>
      <c r="D129" s="11"/>
      <c r="E129" s="11"/>
      <c r="F129" s="11"/>
      <c r="G129" s="11"/>
      <c r="L129" s="2"/>
      <c r="M129" s="2"/>
      <c r="N129" s="2"/>
      <c r="O129" s="2"/>
      <c r="P129" s="2"/>
    </row>
    <row r="130" ht="15.75" hidden="1" customHeight="1">
      <c r="A130" s="11"/>
      <c r="B130" s="11"/>
      <c r="C130" s="11"/>
      <c r="D130" s="11"/>
      <c r="E130" s="11"/>
      <c r="F130" s="11"/>
      <c r="G130" s="11"/>
      <c r="L130" s="2"/>
      <c r="M130" s="2"/>
      <c r="N130" s="2"/>
      <c r="O130" s="2"/>
      <c r="P130" s="2"/>
    </row>
    <row r="131" ht="15.75" hidden="1" customHeight="1">
      <c r="A131" s="11"/>
      <c r="B131" s="11"/>
      <c r="C131" s="11"/>
      <c r="D131" s="11"/>
      <c r="E131" s="11"/>
      <c r="F131" s="11"/>
      <c r="G131" s="11"/>
      <c r="L131" s="2"/>
      <c r="M131" s="2"/>
      <c r="N131" s="2"/>
      <c r="O131" s="2"/>
      <c r="P131" s="2"/>
    </row>
    <row r="132" ht="15.75" hidden="1" customHeight="1">
      <c r="A132" s="11"/>
      <c r="B132" s="11"/>
      <c r="C132" s="11"/>
      <c r="D132" s="11"/>
      <c r="E132" s="11"/>
      <c r="F132" s="11"/>
      <c r="G132" s="11"/>
      <c r="L132" s="2"/>
      <c r="M132" s="2"/>
      <c r="N132" s="2"/>
      <c r="O132" s="2"/>
      <c r="P132" s="2"/>
    </row>
    <row r="133" ht="15.75" hidden="1" customHeight="1">
      <c r="A133" s="11"/>
      <c r="B133" s="11"/>
      <c r="C133" s="11"/>
      <c r="D133" s="11"/>
      <c r="E133" s="11"/>
      <c r="F133" s="11"/>
      <c r="G133" s="11"/>
      <c r="L133" s="2"/>
      <c r="M133" s="2"/>
      <c r="N133" s="2"/>
      <c r="O133" s="2"/>
      <c r="P133" s="2"/>
    </row>
    <row r="134" ht="15.75" hidden="1" customHeight="1">
      <c r="A134" s="11"/>
      <c r="B134" s="11"/>
      <c r="C134" s="11"/>
      <c r="D134" s="11"/>
      <c r="E134" s="11"/>
      <c r="F134" s="11"/>
      <c r="G134" s="11"/>
      <c r="L134" s="2"/>
      <c r="M134" s="2"/>
      <c r="N134" s="2"/>
      <c r="O134" s="2"/>
      <c r="P134" s="2"/>
    </row>
    <row r="135" ht="15.75" hidden="1" customHeight="1">
      <c r="A135" s="11"/>
      <c r="B135" s="11"/>
      <c r="C135" s="11"/>
      <c r="D135" s="11"/>
      <c r="E135" s="11"/>
      <c r="F135" s="11"/>
      <c r="G135" s="11"/>
      <c r="L135" s="2"/>
      <c r="M135" s="2"/>
      <c r="N135" s="2"/>
      <c r="O135" s="2"/>
      <c r="P135" s="2"/>
    </row>
    <row r="136" ht="15.75" hidden="1" customHeight="1">
      <c r="A136" s="11"/>
      <c r="B136" s="11"/>
      <c r="C136" s="11"/>
      <c r="D136" s="11"/>
      <c r="E136" s="11"/>
      <c r="F136" s="11"/>
      <c r="G136" s="11"/>
      <c r="L136" s="2"/>
      <c r="M136" s="2"/>
      <c r="N136" s="2"/>
      <c r="O136" s="2"/>
      <c r="P136" s="2"/>
    </row>
    <row r="137" ht="15.75" hidden="1" customHeight="1">
      <c r="A137" s="11"/>
      <c r="B137" s="11"/>
      <c r="C137" s="11"/>
      <c r="D137" s="11"/>
      <c r="E137" s="11"/>
      <c r="F137" s="11"/>
      <c r="G137" s="11"/>
      <c r="L137" s="2"/>
      <c r="M137" s="2"/>
      <c r="N137" s="2"/>
      <c r="O137" s="2"/>
      <c r="P137" s="2"/>
    </row>
    <row r="138" ht="15.75" hidden="1" customHeight="1">
      <c r="A138" s="11"/>
      <c r="B138" s="11"/>
      <c r="C138" s="11"/>
      <c r="D138" s="11"/>
      <c r="E138" s="11"/>
      <c r="F138" s="11"/>
      <c r="G138" s="11"/>
      <c r="L138" s="2"/>
      <c r="M138" s="2"/>
      <c r="N138" s="2"/>
      <c r="O138" s="2"/>
      <c r="P138" s="2"/>
    </row>
    <row r="139" ht="15.75" hidden="1" customHeight="1">
      <c r="A139" s="11"/>
      <c r="B139" s="11"/>
      <c r="C139" s="11"/>
      <c r="D139" s="11"/>
      <c r="E139" s="11"/>
      <c r="F139" s="11"/>
      <c r="G139" s="11"/>
      <c r="L139" s="2"/>
      <c r="M139" s="2"/>
      <c r="N139" s="2"/>
      <c r="O139" s="2"/>
      <c r="P139" s="2"/>
    </row>
    <row r="140" ht="15.75" hidden="1" customHeight="1">
      <c r="A140" s="11"/>
      <c r="B140" s="11"/>
      <c r="C140" s="11"/>
      <c r="D140" s="11"/>
      <c r="E140" s="11"/>
      <c r="F140" s="11"/>
      <c r="G140" s="11"/>
      <c r="L140" s="2"/>
      <c r="M140" s="2"/>
      <c r="N140" s="2"/>
      <c r="O140" s="2"/>
      <c r="P140" s="2"/>
    </row>
    <row r="141" ht="15.75" hidden="1" customHeight="1">
      <c r="A141" s="11"/>
      <c r="B141" s="11"/>
      <c r="C141" s="11"/>
      <c r="D141" s="11"/>
      <c r="E141" s="11"/>
      <c r="F141" s="11"/>
      <c r="G141" s="11"/>
      <c r="L141" s="2"/>
      <c r="M141" s="2"/>
      <c r="N141" s="2"/>
      <c r="O141" s="2"/>
      <c r="P141" s="2"/>
    </row>
    <row r="142" ht="15.75" hidden="1" customHeight="1">
      <c r="A142" s="11"/>
      <c r="B142" s="11"/>
      <c r="C142" s="11"/>
      <c r="D142" s="11"/>
      <c r="E142" s="11"/>
      <c r="F142" s="11"/>
      <c r="G142" s="11"/>
      <c r="L142" s="2"/>
      <c r="M142" s="2"/>
      <c r="N142" s="2"/>
      <c r="O142" s="2"/>
      <c r="P142" s="2"/>
    </row>
    <row r="143" ht="15.75" hidden="1" customHeight="1">
      <c r="A143" s="11"/>
      <c r="B143" s="11"/>
      <c r="C143" s="11"/>
      <c r="D143" s="11"/>
      <c r="E143" s="11"/>
      <c r="F143" s="11"/>
      <c r="G143" s="11"/>
      <c r="L143" s="2"/>
      <c r="M143" s="2"/>
      <c r="N143" s="2"/>
      <c r="O143" s="2"/>
      <c r="P143" s="2"/>
    </row>
    <row r="144" ht="15.75" hidden="1" customHeight="1">
      <c r="A144" s="11"/>
      <c r="B144" s="11"/>
      <c r="C144" s="11"/>
      <c r="D144" s="11"/>
      <c r="E144" s="11"/>
      <c r="F144" s="11"/>
      <c r="G144" s="11"/>
      <c r="L144" s="2"/>
      <c r="M144" s="2"/>
      <c r="N144" s="2"/>
      <c r="O144" s="2"/>
      <c r="P144" s="2"/>
    </row>
    <row r="145" ht="15.75" hidden="1" customHeight="1">
      <c r="A145" s="11"/>
      <c r="B145" s="11"/>
      <c r="C145" s="11"/>
      <c r="D145" s="11"/>
      <c r="E145" s="11"/>
      <c r="F145" s="11"/>
      <c r="G145" s="11"/>
      <c r="L145" s="2"/>
      <c r="M145" s="2"/>
      <c r="N145" s="2"/>
      <c r="O145" s="2"/>
      <c r="P145" s="2"/>
    </row>
    <row r="146" ht="15.75" hidden="1" customHeight="1">
      <c r="A146" s="11"/>
      <c r="B146" s="11"/>
      <c r="C146" s="11"/>
      <c r="D146" s="11"/>
      <c r="E146" s="11"/>
      <c r="F146" s="11"/>
      <c r="G146" s="11"/>
      <c r="L146" s="2"/>
      <c r="M146" s="2"/>
      <c r="N146" s="2"/>
      <c r="O146" s="2"/>
      <c r="P146" s="2"/>
    </row>
    <row r="147" ht="15.75" hidden="1" customHeight="1">
      <c r="A147" s="11"/>
      <c r="B147" s="11"/>
      <c r="C147" s="11"/>
      <c r="D147" s="11"/>
      <c r="E147" s="11"/>
      <c r="F147" s="11"/>
      <c r="G147" s="11"/>
      <c r="L147" s="2"/>
      <c r="M147" s="2"/>
      <c r="N147" s="2"/>
      <c r="O147" s="2"/>
      <c r="P147" s="2"/>
    </row>
    <row r="148" ht="15.75" hidden="1" customHeight="1">
      <c r="A148" s="11"/>
      <c r="B148" s="11"/>
      <c r="C148" s="11"/>
      <c r="D148" s="11"/>
      <c r="E148" s="11"/>
      <c r="F148" s="11"/>
      <c r="G148" s="11"/>
      <c r="L148" s="2"/>
      <c r="M148" s="2"/>
      <c r="N148" s="2"/>
      <c r="O148" s="2"/>
      <c r="P148" s="2"/>
    </row>
    <row r="149" ht="15.75" hidden="1" customHeight="1">
      <c r="A149" s="11"/>
      <c r="B149" s="11"/>
      <c r="C149" s="11"/>
      <c r="D149" s="11"/>
      <c r="E149" s="11"/>
      <c r="F149" s="11"/>
      <c r="G149" s="11"/>
      <c r="L149" s="2"/>
      <c r="M149" s="2"/>
      <c r="N149" s="2"/>
      <c r="O149" s="2"/>
      <c r="P149" s="2"/>
    </row>
    <row r="150" ht="15.75" hidden="1" customHeight="1">
      <c r="A150" s="11"/>
      <c r="B150" s="11"/>
      <c r="C150" s="11"/>
      <c r="D150" s="11"/>
      <c r="E150" s="11"/>
      <c r="F150" s="11"/>
      <c r="G150" s="11"/>
      <c r="L150" s="2"/>
      <c r="M150" s="2"/>
      <c r="N150" s="2"/>
      <c r="O150" s="2"/>
      <c r="P150" s="2"/>
    </row>
    <row r="151" ht="15.75" hidden="1" customHeight="1">
      <c r="A151" s="11"/>
      <c r="B151" s="11"/>
      <c r="C151" s="11"/>
      <c r="D151" s="11"/>
      <c r="E151" s="11"/>
      <c r="F151" s="11"/>
      <c r="G151" s="11"/>
      <c r="L151" s="2"/>
      <c r="M151" s="2"/>
      <c r="N151" s="2"/>
      <c r="O151" s="2"/>
      <c r="P151" s="2"/>
    </row>
    <row r="152" ht="15.75" hidden="1" customHeight="1">
      <c r="A152" s="11"/>
      <c r="B152" s="11"/>
      <c r="C152" s="11"/>
      <c r="D152" s="11"/>
      <c r="E152" s="11"/>
      <c r="F152" s="11"/>
      <c r="G152" s="11"/>
      <c r="L152" s="2"/>
      <c r="M152" s="2"/>
      <c r="N152" s="2"/>
      <c r="O152" s="2"/>
      <c r="P152" s="2"/>
    </row>
    <row r="153" ht="15.75" hidden="1" customHeight="1">
      <c r="A153" s="11"/>
      <c r="B153" s="11"/>
      <c r="C153" s="11"/>
      <c r="D153" s="11"/>
      <c r="E153" s="11"/>
      <c r="F153" s="11"/>
      <c r="G153" s="11"/>
      <c r="L153" s="2"/>
      <c r="M153" s="2"/>
      <c r="N153" s="2"/>
      <c r="O153" s="2"/>
      <c r="P153" s="2"/>
    </row>
    <row r="154" ht="15.75" hidden="1" customHeight="1">
      <c r="A154" s="11"/>
      <c r="B154" s="11"/>
      <c r="C154" s="11"/>
      <c r="D154" s="11"/>
      <c r="E154" s="11"/>
      <c r="F154" s="11"/>
      <c r="G154" s="11"/>
      <c r="L154" s="2"/>
      <c r="M154" s="2"/>
      <c r="N154" s="2"/>
      <c r="O154" s="2"/>
      <c r="P154" s="2"/>
    </row>
    <row r="155" ht="15.75" hidden="1" customHeight="1">
      <c r="A155" s="11"/>
      <c r="B155" s="11"/>
      <c r="C155" s="11"/>
      <c r="D155" s="11"/>
      <c r="E155" s="11"/>
      <c r="F155" s="11"/>
      <c r="G155" s="11"/>
      <c r="L155" s="2"/>
      <c r="M155" s="2"/>
      <c r="N155" s="2"/>
      <c r="O155" s="2"/>
      <c r="P155" s="2"/>
    </row>
    <row r="156" ht="15.75" hidden="1" customHeight="1">
      <c r="A156" s="11"/>
      <c r="B156" s="11"/>
      <c r="C156" s="11"/>
      <c r="D156" s="11"/>
      <c r="E156" s="11"/>
      <c r="F156" s="11"/>
      <c r="G156" s="11"/>
      <c r="L156" s="2"/>
      <c r="M156" s="2"/>
      <c r="N156" s="2"/>
      <c r="O156" s="2"/>
      <c r="P156" s="2"/>
    </row>
    <row r="157" ht="15.75" hidden="1" customHeight="1">
      <c r="A157" s="11"/>
      <c r="B157" s="11"/>
      <c r="C157" s="11"/>
      <c r="D157" s="11"/>
      <c r="E157" s="11"/>
      <c r="F157" s="11"/>
      <c r="G157" s="11"/>
      <c r="L157" s="2"/>
      <c r="M157" s="2"/>
      <c r="N157" s="2"/>
      <c r="O157" s="2"/>
      <c r="P157" s="2"/>
    </row>
    <row r="158" ht="15.75" hidden="1" customHeight="1">
      <c r="A158" s="11"/>
      <c r="B158" s="11"/>
      <c r="C158" s="11"/>
      <c r="D158" s="11"/>
      <c r="E158" s="11"/>
      <c r="F158" s="11"/>
      <c r="G158" s="11"/>
      <c r="L158" s="2"/>
      <c r="M158" s="2"/>
      <c r="N158" s="2"/>
      <c r="O158" s="2"/>
      <c r="P158" s="2"/>
    </row>
    <row r="159" ht="15.75" hidden="1" customHeight="1">
      <c r="A159" s="11"/>
      <c r="B159" s="11"/>
      <c r="C159" s="11"/>
      <c r="D159" s="11"/>
      <c r="E159" s="11"/>
      <c r="F159" s="11"/>
      <c r="G159" s="11"/>
      <c r="L159" s="2"/>
      <c r="M159" s="2"/>
      <c r="N159" s="2"/>
      <c r="O159" s="2"/>
      <c r="P159" s="2"/>
    </row>
    <row r="160" ht="15.75" hidden="1" customHeight="1">
      <c r="A160" s="11"/>
      <c r="B160" s="11"/>
      <c r="C160" s="11"/>
      <c r="D160" s="11"/>
      <c r="E160" s="11"/>
      <c r="F160" s="11"/>
      <c r="G160" s="11"/>
      <c r="L160" s="2"/>
      <c r="M160" s="2"/>
      <c r="N160" s="2"/>
      <c r="O160" s="2"/>
      <c r="P160" s="2"/>
    </row>
    <row r="161" ht="15.75" hidden="1" customHeight="1">
      <c r="A161" s="11"/>
      <c r="B161" s="11"/>
      <c r="C161" s="11"/>
      <c r="D161" s="11"/>
      <c r="E161" s="11"/>
      <c r="F161" s="11"/>
      <c r="G161" s="11"/>
      <c r="L161" s="2"/>
      <c r="M161" s="2"/>
      <c r="N161" s="2"/>
      <c r="O161" s="2"/>
      <c r="P161" s="2"/>
    </row>
    <row r="162" ht="15.75" hidden="1" customHeight="1">
      <c r="A162" s="11"/>
      <c r="B162" s="11"/>
      <c r="C162" s="11"/>
      <c r="D162" s="11"/>
      <c r="E162" s="11"/>
      <c r="F162" s="11"/>
      <c r="G162" s="11"/>
      <c r="L162" s="2"/>
      <c r="M162" s="2"/>
      <c r="N162" s="2"/>
      <c r="O162" s="2"/>
      <c r="P162" s="2"/>
    </row>
    <row r="163" ht="15.75" hidden="1" customHeight="1">
      <c r="A163" s="11"/>
      <c r="B163" s="11"/>
      <c r="C163" s="11"/>
      <c r="D163" s="11"/>
      <c r="E163" s="11"/>
      <c r="F163" s="11"/>
      <c r="G163" s="11"/>
      <c r="L163" s="2"/>
      <c r="M163" s="2"/>
      <c r="N163" s="2"/>
      <c r="O163" s="2"/>
      <c r="P163" s="2"/>
    </row>
    <row r="164" ht="15.75" hidden="1" customHeight="1">
      <c r="A164" s="11"/>
      <c r="B164" s="11"/>
      <c r="C164" s="11"/>
      <c r="D164" s="11"/>
      <c r="E164" s="11"/>
      <c r="F164" s="11"/>
      <c r="G164" s="11"/>
      <c r="L164" s="2"/>
      <c r="M164" s="2"/>
      <c r="N164" s="2"/>
      <c r="O164" s="2"/>
      <c r="P164" s="2"/>
    </row>
    <row r="165" ht="15.75" hidden="1" customHeight="1">
      <c r="A165" s="11"/>
      <c r="B165" s="11"/>
      <c r="C165" s="11"/>
      <c r="D165" s="11"/>
      <c r="E165" s="11"/>
      <c r="F165" s="11"/>
      <c r="G165" s="11"/>
      <c r="L165" s="2"/>
      <c r="M165" s="2"/>
      <c r="N165" s="2"/>
      <c r="O165" s="2"/>
      <c r="P165" s="2"/>
    </row>
    <row r="166" ht="15.75" hidden="1" customHeight="1">
      <c r="A166" s="11"/>
      <c r="B166" s="11"/>
      <c r="C166" s="11"/>
      <c r="D166" s="11"/>
      <c r="E166" s="11"/>
      <c r="F166" s="11"/>
      <c r="G166" s="11"/>
      <c r="L166" s="2"/>
      <c r="M166" s="2"/>
      <c r="N166" s="2"/>
      <c r="O166" s="2"/>
      <c r="P166" s="2"/>
    </row>
    <row r="167" ht="15.75" hidden="1" customHeight="1">
      <c r="A167" s="11"/>
      <c r="B167" s="11"/>
      <c r="C167" s="11"/>
      <c r="D167" s="11"/>
      <c r="E167" s="11"/>
      <c r="F167" s="11"/>
      <c r="G167" s="11"/>
      <c r="L167" s="2"/>
      <c r="M167" s="2"/>
      <c r="N167" s="2"/>
      <c r="O167" s="2"/>
      <c r="P167" s="2"/>
    </row>
    <row r="168" ht="15.75" hidden="1" customHeight="1">
      <c r="A168" s="11"/>
      <c r="B168" s="11"/>
      <c r="C168" s="11"/>
      <c r="D168" s="11"/>
      <c r="E168" s="11"/>
      <c r="F168" s="11"/>
      <c r="G168" s="11"/>
      <c r="L168" s="2"/>
      <c r="M168" s="2"/>
      <c r="N168" s="2"/>
      <c r="O168" s="2"/>
      <c r="P168" s="2"/>
    </row>
    <row r="169" ht="15.75" hidden="1" customHeight="1">
      <c r="A169" s="11"/>
      <c r="B169" s="11"/>
      <c r="C169" s="11"/>
      <c r="D169" s="11"/>
      <c r="E169" s="11"/>
      <c r="F169" s="11"/>
      <c r="G169" s="11"/>
      <c r="L169" s="2"/>
      <c r="M169" s="2"/>
      <c r="N169" s="2"/>
      <c r="O169" s="2"/>
      <c r="P169" s="2"/>
    </row>
    <row r="170" ht="15.75" hidden="1" customHeight="1">
      <c r="A170" s="11"/>
      <c r="B170" s="11"/>
      <c r="C170" s="11"/>
      <c r="D170" s="11"/>
      <c r="E170" s="11"/>
      <c r="F170" s="11"/>
      <c r="G170" s="11"/>
      <c r="L170" s="2"/>
      <c r="M170" s="2"/>
      <c r="N170" s="2"/>
      <c r="O170" s="2"/>
      <c r="P170" s="2"/>
    </row>
    <row r="171" ht="15.75" hidden="1" customHeight="1">
      <c r="A171" s="11"/>
      <c r="B171" s="11"/>
      <c r="C171" s="11"/>
      <c r="D171" s="11"/>
      <c r="E171" s="11"/>
      <c r="F171" s="11"/>
      <c r="G171" s="11"/>
      <c r="L171" s="2"/>
      <c r="M171" s="2"/>
      <c r="N171" s="2"/>
      <c r="O171" s="2"/>
      <c r="P171" s="2"/>
    </row>
    <row r="172" ht="15.75" hidden="1" customHeight="1">
      <c r="A172" s="11"/>
      <c r="B172" s="11"/>
      <c r="C172" s="11"/>
      <c r="D172" s="11"/>
      <c r="E172" s="11"/>
      <c r="F172" s="11"/>
      <c r="G172" s="11"/>
      <c r="L172" s="2"/>
      <c r="M172" s="2"/>
      <c r="N172" s="2"/>
      <c r="O172" s="2"/>
      <c r="P172" s="2"/>
    </row>
    <row r="173" ht="15.75" hidden="1" customHeight="1">
      <c r="A173" s="11"/>
      <c r="B173" s="11"/>
      <c r="C173" s="11"/>
      <c r="D173" s="11"/>
      <c r="E173" s="11"/>
      <c r="F173" s="11"/>
      <c r="G173" s="11"/>
      <c r="L173" s="2"/>
      <c r="M173" s="2"/>
      <c r="N173" s="2"/>
      <c r="O173" s="2"/>
      <c r="P173" s="2"/>
    </row>
    <row r="174" ht="15.75" hidden="1" customHeight="1">
      <c r="A174" s="11"/>
      <c r="B174" s="11"/>
      <c r="C174" s="11"/>
      <c r="D174" s="11"/>
      <c r="E174" s="11"/>
      <c r="F174" s="11"/>
      <c r="G174" s="11"/>
      <c r="L174" s="2"/>
      <c r="M174" s="2"/>
      <c r="N174" s="2"/>
      <c r="O174" s="2"/>
      <c r="P174" s="2"/>
    </row>
    <row r="175" ht="15.75" hidden="1" customHeight="1">
      <c r="A175" s="11"/>
      <c r="B175" s="11"/>
      <c r="C175" s="11"/>
      <c r="D175" s="11"/>
      <c r="E175" s="11"/>
      <c r="F175" s="11"/>
      <c r="G175" s="11"/>
      <c r="L175" s="2"/>
      <c r="M175" s="2"/>
      <c r="N175" s="2"/>
      <c r="O175" s="2"/>
      <c r="P175" s="2"/>
    </row>
    <row r="176" ht="15.75" hidden="1" customHeight="1">
      <c r="A176" s="11"/>
      <c r="B176" s="11"/>
      <c r="C176" s="11"/>
      <c r="D176" s="11"/>
      <c r="E176" s="11"/>
      <c r="F176" s="11"/>
      <c r="G176" s="11"/>
      <c r="L176" s="2"/>
      <c r="M176" s="2"/>
      <c r="N176" s="2"/>
      <c r="O176" s="2"/>
      <c r="P176" s="2"/>
    </row>
    <row r="177" ht="15.75" hidden="1" customHeight="1">
      <c r="A177" s="11"/>
      <c r="B177" s="11"/>
      <c r="C177" s="11"/>
      <c r="D177" s="11"/>
      <c r="E177" s="11"/>
      <c r="F177" s="11"/>
      <c r="G177" s="11"/>
      <c r="L177" s="2"/>
      <c r="M177" s="2"/>
      <c r="N177" s="2"/>
      <c r="O177" s="2"/>
      <c r="P177" s="2"/>
    </row>
    <row r="178" ht="15.75" hidden="1" customHeight="1">
      <c r="A178" s="11"/>
      <c r="B178" s="11"/>
      <c r="C178" s="11"/>
      <c r="D178" s="11"/>
      <c r="E178" s="11"/>
      <c r="F178" s="11"/>
      <c r="G178" s="11"/>
      <c r="L178" s="2"/>
      <c r="M178" s="2"/>
      <c r="N178" s="2"/>
      <c r="O178" s="2"/>
      <c r="P178" s="2"/>
    </row>
    <row r="179" ht="15.75" hidden="1" customHeight="1">
      <c r="A179" s="11"/>
      <c r="B179" s="11"/>
      <c r="C179" s="11"/>
      <c r="D179" s="11"/>
      <c r="E179" s="11"/>
      <c r="F179" s="11"/>
      <c r="G179" s="11"/>
      <c r="L179" s="2"/>
      <c r="M179" s="2"/>
      <c r="N179" s="2"/>
      <c r="O179" s="2"/>
      <c r="P179" s="2"/>
    </row>
    <row r="180" ht="15.75" hidden="1" customHeight="1">
      <c r="A180" s="11"/>
      <c r="B180" s="11"/>
      <c r="C180" s="11"/>
      <c r="D180" s="11"/>
      <c r="E180" s="11"/>
      <c r="F180" s="11"/>
      <c r="G180" s="11"/>
      <c r="L180" s="2"/>
      <c r="M180" s="2"/>
      <c r="N180" s="2"/>
      <c r="O180" s="2"/>
      <c r="P180" s="2"/>
    </row>
    <row r="181" ht="15.75" hidden="1" customHeight="1">
      <c r="A181" s="11"/>
      <c r="B181" s="11"/>
      <c r="C181" s="11"/>
      <c r="D181" s="11"/>
      <c r="E181" s="11"/>
      <c r="F181" s="11"/>
      <c r="G181" s="11"/>
      <c r="L181" s="2"/>
      <c r="M181" s="2"/>
      <c r="N181" s="2"/>
      <c r="O181" s="2"/>
      <c r="P181" s="2"/>
    </row>
    <row r="182" ht="15.75" hidden="1" customHeight="1">
      <c r="A182" s="11"/>
      <c r="B182" s="11"/>
      <c r="C182" s="11"/>
      <c r="D182" s="11"/>
      <c r="E182" s="11"/>
      <c r="F182" s="11"/>
      <c r="G182" s="11"/>
      <c r="L182" s="2"/>
      <c r="M182" s="2"/>
      <c r="N182" s="2"/>
      <c r="O182" s="2"/>
      <c r="P182" s="2"/>
    </row>
    <row r="183" ht="15.75" hidden="1" customHeight="1">
      <c r="A183" s="11"/>
      <c r="B183" s="11"/>
      <c r="C183" s="11"/>
      <c r="D183" s="11"/>
      <c r="E183" s="11"/>
      <c r="F183" s="11"/>
      <c r="G183" s="11"/>
      <c r="L183" s="2"/>
      <c r="M183" s="2"/>
      <c r="N183" s="2"/>
      <c r="O183" s="2"/>
      <c r="P183" s="2"/>
    </row>
    <row r="184" ht="15.75" hidden="1" customHeight="1">
      <c r="A184" s="11"/>
      <c r="B184" s="11"/>
      <c r="C184" s="11"/>
      <c r="D184" s="11"/>
      <c r="E184" s="11"/>
      <c r="F184" s="11"/>
      <c r="G184" s="11"/>
      <c r="L184" s="2"/>
      <c r="M184" s="2"/>
      <c r="N184" s="2"/>
      <c r="O184" s="2"/>
      <c r="P184" s="2"/>
    </row>
    <row r="185" ht="15.75" hidden="1" customHeight="1">
      <c r="A185" s="11"/>
      <c r="B185" s="11"/>
      <c r="C185" s="11"/>
      <c r="D185" s="11"/>
      <c r="E185" s="11"/>
      <c r="F185" s="11"/>
      <c r="G185" s="11"/>
      <c r="L185" s="2"/>
      <c r="M185" s="2"/>
      <c r="N185" s="2"/>
      <c r="O185" s="2"/>
      <c r="P185" s="2"/>
    </row>
    <row r="186" ht="15.75" hidden="1" customHeight="1">
      <c r="A186" s="11"/>
      <c r="B186" s="11"/>
      <c r="C186" s="11"/>
      <c r="D186" s="11"/>
      <c r="E186" s="11"/>
      <c r="F186" s="11"/>
      <c r="G186" s="11"/>
      <c r="L186" s="2"/>
      <c r="M186" s="2"/>
      <c r="N186" s="2"/>
      <c r="O186" s="2"/>
      <c r="P186" s="2"/>
    </row>
    <row r="187" ht="15.75" hidden="1" customHeight="1">
      <c r="A187" s="11"/>
      <c r="B187" s="11"/>
      <c r="C187" s="11"/>
      <c r="D187" s="11"/>
      <c r="E187" s="11"/>
      <c r="F187" s="11"/>
      <c r="G187" s="11"/>
      <c r="L187" s="2"/>
      <c r="M187" s="2"/>
      <c r="N187" s="2"/>
      <c r="O187" s="2"/>
      <c r="P187" s="2"/>
    </row>
    <row r="188" ht="15.75" hidden="1" customHeight="1">
      <c r="A188" s="11"/>
      <c r="B188" s="11"/>
      <c r="C188" s="11"/>
      <c r="D188" s="11"/>
      <c r="E188" s="11"/>
      <c r="F188" s="11"/>
      <c r="G188" s="11"/>
      <c r="L188" s="2"/>
      <c r="M188" s="2"/>
      <c r="N188" s="2"/>
      <c r="O188" s="2"/>
      <c r="P188" s="2"/>
    </row>
    <row r="189" ht="15.75" hidden="1" customHeight="1">
      <c r="A189" s="11"/>
      <c r="B189" s="11"/>
      <c r="C189" s="11"/>
      <c r="D189" s="11"/>
      <c r="E189" s="11"/>
      <c r="F189" s="11"/>
      <c r="G189" s="11"/>
      <c r="L189" s="2"/>
      <c r="M189" s="2"/>
      <c r="N189" s="2"/>
      <c r="O189" s="2"/>
      <c r="P189" s="2"/>
    </row>
    <row r="190" ht="15.75" hidden="1" customHeight="1">
      <c r="A190" s="11"/>
      <c r="B190" s="11"/>
      <c r="C190" s="11"/>
      <c r="D190" s="11"/>
      <c r="E190" s="11"/>
      <c r="F190" s="11"/>
      <c r="G190" s="11"/>
      <c r="L190" s="2"/>
      <c r="M190" s="2"/>
      <c r="N190" s="2"/>
      <c r="O190" s="2"/>
      <c r="P190" s="2"/>
    </row>
    <row r="191" ht="15.75" hidden="1" customHeight="1">
      <c r="A191" s="11"/>
      <c r="B191" s="11"/>
      <c r="C191" s="11"/>
      <c r="D191" s="11"/>
      <c r="E191" s="11"/>
      <c r="F191" s="11"/>
      <c r="G191" s="11"/>
      <c r="L191" s="2"/>
      <c r="M191" s="2"/>
      <c r="N191" s="2"/>
      <c r="O191" s="2"/>
      <c r="P191" s="2"/>
    </row>
    <row r="192" ht="15.75" hidden="1" customHeight="1">
      <c r="A192" s="11"/>
      <c r="B192" s="11"/>
      <c r="C192" s="11"/>
      <c r="D192" s="11"/>
      <c r="E192" s="11"/>
      <c r="F192" s="11"/>
      <c r="G192" s="11"/>
      <c r="L192" s="2"/>
      <c r="M192" s="2"/>
      <c r="N192" s="2"/>
      <c r="O192" s="2"/>
      <c r="P192" s="2"/>
    </row>
    <row r="193" ht="15.75" hidden="1" customHeight="1">
      <c r="A193" s="11"/>
      <c r="B193" s="11"/>
      <c r="C193" s="11"/>
      <c r="D193" s="11"/>
      <c r="E193" s="11"/>
      <c r="F193" s="11"/>
      <c r="G193" s="11"/>
      <c r="L193" s="2"/>
      <c r="M193" s="2"/>
      <c r="N193" s="2"/>
      <c r="O193" s="2"/>
      <c r="P193" s="2"/>
    </row>
    <row r="194" ht="15.75" hidden="1" customHeight="1">
      <c r="A194" s="11"/>
      <c r="B194" s="11"/>
      <c r="C194" s="11"/>
      <c r="D194" s="11"/>
      <c r="E194" s="11"/>
      <c r="F194" s="11"/>
      <c r="G194" s="11"/>
      <c r="L194" s="2"/>
      <c r="M194" s="2"/>
      <c r="N194" s="2"/>
      <c r="O194" s="2"/>
      <c r="P194" s="2"/>
    </row>
    <row r="195" ht="15.75" hidden="1" customHeight="1">
      <c r="A195" s="11"/>
      <c r="B195" s="11"/>
      <c r="C195" s="11"/>
      <c r="D195" s="11"/>
      <c r="E195" s="11"/>
      <c r="F195" s="11"/>
      <c r="G195" s="11"/>
      <c r="L195" s="2"/>
      <c r="M195" s="2"/>
      <c r="N195" s="2"/>
      <c r="O195" s="2"/>
      <c r="P195" s="2"/>
    </row>
    <row r="196" ht="15.75" hidden="1" customHeight="1">
      <c r="A196" s="11"/>
      <c r="B196" s="11"/>
      <c r="C196" s="11"/>
      <c r="D196" s="11"/>
      <c r="E196" s="11"/>
      <c r="F196" s="11"/>
      <c r="G196" s="11"/>
      <c r="L196" s="2"/>
      <c r="M196" s="2"/>
      <c r="N196" s="2"/>
      <c r="O196" s="2"/>
      <c r="P196" s="2"/>
    </row>
    <row r="197" ht="15.75" hidden="1" customHeight="1">
      <c r="A197" s="11"/>
      <c r="B197" s="11"/>
      <c r="C197" s="11"/>
      <c r="D197" s="11"/>
      <c r="E197" s="11"/>
      <c r="F197" s="11"/>
      <c r="G197" s="11"/>
      <c r="L197" s="2"/>
      <c r="M197" s="2"/>
      <c r="N197" s="2"/>
      <c r="O197" s="2"/>
      <c r="P197" s="2"/>
    </row>
    <row r="198" ht="15.75" hidden="1" customHeight="1">
      <c r="A198" s="11"/>
      <c r="B198" s="11"/>
      <c r="C198" s="11"/>
      <c r="D198" s="11"/>
      <c r="E198" s="11"/>
      <c r="F198" s="11"/>
      <c r="G198" s="11"/>
      <c r="L198" s="2"/>
      <c r="M198" s="2"/>
      <c r="N198" s="2"/>
      <c r="O198" s="2"/>
      <c r="P198" s="2"/>
    </row>
    <row r="199" ht="15.75" hidden="1" customHeight="1">
      <c r="A199" s="11"/>
      <c r="B199" s="11"/>
      <c r="C199" s="11"/>
      <c r="D199" s="11"/>
      <c r="E199" s="11"/>
      <c r="F199" s="11"/>
      <c r="G199" s="11"/>
      <c r="L199" s="2"/>
      <c r="M199" s="2"/>
      <c r="N199" s="2"/>
      <c r="O199" s="2"/>
      <c r="P199" s="2"/>
    </row>
    <row r="200" ht="15.75" hidden="1" customHeight="1">
      <c r="A200" s="11"/>
      <c r="B200" s="11"/>
      <c r="C200" s="11"/>
      <c r="D200" s="11"/>
      <c r="E200" s="11"/>
      <c r="F200" s="11"/>
      <c r="G200" s="11"/>
      <c r="L200" s="2"/>
      <c r="M200" s="2"/>
      <c r="N200" s="2"/>
      <c r="O200" s="2"/>
      <c r="P200" s="2"/>
    </row>
    <row r="201" ht="15.75" hidden="1" customHeight="1">
      <c r="A201" s="11"/>
      <c r="B201" s="11"/>
      <c r="C201" s="11"/>
      <c r="D201" s="11"/>
      <c r="E201" s="11"/>
      <c r="F201" s="11"/>
      <c r="G201" s="11"/>
      <c r="L201" s="2"/>
      <c r="M201" s="2"/>
      <c r="N201" s="2"/>
      <c r="O201" s="2"/>
      <c r="P201" s="2"/>
    </row>
    <row r="202" ht="15.75" hidden="1" customHeight="1">
      <c r="A202" s="11"/>
      <c r="B202" s="11"/>
      <c r="C202" s="11"/>
      <c r="D202" s="11"/>
      <c r="E202" s="11"/>
      <c r="F202" s="11"/>
      <c r="G202" s="11"/>
      <c r="L202" s="2"/>
      <c r="M202" s="2"/>
      <c r="N202" s="2"/>
      <c r="O202" s="2"/>
      <c r="P202" s="2"/>
    </row>
    <row r="203" ht="15.75" hidden="1" customHeight="1">
      <c r="A203" s="11"/>
      <c r="B203" s="11"/>
      <c r="C203" s="11"/>
      <c r="D203" s="11"/>
      <c r="E203" s="11"/>
      <c r="F203" s="11"/>
      <c r="G203" s="11"/>
      <c r="L203" s="2"/>
      <c r="M203" s="2"/>
      <c r="N203" s="2"/>
      <c r="O203" s="2"/>
      <c r="P203" s="2"/>
    </row>
    <row r="204" ht="15.75" hidden="1" customHeight="1">
      <c r="A204" s="11"/>
      <c r="B204" s="11"/>
      <c r="C204" s="11"/>
      <c r="D204" s="11"/>
      <c r="E204" s="11"/>
      <c r="F204" s="11"/>
      <c r="G204" s="11"/>
      <c r="L204" s="2"/>
      <c r="M204" s="2"/>
      <c r="N204" s="2"/>
      <c r="O204" s="2"/>
      <c r="P204" s="2"/>
    </row>
    <row r="205" ht="15.75" hidden="1" customHeight="1">
      <c r="A205" s="11"/>
      <c r="B205" s="11"/>
      <c r="C205" s="11"/>
      <c r="D205" s="11"/>
      <c r="E205" s="11"/>
      <c r="F205" s="11"/>
      <c r="G205" s="11"/>
      <c r="L205" s="2"/>
      <c r="M205" s="2"/>
      <c r="N205" s="2"/>
      <c r="O205" s="2"/>
      <c r="P205" s="2"/>
    </row>
    <row r="206" ht="15.75" hidden="1" customHeight="1">
      <c r="A206" s="11"/>
      <c r="B206" s="11"/>
      <c r="C206" s="11"/>
      <c r="D206" s="11"/>
      <c r="E206" s="11"/>
      <c r="F206" s="11"/>
      <c r="G206" s="11"/>
      <c r="L206" s="2"/>
      <c r="M206" s="2"/>
      <c r="N206" s="2"/>
      <c r="O206" s="2"/>
      <c r="P206" s="2"/>
    </row>
    <row r="207" ht="15.75" hidden="1" customHeight="1">
      <c r="A207" s="11"/>
      <c r="B207" s="11"/>
      <c r="C207" s="11"/>
      <c r="D207" s="11"/>
      <c r="E207" s="11"/>
      <c r="F207" s="11"/>
      <c r="G207" s="11"/>
      <c r="L207" s="2"/>
      <c r="M207" s="2"/>
      <c r="N207" s="2"/>
      <c r="O207" s="2"/>
      <c r="P207" s="2"/>
    </row>
    <row r="208" ht="15.75" hidden="1" customHeight="1">
      <c r="A208" s="11"/>
      <c r="B208" s="11"/>
      <c r="C208" s="11"/>
      <c r="D208" s="11"/>
      <c r="E208" s="11"/>
      <c r="F208" s="11"/>
      <c r="G208" s="11"/>
      <c r="L208" s="2"/>
      <c r="M208" s="2"/>
      <c r="N208" s="2"/>
      <c r="O208" s="2"/>
      <c r="P208" s="2"/>
    </row>
    <row r="209" ht="15.75" hidden="1" customHeight="1">
      <c r="A209" s="11"/>
      <c r="B209" s="11"/>
      <c r="C209" s="11"/>
      <c r="D209" s="11"/>
      <c r="E209" s="11"/>
      <c r="F209" s="11"/>
      <c r="G209" s="11"/>
      <c r="L209" s="2"/>
      <c r="M209" s="2"/>
      <c r="N209" s="2"/>
      <c r="O209" s="2"/>
      <c r="P209" s="2"/>
    </row>
    <row r="210" ht="15.75" hidden="1" customHeight="1">
      <c r="A210" s="11"/>
      <c r="B210" s="11"/>
      <c r="C210" s="11"/>
      <c r="D210" s="11"/>
      <c r="E210" s="11"/>
      <c r="F210" s="11"/>
      <c r="G210" s="11"/>
      <c r="L210" s="2"/>
      <c r="M210" s="2"/>
      <c r="N210" s="2"/>
      <c r="O210" s="2"/>
      <c r="P210" s="2"/>
    </row>
    <row r="211" ht="15.75" hidden="1" customHeight="1">
      <c r="A211" s="11"/>
      <c r="B211" s="11"/>
      <c r="C211" s="11"/>
      <c r="D211" s="11"/>
      <c r="E211" s="11"/>
      <c r="F211" s="11"/>
      <c r="G211" s="11"/>
      <c r="L211" s="2"/>
      <c r="M211" s="2"/>
      <c r="N211" s="2"/>
      <c r="O211" s="2"/>
      <c r="P211" s="2"/>
    </row>
    <row r="212" ht="15.75" hidden="1" customHeight="1">
      <c r="A212" s="11"/>
      <c r="B212" s="11"/>
      <c r="C212" s="11"/>
      <c r="D212" s="11"/>
      <c r="E212" s="11"/>
      <c r="F212" s="11"/>
      <c r="G212" s="11"/>
      <c r="L212" s="2"/>
      <c r="M212" s="2"/>
      <c r="N212" s="2"/>
      <c r="O212" s="2"/>
      <c r="P212" s="2"/>
    </row>
    <row r="213" ht="15.75" hidden="1" customHeight="1">
      <c r="A213" s="11"/>
      <c r="B213" s="11"/>
      <c r="C213" s="11"/>
      <c r="D213" s="11"/>
      <c r="E213" s="11"/>
      <c r="F213" s="11"/>
      <c r="G213" s="11"/>
      <c r="L213" s="2"/>
      <c r="M213" s="2"/>
      <c r="N213" s="2"/>
      <c r="O213" s="2"/>
      <c r="P213" s="2"/>
    </row>
    <row r="214" ht="15.75" hidden="1" customHeight="1">
      <c r="A214" s="11"/>
      <c r="B214" s="11"/>
      <c r="C214" s="11"/>
      <c r="D214" s="11"/>
      <c r="E214" s="11"/>
      <c r="F214" s="11"/>
      <c r="G214" s="11"/>
      <c r="L214" s="2"/>
      <c r="M214" s="2"/>
      <c r="N214" s="2"/>
      <c r="O214" s="2"/>
      <c r="P214" s="2"/>
    </row>
    <row r="215" ht="15.75" hidden="1" customHeight="1">
      <c r="A215" s="11"/>
      <c r="B215" s="11"/>
      <c r="C215" s="11"/>
      <c r="D215" s="11"/>
      <c r="E215" s="11"/>
      <c r="F215" s="11"/>
      <c r="G215" s="11"/>
      <c r="L215" s="2"/>
      <c r="M215" s="2"/>
      <c r="N215" s="2"/>
      <c r="O215" s="2"/>
      <c r="P215" s="2"/>
    </row>
    <row r="216" ht="15.75" hidden="1" customHeight="1">
      <c r="A216" s="11"/>
      <c r="B216" s="11"/>
      <c r="C216" s="11"/>
      <c r="D216" s="11"/>
      <c r="E216" s="11"/>
      <c r="F216" s="11"/>
      <c r="G216" s="11"/>
      <c r="L216" s="2"/>
      <c r="M216" s="2"/>
      <c r="N216" s="2"/>
      <c r="O216" s="2"/>
      <c r="P216" s="2"/>
    </row>
    <row r="217" ht="15.75" hidden="1" customHeight="1">
      <c r="A217" s="11"/>
      <c r="B217" s="11"/>
      <c r="C217" s="11"/>
      <c r="D217" s="11"/>
      <c r="E217" s="11"/>
      <c r="F217" s="11"/>
      <c r="G217" s="11"/>
      <c r="L217" s="2"/>
      <c r="M217" s="2"/>
      <c r="N217" s="2"/>
      <c r="O217" s="2"/>
      <c r="P217" s="2"/>
    </row>
    <row r="218" ht="15.75" hidden="1" customHeight="1">
      <c r="A218" s="11"/>
      <c r="B218" s="11"/>
      <c r="C218" s="11"/>
      <c r="D218" s="11"/>
      <c r="E218" s="11"/>
      <c r="F218" s="11"/>
      <c r="G218" s="11"/>
      <c r="L218" s="2"/>
      <c r="M218" s="2"/>
      <c r="N218" s="2"/>
      <c r="O218" s="2"/>
      <c r="P218" s="2"/>
    </row>
    <row r="219" ht="15.75" hidden="1" customHeight="1">
      <c r="A219" s="11"/>
      <c r="B219" s="11"/>
      <c r="C219" s="11"/>
      <c r="D219" s="11"/>
      <c r="E219" s="11"/>
      <c r="F219" s="11"/>
      <c r="G219" s="11"/>
      <c r="L219" s="2"/>
      <c r="M219" s="2"/>
      <c r="N219" s="2"/>
      <c r="O219" s="2"/>
      <c r="P219" s="2"/>
    </row>
    <row r="220" ht="15.75" hidden="1" customHeight="1">
      <c r="A220" s="11"/>
      <c r="B220" s="11"/>
      <c r="C220" s="11"/>
      <c r="D220" s="11"/>
      <c r="E220" s="11"/>
      <c r="F220" s="11"/>
      <c r="G220" s="11"/>
      <c r="L220" s="2"/>
      <c r="M220" s="2"/>
      <c r="N220" s="2"/>
      <c r="O220" s="2"/>
      <c r="P220" s="2"/>
    </row>
    <row r="221" ht="15.75" hidden="1" customHeight="1">
      <c r="A221" s="11"/>
      <c r="B221" s="11"/>
      <c r="C221" s="11"/>
      <c r="D221" s="11"/>
      <c r="E221" s="11"/>
      <c r="F221" s="11"/>
      <c r="G221" s="11"/>
      <c r="L221" s="2"/>
      <c r="M221" s="2"/>
      <c r="N221" s="2"/>
      <c r="O221" s="2"/>
      <c r="P221" s="2"/>
    </row>
    <row r="222" ht="15.75" hidden="1" customHeight="1">
      <c r="A222" s="11"/>
      <c r="B222" s="11"/>
      <c r="C222" s="11"/>
      <c r="D222" s="11"/>
      <c r="E222" s="11"/>
      <c r="F222" s="11"/>
      <c r="G222" s="11"/>
      <c r="L222" s="2"/>
      <c r="M222" s="2"/>
      <c r="N222" s="2"/>
      <c r="O222" s="2"/>
      <c r="P222" s="2"/>
    </row>
    <row r="223" ht="15.75" hidden="1" customHeight="1">
      <c r="A223" s="11"/>
      <c r="B223" s="11"/>
      <c r="C223" s="11"/>
      <c r="D223" s="11"/>
      <c r="E223" s="11"/>
      <c r="F223" s="11"/>
      <c r="G223" s="11"/>
      <c r="L223" s="2"/>
      <c r="M223" s="2"/>
      <c r="N223" s="2"/>
      <c r="O223" s="2"/>
      <c r="P223" s="2"/>
    </row>
    <row r="224" ht="15.75" hidden="1" customHeight="1">
      <c r="A224" s="11"/>
      <c r="B224" s="11"/>
      <c r="C224" s="11"/>
      <c r="D224" s="11"/>
      <c r="E224" s="11"/>
      <c r="F224" s="11"/>
      <c r="G224" s="11"/>
      <c r="L224" s="2"/>
      <c r="M224" s="2"/>
      <c r="N224" s="2"/>
      <c r="O224" s="2"/>
      <c r="P224" s="2"/>
    </row>
    <row r="225" ht="15.75" hidden="1" customHeight="1">
      <c r="A225" s="11"/>
      <c r="B225" s="11"/>
      <c r="C225" s="11"/>
      <c r="D225" s="11"/>
      <c r="E225" s="11"/>
      <c r="F225" s="11"/>
      <c r="G225" s="11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customHeight="1">
      <c r="L245" s="2"/>
      <c r="M245" s="2"/>
      <c r="N245" s="2"/>
      <c r="O245" s="2"/>
      <c r="P245" s="2"/>
    </row>
    <row r="246" ht="15.75" customHeight="1">
      <c r="L246" s="2"/>
      <c r="M246" s="2"/>
      <c r="N246" s="2"/>
      <c r="O246" s="2"/>
      <c r="P246" s="2"/>
    </row>
    <row r="247" ht="15.75" customHeight="1">
      <c r="L247" s="2"/>
      <c r="M247" s="2"/>
      <c r="N247" s="2"/>
      <c r="O247" s="2"/>
      <c r="P247" s="2"/>
    </row>
    <row r="248" ht="15.75" customHeight="1">
      <c r="L248" s="2"/>
      <c r="M248" s="2"/>
      <c r="N248" s="2"/>
      <c r="O248" s="2"/>
      <c r="P248" s="2"/>
    </row>
    <row r="249" ht="15.75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4">
    <cfRule type="cellIs" dxfId="0" priority="1" operator="lessThan">
      <formula>7</formula>
    </cfRule>
  </conditionalFormatting>
  <conditionalFormatting sqref="G4:G44">
    <cfRule type="cellIs" dxfId="1" priority="2" operator="greaterThanOrEqual">
      <formula>7</formula>
    </cfRule>
  </conditionalFormatting>
  <conditionalFormatting sqref="B4:E44">
    <cfRule type="cellIs" dxfId="2" priority="3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6.29"/>
    <col customWidth="1" min="2" max="26" width="8.71"/>
  </cols>
  <sheetData>
    <row r="1">
      <c r="A1" s="93" t="s">
        <v>101</v>
      </c>
      <c r="B1" s="94"/>
      <c r="C1" s="94"/>
      <c r="D1" s="94"/>
      <c r="E1" s="94"/>
      <c r="F1" s="95"/>
    </row>
    <row r="2" ht="33.0" customHeight="1">
      <c r="A2" s="96"/>
      <c r="B2" s="97"/>
      <c r="C2" s="97"/>
      <c r="D2" s="97"/>
      <c r="E2" s="97"/>
      <c r="F2" s="98"/>
    </row>
    <row r="3">
      <c r="A3" s="99" t="s">
        <v>102</v>
      </c>
      <c r="B3" s="100"/>
      <c r="C3" s="100"/>
      <c r="D3" s="100"/>
      <c r="E3" s="100"/>
      <c r="F3" s="101"/>
    </row>
    <row r="4" ht="15.0" customHeight="1">
      <c r="A4" s="102" t="s">
        <v>103</v>
      </c>
      <c r="B4" s="103">
        <v>4.0</v>
      </c>
      <c r="C4" s="101"/>
      <c r="D4" s="104"/>
      <c r="E4" s="100"/>
      <c r="F4" s="101"/>
    </row>
    <row r="5">
      <c r="A5" s="105" t="str">
        <f>INDIRECT(CONCATENATE("ALNS!","A",B4))</f>
        <v>Ana Beatriz de Araújo Abrantes</v>
      </c>
      <c r="B5" s="100"/>
      <c r="C5" s="100"/>
      <c r="D5" s="100"/>
      <c r="E5" s="100"/>
      <c r="F5" s="101"/>
    </row>
    <row r="6" ht="17.25" customHeight="1">
      <c r="A6" s="106" t="s">
        <v>104</v>
      </c>
      <c r="B6" s="107" t="s">
        <v>105</v>
      </c>
      <c r="C6" s="107" t="s">
        <v>106</v>
      </c>
      <c r="D6" s="107" t="s">
        <v>107</v>
      </c>
      <c r="E6" s="106" t="s">
        <v>108</v>
      </c>
      <c r="F6" s="106" t="s">
        <v>109</v>
      </c>
    </row>
    <row r="7">
      <c r="A7" s="106"/>
      <c r="B7" s="108" t="s">
        <v>110</v>
      </c>
      <c r="C7" s="108" t="s">
        <v>110</v>
      </c>
      <c r="D7" s="108" t="s">
        <v>110</v>
      </c>
      <c r="E7" s="108" t="s">
        <v>110</v>
      </c>
      <c r="F7" s="108" t="s">
        <v>110</v>
      </c>
    </row>
    <row r="8" ht="14.25" customHeight="1">
      <c r="A8" s="109" t="s">
        <v>111</v>
      </c>
      <c r="B8" s="110" t="str">
        <f>INDIRECT(CONCATENATE("LP!","B",$B4))</f>
        <v/>
      </c>
      <c r="C8" s="110" t="str">
        <f>INDIRECT(CONCATENATE("LP!","C",$B4))</f>
        <v/>
      </c>
      <c r="D8" s="110" t="str">
        <f>INDIRECT(CONCATENATE("LP!","D",$B4))</f>
        <v/>
      </c>
      <c r="E8" s="110" t="str">
        <f>INDIRECT(CONCATENATE("LP!","E",$B4))</f>
        <v/>
      </c>
      <c r="F8" s="111" t="str">
        <f t="shared" ref="F8:F45" si="1">MEDIAN(B8:E8)</f>
        <v>#NUM!</v>
      </c>
    </row>
    <row r="9" ht="14.25" customHeight="1">
      <c r="A9" s="109" t="s">
        <v>112</v>
      </c>
      <c r="B9" s="111" t="str">
        <f>INDIRECT(CONCATENATE("ART!","B",$B4))</f>
        <v/>
      </c>
      <c r="C9" s="111" t="str">
        <f>INDIRECT(CONCATENATE("ART!","C",$B4))</f>
        <v/>
      </c>
      <c r="D9" s="111" t="str">
        <f>INDIRECT(CONCATENATE("ART!","D",$B4))</f>
        <v/>
      </c>
      <c r="E9" s="111" t="str">
        <f>INDIRECT(CONCATENATE("ART!","E",$B4))</f>
        <v/>
      </c>
      <c r="F9" s="111" t="str">
        <f t="shared" si="1"/>
        <v>#NUM!</v>
      </c>
    </row>
    <row r="10" ht="14.25" customHeight="1">
      <c r="A10" s="109" t="s">
        <v>113</v>
      </c>
      <c r="B10" s="111" t="str">
        <f>INDIRECT(CONCATENATE("ED_FIS!","B",$B4))</f>
        <v/>
      </c>
      <c r="C10" s="111" t="str">
        <f>INDIRECT(CONCATENATE("ED_FIS!","C",$B4))</f>
        <v/>
      </c>
      <c r="D10" s="111" t="str">
        <f>INDIRECT(CONCATENATE("ED_FIS!","D",$B4))</f>
        <v/>
      </c>
      <c r="E10" s="111" t="str">
        <f>INDIRECT(CONCATENATE("ED_FIS!","E",$B4))</f>
        <v/>
      </c>
      <c r="F10" s="111" t="str">
        <f t="shared" si="1"/>
        <v>#NUM!</v>
      </c>
    </row>
    <row r="11" ht="14.25" customHeight="1">
      <c r="A11" s="109" t="s">
        <v>114</v>
      </c>
      <c r="B11" s="110" t="str">
        <f>INDIRECT(CONCATENATE("ING!","B",$B4))</f>
        <v/>
      </c>
      <c r="C11" s="110" t="str">
        <f>INDIRECT(CONCATENATE("ING!","C",$B4))</f>
        <v/>
      </c>
      <c r="D11" s="110" t="str">
        <f>INDIRECT(CONCATENATE("ING!","D",$B4))</f>
        <v/>
      </c>
      <c r="E11" s="110" t="str">
        <f>INDIRECT(CONCATENATE("ING!","E",$B4))</f>
        <v/>
      </c>
      <c r="F11" s="111" t="str">
        <f t="shared" si="1"/>
        <v>#NUM!</v>
      </c>
    </row>
    <row r="12" ht="14.25" customHeight="1">
      <c r="A12" s="109" t="s">
        <v>115</v>
      </c>
      <c r="B12" s="110">
        <f>INDIRECT(CONCATENATE("ESP!","B",$B4))</f>
        <v>9</v>
      </c>
      <c r="C12" s="110" t="str">
        <f>INDIRECT(CONCATENATE("ESP!","C",$B4))</f>
        <v/>
      </c>
      <c r="D12" s="110" t="str">
        <f>INDIRECT(CONCATENATE("ESP!","D",$B4))</f>
        <v/>
      </c>
      <c r="E12" s="110" t="str">
        <f>INDIRECT(CONCATENATE("ESP!","E",$B4))</f>
        <v/>
      </c>
      <c r="F12" s="111">
        <f t="shared" si="1"/>
        <v>9</v>
      </c>
    </row>
    <row r="13" ht="14.25" customHeight="1">
      <c r="A13" s="109" t="s">
        <v>116</v>
      </c>
      <c r="B13" s="110">
        <f>INDIRECT(CONCATENATE("HIST!","B",$B4))</f>
        <v>8</v>
      </c>
      <c r="C13" s="110" t="str">
        <f>INDIRECT(CONCATENATE("HIST!","C",$B4))</f>
        <v/>
      </c>
      <c r="D13" s="110" t="str">
        <f>INDIRECT(CONCATENATE("HIST!","D",$B4))</f>
        <v/>
      </c>
      <c r="E13" s="110" t="str">
        <f>INDIRECT(CONCATENATE("HIST!","E",$B4))</f>
        <v/>
      </c>
      <c r="F13" s="111">
        <f t="shared" si="1"/>
        <v>8</v>
      </c>
    </row>
    <row r="14" ht="14.25" customHeight="1">
      <c r="A14" s="109" t="s">
        <v>117</v>
      </c>
      <c r="B14" s="110">
        <f>INDIRECT(CONCATENATE("GEO!","B",$B4))</f>
        <v>9</v>
      </c>
      <c r="C14" s="110" t="str">
        <f>INDIRECT(CONCATENATE("GEO!","C",$B4))</f>
        <v/>
      </c>
      <c r="D14" s="110" t="str">
        <f>INDIRECT(CONCATENATE("GEO!","D",$B4))</f>
        <v/>
      </c>
      <c r="E14" s="110" t="str">
        <f>INDIRECT(CONCATENATE("GEO!","E",$B4))</f>
        <v/>
      </c>
      <c r="F14" s="111">
        <f t="shared" si="1"/>
        <v>9</v>
      </c>
    </row>
    <row r="15" ht="14.25" customHeight="1">
      <c r="A15" s="109" t="s">
        <v>118</v>
      </c>
      <c r="B15" s="111">
        <f>INDIRECT(CONCATENATE("FIL!","B",$B4))</f>
        <v>10</v>
      </c>
      <c r="C15" s="111" t="str">
        <f>INDIRECT(CONCATENATE("FIL!","C",$B4))</f>
        <v/>
      </c>
      <c r="D15" s="111" t="str">
        <f>INDIRECT(CONCATENATE("FIL!","D",$B4))</f>
        <v/>
      </c>
      <c r="E15" s="111" t="str">
        <f>INDIRECT(CONCATENATE("FIL!","E",$B4))</f>
        <v/>
      </c>
      <c r="F15" s="111">
        <f t="shared" si="1"/>
        <v>10</v>
      </c>
    </row>
    <row r="16" ht="14.25" customHeight="1">
      <c r="A16" s="109" t="s">
        <v>119</v>
      </c>
      <c r="B16" s="111" t="str">
        <f>INDIRECT(CONCATENATE("SOC!","B",$B4))</f>
        <v/>
      </c>
      <c r="C16" s="110" t="str">
        <f>INDIRECT(CONCATENATE("SOC!","C",$B4))</f>
        <v/>
      </c>
      <c r="D16" s="111" t="str">
        <f>INDIRECT(CONCATENATE("SOC!","D",$B4))</f>
        <v/>
      </c>
      <c r="E16" s="111" t="str">
        <f>INDIRECT(CONCATENATE("SOC!","E",$B4))</f>
        <v/>
      </c>
      <c r="F16" s="111" t="str">
        <f t="shared" si="1"/>
        <v>#NUM!</v>
      </c>
    </row>
    <row r="17" ht="14.25" customHeight="1">
      <c r="A17" s="109" t="s">
        <v>120</v>
      </c>
      <c r="B17" s="110" t="str">
        <f>INDIRECT(CONCATENATE("QUI!","B",$B4))</f>
        <v/>
      </c>
      <c r="C17" s="110" t="str">
        <f>INDIRECT(CONCATENATE("QUI!","C",$B4))</f>
        <v/>
      </c>
      <c r="D17" s="110" t="str">
        <f>INDIRECT(CONCATENATE("QUI!","D",$B4))</f>
        <v/>
      </c>
      <c r="E17" s="111" t="str">
        <f>INDIRECT(CONCATENATE("QUI!","E",$B4))</f>
        <v/>
      </c>
      <c r="F17" s="111" t="str">
        <f t="shared" si="1"/>
        <v>#NUM!</v>
      </c>
    </row>
    <row r="18" ht="14.25" customHeight="1">
      <c r="A18" s="109" t="s">
        <v>121</v>
      </c>
      <c r="B18" s="110" t="str">
        <f>INDIRECT(CONCATENATE("FIS!","B",$B4))</f>
        <v/>
      </c>
      <c r="C18" s="110" t="str">
        <f>INDIRECT(CONCATENATE("FIS!","C",$B4))</f>
        <v/>
      </c>
      <c r="D18" s="110" t="str">
        <f>INDIRECT(CONCATENATE("FIS!","D",$B4))</f>
        <v/>
      </c>
      <c r="E18" s="110" t="str">
        <f>INDIRECT(CONCATENATE("FIS!","E",$B4))</f>
        <v/>
      </c>
      <c r="F18" s="111" t="str">
        <f t="shared" si="1"/>
        <v>#NUM!</v>
      </c>
    </row>
    <row r="19" ht="14.25" customHeight="1">
      <c r="A19" s="112" t="s">
        <v>122</v>
      </c>
      <c r="B19" s="110">
        <f>INDIRECT(CONCATENATE("BIO!","B",$B4))</f>
        <v>8.5</v>
      </c>
      <c r="C19" s="110" t="str">
        <f>INDIRECT(CONCATENATE("BIO!","C",$B4))</f>
        <v/>
      </c>
      <c r="D19" s="110" t="str">
        <f>INDIRECT(CONCATENATE("BIO!","D",$B4))</f>
        <v/>
      </c>
      <c r="E19" s="110" t="str">
        <f>INDIRECT(CONCATENATE("BIO!","E",$B4))</f>
        <v/>
      </c>
      <c r="F19" s="111">
        <f t="shared" si="1"/>
        <v>8.5</v>
      </c>
    </row>
    <row r="20" ht="14.25" customHeight="1">
      <c r="A20" s="109" t="s">
        <v>123</v>
      </c>
      <c r="B20" s="110">
        <f>INDIRECT(CONCATENATE("MAT!","B",$B4))</f>
        <v>6.8</v>
      </c>
      <c r="C20" s="110" t="str">
        <f>INDIRECT(CONCATENATE("MAT!","C",$B4))</f>
        <v/>
      </c>
      <c r="D20" s="110" t="str">
        <f>INDIRECT(CONCATENATE("MAT!","D",$B4))</f>
        <v/>
      </c>
      <c r="E20" s="110" t="str">
        <f>INDIRECT(CONCATENATE("MAT!","E",$B4))</f>
        <v/>
      </c>
      <c r="F20" s="111">
        <f t="shared" si="1"/>
        <v>6.8</v>
      </c>
    </row>
    <row r="21" ht="14.25" customHeight="1">
      <c r="A21" s="112" t="s">
        <v>124</v>
      </c>
      <c r="B21" s="110">
        <f>INDIRECT(CONCATENATE("EstudoOrientado!","B",$B4))</f>
        <v>10</v>
      </c>
      <c r="C21" s="110" t="str">
        <f>INDIRECT(CONCATENATE("EstudoOrientado!","C",$B4))</f>
        <v/>
      </c>
      <c r="D21" s="110" t="str">
        <f>INDIRECT(CONCATENATE("EstudoOrientado!","D",$B4))</f>
        <v/>
      </c>
      <c r="E21" s="111" t="str">
        <f>INDIRECT(CONCATENATE("EstudoOrientado!","E",$B4))</f>
        <v/>
      </c>
      <c r="F21" s="111">
        <f t="shared" si="1"/>
        <v>10</v>
      </c>
    </row>
    <row r="22" ht="14.25" customHeight="1">
      <c r="A22" s="112" t="s">
        <v>75</v>
      </c>
      <c r="B22" s="111">
        <f>INDIRECT(CONCATENATE("Prota_juvenil!","B",$B4))</f>
        <v>10</v>
      </c>
      <c r="C22" s="110" t="str">
        <f>INDIRECT(CONCATENATE("Prota_juvenil!","C",$B4))</f>
        <v/>
      </c>
      <c r="D22" s="113" t="str">
        <f>INDIRECT(CONCATENATE("Prota_juvenil!","D",$B4))</f>
        <v/>
      </c>
      <c r="E22" s="111" t="str">
        <f>INDIRECT(CONCATENATE("Prota_juvenil!","E",$B4))</f>
        <v/>
      </c>
      <c r="F22" s="111">
        <f t="shared" si="1"/>
        <v>10</v>
      </c>
    </row>
    <row r="23" ht="14.25" customHeight="1">
      <c r="A23" s="109" t="s">
        <v>125</v>
      </c>
      <c r="B23" s="111" t="str">
        <f>INDIRECT(CONCATENATE("Pratica_experi!","B",$B4))</f>
        <v/>
      </c>
      <c r="C23" s="110" t="str">
        <f>INDIRECT(CONCATENATE("Pratica_experi!","C",$B4))</f>
        <v/>
      </c>
      <c r="D23" s="113" t="str">
        <f>INDIRECT(CONCATENATE("Pratica_experi!","D",$B4))</f>
        <v/>
      </c>
      <c r="E23" s="111" t="str">
        <f>INDIRECT(CONCATENATE("Pratica_experi!","E",$B4))</f>
        <v/>
      </c>
      <c r="F23" s="111" t="str">
        <f t="shared" si="1"/>
        <v>#NUM!</v>
      </c>
    </row>
    <row r="24" ht="14.25" customHeight="1">
      <c r="A24" s="109" t="s">
        <v>126</v>
      </c>
      <c r="B24" s="110" t="str">
        <f>INDIRECT(CONCATENATE("ELET!","B",$B4))</f>
        <v/>
      </c>
      <c r="C24" s="110" t="str">
        <f>INDIRECT(CONCATENATE("ELET!","C",$B4))</f>
        <v/>
      </c>
      <c r="D24" s="110" t="str">
        <f>INDIRECT(CONCATENATE("ELET!","D",$B4))</f>
        <v/>
      </c>
      <c r="E24" s="111" t="str">
        <f>INDIRECT(CONCATENATE("ELET!","E",$B4))</f>
        <v/>
      </c>
      <c r="F24" s="111" t="str">
        <f t="shared" si="1"/>
        <v>#NUM!</v>
      </c>
    </row>
    <row r="25" ht="14.25" customHeight="1">
      <c r="A25" s="109" t="s">
        <v>127</v>
      </c>
      <c r="B25" s="110">
        <f>INDIRECT(CONCATENATE("Projeto_de_vida!","B",$B4))</f>
        <v>9</v>
      </c>
      <c r="C25" s="110" t="str">
        <f>INDIRECT(CONCATENATE("Projeto_de_vida!","C",$B4))</f>
        <v/>
      </c>
      <c r="D25" s="110" t="str">
        <f>INDIRECT(CONCATENATE("Projeto_de_vida!","D",$B4))</f>
        <v/>
      </c>
      <c r="E25" s="111" t="str">
        <f>INDIRECT(CONCATENATE("Projeto_de_vida!","E",$B4))</f>
        <v/>
      </c>
      <c r="F25" s="111">
        <f t="shared" si="1"/>
        <v>9</v>
      </c>
    </row>
    <row r="26" ht="14.25" customHeight="1">
      <c r="A26" s="109" t="s">
        <v>128</v>
      </c>
      <c r="B26" s="111" t="str">
        <f>INDIRECT(CONCATENATE("Educ_tec_mid!","B",$B4))</f>
        <v/>
      </c>
      <c r="C26" s="110" t="str">
        <f>INDIRECT(CONCATENATE("Educ_tec_mid!","C",$B4))</f>
        <v/>
      </c>
      <c r="D26" s="113" t="str">
        <f>INDIRECT(CONCATENATE("Educ_tec_mid!","D",$B4))</f>
        <v/>
      </c>
      <c r="E26" s="111" t="str">
        <f>INDIRECT(CONCATENATE("Educ_tec_mid!","E",$B4))</f>
        <v/>
      </c>
      <c r="F26" s="111" t="str">
        <f t="shared" si="1"/>
        <v>#NUM!</v>
      </c>
    </row>
    <row r="27" ht="14.25" customHeight="1">
      <c r="A27" s="114" t="s">
        <v>82</v>
      </c>
      <c r="B27" s="111" t="str">
        <f>INDIRECT(CONCATENATE("intervcom!","B",$B4))</f>
        <v/>
      </c>
      <c r="C27" s="110" t="str">
        <f>INDIRECT(CONCATENATE("intervcom!","C",$B4))</f>
        <v/>
      </c>
      <c r="D27" s="113" t="str">
        <f>INDIRECT(CONCATENATE("intervcom!","D",$B4))</f>
        <v/>
      </c>
      <c r="E27" s="111" t="str">
        <f>INDIRECT(CONCATENATE("intervcom!","E",$B4))</f>
        <v/>
      </c>
      <c r="F27" s="111" t="str">
        <f t="shared" si="1"/>
        <v>#NUM!</v>
      </c>
    </row>
    <row r="28" ht="14.25" customHeight="1">
      <c r="A28" s="114" t="s">
        <v>129</v>
      </c>
      <c r="B28" s="111" t="str">
        <f>INDIRECT(CONCATENATE("ISC!","B",$B4))</f>
        <v/>
      </c>
      <c r="C28" s="110" t="str">
        <f>INDIRECT(CONCATENATE("ISC!","C",$B4))</f>
        <v/>
      </c>
      <c r="D28" s="113" t="str">
        <f>INDIRECT(CONCATENATE("ISC!","D",$B4))</f>
        <v/>
      </c>
      <c r="E28" s="111" t="str">
        <f>INDIRECT(CONCATENATE("ISC!","E",$B4))</f>
        <v/>
      </c>
      <c r="F28" s="111" t="str">
        <f t="shared" si="1"/>
        <v>#NUM!</v>
      </c>
    </row>
    <row r="29" ht="14.25" customHeight="1">
      <c r="A29" s="114" t="s">
        <v>130</v>
      </c>
      <c r="B29" s="110" t="str">
        <f>INDIRECT(CONCATENATE("EP!","B",$B4))</f>
        <v/>
      </c>
      <c r="C29" s="110" t="str">
        <f>INDIRECT(CONCATENATE("EP!","C",$B4))</f>
        <v/>
      </c>
      <c r="D29" s="110" t="str">
        <f>INDIRECT(CONCATENATE("EP!","D",$B4))</f>
        <v/>
      </c>
      <c r="E29" s="111" t="str">
        <f>INDIRECT(CONCATENATE("EP!","E",$B4))</f>
        <v/>
      </c>
      <c r="F29" s="111" t="str">
        <f t="shared" si="1"/>
        <v>#NUM!</v>
      </c>
    </row>
    <row r="30" ht="14.25" customHeight="1">
      <c r="A30" s="114" t="s">
        <v>85</v>
      </c>
      <c r="B30" s="111" t="str">
        <f>INDIRECT(CONCATENATE("Higie_Segu_trab!","B",$B4))</f>
        <v/>
      </c>
      <c r="C30" s="110" t="str">
        <f>INDIRECT(CONCATENATE("Higie_Segu_trab!","C",$B4))</f>
        <v/>
      </c>
      <c r="D30" s="113" t="str">
        <f>INDIRECT(CONCATENATE("Higie_Segu_trab!","D",$B4))</f>
        <v/>
      </c>
      <c r="E30" s="111" t="str">
        <f>INDIRECT(CONCATENATE("Higie_Segu_trab!","E",$B4))</f>
        <v/>
      </c>
      <c r="F30" s="111" t="str">
        <f t="shared" si="1"/>
        <v>#NUM!</v>
      </c>
    </row>
    <row r="31" ht="14.25" customHeight="1">
      <c r="A31" s="114" t="s">
        <v>131</v>
      </c>
      <c r="B31" s="111" t="str">
        <f>INDIRECT(CONCATENATE("Hist_cult_des!","B",$B4))</f>
        <v/>
      </c>
      <c r="C31" s="110" t="str">
        <f>INDIRECT(CONCATENATE("Hist_cult_des!","C",$B4))</f>
        <v/>
      </c>
      <c r="D31" s="113" t="str">
        <f>INDIRECT(CONCATENATE("Hist_cult_des!","D",$B4))</f>
        <v/>
      </c>
      <c r="E31" s="111" t="str">
        <f>INDIRECT(CONCATENATE("Hist_cult_des!","E",$B4))</f>
        <v/>
      </c>
      <c r="F31" s="111" t="str">
        <f t="shared" si="1"/>
        <v>#NUM!</v>
      </c>
    </row>
    <row r="32" ht="14.25" customHeight="1">
      <c r="A32" s="114" t="s">
        <v>132</v>
      </c>
      <c r="B32" s="111" t="str">
        <f>INDIRECT(CONCATENATE("Pro_Cri_Desi!","B",$B4))</f>
        <v/>
      </c>
      <c r="C32" s="110" t="str">
        <f>INDIRECT(CONCATENATE("Pro_Cri_Desi!","C",$B4))</f>
        <v/>
      </c>
      <c r="D32" s="113" t="str">
        <f>INDIRECT(CONCATENATE("Pro_Cri_Desi!","D",$B4))</f>
        <v/>
      </c>
      <c r="E32" s="111" t="str">
        <f>INDIRECT(CONCATENATE("Pro_Cri_Desi!","E",$B4))</f>
        <v/>
      </c>
      <c r="F32" s="111" t="str">
        <f t="shared" si="1"/>
        <v>#NUM!</v>
      </c>
    </row>
    <row r="33" ht="14.25" customHeight="1">
      <c r="A33" s="114" t="s">
        <v>133</v>
      </c>
      <c r="B33" s="111" t="str">
        <f>INDIRECT(CONCATENATE("Funda_desenho!","B",$B4))</f>
        <v/>
      </c>
      <c r="C33" s="110" t="str">
        <f>INDIRECT(CONCATENATE("Funda_desenho!","C",$B4))</f>
        <v/>
      </c>
      <c r="D33" s="113" t="str">
        <f>INDIRECT(CONCATENATE("Funda_desenho!","D",$B4))</f>
        <v/>
      </c>
      <c r="E33" s="111" t="str">
        <f>INDIRECT(CONCATENATE("Funda_desenho!","E",$B4))</f>
        <v/>
      </c>
      <c r="F33" s="111" t="str">
        <f t="shared" si="1"/>
        <v>#NUM!</v>
      </c>
    </row>
    <row r="34" ht="14.25" customHeight="1">
      <c r="A34" s="114" t="s">
        <v>134</v>
      </c>
      <c r="B34" s="111" t="str">
        <f>INDIRECT(CONCATENATE("Desen_Pesq_Mercado!","B",$B4))</f>
        <v/>
      </c>
      <c r="C34" s="110" t="str">
        <f>INDIRECT(CONCATENATE("Desen_Pesq_Mercado!","C",$B4))</f>
        <v/>
      </c>
      <c r="D34" s="113" t="str">
        <f>INDIRECT(CONCATENATE("Desen_Pesq_Mercado!","D",$B4))</f>
        <v/>
      </c>
      <c r="E34" s="111" t="str">
        <f>INDIRECT(CONCATENATE("Desen_Pesq_Mercado!","E",$B4))</f>
        <v/>
      </c>
      <c r="F34" s="111" t="str">
        <f t="shared" si="1"/>
        <v>#NUM!</v>
      </c>
    </row>
    <row r="35" ht="14.25" customHeight="1">
      <c r="A35" s="114" t="s">
        <v>90</v>
      </c>
      <c r="B35" s="111" t="str">
        <f>INDIRECT(CONCATENATE("Modela_Graf_cal!","B",$B4))</f>
        <v/>
      </c>
      <c r="C35" s="110" t="str">
        <f>INDIRECT(CONCATENATE("Modela_Graf_cal!","C",$B4))</f>
        <v/>
      </c>
      <c r="D35" s="113" t="str">
        <f>INDIRECT(CONCATENATE("Modela_Graf_cal!","D",$B4))</f>
        <v/>
      </c>
      <c r="E35" s="111" t="str">
        <f>INDIRECT(CONCATENATE("Modela_Graf_cal!","E",$B4))</f>
        <v/>
      </c>
      <c r="F35" s="111" t="str">
        <f t="shared" si="1"/>
        <v>#NUM!</v>
      </c>
    </row>
    <row r="36" ht="14.25" customHeight="1">
      <c r="A36" s="114" t="s">
        <v>91</v>
      </c>
      <c r="B36" s="111" t="str">
        <f>INDIRECT(CONCATENATE("Profabdc!","B",$B4))</f>
        <v/>
      </c>
      <c r="C36" s="110" t="str">
        <f>INDIRECT(CONCATENATE("Profabdc!","C",$B4))</f>
        <v/>
      </c>
      <c r="D36" s="113" t="str">
        <f>INDIRECT(CONCATENATE("Profabdc!","D",$B4))</f>
        <v/>
      </c>
      <c r="E36" s="111" t="str">
        <f>INDIRECT(CONCATENATE("Profabdc!","E",$B4))</f>
        <v/>
      </c>
      <c r="F36" s="111" t="str">
        <f t="shared" si="1"/>
        <v>#NUM!</v>
      </c>
    </row>
    <row r="37" ht="14.25" customHeight="1">
      <c r="A37" s="114" t="s">
        <v>92</v>
      </c>
      <c r="B37" s="111" t="str">
        <f>INDIRECT(CONCATENATE("SustentMat!","B",$B4))</f>
        <v/>
      </c>
      <c r="C37" s="110" t="str">
        <f>INDIRECT(CONCATENATE("SustentMat!","C",$B4))</f>
        <v/>
      </c>
      <c r="D37" s="113" t="str">
        <f>INDIRECT(CONCATENATE("SustentMat!","D",$B4))</f>
        <v/>
      </c>
      <c r="E37" s="111" t="str">
        <f>INDIRECT(CONCATENATE("SustentMat!","E",$B4))</f>
        <v/>
      </c>
      <c r="F37" s="111" t="str">
        <f t="shared" si="1"/>
        <v>#NUM!</v>
      </c>
    </row>
    <row r="38" ht="14.25" customHeight="1">
      <c r="A38" s="114" t="s">
        <v>135</v>
      </c>
      <c r="B38" s="111" t="str">
        <f>INDIRECT(CONCATENATE("Modelagem_plana_Cal!","B",$B4))</f>
        <v/>
      </c>
      <c r="C38" s="110" t="str">
        <f>INDIRECT(CONCATENATE("Modelagem_plana_Cal!","C",$B4))</f>
        <v/>
      </c>
      <c r="D38" s="113" t="str">
        <f>INDIRECT(CONCATENATE("Modelagem_plana_Cal!","D",$B4))</f>
        <v/>
      </c>
      <c r="E38" s="111" t="str">
        <f>INDIRECT(CONCATENATE("Modelagem_plana_Cal!","E",$B4))</f>
        <v/>
      </c>
      <c r="F38" s="111" t="str">
        <f t="shared" si="1"/>
        <v>#NUM!</v>
      </c>
    </row>
    <row r="39" ht="14.25" customHeight="1">
      <c r="A39" s="114" t="s">
        <v>136</v>
      </c>
      <c r="B39" s="111" t="str">
        <f>INDIRECT(CONCATENATE("Proces_cria_designII!","B",$B4))</f>
        <v/>
      </c>
      <c r="C39" s="110" t="str">
        <f>INDIRECT(CONCATENATE("Proces_cria_designII!","C",$B4))</f>
        <v/>
      </c>
      <c r="D39" s="113" t="str">
        <f>INDIRECT(CONCATENATE("Proces_cria_designII!","D",$B4))</f>
        <v/>
      </c>
      <c r="E39" s="111" t="str">
        <f>INDIRECT(CONCATENATE("Proces_cria_designII!","E",$B4))</f>
        <v/>
      </c>
      <c r="F39" s="111" t="str">
        <f t="shared" si="1"/>
        <v>#NUM!</v>
      </c>
    </row>
    <row r="40" ht="14.25" customHeight="1">
      <c r="A40" s="114" t="s">
        <v>137</v>
      </c>
      <c r="B40" s="111" t="str">
        <f>INDIRECT(CONCATENATE("DesProjeto1!","B",$B4))</f>
        <v/>
      </c>
      <c r="C40" s="110" t="str">
        <f>INDIRECT(CONCATENATE("DesProjeto1!","C",$B4))</f>
        <v/>
      </c>
      <c r="D40" s="113" t="str">
        <f>INDIRECT(CONCATENATE("DesProjeto1!","D",$B4))</f>
        <v/>
      </c>
      <c r="E40" s="111" t="str">
        <f>INDIRECT(CONCATENATE("DesProjeto1!","E",$B4))</f>
        <v/>
      </c>
      <c r="F40" s="111" t="str">
        <f t="shared" si="1"/>
        <v>#NUM!</v>
      </c>
    </row>
    <row r="41" ht="14.25" customHeight="1">
      <c r="A41" s="114" t="s">
        <v>138</v>
      </c>
      <c r="B41" s="111" t="str">
        <f>INDIRECT(CONCATENATE("Modela_Cal_3D!","B",$B4))</f>
        <v/>
      </c>
      <c r="C41" s="110" t="str">
        <f>INDIRECT(CONCATENATE("Modela_Cal_3D!","C",$B4))</f>
        <v/>
      </c>
      <c r="D41" s="113" t="str">
        <f>INDIRECT(CONCATENATE("Modela_Cal_3D!","D",$B4))</f>
        <v/>
      </c>
      <c r="E41" s="111" t="str">
        <f>INDIRECT(CONCATENATE("Modela_Cal_3D!","E",$B4))</f>
        <v/>
      </c>
      <c r="F41" s="111" t="str">
        <f t="shared" si="1"/>
        <v>#NUM!</v>
      </c>
    </row>
    <row r="42" ht="14.25" customHeight="1">
      <c r="A42" s="114" t="s">
        <v>139</v>
      </c>
      <c r="B42" s="111" t="str">
        <f>INDIRECT(CONCATENATE("Desenv_de_Projeto2!","B",$B4))</f>
        <v/>
      </c>
      <c r="C42" s="110" t="str">
        <f>INDIRECT(CONCATENATE("Desenv_de_Projeto2!","C",$B4))</f>
        <v/>
      </c>
      <c r="D42" s="113" t="str">
        <f>INDIRECT(CONCATENATE("Desenv_de_Projeto2!","D",$B4))</f>
        <v/>
      </c>
      <c r="E42" s="111" t="str">
        <f>INDIRECT(CONCATENATE("Desenv_de_Projeto2!","E",$B4))</f>
        <v/>
      </c>
      <c r="F42" s="111" t="str">
        <f t="shared" si="1"/>
        <v>#NUM!</v>
      </c>
    </row>
    <row r="43" ht="14.25" customHeight="1">
      <c r="A43" s="114" t="s">
        <v>98</v>
      </c>
      <c r="B43" s="111" t="str">
        <f>INDIRECT(CONCATENATE("Gest_Logis_Inov!","B",$B4))</f>
        <v/>
      </c>
      <c r="C43" s="110" t="str">
        <f>INDIRECT(CONCATENATE("Gest_Logis_Inov!","C",$B4))</f>
        <v/>
      </c>
      <c r="D43" s="111" t="str">
        <f>INDIRECT(CONCATENATE("Gest_Logis_Inov!","D",$B4))</f>
        <v/>
      </c>
      <c r="E43" s="111" t="str">
        <f>INDIRECT(CONCATENATE("Gest_Logis_Inov!","E",$B4))</f>
        <v/>
      </c>
      <c r="F43" s="111" t="str">
        <f t="shared" si="1"/>
        <v>#NUM!</v>
      </c>
    </row>
    <row r="44" ht="14.25" customHeight="1">
      <c r="A44" s="114" t="s">
        <v>140</v>
      </c>
      <c r="B44" s="111" t="str">
        <f>INDIRECT(CONCATENATE("Metod_Cientif_design!","B",$B4))</f>
        <v/>
      </c>
      <c r="C44" s="110" t="str">
        <f>INDIRECT(CONCATENATE("Metod_Cientif_design!","C",$B4))</f>
        <v/>
      </c>
      <c r="D44" s="113" t="str">
        <f>INDIRECT(CONCATENATE("Metod_Cientif_design!","D",$B4))</f>
        <v/>
      </c>
      <c r="E44" s="111" t="str">
        <f>INDIRECT(CONCATENATE("Metod_Cientif_design!","E",$B4))</f>
        <v/>
      </c>
      <c r="F44" s="111" t="str">
        <f t="shared" si="1"/>
        <v>#NUM!</v>
      </c>
    </row>
    <row r="45" ht="14.25" customHeight="1">
      <c r="A45" s="114" t="s">
        <v>141</v>
      </c>
      <c r="B45" s="111" t="str">
        <f>INDIRECT(CONCATENATE("Plan_Contr_Prod_desig!","B",$B4))</f>
        <v/>
      </c>
      <c r="C45" s="110" t="str">
        <f>INDIRECT(CONCATENATE("Plan_Contr_Prod_desig!","C",$B4))</f>
        <v/>
      </c>
      <c r="D45" s="113" t="str">
        <f>INDIRECT(CONCATENATE("Plan_Contr_Prod_desig!","D",$B4))</f>
        <v/>
      </c>
      <c r="E45" s="111" t="str">
        <f>INDIRECT(CONCATENATE("Plan_Contr_Prod_desig!","E",$B4))</f>
        <v/>
      </c>
      <c r="F45" s="111" t="str">
        <f t="shared" si="1"/>
        <v>#NUM!</v>
      </c>
    </row>
    <row r="46" ht="15.75" customHeight="1"/>
    <row r="47" ht="15.75" customHeight="1">
      <c r="A47" s="115" t="s">
        <v>142</v>
      </c>
      <c r="B47" s="116"/>
      <c r="C47" s="116"/>
      <c r="D47" s="116"/>
      <c r="E47" s="116"/>
      <c r="F47" s="117"/>
    </row>
    <row r="48" ht="15.75" customHeight="1">
      <c r="A48" s="118"/>
      <c r="B48" s="119"/>
      <c r="C48" s="119"/>
      <c r="D48" s="119"/>
      <c r="E48" s="119"/>
      <c r="F48" s="120"/>
    </row>
    <row r="49" ht="15.75" customHeight="1"/>
    <row r="50" ht="15.75" customHeight="1">
      <c r="A50" s="121" t="s">
        <v>143</v>
      </c>
      <c r="B50" s="94"/>
      <c r="C50" s="94"/>
      <c r="D50" s="94"/>
      <c r="E50" s="94"/>
      <c r="F50" s="94"/>
    </row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:F2"/>
    <mergeCell ref="A3:F3"/>
    <mergeCell ref="B4:C4"/>
    <mergeCell ref="D4:F4"/>
    <mergeCell ref="A5:F5"/>
    <mergeCell ref="A50:F50"/>
  </mergeCells>
  <conditionalFormatting sqref="B8:F45">
    <cfRule type="cellIs" dxfId="1" priority="1" operator="greaterThanOrEqual">
      <formula>7</formula>
    </cfRule>
  </conditionalFormatting>
  <conditionalFormatting sqref="B8:F45">
    <cfRule type="cellIs" dxfId="3" priority="2" operator="lessThan">
      <formula>7</formula>
    </cfRule>
  </conditionalFormatting>
  <printOptions/>
  <pageMargins bottom="0.787401575" footer="0.0" header="0.0" left="0.511811024" right="0.511811024" top="0.787401575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122" t="s">
        <v>144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6"/>
    </row>
    <row r="2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2"/>
    </row>
    <row r="3">
      <c r="A3" s="123" t="s">
        <v>145</v>
      </c>
      <c r="B3" s="124" t="s">
        <v>146</v>
      </c>
      <c r="C3" s="123" t="s">
        <v>147</v>
      </c>
      <c r="D3" s="124" t="s">
        <v>148</v>
      </c>
      <c r="E3" s="125" t="s">
        <v>149</v>
      </c>
      <c r="F3" s="126"/>
      <c r="G3" s="127"/>
      <c r="H3" s="124">
        <f>COUNTA(ALNS!A4:A43)</f>
        <v>40</v>
      </c>
      <c r="I3" s="128" t="s">
        <v>150</v>
      </c>
      <c r="J3" s="126"/>
      <c r="K3" s="126"/>
      <c r="L3" s="126"/>
      <c r="M3" s="126"/>
      <c r="N3" s="126"/>
      <c r="O3" s="126"/>
      <c r="P3" s="127"/>
    </row>
    <row r="4">
      <c r="A4" s="129" t="s">
        <v>151</v>
      </c>
      <c r="B4" s="15"/>
      <c r="C4" s="16"/>
      <c r="D4" s="130" t="s">
        <v>152</v>
      </c>
      <c r="E4" s="130" t="s">
        <v>153</v>
      </c>
      <c r="F4" s="130" t="s">
        <v>154</v>
      </c>
      <c r="G4" s="130" t="s">
        <v>155</v>
      </c>
      <c r="H4" s="130" t="s">
        <v>156</v>
      </c>
      <c r="I4" s="130" t="s">
        <v>157</v>
      </c>
      <c r="J4" s="130" t="s">
        <v>158</v>
      </c>
      <c r="K4" s="130" t="s">
        <v>159</v>
      </c>
      <c r="L4" s="130" t="s">
        <v>160</v>
      </c>
      <c r="M4" s="130" t="s">
        <v>161</v>
      </c>
      <c r="N4" s="130" t="s">
        <v>162</v>
      </c>
      <c r="O4" s="130" t="s">
        <v>163</v>
      </c>
      <c r="P4" s="130" t="s">
        <v>164</v>
      </c>
    </row>
    <row r="5">
      <c r="A5" s="20"/>
      <c r="B5" s="21"/>
      <c r="C5" s="22"/>
      <c r="D5" s="131" t="b">
        <v>1</v>
      </c>
      <c r="E5" s="131" t="b">
        <v>1</v>
      </c>
      <c r="F5" s="131" t="b">
        <v>1</v>
      </c>
      <c r="G5" s="131" t="b">
        <v>1</v>
      </c>
      <c r="H5" s="131" t="b">
        <v>1</v>
      </c>
      <c r="I5" s="131" t="b">
        <v>0</v>
      </c>
      <c r="J5" s="131" t="b">
        <v>0</v>
      </c>
      <c r="K5" s="131" t="b">
        <v>0</v>
      </c>
      <c r="L5" s="131" t="b">
        <v>0</v>
      </c>
      <c r="M5" s="131" t="b">
        <v>1</v>
      </c>
      <c r="N5" s="131" t="b">
        <v>1</v>
      </c>
      <c r="O5" s="131" t="b">
        <v>1</v>
      </c>
      <c r="P5" s="131" t="b">
        <v>1</v>
      </c>
    </row>
    <row r="6">
      <c r="A6" s="128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7"/>
    </row>
    <row r="7" ht="18.75" customHeight="1">
      <c r="A7" s="132" t="s">
        <v>165</v>
      </c>
      <c r="B7" s="126"/>
      <c r="C7" s="127"/>
      <c r="D7" s="133">
        <v>1.0</v>
      </c>
      <c r="E7" s="133">
        <v>2.0</v>
      </c>
      <c r="F7" s="133">
        <v>3.0</v>
      </c>
      <c r="G7" s="133">
        <v>4.0</v>
      </c>
      <c r="H7" s="133" t="s">
        <v>166</v>
      </c>
      <c r="I7" s="134" t="s">
        <v>167</v>
      </c>
      <c r="J7" s="15"/>
      <c r="K7" s="15"/>
      <c r="L7" s="16"/>
      <c r="M7" s="134" t="s">
        <v>168</v>
      </c>
      <c r="N7" s="15"/>
      <c r="O7" s="15"/>
      <c r="P7" s="16"/>
    </row>
    <row r="8" ht="18.75" customHeight="1">
      <c r="A8" s="135" t="s">
        <v>169</v>
      </c>
      <c r="B8" s="126"/>
      <c r="C8" s="127"/>
      <c r="D8" s="136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43),IF(O5=TRUE,QUI!B4:B43),IF(P5=TRUE,SOC!B4:B43)),)</f>
        <v>7.137391304</v>
      </c>
      <c r="E8" s="137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43),IF(O5=TRUE,QUI!C4:C43),IF(P5=TRUE,SOC!C4:C43)),)</f>
        <v/>
      </c>
      <c r="F8" s="136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43),IF(O5=TRUE,QUI!D4:D43),IF(P5=TRUE,SOC!D4:D43)),)</f>
        <v/>
      </c>
      <c r="G8" s="136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43),IF(O5=TRUE,QUI!E4:E43),IF(P5=TRUE,SOC!E4:E43)),)</f>
        <v/>
      </c>
      <c r="H8" s="136">
        <f>IFERROR(AVERAGE(D8:G8),)</f>
        <v>7.137391304</v>
      </c>
      <c r="I8" s="138"/>
      <c r="L8" s="139"/>
      <c r="M8" s="138"/>
      <c r="P8" s="139"/>
    </row>
    <row r="9" ht="18.75" customHeight="1">
      <c r="A9" s="140" t="str">
        <f>CONCATENATE("Nº de alunos com média maior ou igual a ",L16,":")</f>
        <v>Nº de alunos com média maior ou igual a 7:</v>
      </c>
      <c r="B9" s="126"/>
      <c r="C9" s="127"/>
      <c r="D9" s="141">
        <f>IF(D8&lt;&gt;"",H3-D10,)</f>
        <v>25</v>
      </c>
      <c r="E9" s="141" t="str">
        <f>IF(E8&lt;&gt;"",H3-E10,)</f>
        <v/>
      </c>
      <c r="F9" s="141" t="str">
        <f>IF(F8&lt;&gt;"",H3-F10,)</f>
        <v/>
      </c>
      <c r="G9" s="141" t="str">
        <f>IF(G8&lt;&gt;"",H3-G10,)</f>
        <v/>
      </c>
      <c r="H9" s="141">
        <f>IF(H8&lt;&gt;"",H3-H10,)</f>
        <v>25</v>
      </c>
      <c r="I9" s="138"/>
      <c r="L9" s="139"/>
      <c r="M9" s="138"/>
      <c r="P9" s="139"/>
    </row>
    <row r="10" ht="18.75" customHeight="1">
      <c r="A10" s="140" t="str">
        <f>CONCATENATE("Nº de alunos com média menor que ",L16,":")</f>
        <v>Nº de alunos com média menor que 7:</v>
      </c>
      <c r="B10" s="126"/>
      <c r="C10" s="127"/>
      <c r="D10" s="142">
        <v>15.0</v>
      </c>
      <c r="E10" s="142">
        <v>0.0</v>
      </c>
      <c r="F10" s="142">
        <v>0.0</v>
      </c>
      <c r="G10" s="142">
        <v>0.0</v>
      </c>
      <c r="H10" s="142">
        <v>15.0</v>
      </c>
      <c r="I10" s="138"/>
      <c r="L10" s="139"/>
      <c r="M10" s="138"/>
      <c r="P10" s="139"/>
    </row>
    <row r="11" ht="18.75" customHeight="1">
      <c r="A11" s="140" t="str">
        <f>CONCATENATE("% de alunos com média maior ou igual a ",L16,":")</f>
        <v>% de alunos com média maior ou igual a 7:</v>
      </c>
      <c r="B11" s="126"/>
      <c r="C11" s="127"/>
      <c r="D11" s="143">
        <f>IF(D8&lt;&gt;"",D9/H3,)</f>
        <v>0.625</v>
      </c>
      <c r="E11" s="143" t="str">
        <f>IF(E8&lt;&gt;"",E9/H3,)</f>
        <v/>
      </c>
      <c r="F11" s="143" t="str">
        <f>IF(F8&lt;&gt;"",F9/H3,)</f>
        <v/>
      </c>
      <c r="G11" s="143" t="str">
        <f>IF(G8&lt;&gt;"",G9/H3,)</f>
        <v/>
      </c>
      <c r="H11" s="143">
        <f>IF(H8&lt;&gt;"",H9/H3,)</f>
        <v>0.625</v>
      </c>
      <c r="I11" s="138"/>
      <c r="L11" s="139"/>
      <c r="M11" s="138"/>
      <c r="P11" s="139"/>
    </row>
    <row r="12" ht="18.75" customHeight="1">
      <c r="A12" s="140" t="str">
        <f>CONCATENATE("% de alunos com média menor que ",L16,":")</f>
        <v>% de alunos com média menor que 7:</v>
      </c>
      <c r="B12" s="126"/>
      <c r="C12" s="127"/>
      <c r="D12" s="143">
        <f t="shared" ref="D12:G12" si="1">IF(D8&lt;&gt;"",1-D11,)</f>
        <v>0.375</v>
      </c>
      <c r="E12" s="143" t="str">
        <f t="shared" si="1"/>
        <v/>
      </c>
      <c r="F12" s="143" t="str">
        <f t="shared" si="1"/>
        <v/>
      </c>
      <c r="G12" s="143" t="str">
        <f t="shared" si="1"/>
        <v/>
      </c>
      <c r="H12" s="143">
        <f>IF(H8&lt;&gt;"",H10/H3,)</f>
        <v>0.375</v>
      </c>
      <c r="I12" s="138"/>
      <c r="L12" s="139"/>
      <c r="M12" s="138"/>
      <c r="P12" s="139"/>
    </row>
    <row r="13" ht="18.75" customHeight="1">
      <c r="A13" s="144" t="str">
        <f>CONCATENATE("Nº de médias maiores ou iguais a ",5,":")</f>
        <v>Nº de médias maiores ou iguais a 5:</v>
      </c>
      <c r="B13" s="126"/>
      <c r="C13" s="127"/>
      <c r="D13" s="145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43,CONCATENATE("&gt;=",5))),IF(O5=TRUE,COUNTIF(QUI!B4:B43,CONCATENATE("&gt;=",5))),IF(P5=TRUE,COUNTIF(SOC!B4:B43,CONCATENATE("&gt;=",5)))),),)</f>
        <v>107</v>
      </c>
      <c r="E13" s="145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43,CONCATENATE("&gt;=",5))),IF(O5=TRUE,COUNTIF(QUI!C4:C43,CONCATENATE("&gt;=",5))),IF(P5=TRUE,COUNTIF(SOC!C4:C43,CONCATENATE("&gt;=",5)))),),)</f>
        <v/>
      </c>
      <c r="F13" s="145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43,CONCATENATE("&gt;=",5))),IF(O5=TRUE,COUNTIF(QUI!D4:D43,CONCATENATE("&gt;=",5))),IF(P5=TRUE,COUNTIF(SOC!D4:D43,CONCATENATE("&gt;=",5)))),),)</f>
        <v/>
      </c>
      <c r="G13" s="145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43,CONCATENATE("&gt;=",5))),IF(O5=TRUE,COUNTIF(QUI!E4:E43,CONCATENATE("&gt;=",5))),IF(P5=TRUE,COUNTIF(SOC!E4:E43,CONCATENATE("&gt;=",5)))),),)</f>
        <v/>
      </c>
      <c r="H13" s="145">
        <f t="shared" ref="H13:H14" si="2">SUM(D13:G13)</f>
        <v>107</v>
      </c>
      <c r="I13" s="138"/>
      <c r="L13" s="139"/>
      <c r="M13" s="138"/>
      <c r="P13" s="139"/>
    </row>
    <row r="14" ht="18.75" customHeight="1">
      <c r="A14" s="144" t="str">
        <f>CONCATENATE("Nº de médias menores que ",5,":")</f>
        <v>Nº de médias menores que 5:</v>
      </c>
      <c r="B14" s="126"/>
      <c r="C14" s="127"/>
      <c r="D14" s="145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43,CONCATENATE("&lt;",5))),IF(O5=TRUE,COUNTIF(QUI!B4:B43,CONCATENATE("&lt;",5))),IF(P5=TRUE,COUNTIF(SOC!B4:B43,CONCATENATE("&lt;",5)))),),)</f>
        <v>8</v>
      </c>
      <c r="E14" s="145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43,CONCATENATE("&lt;",5))),IF(O5=TRUE,COUNTIF(QUI!C4:C43,CONCATENATE("&lt;",5))),IF(P5=TRUE,COUNTIF(SOC!C4:C43,CONCATENATE("&lt;",5)))),),)</f>
        <v/>
      </c>
      <c r="F14" s="145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43,CONCATENATE("&lt;",5))),IF(O5=TRUE,COUNTIF(QUI!D4:D43,CONCATENATE("&lt;",5))),IF(P5=TRUE,COUNTIF(SOC!D4:D43,CONCATENATE("&lt;",5)))),),)</f>
        <v/>
      </c>
      <c r="G14" s="145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43,CONCATENATE("&lt;",5))),IF(O5=TRUE,COUNTIF(QUI!E4:E43,CONCATENATE("&lt;",5))),IF(P5=TRUE,COUNTIF(SOC!E4:E43,CONCATENATE("&lt;",5)))),),)</f>
        <v/>
      </c>
      <c r="H14" s="145">
        <f t="shared" si="2"/>
        <v>8</v>
      </c>
      <c r="I14" s="138"/>
      <c r="L14" s="139"/>
      <c r="M14" s="138"/>
      <c r="P14" s="139"/>
    </row>
    <row r="15" ht="18.75" customHeight="1">
      <c r="A15" s="144" t="str">
        <f>CONCATENATE("% de médias maiores ou iguais a ",5,":")</f>
        <v>% de médias maiores ou iguais a 5:</v>
      </c>
      <c r="B15" s="126"/>
      <c r="C15" s="127"/>
      <c r="D15" s="146">
        <f t="shared" ref="D15:H15" si="3">IF(D8&lt;&gt;"",D13/SUM(D13:D14),)</f>
        <v>0.9304347826</v>
      </c>
      <c r="E15" s="146" t="str">
        <f t="shared" si="3"/>
        <v/>
      </c>
      <c r="F15" s="146" t="str">
        <f t="shared" si="3"/>
        <v/>
      </c>
      <c r="G15" s="146" t="str">
        <f t="shared" si="3"/>
        <v/>
      </c>
      <c r="H15" s="146">
        <f t="shared" si="3"/>
        <v>0.9304347826</v>
      </c>
      <c r="I15" s="20"/>
      <c r="J15" s="21"/>
      <c r="K15" s="21"/>
      <c r="L15" s="22"/>
      <c r="M15" s="20"/>
      <c r="N15" s="21"/>
      <c r="O15" s="21"/>
      <c r="P15" s="22"/>
    </row>
    <row r="16" ht="18.75" customHeight="1">
      <c r="A16" s="144" t="str">
        <f>CONCATENATE("% de médias menores que ",5,":")</f>
        <v>% de médias menores que 5:</v>
      </c>
      <c r="B16" s="126"/>
      <c r="C16" s="127"/>
      <c r="D16" s="147">
        <f t="shared" ref="D16:H16" si="4">IF(D8&lt;&gt;"",1-D15,)</f>
        <v>0.06956521739</v>
      </c>
      <c r="E16" s="147" t="str">
        <f t="shared" si="4"/>
        <v/>
      </c>
      <c r="F16" s="147" t="str">
        <f t="shared" si="4"/>
        <v/>
      </c>
      <c r="G16" s="147" t="str">
        <f t="shared" si="4"/>
        <v/>
      </c>
      <c r="H16" s="147">
        <f t="shared" si="4"/>
        <v>0.06956521739</v>
      </c>
      <c r="I16" s="132" t="s">
        <v>170</v>
      </c>
      <c r="J16" s="126"/>
      <c r="K16" s="127"/>
      <c r="L16" s="148">
        <v>7.0</v>
      </c>
      <c r="M16" s="128"/>
      <c r="N16" s="126"/>
      <c r="O16" s="126"/>
      <c r="P16" s="12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122" t="s">
        <v>81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6"/>
    </row>
    <row r="2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2"/>
    </row>
    <row r="3">
      <c r="A3" s="149" t="s">
        <v>170</v>
      </c>
      <c r="B3" s="150">
        <f>DES_TURMA!L16</f>
        <v>7</v>
      </c>
      <c r="C3" s="16"/>
      <c r="D3" s="151" t="s">
        <v>171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6"/>
    </row>
    <row r="4">
      <c r="A4" s="152"/>
      <c r="B4" s="20"/>
      <c r="C4" s="22"/>
      <c r="D4" s="20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2"/>
    </row>
    <row r="5">
      <c r="A5" s="153" t="s">
        <v>43</v>
      </c>
      <c r="B5" s="154" t="s">
        <v>172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6"/>
      <c r="O5" s="154" t="s">
        <v>173</v>
      </c>
      <c r="P5" s="15"/>
      <c r="Q5" s="15"/>
      <c r="R5" s="15"/>
      <c r="S5" s="16"/>
    </row>
    <row r="6">
      <c r="A6" s="155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2"/>
      <c r="O6" s="20"/>
      <c r="P6" s="21"/>
      <c r="Q6" s="21"/>
      <c r="R6" s="21"/>
      <c r="S6" s="22"/>
    </row>
    <row r="7">
      <c r="A7" s="152"/>
      <c r="B7" s="24" t="str">
        <f>IF(DES_TURMA!$D$5=TRUE,"Art","")</f>
        <v>Art</v>
      </c>
      <c r="C7" s="24" t="str">
        <f>IF(DES_TURMA!$E$5=TRUE,"Bio","")</f>
        <v>Bio</v>
      </c>
      <c r="D7" s="24" t="str">
        <f>IF(DES_TURMA!$F$5=TRUE,"Ed. Fís","")</f>
        <v>Ed. Fís</v>
      </c>
      <c r="E7" s="25" t="str">
        <f>IF(DES_TURMA!$G$5=TRUE,"Fil","")</f>
        <v>Fil</v>
      </c>
      <c r="F7" s="25" t="str">
        <f>IF(DES_TURMA!$H$5=TRUE,"Fís","")</f>
        <v>Fís</v>
      </c>
      <c r="G7" s="24" t="str">
        <f>IF(DES_TURMA!$I$5=TRUE,"Geo","")</f>
        <v/>
      </c>
      <c r="H7" s="25" t="str">
        <f>IF(DES_TURMA!$J$5=TRUE,"Hist","")</f>
        <v/>
      </c>
      <c r="I7" s="25" t="str">
        <f>IF(DES_TURMA!$K$5=TRUE,"Esp","")</f>
        <v/>
      </c>
      <c r="J7" s="25" t="str">
        <f>IF(DES_TURMA!$L$5=TRUE,"Ing","")</f>
        <v/>
      </c>
      <c r="K7" s="25" t="str">
        <f>IF(DES_TURMA!$M$5=TRUE,"LP","")</f>
        <v>LP</v>
      </c>
      <c r="L7" s="24" t="str">
        <f>IF(DES_TURMA!$N$5=TRUE,"Mat","")</f>
        <v>Mat</v>
      </c>
      <c r="M7" s="25" t="str">
        <f>IF(DES_TURMA!$O$5=TRUE,"Quí","")</f>
        <v>Quí</v>
      </c>
      <c r="N7" s="25" t="str">
        <f>IF(DES_TURMA!$P$5=TRUE,"Soc","")</f>
        <v>Soc</v>
      </c>
      <c r="O7" s="25" t="s">
        <v>174</v>
      </c>
      <c r="P7" s="25" t="s">
        <v>175</v>
      </c>
      <c r="Q7" s="25" t="s">
        <v>176</v>
      </c>
      <c r="R7" s="25" t="s">
        <v>177</v>
      </c>
      <c r="S7" s="24" t="s">
        <v>166</v>
      </c>
    </row>
    <row r="8">
      <c r="A8" s="27" t="str">
        <f>ALNS!A4</f>
        <v>Ana Beatriz de Araújo Abrantes</v>
      </c>
      <c r="B8" s="29" t="str">
        <f>IF(DES_TURMA!$D$5=TRUE,IF(ART!$G4&lt;$B$3,"x",IF(AND(ART!$A4&lt;&gt;"",ART!$G4=""),"xx","")),)</f>
        <v>xx</v>
      </c>
      <c r="C8" s="29" t="str">
        <f>IF(DES_TURMA!$E$5=TRUE,IF(BIO!G4&lt;$B$3,"x",IF(AND(BIO!A4&lt;&gt;"",BIO!G4=""),"xx","")),)</f>
        <v/>
      </c>
      <c r="D8" s="29" t="str">
        <f>IF(DES_TURMA!$F$5=TRUE,IF(ED_FIS!$G4&lt;$B$3,"x",IF(AND(ED_FIS!$A4&lt;&gt;"",ED_FIS!$G4=""),"xx","")),)</f>
        <v>xx</v>
      </c>
      <c r="E8" s="31" t="str">
        <f>IF(DES_TURMA!$G$5=TRUE,IF(FIL!$G4&lt;$B$3,"x",IF(AND(FIL!$A4&lt;&gt;"",FIL!$G4=""),"xx","")),)</f>
        <v/>
      </c>
      <c r="F8" s="31" t="str">
        <f>IF(DES_TURMA!$H$5=TRUE,IF(FIS!$G4&lt;$B$3,"x",IF(AND(FIS!$A4&lt;&gt;"",FIS!$G4=""),"xx","")),)</f>
        <v>xx</v>
      </c>
      <c r="G8" s="29" t="str">
        <f>IF(DES_TURMA!$I$5=TRUE,IF(GEO!$G4&lt;$B$3,"x",IF(AND(GEO!$A4&lt;&gt;"",GEO!$G4=""),"xx","")),)</f>
        <v/>
      </c>
      <c r="H8" s="29" t="str">
        <f>IF(DES_TURMA!$J$5=TRUE,IF(HIST!$G4&lt;$B$3,"x",IF(AND(HIST!$A4&lt;&gt;"",HIST!$G4=""),"xx","")),)</f>
        <v/>
      </c>
      <c r="I8" s="29" t="str">
        <f>IF(DES_TURMA!$K$5=TRUE,IF(ESP!$G4&lt;$B$3,"x",IF(AND(ESP!$A4&lt;&gt;"",ESP!$G4=""),"xx","")),)</f>
        <v/>
      </c>
      <c r="J8" s="29" t="str">
        <f>IF(DES_TURMA!$L$5=TRUE,IF(ING!$G4&lt;$B$3,"x",IF(AND(ING!$A4&lt;&gt;"",ING!$G4=""),"xx","")),)</f>
        <v/>
      </c>
      <c r="K8" s="29" t="str">
        <f>IF(DES_TURMA!$M$5=TRUE,IF(LP!$G4&lt;$B$3,"x",IF(AND(LP!$A4&lt;&gt;"",LP!$G4=""),"xx","")),)</f>
        <v>xx</v>
      </c>
      <c r="L8" s="29" t="str">
        <f>IF(DES_TURMA!$N$5=TRUE,IF(MAT!$G4&lt;$B$3,"x",IF(AND(MAT!$A4&lt;&gt;"",MAT!$G4=""),"xx","")),)</f>
        <v>x</v>
      </c>
      <c r="M8" s="31" t="str">
        <f>IF(DES_TURMA!$O$5=TRUE,IF(QUI!$G4&lt;$B$3,"x",IF(AND(QUI!$A4&lt;&gt;"",QUI!$G4=""),"xx","")),)</f>
        <v>xx</v>
      </c>
      <c r="N8" s="31" t="str">
        <f>IF(DES_TURMA!$P$5=TRUE,IF(SOC!$G4&lt;$B$3,"x",IF(AND(SOC!$A4&lt;&gt;"",SOC!$G4=""),"xx","")),)</f>
        <v>xx</v>
      </c>
      <c r="O8" s="156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>x</v>
      </c>
      <c r="P8" s="156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56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56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57" t="str">
        <f t="shared" ref="S8:S47" si="1">IF(OR(B8="x",C8="x",D8="x",E8="x",F8="x",G8="x",H8="x",I8="x",J8="x",K8="x",L8="x",M8="x",N8="x"),"Dentro",)</f>
        <v>Dentro</v>
      </c>
    </row>
    <row r="9">
      <c r="A9" s="35" t="str">
        <f>ALNS!A5</f>
        <v>Ana Clara Lauriano Gomes dos Santos</v>
      </c>
      <c r="B9" s="37" t="str">
        <f>IF(DES_TURMA!$D$5=TRUE,IF(ART!$G5&lt;$B$3,"x",IF(AND(ART!$A5&lt;&gt;"",ART!$G5=""),"xx","")),)</f>
        <v>xx</v>
      </c>
      <c r="C9" s="37" t="str">
        <f>IF(DES_TURMA!$E$5=TRUE,IF(BIO!G5&lt;$B$3,"x",IF(AND(BIO!A5&lt;&gt;"",BIO!G5=""),"xx","")),)</f>
        <v/>
      </c>
      <c r="D9" s="37" t="str">
        <f>IF(DES_TURMA!$F$5=TRUE,IF(ED_FIS!$G5&lt;$B$3,"x",IF(AND(ED_FIS!$A5&lt;&gt;"",ED_FIS!$G5=""),"xx","")),)</f>
        <v>xx</v>
      </c>
      <c r="E9" s="39" t="str">
        <f>IF(DES_TURMA!$G$5=TRUE,IF(FIL!$G5&lt;$B$3,"x",IF(AND(FIL!$A5&lt;&gt;"",FIL!$G5=""),"xx","")),)</f>
        <v/>
      </c>
      <c r="F9" s="39" t="str">
        <f>IF(DES_TURMA!$H$5=TRUE,IF(FIS!$G5&lt;$B$3,"x",IF(AND(FIS!$A5&lt;&gt;"",FIS!$G5=""),"xx","")),)</f>
        <v>xx</v>
      </c>
      <c r="G9" s="37" t="str">
        <f>IF(DES_TURMA!$I$5=TRUE,IF(GEO!$G5&lt;$B$3,"x",IF(AND(GEO!$A5&lt;&gt;"",GEO!$G5=""),"xx","")),)</f>
        <v/>
      </c>
      <c r="H9" s="37" t="str">
        <f>IF(DES_TURMA!$J$5=TRUE,IF(HIST!$G5&lt;$B$3,"x",IF(AND(HIST!$A5&lt;&gt;"",HIST!$G5=""),"xx","")),)</f>
        <v/>
      </c>
      <c r="I9" s="37" t="str">
        <f>IF(DES_TURMA!$K$5=TRUE,IF(ESP!$G5&lt;$B$3,"x",IF(AND(ESP!$A5&lt;&gt;"",ESP!$G5=""),"xx","")),)</f>
        <v/>
      </c>
      <c r="J9" s="37" t="str">
        <f>IF(DES_TURMA!$L$5=TRUE,IF(ING!$G5&lt;$B$3,"x",IF(AND(ING!$A5&lt;&gt;"",ING!$G5=""),"xx","")),)</f>
        <v/>
      </c>
      <c r="K9" s="37" t="str">
        <f>IF(DES_TURMA!$M$5=TRUE,IF(LP!$G5&lt;$B$3,"x",IF(AND(LP!$A5&lt;&gt;"",LP!$G5=""),"xx","")),)</f>
        <v>xx</v>
      </c>
      <c r="L9" s="37" t="str">
        <f>IF(DES_TURMA!$N$5=TRUE,IF(MAT!$G5&lt;$B$3,"x",IF(AND(MAT!$A5&lt;&gt;"",MAT!$G5=""),"xx","")),)</f>
        <v>x</v>
      </c>
      <c r="M9" s="39" t="str">
        <f>IF(DES_TURMA!$O$5=TRUE,IF(QUI!$G5&lt;$B$3,"x",IF(AND(QUI!$A5&lt;&gt;"",QUI!$G5=""),"xx","")),)</f>
        <v>xx</v>
      </c>
      <c r="N9" s="39" t="str">
        <f>IF(DES_TURMA!$P$5=TRUE,IF(SOC!$G5&lt;$B$3,"x",IF(AND(SOC!$A5&lt;&gt;"",SOC!$G5=""),"xx","")),)</f>
        <v>xx</v>
      </c>
      <c r="O9" s="156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>x</v>
      </c>
      <c r="P9" s="156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56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56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57" t="str">
        <f t="shared" si="1"/>
        <v>Dentro</v>
      </c>
    </row>
    <row r="10">
      <c r="A10" s="27" t="str">
        <f>ALNS!A6</f>
        <v>Ângelo Miguéias Dantas Gomes</v>
      </c>
      <c r="B10" s="29" t="str">
        <f>IF(DES_TURMA!$D$5=TRUE,IF(ART!$G6&lt;$B$3,"x",IF(AND(ART!$A6&lt;&gt;"",ART!$G6=""),"xx","")),)</f>
        <v>xx</v>
      </c>
      <c r="C10" s="29" t="str">
        <f>IF(DES_TURMA!$E$5=TRUE,IF(BIO!G6&lt;$B$3,"x",IF(AND(BIO!A6&lt;&gt;"",BIO!G6=""),"xx","")),)</f>
        <v/>
      </c>
      <c r="D10" s="29" t="str">
        <f>IF(DES_TURMA!$F$5=TRUE,IF(ED_FIS!$G6&lt;$B$3,"x",IF(AND(ED_FIS!$A6&lt;&gt;"",ED_FIS!$G6=""),"xx","")),)</f>
        <v>xx</v>
      </c>
      <c r="E10" s="31" t="str">
        <f>IF(DES_TURMA!$G$5=TRUE,IF(FIL!$G6&lt;$B$3,"x",IF(AND(FIL!$A6&lt;&gt;"",FIL!$G6=""),"xx","")),)</f>
        <v/>
      </c>
      <c r="F10" s="31" t="str">
        <f>IF(DES_TURMA!$H$5=TRUE,IF(FIS!$G6&lt;$B$3,"x",IF(AND(FIS!$A6&lt;&gt;"",FIS!$G6=""),"xx","")),)</f>
        <v>xx</v>
      </c>
      <c r="G10" s="29" t="str">
        <f>IF(DES_TURMA!$I$5=TRUE,IF(GEO!$G6&lt;$B$3,"x",IF(AND(GEO!$A6&lt;&gt;"",GEO!$G6=""),"xx","")),)</f>
        <v/>
      </c>
      <c r="H10" s="29" t="str">
        <f>IF(DES_TURMA!$J$5=TRUE,IF(HIST!$G6&lt;$B$3,"x",IF(AND(HIST!$A6&lt;&gt;"",HIST!$G6=""),"xx","")),)</f>
        <v/>
      </c>
      <c r="I10" s="29" t="str">
        <f>IF(DES_TURMA!$K$5=TRUE,IF(ESP!$G6&lt;$B$3,"x",IF(AND(ESP!$A6&lt;&gt;"",ESP!$G6=""),"xx","")),)</f>
        <v/>
      </c>
      <c r="J10" s="29" t="str">
        <f>IF(DES_TURMA!$L$5=TRUE,IF(ING!$G6&lt;$B$3,"x",IF(AND(ING!$A6&lt;&gt;"",ING!$G6=""),"xx","")),)</f>
        <v/>
      </c>
      <c r="K10" s="29" t="str">
        <f>IF(DES_TURMA!$M$5=TRUE,IF(LP!$G6&lt;$B$3,"x",IF(AND(LP!$A6&lt;&gt;"",LP!$G6=""),"xx","")),)</f>
        <v>xx</v>
      </c>
      <c r="L10" s="29" t="str">
        <f>IF(DES_TURMA!$N$5=TRUE,IF(MAT!$G6&lt;$B$3,"x",IF(AND(MAT!$A6&lt;&gt;"",MAT!$G6=""),"xx","")),)</f>
        <v>x</v>
      </c>
      <c r="M10" s="31" t="str">
        <f>IF(DES_TURMA!$O$5=TRUE,IF(QUI!$G6&lt;$B$3,"x",IF(AND(QUI!$A6&lt;&gt;"",QUI!$G6=""),"xx","")),)</f>
        <v>xx</v>
      </c>
      <c r="N10" s="31" t="str">
        <f>IF(DES_TURMA!$P$5=TRUE,IF(SOC!$G6&lt;$B$3,"x",IF(AND(SOC!$A6&lt;&gt;"",SOC!$G6=""),"xx","")),)</f>
        <v>xx</v>
      </c>
      <c r="O10" s="156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>x</v>
      </c>
      <c r="P10" s="156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56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56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57" t="str">
        <f t="shared" si="1"/>
        <v>Dentro</v>
      </c>
    </row>
    <row r="11">
      <c r="A11" s="35" t="str">
        <f>ALNS!A7</f>
        <v>Arthur Leite Silva Pereira</v>
      </c>
      <c r="B11" s="37" t="str">
        <f>IF(DES_TURMA!$D$5=TRUE,IF(ART!$G7&lt;$B$3,"x",IF(AND(ART!$A7&lt;&gt;"",ART!$G7=""),"xx","")),)</f>
        <v>xx</v>
      </c>
      <c r="C11" s="37" t="str">
        <f>IF(DES_TURMA!$E$5=TRUE,IF(BIO!G7&lt;$B$3,"x",IF(AND(BIO!A7&lt;&gt;"",BIO!G7=""),"xx","")),)</f>
        <v/>
      </c>
      <c r="D11" s="37" t="str">
        <f>IF(DES_TURMA!$F$5=TRUE,IF(ED_FIS!$G7&lt;$B$3,"x",IF(AND(ED_FIS!$A7&lt;&gt;"",ED_FIS!$G7=""),"xx","")),)</f>
        <v>xx</v>
      </c>
      <c r="E11" s="39" t="str">
        <f>IF(DES_TURMA!$G$5=TRUE,IF(FIL!$G7&lt;$B$3,"x",IF(AND(FIL!$A7&lt;&gt;"",FIL!$G7=""),"xx","")),)</f>
        <v>x</v>
      </c>
      <c r="F11" s="39" t="str">
        <f>IF(DES_TURMA!$H$5=TRUE,IF(FIS!$G7&lt;$B$3,"x",IF(AND(FIS!$A7&lt;&gt;"",FIS!$G7=""),"xx","")),)</f>
        <v>xx</v>
      </c>
      <c r="G11" s="37" t="str">
        <f>IF(DES_TURMA!$I$5=TRUE,IF(GEO!$G7&lt;$B$3,"x",IF(AND(GEO!$A7&lt;&gt;"",GEO!$G7=""),"xx","")),)</f>
        <v/>
      </c>
      <c r="H11" s="37" t="str">
        <f>IF(DES_TURMA!$J$5=TRUE,IF(HIST!$G7&lt;$B$3,"x",IF(AND(HIST!$A7&lt;&gt;"",HIST!$G7=""),"xx","")),)</f>
        <v/>
      </c>
      <c r="I11" s="37" t="str">
        <f>IF(DES_TURMA!$K$5=TRUE,IF(ESP!$G7&lt;$B$3,"x",IF(AND(ESP!$A7&lt;&gt;"",ESP!$G7=""),"xx","")),)</f>
        <v/>
      </c>
      <c r="J11" s="37" t="str">
        <f>IF(DES_TURMA!$L$5=TRUE,IF(ING!$G7&lt;$B$3,"x",IF(AND(ING!$A7&lt;&gt;"",ING!$G7=""),"xx","")),)</f>
        <v/>
      </c>
      <c r="K11" s="37" t="str">
        <f>IF(DES_TURMA!$M$5=TRUE,IF(LP!$G7&lt;$B$3,"x",IF(AND(LP!$A7&lt;&gt;"",LP!$G7=""),"xx","")),)</f>
        <v>xx</v>
      </c>
      <c r="L11" s="37" t="str">
        <f>IF(DES_TURMA!$N$5=TRUE,IF(MAT!$G7&lt;$B$3,"x",IF(AND(MAT!$A7&lt;&gt;"",MAT!$G7=""),"xx","")),)</f>
        <v>x</v>
      </c>
      <c r="M11" s="39" t="str">
        <f>IF(DES_TURMA!$O$5=TRUE,IF(QUI!$G7&lt;$B$3,"x",IF(AND(QUI!$A7&lt;&gt;"",QUI!$G7=""),"xx","")),)</f>
        <v>xx</v>
      </c>
      <c r="N11" s="39" t="str">
        <f>IF(DES_TURMA!$P$5=TRUE,IF(SOC!$G7&lt;$B$3,"x",IF(AND(SOC!$A7&lt;&gt;"",SOC!$G7=""),"xx","")),)</f>
        <v>xx</v>
      </c>
      <c r="O11" s="156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>x</v>
      </c>
      <c r="P11" s="156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56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56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57" t="str">
        <f t="shared" si="1"/>
        <v>Dentro</v>
      </c>
    </row>
    <row r="12">
      <c r="A12" s="27" t="str">
        <f>ALNS!A8</f>
        <v>Bianca Santos Lima</v>
      </c>
      <c r="B12" s="29" t="str">
        <f>IF(DES_TURMA!$D$5=TRUE,IF(ART!$G8&lt;$B$3,"x",IF(AND(ART!$A8&lt;&gt;"",ART!$G8=""),"xx","")),)</f>
        <v>xx</v>
      </c>
      <c r="C12" s="29" t="str">
        <f>IF(DES_TURMA!$E$5=TRUE,IF(BIO!G8&lt;$B$3,"x",IF(AND(BIO!A8&lt;&gt;"",BIO!G8=""),"xx","")),)</f>
        <v/>
      </c>
      <c r="D12" s="29" t="str">
        <f>IF(DES_TURMA!$F$5=TRUE,IF(ED_FIS!$G8&lt;$B$3,"x",IF(AND(ED_FIS!$A8&lt;&gt;"",ED_FIS!$G8=""),"xx","")),)</f>
        <v>xx</v>
      </c>
      <c r="E12" s="31" t="str">
        <f>IF(DES_TURMA!$G$5=TRUE,IF(FIL!$G8&lt;$B$3,"x",IF(AND(FIL!$A8&lt;&gt;"",FIL!$G8=""),"xx","")),)</f>
        <v>x</v>
      </c>
      <c r="F12" s="31" t="str">
        <f>IF(DES_TURMA!$H$5=TRUE,IF(FIS!$G8&lt;$B$3,"x",IF(AND(FIS!$A8&lt;&gt;"",FIS!$G8=""),"xx","")),)</f>
        <v>xx</v>
      </c>
      <c r="G12" s="29" t="str">
        <f>IF(DES_TURMA!$I$5=TRUE,IF(GEO!$G8&lt;$B$3,"x",IF(AND(GEO!$A8&lt;&gt;"",GEO!$G8=""),"xx","")),)</f>
        <v/>
      </c>
      <c r="H12" s="29" t="str">
        <f>IF(DES_TURMA!$J$5=TRUE,IF(HIST!$G8&lt;$B$3,"x",IF(AND(HIST!$A8&lt;&gt;"",HIST!$G8=""),"xx","")),)</f>
        <v/>
      </c>
      <c r="I12" s="29" t="str">
        <f>IF(DES_TURMA!$K$5=TRUE,IF(ESP!$G8&lt;$B$3,"x",IF(AND(ESP!$A8&lt;&gt;"",ESP!$G8=""),"xx","")),)</f>
        <v/>
      </c>
      <c r="J12" s="29" t="str">
        <f>IF(DES_TURMA!$L$5=TRUE,IF(ING!$G8&lt;$B$3,"x",IF(AND(ING!$A8&lt;&gt;"",ING!$G8=""),"xx","")),)</f>
        <v/>
      </c>
      <c r="K12" s="29" t="str">
        <f>IF(DES_TURMA!$M$5=TRUE,IF(LP!$G8&lt;$B$3,"x",IF(AND(LP!$A8&lt;&gt;"",LP!$G8=""),"xx","")),)</f>
        <v>xx</v>
      </c>
      <c r="L12" s="29" t="str">
        <f>IF(DES_TURMA!$N$5=TRUE,IF(MAT!$G8&lt;$B$3,"x",IF(AND(MAT!$A8&lt;&gt;"",MAT!$G8=""),"xx","")),)</f>
        <v>x</v>
      </c>
      <c r="M12" s="31" t="str">
        <f>IF(DES_TURMA!$O$5=TRUE,IF(QUI!$G8&lt;$B$3,"x",IF(AND(QUI!$A8&lt;&gt;"",QUI!$G8=""),"xx","")),)</f>
        <v>xx</v>
      </c>
      <c r="N12" s="31" t="str">
        <f>IF(DES_TURMA!$P$5=TRUE,IF(SOC!$G8&lt;$B$3,"x",IF(AND(SOC!$A8&lt;&gt;"",SOC!$G8=""),"xx","")),)</f>
        <v>xx</v>
      </c>
      <c r="O12" s="156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>x</v>
      </c>
      <c r="P12" s="156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56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56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57" t="str">
        <f t="shared" si="1"/>
        <v>Dentro</v>
      </c>
    </row>
    <row r="13">
      <c r="A13" s="35" t="str">
        <f>ALNS!A9</f>
        <v>Clarisse Sousa Alves</v>
      </c>
      <c r="B13" s="37" t="str">
        <f>IF(DES_TURMA!$D$5=TRUE,IF(ART!$G9&lt;$B$3,"x",IF(AND(ART!$A9&lt;&gt;"",ART!$G9=""),"xx","")),)</f>
        <v>xx</v>
      </c>
      <c r="C13" s="37" t="str">
        <f>IF(DES_TURMA!$E$5=TRUE,IF(BIO!G9&lt;$B$3,"x",IF(AND(BIO!A9&lt;&gt;"",BIO!G9=""),"xx","")),)</f>
        <v/>
      </c>
      <c r="D13" s="37" t="str">
        <f>IF(DES_TURMA!$F$5=TRUE,IF(ED_FIS!$G9&lt;$B$3,"x",IF(AND(ED_FIS!$A9&lt;&gt;"",ED_FIS!$G9=""),"xx","")),)</f>
        <v>xx</v>
      </c>
      <c r="E13" s="39" t="str">
        <f>IF(DES_TURMA!$G$5=TRUE,IF(FIL!$G9&lt;$B$3,"x",IF(AND(FIL!$A9&lt;&gt;"",FIL!$G9=""),"xx","")),)</f>
        <v/>
      </c>
      <c r="F13" s="39" t="str">
        <f>IF(DES_TURMA!$H$5=TRUE,IF(FIS!$G9&lt;$B$3,"x",IF(AND(FIS!$A9&lt;&gt;"",FIS!$G9=""),"xx","")),)</f>
        <v>xx</v>
      </c>
      <c r="G13" s="37" t="str">
        <f>IF(DES_TURMA!$I$5=TRUE,IF(GEO!$G9&lt;$B$3,"x",IF(AND(GEO!$A9&lt;&gt;"",GEO!$G9=""),"xx","")),)</f>
        <v/>
      </c>
      <c r="H13" s="37" t="str">
        <f>IF(DES_TURMA!$J$5=TRUE,IF(HIST!$G9&lt;$B$3,"x",IF(AND(HIST!$A9&lt;&gt;"",HIST!$G9=""),"xx","")),)</f>
        <v/>
      </c>
      <c r="I13" s="37" t="str">
        <f>IF(DES_TURMA!$K$5=TRUE,IF(ESP!$G9&lt;$B$3,"x",IF(AND(ESP!$A9&lt;&gt;"",ESP!$G9=""),"xx","")),)</f>
        <v/>
      </c>
      <c r="J13" s="37" t="str">
        <f>IF(DES_TURMA!$L$5=TRUE,IF(ING!$G9&lt;$B$3,"x",IF(AND(ING!$A9&lt;&gt;"",ING!$G9=""),"xx","")),)</f>
        <v/>
      </c>
      <c r="K13" s="37" t="str">
        <f>IF(DES_TURMA!$M$5=TRUE,IF(LP!$G9&lt;$B$3,"x",IF(AND(LP!$A9&lt;&gt;"",LP!$G9=""),"xx","")),)</f>
        <v>xx</v>
      </c>
      <c r="L13" s="37" t="str">
        <f>IF(DES_TURMA!$N$5=TRUE,IF(MAT!$G9&lt;$B$3,"x",IF(AND(MAT!$A9&lt;&gt;"",MAT!$G9=""),"xx","")),)</f>
        <v>x</v>
      </c>
      <c r="M13" s="39" t="str">
        <f>IF(DES_TURMA!$O$5=TRUE,IF(QUI!$G9&lt;$B$3,"x",IF(AND(QUI!$A9&lt;&gt;"",QUI!$G9=""),"xx","")),)</f>
        <v>xx</v>
      </c>
      <c r="N13" s="39" t="str">
        <f>IF(DES_TURMA!$P$5=TRUE,IF(SOC!$G9&lt;$B$3,"x",IF(AND(SOC!$A9&lt;&gt;"",SOC!$G9=""),"xx","")),)</f>
        <v>xx</v>
      </c>
      <c r="O13" s="156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>x</v>
      </c>
      <c r="P13" s="156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56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56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57" t="str">
        <f t="shared" si="1"/>
        <v>Dentro</v>
      </c>
    </row>
    <row r="14">
      <c r="A14" s="27" t="str">
        <f>ALNS!A10</f>
        <v>Daví Barbosa Garcia</v>
      </c>
      <c r="B14" s="29" t="str">
        <f>IF(DES_TURMA!$D$5=TRUE,IF(ART!$G10&lt;$B$3,"x",IF(AND(ART!$A10&lt;&gt;"",ART!$G10=""),"xx","")),)</f>
        <v>xx</v>
      </c>
      <c r="C14" s="29" t="str">
        <f>IF(DES_TURMA!$E$5=TRUE,IF(BIO!G10&lt;$B$3,"x",IF(AND(BIO!A10&lt;&gt;"",BIO!G10=""),"xx","")),)</f>
        <v>x</v>
      </c>
      <c r="D14" s="29" t="str">
        <f>IF(DES_TURMA!$F$5=TRUE,IF(ED_FIS!$G10&lt;$B$3,"x",IF(AND(ED_FIS!$A10&lt;&gt;"",ED_FIS!$G10=""),"xx","")),)</f>
        <v>xx</v>
      </c>
      <c r="E14" s="31" t="str">
        <f>IF(DES_TURMA!$G$5=TRUE,IF(FIL!$G10&lt;$B$3,"x",IF(AND(FIL!$A10&lt;&gt;"",FIL!$G10=""),"xx","")),)</f>
        <v>x</v>
      </c>
      <c r="F14" s="31" t="str">
        <f>IF(DES_TURMA!$H$5=TRUE,IF(FIS!$G10&lt;$B$3,"x",IF(AND(FIS!$A10&lt;&gt;"",FIS!$G10=""),"xx","")),)</f>
        <v>xx</v>
      </c>
      <c r="G14" s="29" t="str">
        <f>IF(DES_TURMA!$I$5=TRUE,IF(GEO!$G10&lt;$B$3,"x",IF(AND(GEO!$A10&lt;&gt;"",GEO!$G10=""),"xx","")),)</f>
        <v/>
      </c>
      <c r="H14" s="29" t="str">
        <f>IF(DES_TURMA!$J$5=TRUE,IF(HIST!$G10&lt;$B$3,"x",IF(AND(HIST!$A10&lt;&gt;"",HIST!$G10=""),"xx","")),)</f>
        <v/>
      </c>
      <c r="I14" s="29" t="str">
        <f>IF(DES_TURMA!$K$5=TRUE,IF(ESP!$G10&lt;$B$3,"x",IF(AND(ESP!$A10&lt;&gt;"",ESP!$G10=""),"xx","")),)</f>
        <v/>
      </c>
      <c r="J14" s="29" t="str">
        <f>IF(DES_TURMA!$L$5=TRUE,IF(ING!$G10&lt;$B$3,"x",IF(AND(ING!$A10&lt;&gt;"",ING!$G10=""),"xx","")),)</f>
        <v/>
      </c>
      <c r="K14" s="29" t="str">
        <f>IF(DES_TURMA!$M$5=TRUE,IF(LP!$G10&lt;$B$3,"x",IF(AND(LP!$A10&lt;&gt;"",LP!$G10=""),"xx","")),)</f>
        <v>xx</v>
      </c>
      <c r="L14" s="29" t="str">
        <f>IF(DES_TURMA!$N$5=TRUE,IF(MAT!$G10&lt;$B$3,"x",IF(AND(MAT!$A10&lt;&gt;"",MAT!$G10=""),"xx","")),)</f>
        <v>x</v>
      </c>
      <c r="M14" s="31" t="str">
        <f>IF(DES_TURMA!$O$5=TRUE,IF(QUI!$G10&lt;$B$3,"x",IF(AND(QUI!$A10&lt;&gt;"",QUI!$G10=""),"xx","")),)</f>
        <v>xx</v>
      </c>
      <c r="N14" s="31" t="str">
        <f>IF(DES_TURMA!$P$5=TRUE,IF(SOC!$G10&lt;$B$3,"x",IF(AND(SOC!$A10&lt;&gt;"",SOC!$G10=""),"xx","")),)</f>
        <v>xx</v>
      </c>
      <c r="O14" s="156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>x</v>
      </c>
      <c r="P14" s="156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56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56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57" t="str">
        <f t="shared" si="1"/>
        <v>Dentro</v>
      </c>
    </row>
    <row r="15">
      <c r="A15" s="35" t="str">
        <f>ALNS!A11</f>
        <v>Eduarda da Silva Raposo</v>
      </c>
      <c r="B15" s="37" t="str">
        <f>IF(DES_TURMA!$D$5=TRUE,IF(ART!$G11&lt;$B$3,"x",IF(AND(ART!$A11&lt;&gt;"",ART!$G11=""),"xx","")),)</f>
        <v>xx</v>
      </c>
      <c r="C15" s="37" t="str">
        <f>IF(DES_TURMA!$E$5=TRUE,IF(BIO!G11&lt;$B$3,"x",IF(AND(BIO!A11&lt;&gt;"",BIO!G11=""),"xx","")),)</f>
        <v/>
      </c>
      <c r="D15" s="37" t="str">
        <f>IF(DES_TURMA!$F$5=TRUE,IF(ED_FIS!$G11&lt;$B$3,"x",IF(AND(ED_FIS!$A11&lt;&gt;"",ED_FIS!$G11=""),"xx","")),)</f>
        <v>xx</v>
      </c>
      <c r="E15" s="39" t="str">
        <f>IF(DES_TURMA!$G$5=TRUE,IF(FIL!$G11&lt;$B$3,"x",IF(AND(FIL!$A11&lt;&gt;"",FIL!$G11=""),"xx","")),)</f>
        <v/>
      </c>
      <c r="F15" s="39" t="str">
        <f>IF(DES_TURMA!$H$5=TRUE,IF(FIS!$G11&lt;$B$3,"x",IF(AND(FIS!$A11&lt;&gt;"",FIS!$G11=""),"xx","")),)</f>
        <v>xx</v>
      </c>
      <c r="G15" s="37" t="str">
        <f>IF(DES_TURMA!$I$5=TRUE,IF(GEO!$G11&lt;$B$3,"x",IF(AND(GEO!$A11&lt;&gt;"",GEO!$G11=""),"xx","")),)</f>
        <v/>
      </c>
      <c r="H15" s="37" t="str">
        <f>IF(DES_TURMA!$J$5=TRUE,IF(HIST!$G11&lt;$B$3,"x",IF(AND(HIST!$A11&lt;&gt;"",HIST!$G11=""),"xx","")),)</f>
        <v/>
      </c>
      <c r="I15" s="37" t="str">
        <f>IF(DES_TURMA!$K$5=TRUE,IF(ESP!$G11&lt;$B$3,"x",IF(AND(ESP!$A11&lt;&gt;"",ESP!$G11=""),"xx","")),)</f>
        <v/>
      </c>
      <c r="J15" s="37" t="str">
        <f>IF(DES_TURMA!$L$5=TRUE,IF(ING!$G11&lt;$B$3,"x",IF(AND(ING!$A11&lt;&gt;"",ING!$G11=""),"xx","")),)</f>
        <v/>
      </c>
      <c r="K15" s="37" t="str">
        <f>IF(DES_TURMA!$M$5=TRUE,IF(LP!$G11&lt;$B$3,"x",IF(AND(LP!$A11&lt;&gt;"",LP!$G11=""),"xx","")),)</f>
        <v>xx</v>
      </c>
      <c r="L15" s="37" t="str">
        <f>IF(DES_TURMA!$N$5=TRUE,IF(MAT!$G11&lt;$B$3,"x",IF(AND(MAT!$A11&lt;&gt;"",MAT!$G11=""),"xx","")),)</f>
        <v>x</v>
      </c>
      <c r="M15" s="39" t="str">
        <f>IF(DES_TURMA!$O$5=TRUE,IF(QUI!$G11&lt;$B$3,"x",IF(AND(QUI!$A11&lt;&gt;"",QUI!$G11=""),"xx","")),)</f>
        <v>xx</v>
      </c>
      <c r="N15" s="39" t="str">
        <f>IF(DES_TURMA!$P$5=TRUE,IF(SOC!$G11&lt;$B$3,"x",IF(AND(SOC!$A11&lt;&gt;"",SOC!$G11=""),"xx","")),)</f>
        <v>xx</v>
      </c>
      <c r="O15" s="156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>x</v>
      </c>
      <c r="P15" s="156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56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56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57" t="str">
        <f t="shared" si="1"/>
        <v>Dentro</v>
      </c>
    </row>
    <row r="16">
      <c r="A16" s="27" t="str">
        <f>ALNS!A12</f>
        <v>Emilly Michele Santos Meira</v>
      </c>
      <c r="B16" s="29" t="str">
        <f>IF(DES_TURMA!$D$5=TRUE,IF(ART!$G12&lt;$B$3,"x",IF(AND(ART!$A12&lt;&gt;"",ART!$G12=""),"xx","")),)</f>
        <v>xx</v>
      </c>
      <c r="C16" s="29" t="str">
        <f>IF(DES_TURMA!$E$5=TRUE,IF(BIO!G12&lt;$B$3,"x",IF(AND(BIO!A12&lt;&gt;"",BIO!G12=""),"xx","")),)</f>
        <v/>
      </c>
      <c r="D16" s="29" t="str">
        <f>IF(DES_TURMA!$F$5=TRUE,IF(ED_FIS!$G12&lt;$B$3,"x",IF(AND(ED_FIS!$A12&lt;&gt;"",ED_FIS!$G12=""),"xx","")),)</f>
        <v>xx</v>
      </c>
      <c r="E16" s="31" t="str">
        <f>IF(DES_TURMA!$G$5=TRUE,IF(FIL!$G12&lt;$B$3,"x",IF(AND(FIL!$A12&lt;&gt;"",FIL!$G12=""),"xx","")),)</f>
        <v/>
      </c>
      <c r="F16" s="31" t="str">
        <f>IF(DES_TURMA!$H$5=TRUE,IF(FIS!$G12&lt;$B$3,"x",IF(AND(FIS!$A12&lt;&gt;"",FIS!$G12=""),"xx","")),)</f>
        <v>xx</v>
      </c>
      <c r="G16" s="29" t="str">
        <f>IF(DES_TURMA!$I$5=TRUE,IF(GEO!$G12&lt;$B$3,"x",IF(AND(GEO!$A12&lt;&gt;"",GEO!$G12=""),"xx","")),)</f>
        <v/>
      </c>
      <c r="H16" s="29" t="str">
        <f>IF(DES_TURMA!$J$5=TRUE,IF(HIST!$G12&lt;$B$3,"x",IF(AND(HIST!$A12&lt;&gt;"",HIST!$G12=""),"xx","")),)</f>
        <v/>
      </c>
      <c r="I16" s="29" t="str">
        <f>IF(DES_TURMA!$K$5=TRUE,IF(ESP!$G12&lt;$B$3,"x",IF(AND(ESP!$A12&lt;&gt;"",ESP!$G12=""),"xx","")),)</f>
        <v/>
      </c>
      <c r="J16" s="29" t="str">
        <f>IF(DES_TURMA!$L$5=TRUE,IF(ING!$G12&lt;$B$3,"x",IF(AND(ING!$A12&lt;&gt;"",ING!$G12=""),"xx","")),)</f>
        <v/>
      </c>
      <c r="K16" s="29" t="str">
        <f>IF(DES_TURMA!$M$5=TRUE,IF(LP!$G12&lt;$B$3,"x",IF(AND(LP!$A12&lt;&gt;"",LP!$G12=""),"xx","")),)</f>
        <v>xx</v>
      </c>
      <c r="L16" s="29" t="str">
        <f>IF(DES_TURMA!$N$5=TRUE,IF(MAT!$G12&lt;$B$3,"x",IF(AND(MAT!$A12&lt;&gt;"",MAT!$G12=""),"xx","")),)</f>
        <v/>
      </c>
      <c r="M16" s="31" t="str">
        <f>IF(DES_TURMA!$O$5=TRUE,IF(QUI!$G12&lt;$B$3,"x",IF(AND(QUI!$A12&lt;&gt;"",QUI!$G12=""),"xx","")),)</f>
        <v>xx</v>
      </c>
      <c r="N16" s="31" t="str">
        <f>IF(DES_TURMA!$P$5=TRUE,IF(SOC!$G12&lt;$B$3,"x",IF(AND(SOC!$A12&lt;&gt;"",SOC!$G12=""),"xx","")),)</f>
        <v>xx</v>
      </c>
      <c r="O16" s="156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/>
      </c>
      <c r="P16" s="156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56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56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57" t="str">
        <f t="shared" si="1"/>
        <v/>
      </c>
    </row>
    <row r="17">
      <c r="A17" s="35" t="str">
        <f>ALNS!A13</f>
        <v>Emilly Nathália Pereira Tavares</v>
      </c>
      <c r="B17" s="37" t="str">
        <f>IF(DES_TURMA!$D$5=TRUE,IF(ART!$G13&lt;$B$3,"x",IF(AND(ART!$A13&lt;&gt;"",ART!$G13=""),"xx","")),)</f>
        <v>xx</v>
      </c>
      <c r="C17" s="37" t="str">
        <f>IF(DES_TURMA!$E$5=TRUE,IF(BIO!G13&lt;$B$3,"x",IF(AND(BIO!A13&lt;&gt;"",BIO!G13=""),"xx","")),)</f>
        <v/>
      </c>
      <c r="D17" s="37" t="str">
        <f>IF(DES_TURMA!$F$5=TRUE,IF(ED_FIS!$G13&lt;$B$3,"x",IF(AND(ED_FIS!$A13&lt;&gt;"",ED_FIS!$G13=""),"xx","")),)</f>
        <v>xx</v>
      </c>
      <c r="E17" s="39" t="str">
        <f>IF(DES_TURMA!$G$5=TRUE,IF(FIL!$G13&lt;$B$3,"x",IF(AND(FIL!$A13&lt;&gt;"",FIL!$G13=""),"xx","")),)</f>
        <v/>
      </c>
      <c r="F17" s="39" t="str">
        <f>IF(DES_TURMA!$H$5=TRUE,IF(FIS!$G13&lt;$B$3,"x",IF(AND(FIS!$A13&lt;&gt;"",FIS!$G13=""),"xx","")),)</f>
        <v>xx</v>
      </c>
      <c r="G17" s="37" t="str">
        <f>IF(DES_TURMA!$I$5=TRUE,IF(GEO!$G13&lt;$B$3,"x",IF(AND(GEO!$A13&lt;&gt;"",GEO!$G13=""),"xx","")),)</f>
        <v/>
      </c>
      <c r="H17" s="37" t="str">
        <f>IF(DES_TURMA!$J$5=TRUE,IF(HIST!$G13&lt;$B$3,"x",IF(AND(HIST!$A13&lt;&gt;"",HIST!$G13=""),"xx","")),)</f>
        <v/>
      </c>
      <c r="I17" s="37" t="str">
        <f>IF(DES_TURMA!$K$5=TRUE,IF(ESP!$G13&lt;$B$3,"x",IF(AND(ESP!$A13&lt;&gt;"",ESP!$G13=""),"xx","")),)</f>
        <v/>
      </c>
      <c r="J17" s="37" t="str">
        <f>IF(DES_TURMA!$L$5=TRUE,IF(ING!$G13&lt;$B$3,"x",IF(AND(ING!$A13&lt;&gt;"",ING!$G13=""),"xx","")),)</f>
        <v/>
      </c>
      <c r="K17" s="37" t="str">
        <f>IF(DES_TURMA!$M$5=TRUE,IF(LP!$G13&lt;$B$3,"x",IF(AND(LP!$A13&lt;&gt;"",LP!$G13=""),"xx","")),)</f>
        <v>xx</v>
      </c>
      <c r="L17" s="37" t="str">
        <f>IF(DES_TURMA!$N$5=TRUE,IF(MAT!$G13&lt;$B$3,"x",IF(AND(MAT!$A13&lt;&gt;"",MAT!$G13=""),"xx","")),)</f>
        <v>x</v>
      </c>
      <c r="M17" s="39" t="str">
        <f>IF(DES_TURMA!$O$5=TRUE,IF(QUI!$G13&lt;$B$3,"x",IF(AND(QUI!$A13&lt;&gt;"",QUI!$G13=""),"xx","")),)</f>
        <v>xx</v>
      </c>
      <c r="N17" s="39" t="str">
        <f>IF(DES_TURMA!$P$5=TRUE,IF(SOC!$G13&lt;$B$3,"x",IF(AND(SOC!$A13&lt;&gt;"",SOC!$G13=""),"xx","")),)</f>
        <v>xx</v>
      </c>
      <c r="O17" s="156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>x</v>
      </c>
      <c r="P17" s="156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56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56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57" t="str">
        <f t="shared" si="1"/>
        <v>Dentro</v>
      </c>
    </row>
    <row r="18">
      <c r="A18" s="27" t="str">
        <f>ALNS!A14</f>
        <v>Evillyn Isadora da Silva</v>
      </c>
      <c r="B18" s="29" t="str">
        <f>IF(DES_TURMA!$D$5=TRUE,IF(ART!$G14&lt;$B$3,"x",IF(AND(ART!$A14&lt;&gt;"",ART!$G14=""),"xx","")),)</f>
        <v>xx</v>
      </c>
      <c r="C18" s="29" t="str">
        <f>IF(DES_TURMA!$E$5=TRUE,IF(BIO!G14&lt;$B$3,"x",IF(AND(BIO!A14&lt;&gt;"",BIO!G14=""),"xx","")),)</f>
        <v/>
      </c>
      <c r="D18" s="29" t="str">
        <f>IF(DES_TURMA!$F$5=TRUE,IF(ED_FIS!$G14&lt;$B$3,"x",IF(AND(ED_FIS!$A14&lt;&gt;"",ED_FIS!$G14=""),"xx","")),)</f>
        <v>xx</v>
      </c>
      <c r="E18" s="31" t="str">
        <f>IF(DES_TURMA!$G$5=TRUE,IF(FIL!$G14&lt;$B$3,"x",IF(AND(FIL!$A14&lt;&gt;"",FIL!$G14=""),"xx","")),)</f>
        <v/>
      </c>
      <c r="F18" s="31" t="str">
        <f>IF(DES_TURMA!$H$5=TRUE,IF(FIS!$G14&lt;$B$3,"x",IF(AND(FIS!$A14&lt;&gt;"",FIS!$G14=""),"xx","")),)</f>
        <v>xx</v>
      </c>
      <c r="G18" s="29" t="str">
        <f>IF(DES_TURMA!$I$5=TRUE,IF(GEO!$G14&lt;$B$3,"x",IF(AND(GEO!$A14&lt;&gt;"",GEO!$G14=""),"xx","")),)</f>
        <v/>
      </c>
      <c r="H18" s="29" t="str">
        <f>IF(DES_TURMA!$J$5=TRUE,IF(HIST!$G14&lt;$B$3,"x",IF(AND(HIST!$A14&lt;&gt;"",HIST!$G14=""),"xx","")),)</f>
        <v/>
      </c>
      <c r="I18" s="29" t="str">
        <f>IF(DES_TURMA!$K$5=TRUE,IF(ESP!$G14&lt;$B$3,"x",IF(AND(ESP!$A14&lt;&gt;"",ESP!$G14=""),"xx","")),)</f>
        <v/>
      </c>
      <c r="J18" s="29" t="str">
        <f>IF(DES_TURMA!$L$5=TRUE,IF(ING!$G14&lt;$B$3,"x",IF(AND(ING!$A14&lt;&gt;"",ING!$G14=""),"xx","")),)</f>
        <v/>
      </c>
      <c r="K18" s="29" t="str">
        <f>IF(DES_TURMA!$M$5=TRUE,IF(LP!$G14&lt;$B$3,"x",IF(AND(LP!$A14&lt;&gt;"",LP!$G14=""),"xx","")),)</f>
        <v>xx</v>
      </c>
      <c r="L18" s="29" t="str">
        <f>IF(DES_TURMA!$N$5=TRUE,IF(MAT!$G14&lt;$B$3,"x",IF(AND(MAT!$A14&lt;&gt;"",MAT!$G14=""),"xx","")),)</f>
        <v>x</v>
      </c>
      <c r="M18" s="31" t="str">
        <f>IF(DES_TURMA!$O$5=TRUE,IF(QUI!$G14&lt;$B$3,"x",IF(AND(QUI!$A14&lt;&gt;"",QUI!$G14=""),"xx","")),)</f>
        <v>xx</v>
      </c>
      <c r="N18" s="31" t="str">
        <f>IF(DES_TURMA!$P$5=TRUE,IF(SOC!$G14&lt;$B$3,"x",IF(AND(SOC!$A14&lt;&gt;"",SOC!$G14=""),"xx","")),)</f>
        <v>xx</v>
      </c>
      <c r="O18" s="156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>x</v>
      </c>
      <c r="P18" s="156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56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56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57" t="str">
        <f t="shared" si="1"/>
        <v>Dentro</v>
      </c>
    </row>
    <row r="19">
      <c r="A19" s="35" t="str">
        <f>ALNS!A15</f>
        <v>Gabriela Cavalcante dos Santos</v>
      </c>
      <c r="B19" s="37" t="str">
        <f>IF(DES_TURMA!$D$5=TRUE,IF(ART!$G15&lt;$B$3,"x",IF(AND(ART!$A15&lt;&gt;"",ART!$G15=""),"xx","")),)</f>
        <v>xx</v>
      </c>
      <c r="C19" s="37" t="str">
        <f>IF(DES_TURMA!$E$5=TRUE,IF(BIO!G15&lt;$B$3,"x",IF(AND(BIO!A15&lt;&gt;"",BIO!G15=""),"xx","")),)</f>
        <v/>
      </c>
      <c r="D19" s="37" t="str">
        <f>IF(DES_TURMA!$F$5=TRUE,IF(ED_FIS!$G15&lt;$B$3,"x",IF(AND(ED_FIS!$A15&lt;&gt;"",ED_FIS!$G15=""),"xx","")),)</f>
        <v>xx</v>
      </c>
      <c r="E19" s="39" t="str">
        <f>IF(DES_TURMA!$G$5=TRUE,IF(FIL!$G15&lt;$B$3,"x",IF(AND(FIL!$A15&lt;&gt;"",FIL!$G15=""),"xx","")),)</f>
        <v>x</v>
      </c>
      <c r="F19" s="39" t="str">
        <f>IF(DES_TURMA!$H$5=TRUE,IF(FIS!$G15&lt;$B$3,"x",IF(AND(FIS!$A15&lt;&gt;"",FIS!$G15=""),"xx","")),)</f>
        <v>xx</v>
      </c>
      <c r="G19" s="37" t="str">
        <f>IF(DES_TURMA!$I$5=TRUE,IF(GEO!$G15&lt;$B$3,"x",IF(AND(GEO!$A15&lt;&gt;"",GEO!$G15=""),"xx","")),)</f>
        <v/>
      </c>
      <c r="H19" s="37" t="str">
        <f>IF(DES_TURMA!$J$5=TRUE,IF(HIST!$G15&lt;$B$3,"x",IF(AND(HIST!$A15&lt;&gt;"",HIST!$G15=""),"xx","")),)</f>
        <v/>
      </c>
      <c r="I19" s="37" t="str">
        <f>IF(DES_TURMA!$K$5=TRUE,IF(ESP!$G15&lt;$B$3,"x",IF(AND(ESP!$A15&lt;&gt;"",ESP!$G15=""),"xx","")),)</f>
        <v/>
      </c>
      <c r="J19" s="37" t="str">
        <f>IF(DES_TURMA!$L$5=TRUE,IF(ING!$G15&lt;$B$3,"x",IF(AND(ING!$A15&lt;&gt;"",ING!$G15=""),"xx","")),)</f>
        <v/>
      </c>
      <c r="K19" s="37" t="str">
        <f>IF(DES_TURMA!$M$5=TRUE,IF(LP!$G15&lt;$B$3,"x",IF(AND(LP!$A15&lt;&gt;"",LP!$G15=""),"xx","")),)</f>
        <v>xx</v>
      </c>
      <c r="L19" s="37" t="str">
        <f>IF(DES_TURMA!$N$5=TRUE,IF(MAT!$G15&lt;$B$3,"x",IF(AND(MAT!$A15&lt;&gt;"",MAT!$G15=""),"xx","")),)</f>
        <v>xx</v>
      </c>
      <c r="M19" s="39" t="str">
        <f>IF(DES_TURMA!$O$5=TRUE,IF(QUI!$G15&lt;$B$3,"x",IF(AND(QUI!$A15&lt;&gt;"",QUI!$G15=""),"xx","")),)</f>
        <v>xx</v>
      </c>
      <c r="N19" s="39" t="str">
        <f>IF(DES_TURMA!$P$5=TRUE,IF(SOC!$G15&lt;$B$3,"x",IF(AND(SOC!$A15&lt;&gt;"",SOC!$G15=""),"xx","")),)</f>
        <v>xx</v>
      </c>
      <c r="O19" s="156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>x</v>
      </c>
      <c r="P19" s="156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56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56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57" t="str">
        <f t="shared" si="1"/>
        <v>Dentro</v>
      </c>
    </row>
    <row r="20">
      <c r="A20" s="27" t="str">
        <f>ALNS!A16</f>
        <v>Giullia Borges Martins de Oliveira</v>
      </c>
      <c r="B20" s="29" t="str">
        <f>IF(DES_TURMA!$D$5=TRUE,IF(ART!$G16&lt;$B$3,"x",IF(AND(ART!$A16&lt;&gt;"",ART!$G16=""),"xx","")),)</f>
        <v>xx</v>
      </c>
      <c r="C20" s="29" t="str">
        <f>IF(DES_TURMA!$E$5=TRUE,IF(BIO!G16&lt;$B$3,"x",IF(AND(BIO!A16&lt;&gt;"",BIO!G16=""),"xx","")),)</f>
        <v/>
      </c>
      <c r="D20" s="29" t="str">
        <f>IF(DES_TURMA!$F$5=TRUE,IF(ED_FIS!$G16&lt;$B$3,"x",IF(AND(ED_FIS!$A16&lt;&gt;"",ED_FIS!$G16=""),"xx","")),)</f>
        <v>xx</v>
      </c>
      <c r="E20" s="31" t="str">
        <f>IF(DES_TURMA!$G$5=TRUE,IF(FIL!$G16&lt;$B$3,"x",IF(AND(FIL!$A16&lt;&gt;"",FIL!$G16=""),"xx","")),)</f>
        <v/>
      </c>
      <c r="F20" s="31" t="str">
        <f>IF(DES_TURMA!$H$5=TRUE,IF(FIS!$G16&lt;$B$3,"x",IF(AND(FIS!$A16&lt;&gt;"",FIS!$G16=""),"xx","")),)</f>
        <v>xx</v>
      </c>
      <c r="G20" s="29" t="str">
        <f>IF(DES_TURMA!$I$5=TRUE,IF(GEO!$G16&lt;$B$3,"x",IF(AND(GEO!$A16&lt;&gt;"",GEO!$G16=""),"xx","")),)</f>
        <v/>
      </c>
      <c r="H20" s="29" t="str">
        <f>IF(DES_TURMA!$J$5=TRUE,IF(HIST!$G16&lt;$B$3,"x",IF(AND(HIST!$A16&lt;&gt;"",HIST!$G16=""),"xx","")),)</f>
        <v/>
      </c>
      <c r="I20" s="29" t="str">
        <f>IF(DES_TURMA!$K$5=TRUE,IF(ESP!$G16&lt;$B$3,"x",IF(AND(ESP!$A16&lt;&gt;"",ESP!$G16=""),"xx","")),)</f>
        <v/>
      </c>
      <c r="J20" s="29" t="str">
        <f>IF(DES_TURMA!$L$5=TRUE,IF(ING!$G16&lt;$B$3,"x",IF(AND(ING!$A16&lt;&gt;"",ING!$G16=""),"xx","")),)</f>
        <v/>
      </c>
      <c r="K20" s="29" t="str">
        <f>IF(DES_TURMA!$M$5=TRUE,IF(LP!$G16&lt;$B$3,"x",IF(AND(LP!$A16&lt;&gt;"",LP!$G16=""),"xx","")),)</f>
        <v>xx</v>
      </c>
      <c r="L20" s="29" t="str">
        <f>IF(DES_TURMA!$N$5=TRUE,IF(MAT!$G16&lt;$B$3,"x",IF(AND(MAT!$A16&lt;&gt;"",MAT!$G16=""),"xx","")),)</f>
        <v>xx</v>
      </c>
      <c r="M20" s="31" t="str">
        <f>IF(DES_TURMA!$O$5=TRUE,IF(QUI!$G16&lt;$B$3,"x",IF(AND(QUI!$A16&lt;&gt;"",QUI!$G16=""),"xx","")),)</f>
        <v>xx</v>
      </c>
      <c r="N20" s="31" t="str">
        <f>IF(DES_TURMA!$P$5=TRUE,IF(SOC!$G16&lt;$B$3,"x",IF(AND(SOC!$A16&lt;&gt;"",SOC!$G16=""),"xx","")),)</f>
        <v>xx</v>
      </c>
      <c r="O20" s="156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/>
      </c>
      <c r="P20" s="156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56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56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57" t="str">
        <f t="shared" si="1"/>
        <v/>
      </c>
    </row>
    <row r="21" ht="15.75" customHeight="1">
      <c r="A21" s="35" t="str">
        <f>ALNS!A17</f>
        <v>Guilherme Cândido da Silva Rodrigues</v>
      </c>
      <c r="B21" s="37" t="str">
        <f>IF(DES_TURMA!$D$5=TRUE,IF(ART!$G17&lt;$B$3,"x",IF(AND(ART!$A17&lt;&gt;"",ART!$G17=""),"xx","")),)</f>
        <v>xx</v>
      </c>
      <c r="C21" s="37" t="str">
        <f>IF(DES_TURMA!$E$5=TRUE,IF(BIO!G17&lt;$B$3,"x",IF(AND(BIO!A17&lt;&gt;"",BIO!G17=""),"xx","")),)</f>
        <v/>
      </c>
      <c r="D21" s="37" t="str">
        <f>IF(DES_TURMA!$F$5=TRUE,IF(ED_FIS!$G17&lt;$B$3,"x",IF(AND(ED_FIS!$A17&lt;&gt;"",ED_FIS!$G17=""),"xx","")),)</f>
        <v>xx</v>
      </c>
      <c r="E21" s="39" t="str">
        <f>IF(DES_TURMA!$G$5=TRUE,IF(FIL!$G17&lt;$B$3,"x",IF(AND(FIL!$A17&lt;&gt;"",FIL!$G17=""),"xx","")),)</f>
        <v/>
      </c>
      <c r="F21" s="39" t="str">
        <f>IF(DES_TURMA!$H$5=TRUE,IF(FIS!$G17&lt;$B$3,"x",IF(AND(FIS!$A17&lt;&gt;"",FIS!$G17=""),"xx","")),)</f>
        <v>xx</v>
      </c>
      <c r="G21" s="37" t="str">
        <f>IF(DES_TURMA!$I$5=TRUE,IF(GEO!$G17&lt;$B$3,"x",IF(AND(GEO!$A17&lt;&gt;"",GEO!$G17=""),"xx","")),)</f>
        <v/>
      </c>
      <c r="H21" s="37" t="str">
        <f>IF(DES_TURMA!$J$5=TRUE,IF(HIST!$G17&lt;$B$3,"x",IF(AND(HIST!$A17&lt;&gt;"",HIST!$G17=""),"xx","")),)</f>
        <v/>
      </c>
      <c r="I21" s="37" t="str">
        <f>IF(DES_TURMA!$K$5=TRUE,IF(ESP!$G17&lt;$B$3,"x",IF(AND(ESP!$A17&lt;&gt;"",ESP!$G17=""),"xx","")),)</f>
        <v/>
      </c>
      <c r="J21" s="37" t="str">
        <f>IF(DES_TURMA!$L$5=TRUE,IF(ING!$G17&lt;$B$3,"x",IF(AND(ING!$A17&lt;&gt;"",ING!$G17=""),"xx","")),)</f>
        <v/>
      </c>
      <c r="K21" s="37" t="str">
        <f>IF(DES_TURMA!$M$5=TRUE,IF(LP!$G17&lt;$B$3,"x",IF(AND(LP!$A17&lt;&gt;"",LP!$G17=""),"xx","")),)</f>
        <v>xx</v>
      </c>
      <c r="L21" s="37" t="str">
        <f>IF(DES_TURMA!$N$5=TRUE,IF(MAT!$G17&lt;$B$3,"x",IF(AND(MAT!$A17&lt;&gt;"",MAT!$G17=""),"xx","")),)</f>
        <v>x</v>
      </c>
      <c r="M21" s="39" t="str">
        <f>IF(DES_TURMA!$O$5=TRUE,IF(QUI!$G17&lt;$B$3,"x",IF(AND(QUI!$A17&lt;&gt;"",QUI!$G17=""),"xx","")),)</f>
        <v>xx</v>
      </c>
      <c r="N21" s="39" t="str">
        <f>IF(DES_TURMA!$P$5=TRUE,IF(SOC!$G17&lt;$B$3,"x",IF(AND(SOC!$A17&lt;&gt;"",SOC!$G17=""),"xx","")),)</f>
        <v>xx</v>
      </c>
      <c r="O21" s="156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>x</v>
      </c>
      <c r="P21" s="156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56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56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57" t="str">
        <f t="shared" si="1"/>
        <v>Dentro</v>
      </c>
    </row>
    <row r="22" ht="15.75" customHeight="1">
      <c r="A22" s="27" t="str">
        <f>ALNS!A18</f>
        <v>Ingrid Cavalcanti Rangel</v>
      </c>
      <c r="B22" s="29" t="str">
        <f>IF(DES_TURMA!$D$5=TRUE,IF(ART!$G18&lt;$B$3,"x",IF(AND(ART!$A18&lt;&gt;"",ART!$G18=""),"xx","")),)</f>
        <v>xx</v>
      </c>
      <c r="C22" s="29" t="str">
        <f>IF(DES_TURMA!$E$5=TRUE,IF(BIO!G18&lt;$B$3,"x",IF(AND(BIO!A18&lt;&gt;"",BIO!G18=""),"xx","")),)</f>
        <v>x</v>
      </c>
      <c r="D22" s="29" t="str">
        <f>IF(DES_TURMA!$F$5=TRUE,IF(ED_FIS!$G18&lt;$B$3,"x",IF(AND(ED_FIS!$A18&lt;&gt;"",ED_FIS!$G18=""),"xx","")),)</f>
        <v>xx</v>
      </c>
      <c r="E22" s="31" t="str">
        <f>IF(DES_TURMA!$G$5=TRUE,IF(FIL!$G18&lt;$B$3,"x",IF(AND(FIL!$A18&lt;&gt;"",FIL!$G18=""),"xx","")),)</f>
        <v>xx</v>
      </c>
      <c r="F22" s="31" t="str">
        <f>IF(DES_TURMA!$H$5=TRUE,IF(FIS!$G18&lt;$B$3,"x",IF(AND(FIS!$A18&lt;&gt;"",FIS!$G18=""),"xx","")),)</f>
        <v>xx</v>
      </c>
      <c r="G22" s="29" t="str">
        <f>IF(DES_TURMA!$I$5=TRUE,IF(GEO!$G18&lt;$B$3,"x",IF(AND(GEO!$A18&lt;&gt;"",GEO!$G18=""),"xx","")),)</f>
        <v/>
      </c>
      <c r="H22" s="29" t="str">
        <f>IF(DES_TURMA!$J$5=TRUE,IF(HIST!$G18&lt;$B$3,"x",IF(AND(HIST!$A18&lt;&gt;"",HIST!$G18=""),"xx","")),)</f>
        <v/>
      </c>
      <c r="I22" s="29" t="str">
        <f>IF(DES_TURMA!$K$5=TRUE,IF(ESP!$G18&lt;$B$3,"x",IF(AND(ESP!$A18&lt;&gt;"",ESP!$G18=""),"xx","")),)</f>
        <v/>
      </c>
      <c r="J22" s="29" t="str">
        <f>IF(DES_TURMA!$L$5=TRUE,IF(ING!$G18&lt;$B$3,"x",IF(AND(ING!$A18&lt;&gt;"",ING!$G18=""),"xx","")),)</f>
        <v/>
      </c>
      <c r="K22" s="29" t="str">
        <f>IF(DES_TURMA!$M$5=TRUE,IF(LP!$G18&lt;$B$3,"x",IF(AND(LP!$A18&lt;&gt;"",LP!$G18=""),"xx","")),)</f>
        <v>xx</v>
      </c>
      <c r="L22" s="29" t="str">
        <f>IF(DES_TURMA!$N$5=TRUE,IF(MAT!$G18&lt;$B$3,"x",IF(AND(MAT!$A18&lt;&gt;"",MAT!$G18=""),"xx","")),)</f>
        <v>xx</v>
      </c>
      <c r="M22" s="31" t="str">
        <f>IF(DES_TURMA!$O$5=TRUE,IF(QUI!$G18&lt;$B$3,"x",IF(AND(QUI!$A18&lt;&gt;"",QUI!$G18=""),"xx","")),)</f>
        <v>xx</v>
      </c>
      <c r="N22" s="31" t="str">
        <f>IF(DES_TURMA!$P$5=TRUE,IF(SOC!$G18&lt;$B$3,"x",IF(AND(SOC!$A18&lt;&gt;"",SOC!$G18=""),"xx","")),)</f>
        <v>xx</v>
      </c>
      <c r="O22" s="156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>x</v>
      </c>
      <c r="P22" s="156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56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56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57" t="str">
        <f t="shared" si="1"/>
        <v>Dentro</v>
      </c>
    </row>
    <row r="23" ht="15.75" customHeight="1">
      <c r="A23" s="35" t="str">
        <f>ALNS!A19</f>
        <v>Ingryd Keittyanne Sales Arruda</v>
      </c>
      <c r="B23" s="37" t="str">
        <f>IF(DES_TURMA!$D$5=TRUE,IF(ART!$G19&lt;$B$3,"x",IF(AND(ART!$A19&lt;&gt;"",ART!$G19=""),"xx","")),)</f>
        <v>xx</v>
      </c>
      <c r="C23" s="37" t="str">
        <f>IF(DES_TURMA!$E$5=TRUE,IF(BIO!G19&lt;$B$3,"x",IF(AND(BIO!A19&lt;&gt;"",BIO!G19=""),"xx","")),)</f>
        <v/>
      </c>
      <c r="D23" s="37" t="str">
        <f>IF(DES_TURMA!$F$5=TRUE,IF(ED_FIS!$G19&lt;$B$3,"x",IF(AND(ED_FIS!$A19&lt;&gt;"",ED_FIS!$G19=""),"xx","")),)</f>
        <v>xx</v>
      </c>
      <c r="E23" s="39" t="str">
        <f>IF(DES_TURMA!$G$5=TRUE,IF(FIL!$G19&lt;$B$3,"x",IF(AND(FIL!$A19&lt;&gt;"",FIL!$G19=""),"xx","")),)</f>
        <v/>
      </c>
      <c r="F23" s="39" t="str">
        <f>IF(DES_TURMA!$H$5=TRUE,IF(FIS!$G19&lt;$B$3,"x",IF(AND(FIS!$A19&lt;&gt;"",FIS!$G19=""),"xx","")),)</f>
        <v>xx</v>
      </c>
      <c r="G23" s="37" t="str">
        <f>IF(DES_TURMA!$I$5=TRUE,IF(GEO!$G19&lt;$B$3,"x",IF(AND(GEO!$A19&lt;&gt;"",GEO!$G19=""),"xx","")),)</f>
        <v/>
      </c>
      <c r="H23" s="37" t="str">
        <f>IF(DES_TURMA!$J$5=TRUE,IF(HIST!$G19&lt;$B$3,"x",IF(AND(HIST!$A19&lt;&gt;"",HIST!$G19=""),"xx","")),)</f>
        <v/>
      </c>
      <c r="I23" s="37" t="str">
        <f>IF(DES_TURMA!$K$5=TRUE,IF(ESP!$G19&lt;$B$3,"x",IF(AND(ESP!$A19&lt;&gt;"",ESP!$G19=""),"xx","")),)</f>
        <v/>
      </c>
      <c r="J23" s="37" t="str">
        <f>IF(DES_TURMA!$L$5=TRUE,IF(ING!$G19&lt;$B$3,"x",IF(AND(ING!$A19&lt;&gt;"",ING!$G19=""),"xx","")),)</f>
        <v/>
      </c>
      <c r="K23" s="37" t="str">
        <f>IF(DES_TURMA!$M$5=TRUE,IF(LP!$G19&lt;$B$3,"x",IF(AND(LP!$A19&lt;&gt;"",LP!$G19=""),"xx","")),)</f>
        <v>xx</v>
      </c>
      <c r="L23" s="37" t="str">
        <f>IF(DES_TURMA!$N$5=TRUE,IF(MAT!$G19&lt;$B$3,"x",IF(AND(MAT!$A19&lt;&gt;"",MAT!$G19=""),"xx","")),)</f>
        <v>x</v>
      </c>
      <c r="M23" s="39" t="str">
        <f>IF(DES_TURMA!$O$5=TRUE,IF(QUI!$G19&lt;$B$3,"x",IF(AND(QUI!$A19&lt;&gt;"",QUI!$G19=""),"xx","")),)</f>
        <v>xx</v>
      </c>
      <c r="N23" s="39" t="str">
        <f>IF(DES_TURMA!$P$5=TRUE,IF(SOC!$G19&lt;$B$3,"x",IF(AND(SOC!$A19&lt;&gt;"",SOC!$G19=""),"xx","")),)</f>
        <v>xx</v>
      </c>
      <c r="O23" s="156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>x</v>
      </c>
      <c r="P23" s="156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56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56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57" t="str">
        <f t="shared" si="1"/>
        <v>Dentro</v>
      </c>
    </row>
    <row r="24" ht="15.75" customHeight="1">
      <c r="A24" s="27" t="str">
        <f>ALNS!A20</f>
        <v>Isaac de Oliveira Alves</v>
      </c>
      <c r="B24" s="29" t="str">
        <f>IF(DES_TURMA!$D$5=TRUE,IF(ART!$G20&lt;$B$3,"x",IF(AND(ART!$A20&lt;&gt;"",ART!$G20=""),"xx","")),)</f>
        <v>xx</v>
      </c>
      <c r="C24" s="29" t="str">
        <f>IF(DES_TURMA!$E$5=TRUE,IF(BIO!G20&lt;$B$3,"x",IF(AND(BIO!A20&lt;&gt;"",BIO!G20=""),"xx","")),)</f>
        <v/>
      </c>
      <c r="D24" s="29" t="str">
        <f>IF(DES_TURMA!$F$5=TRUE,IF(ED_FIS!$G20&lt;$B$3,"x",IF(AND(ED_FIS!$A20&lt;&gt;"",ED_FIS!$G20=""),"xx","")),)</f>
        <v>xx</v>
      </c>
      <c r="E24" s="31" t="str">
        <f>IF(DES_TURMA!$G$5=TRUE,IF(FIL!$G20&lt;$B$3,"x",IF(AND(FIL!$A20&lt;&gt;"",FIL!$G20=""),"xx","")),)</f>
        <v/>
      </c>
      <c r="F24" s="31" t="str">
        <f>IF(DES_TURMA!$H$5=TRUE,IF(FIS!$G20&lt;$B$3,"x",IF(AND(FIS!$A20&lt;&gt;"",FIS!$G20=""),"xx","")),)</f>
        <v>xx</v>
      </c>
      <c r="G24" s="29" t="str">
        <f>IF(DES_TURMA!$I$5=TRUE,IF(GEO!$G20&lt;$B$3,"x",IF(AND(GEO!$A20&lt;&gt;"",GEO!$G20=""),"xx","")),)</f>
        <v/>
      </c>
      <c r="H24" s="29" t="str">
        <f>IF(DES_TURMA!$J$5=TRUE,IF(HIST!$G20&lt;$B$3,"x",IF(AND(HIST!$A20&lt;&gt;"",HIST!$G20=""),"xx","")),)</f>
        <v/>
      </c>
      <c r="I24" s="29" t="str">
        <f>IF(DES_TURMA!$K$5=TRUE,IF(ESP!$G20&lt;$B$3,"x",IF(AND(ESP!$A20&lt;&gt;"",ESP!$G20=""),"xx","")),)</f>
        <v/>
      </c>
      <c r="J24" s="29" t="str">
        <f>IF(DES_TURMA!$L$5=TRUE,IF(ING!$G20&lt;$B$3,"x",IF(AND(ING!$A20&lt;&gt;"",ING!$G20=""),"xx","")),)</f>
        <v/>
      </c>
      <c r="K24" s="29" t="str">
        <f>IF(DES_TURMA!$M$5=TRUE,IF(LP!$G20&lt;$B$3,"x",IF(AND(LP!$A20&lt;&gt;"",LP!$G20=""),"xx","")),)</f>
        <v>xx</v>
      </c>
      <c r="L24" s="29" t="str">
        <f>IF(DES_TURMA!$N$5=TRUE,IF(MAT!$G20&lt;$B$3,"x",IF(AND(MAT!$A20&lt;&gt;"",MAT!$G20=""),"xx","")),)</f>
        <v>x</v>
      </c>
      <c r="M24" s="31" t="str">
        <f>IF(DES_TURMA!$O$5=TRUE,IF(QUI!$G20&lt;$B$3,"x",IF(AND(QUI!$A20&lt;&gt;"",QUI!$G20=""),"xx","")),)</f>
        <v>xx</v>
      </c>
      <c r="N24" s="31" t="str">
        <f>IF(DES_TURMA!$P$5=TRUE,IF(SOC!$G20&lt;$B$3,"x",IF(AND(SOC!$A20&lt;&gt;"",SOC!$G20=""),"xx","")),)</f>
        <v>xx</v>
      </c>
      <c r="O24" s="156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>x</v>
      </c>
      <c r="P24" s="156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56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56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57" t="str">
        <f t="shared" si="1"/>
        <v>Dentro</v>
      </c>
    </row>
    <row r="25" ht="15.75" customHeight="1">
      <c r="A25" s="35" t="str">
        <f>ALNS!A21</f>
        <v>Júlia Mariana Clementino Oliveira</v>
      </c>
      <c r="B25" s="37" t="str">
        <f>IF(DES_TURMA!$D$5=TRUE,IF(ART!$G21&lt;$B$3,"x",IF(AND(ART!$A21&lt;&gt;"",ART!$G21=""),"xx","")),)</f>
        <v>xx</v>
      </c>
      <c r="C25" s="37" t="str">
        <f>IF(DES_TURMA!$E$5=TRUE,IF(BIO!G21&lt;$B$3,"x",IF(AND(BIO!A21&lt;&gt;"",BIO!G21=""),"xx","")),)</f>
        <v>x</v>
      </c>
      <c r="D25" s="37" t="str">
        <f>IF(DES_TURMA!$F$5=TRUE,IF(ED_FIS!$G21&lt;$B$3,"x",IF(AND(ED_FIS!$A21&lt;&gt;"",ED_FIS!$G21=""),"xx","")),)</f>
        <v>xx</v>
      </c>
      <c r="E25" s="39" t="str">
        <f>IF(DES_TURMA!$G$5=TRUE,IF(FIL!$G21&lt;$B$3,"x",IF(AND(FIL!$A21&lt;&gt;"",FIL!$G21=""),"xx","")),)</f>
        <v>x</v>
      </c>
      <c r="F25" s="39" t="str">
        <f>IF(DES_TURMA!$H$5=TRUE,IF(FIS!$G21&lt;$B$3,"x",IF(AND(FIS!$A21&lt;&gt;"",FIS!$G21=""),"xx","")),)</f>
        <v>xx</v>
      </c>
      <c r="G25" s="37" t="str">
        <f>IF(DES_TURMA!$I$5=TRUE,IF(GEO!$G21&lt;$B$3,"x",IF(AND(GEO!$A21&lt;&gt;"",GEO!$G21=""),"xx","")),)</f>
        <v/>
      </c>
      <c r="H25" s="37" t="str">
        <f>IF(DES_TURMA!$J$5=TRUE,IF(HIST!$G21&lt;$B$3,"x",IF(AND(HIST!$A21&lt;&gt;"",HIST!$G21=""),"xx","")),)</f>
        <v/>
      </c>
      <c r="I25" s="37" t="str">
        <f>IF(DES_TURMA!$K$5=TRUE,IF(ESP!$G21&lt;$B$3,"x",IF(AND(ESP!$A21&lt;&gt;"",ESP!$G21=""),"xx","")),)</f>
        <v/>
      </c>
      <c r="J25" s="37" t="str">
        <f>IF(DES_TURMA!$L$5=TRUE,IF(ING!$G21&lt;$B$3,"x",IF(AND(ING!$A21&lt;&gt;"",ING!$G21=""),"xx","")),)</f>
        <v/>
      </c>
      <c r="K25" s="37" t="str">
        <f>IF(DES_TURMA!$M$5=TRUE,IF(LP!$G21&lt;$B$3,"x",IF(AND(LP!$A21&lt;&gt;"",LP!$G21=""),"xx","")),)</f>
        <v>xx</v>
      </c>
      <c r="L25" s="37" t="str">
        <f>IF(DES_TURMA!$N$5=TRUE,IF(MAT!#REF!&lt;$B$3,"x",IF(AND(MAT!#REF!&lt;&gt;"",MAT!#REF!=""),"xx","")),)</f>
        <v>#ERROR!</v>
      </c>
      <c r="M25" s="39" t="str">
        <f>IF(DES_TURMA!$O$5=TRUE,IF(QUI!$G21&lt;$B$3,"x",IF(AND(QUI!$A21&lt;&gt;"",QUI!$G21=""),"xx","")),)</f>
        <v>xx</v>
      </c>
      <c r="N25" s="39" t="str">
        <f>IF(DES_TURMA!$P$5=TRUE,IF(SOC!$G21&lt;$B$3,"x",IF(AND(SOC!$A21&lt;&gt;"",SOC!$G21=""),"xx","")),)</f>
        <v>xx</v>
      </c>
      <c r="O25" s="156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56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56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56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57" t="str">
        <f t="shared" si="1"/>
        <v>#ERROR!</v>
      </c>
    </row>
    <row r="26" ht="15.75" customHeight="1">
      <c r="A26" s="27" t="str">
        <f>ALNS!A22</f>
        <v>Letícia Carvalho Silva Farias</v>
      </c>
      <c r="B26" s="29" t="str">
        <f>IF(DES_TURMA!$D$5=TRUE,IF(ART!$G22&lt;$B$3,"x",IF(AND(ART!$A22&lt;&gt;"",ART!$G22=""),"xx","")),)</f>
        <v>xx</v>
      </c>
      <c r="C26" s="29" t="str">
        <f>IF(DES_TURMA!$E$5=TRUE,IF(BIO!G22&lt;$B$3,"x",IF(AND(BIO!A22&lt;&gt;"",BIO!G22=""),"xx","")),)</f>
        <v/>
      </c>
      <c r="D26" s="29" t="str">
        <f>IF(DES_TURMA!$F$5=TRUE,IF(ED_FIS!$G22&lt;$B$3,"x",IF(AND(ED_FIS!$A22&lt;&gt;"",ED_FIS!$G22=""),"xx","")),)</f>
        <v>xx</v>
      </c>
      <c r="E26" s="31" t="str">
        <f>IF(DES_TURMA!$G$5=TRUE,IF(FIL!$G22&lt;$B$3,"x",IF(AND(FIL!$A22&lt;&gt;"",FIL!$G22=""),"xx","")),)</f>
        <v/>
      </c>
      <c r="F26" s="31" t="str">
        <f>IF(DES_TURMA!$H$5=TRUE,IF(FIS!$G22&lt;$B$3,"x",IF(AND(FIS!$A22&lt;&gt;"",FIS!$G22=""),"xx","")),)</f>
        <v>xx</v>
      </c>
      <c r="G26" s="29" t="str">
        <f>IF(DES_TURMA!$I$5=TRUE,IF(GEO!$G22&lt;$B$3,"x",IF(AND(GEO!$A22&lt;&gt;"",GEO!$G22=""),"xx","")),)</f>
        <v/>
      </c>
      <c r="H26" s="29" t="str">
        <f>IF(DES_TURMA!$J$5=TRUE,IF(HIST!$G22&lt;$B$3,"x",IF(AND(HIST!$A22&lt;&gt;"",HIST!$G22=""),"xx","")),)</f>
        <v/>
      </c>
      <c r="I26" s="29" t="str">
        <f>IF(DES_TURMA!$K$5=TRUE,IF(ESP!$G22&lt;$B$3,"x",IF(AND(ESP!$A22&lt;&gt;"",ESP!$G22=""),"xx","")),)</f>
        <v/>
      </c>
      <c r="J26" s="29" t="str">
        <f>IF(DES_TURMA!$L$5=TRUE,IF(ING!$G22&lt;$B$3,"x",IF(AND(ING!$A22&lt;&gt;"",ING!$G22=""),"xx","")),)</f>
        <v/>
      </c>
      <c r="K26" s="29" t="str">
        <f>IF(DES_TURMA!$M$5=TRUE,IF(LP!$G22&lt;$B$3,"x",IF(AND(LP!$A22&lt;&gt;"",LP!$G22=""),"xx","")),)</f>
        <v>xx</v>
      </c>
      <c r="L26" s="29" t="str">
        <f>IF(DES_TURMA!$N$5=TRUE,IF(MAT!$G22&lt;$B$3,"x",IF(AND(MAT!$A22&lt;&gt;"",MAT!$G22=""),"xx","")),)</f>
        <v>x</v>
      </c>
      <c r="M26" s="31" t="str">
        <f>IF(DES_TURMA!$O$5=TRUE,IF(QUI!$G22&lt;$B$3,"x",IF(AND(QUI!$A22&lt;&gt;"",QUI!$G22=""),"xx","")),)</f>
        <v>xx</v>
      </c>
      <c r="N26" s="31" t="str">
        <f>IF(DES_TURMA!$P$5=TRUE,IF(SOC!$G22&lt;$B$3,"x",IF(AND(SOC!$A22&lt;&gt;"",SOC!$G22=""),"xx","")),)</f>
        <v>xx</v>
      </c>
      <c r="O26" s="156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>x</v>
      </c>
      <c r="P26" s="156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56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23&lt;&gt;"",GEO!$D23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56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57" t="str">
        <f t="shared" si="1"/>
        <v>Dentro</v>
      </c>
    </row>
    <row r="27" ht="15.75" customHeight="1">
      <c r="A27" s="35" t="str">
        <f>ALNS!A23</f>
        <v>Lindsay Sofie Araujo Alves</v>
      </c>
      <c r="B27" s="37" t="str">
        <f>IF(DES_TURMA!$D$5=TRUE,IF(ART!$G23&lt;$B$3,"x",IF(AND(ART!$A23&lt;&gt;"",ART!$G23=""),"xx","")),)</f>
        <v>xx</v>
      </c>
      <c r="C27" s="37" t="str">
        <f>IF(DES_TURMA!$E$5=TRUE,IF(BIO!G23&lt;$B$3,"x",IF(AND(BIO!A23&lt;&gt;"",BIO!G23=""),"xx","")),)</f>
        <v>x</v>
      </c>
      <c r="D27" s="37" t="str">
        <f>IF(DES_TURMA!$F$5=TRUE,IF(ED_FIS!$G23&lt;$B$3,"x",IF(AND(ED_FIS!$A23&lt;&gt;"",ED_FIS!$G23=""),"xx","")),)</f>
        <v>xx</v>
      </c>
      <c r="E27" s="39" t="str">
        <f>IF(DES_TURMA!$G$5=TRUE,IF(FIL!$G23&lt;$B$3,"x",IF(AND(FIL!$A23&lt;&gt;"",FIL!$G23=""),"xx","")),)</f>
        <v/>
      </c>
      <c r="F27" s="39" t="str">
        <f>IF(DES_TURMA!$H$5=TRUE,IF(FIS!$G23&lt;$B$3,"x",IF(AND(FIS!$A23&lt;&gt;"",FIS!$G23=""),"xx","")),)</f>
        <v>xx</v>
      </c>
      <c r="G27" s="37" t="str">
        <f>IF(DES_TURMA!$I$5=TRUE,IF(GEO!$G23&lt;$B$3,"x",IF(AND(GEO!$A23&lt;&gt;"",GEO!$G23=""),"xx","")),)</f>
        <v/>
      </c>
      <c r="H27" s="37" t="str">
        <f>IF(DES_TURMA!$J$5=TRUE,IF(HIST!$G23&lt;$B$3,"x",IF(AND(HIST!$A23&lt;&gt;"",HIST!$G23=""),"xx","")),)</f>
        <v/>
      </c>
      <c r="I27" s="37" t="str">
        <f>IF(DES_TURMA!$K$5=TRUE,IF(ESP!$G23&lt;$B$3,"x",IF(AND(ESP!$A23&lt;&gt;"",ESP!$G23=""),"xx","")),)</f>
        <v/>
      </c>
      <c r="J27" s="37" t="str">
        <f>IF(DES_TURMA!$L$5=TRUE,IF(ING!$G23&lt;$B$3,"x",IF(AND(ING!$A23&lt;&gt;"",ING!$G23=""),"xx","")),)</f>
        <v/>
      </c>
      <c r="K27" s="37" t="str">
        <f>IF(DES_TURMA!$M$5=TRUE,IF(LP!$G23&lt;$B$3,"x",IF(AND(LP!$A23&lt;&gt;"",LP!$G23=""),"xx","")),)</f>
        <v>xx</v>
      </c>
      <c r="L27" s="37" t="str">
        <f>IF(DES_TURMA!$N$5=TRUE,IF(MAT!$G23&lt;$B$3,"x",IF(AND(MAT!$A23&lt;&gt;"",MAT!$G23=""),"xx","")),)</f>
        <v>x</v>
      </c>
      <c r="M27" s="39" t="str">
        <f>IF(DES_TURMA!$O$5=TRUE,IF(QUI!$G23&lt;$B$3,"x",IF(AND(QUI!$A23&lt;&gt;"",QUI!$G23=""),"xx","")),)</f>
        <v>xx</v>
      </c>
      <c r="N27" s="39" t="str">
        <f>IF(DES_TURMA!$P$5=TRUE,IF(SOC!$G23&lt;$B$3,"x",IF(AND(SOC!$A23&lt;&gt;"",SOC!$G23=""),"xx","")),)</f>
        <v>xx</v>
      </c>
      <c r="O27" s="156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>x</v>
      </c>
      <c r="P27" s="156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56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#REF!&lt;&gt;"",#REF!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>#REF!</v>
      </c>
      <c r="R27" s="156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57" t="str">
        <f t="shared" si="1"/>
        <v>Dentro</v>
      </c>
    </row>
    <row r="28" ht="15.75" customHeight="1">
      <c r="A28" s="27" t="str">
        <f>ALNS!A24</f>
        <v>Lívia Araújo Farias</v>
      </c>
      <c r="B28" s="29" t="str">
        <f>IF(DES_TURMA!$D$5=TRUE,IF(ART!$G24&lt;$B$3,"x",IF(AND(ART!$A24&lt;&gt;"",ART!$G24=""),"xx","")),)</f>
        <v>xx</v>
      </c>
      <c r="C28" s="29" t="str">
        <f>IF(DES_TURMA!$E$5=TRUE,IF(BIO!G24&lt;$B$3,"x",IF(AND(BIO!A24&lt;&gt;"",BIO!G24=""),"xx","")),)</f>
        <v>x</v>
      </c>
      <c r="D28" s="29" t="str">
        <f>IF(DES_TURMA!$F$5=TRUE,IF(ED_FIS!$G24&lt;$B$3,"x",IF(AND(ED_FIS!$A24&lt;&gt;"",ED_FIS!$G24=""),"xx","")),)</f>
        <v>xx</v>
      </c>
      <c r="E28" s="31" t="str">
        <f>IF(DES_TURMA!$G$5=TRUE,IF(FIL!$G24&lt;$B$3,"x",IF(AND(FIL!$A24&lt;&gt;"",FIL!$G24=""),"xx","")),)</f>
        <v>x</v>
      </c>
      <c r="F28" s="31" t="str">
        <f>IF(DES_TURMA!$H$5=TRUE,IF(FIS!$G24&lt;$B$3,"x",IF(AND(FIS!$A24&lt;&gt;"",FIS!$G24=""),"xx","")),)</f>
        <v>xx</v>
      </c>
      <c r="G28" s="29" t="str">
        <f>IF(DES_TURMA!$I$5=TRUE,IF(GEO!$G24&lt;$B$3,"x",IF(AND(GEO!$A24&lt;&gt;"",GEO!$G24=""),"xx","")),)</f>
        <v/>
      </c>
      <c r="H28" s="29" t="str">
        <f>IF(DES_TURMA!$J$5=TRUE,IF(HIST!$G24&lt;$B$3,"x",IF(AND(HIST!$A24&lt;&gt;"",HIST!$G24=""),"xx","")),)</f>
        <v/>
      </c>
      <c r="I28" s="29" t="str">
        <f>IF(DES_TURMA!$K$5=TRUE,IF(ESP!$G24&lt;$B$3,"x",IF(AND(ESP!$A24&lt;&gt;"",ESP!$G24=""),"xx","")),)</f>
        <v/>
      </c>
      <c r="J28" s="29" t="str">
        <f>IF(DES_TURMA!$L$5=TRUE,IF(ING!$G24&lt;$B$3,"x",IF(AND(ING!$A24&lt;&gt;"",ING!$G24=""),"xx","")),)</f>
        <v/>
      </c>
      <c r="K28" s="29" t="str">
        <f>IF(DES_TURMA!$M$5=TRUE,IF(LP!$G24&lt;$B$3,"x",IF(AND(LP!$A24&lt;&gt;"",LP!$G24=""),"xx","")),)</f>
        <v>xx</v>
      </c>
      <c r="L28" s="29" t="str">
        <f>IF(DES_TURMA!$N$5=TRUE,IF(MAT!$G24&lt;$B$3,"x",IF(AND(MAT!$A24&lt;&gt;"",MAT!$G24=""),"xx","")),)</f>
        <v>xx</v>
      </c>
      <c r="M28" s="31" t="str">
        <f>IF(DES_TURMA!$O$5=TRUE,IF(QUI!$G24&lt;$B$3,"x",IF(AND(QUI!$A24&lt;&gt;"",QUI!$G24=""),"xx","")),)</f>
        <v>xx</v>
      </c>
      <c r="N28" s="31" t="str">
        <f>IF(DES_TURMA!$P$5=TRUE,IF(SOC!$G24&lt;$B$3,"x",IF(AND(SOC!$A24&lt;&gt;"",SOC!$G24=""),"xx","")),)</f>
        <v>xx</v>
      </c>
      <c r="O28" s="156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>x</v>
      </c>
      <c r="P28" s="156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56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56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57" t="str">
        <f t="shared" si="1"/>
        <v>Dentro</v>
      </c>
    </row>
    <row r="29" ht="15.75" customHeight="1">
      <c r="A29" s="35" t="str">
        <f>ALNS!A25</f>
        <v>Luana Rodrigues Guedes da Silva</v>
      </c>
      <c r="B29" s="37" t="str">
        <f>IF(DES_TURMA!$D$5=TRUE,IF(ART!$G25&lt;$B$3,"x",IF(AND(ART!$A25&lt;&gt;"",ART!$G25=""),"xx","")),)</f>
        <v>xx</v>
      </c>
      <c r="C29" s="37" t="str">
        <f>IF(DES_TURMA!$E$5=TRUE,IF(BIO!G25&lt;$B$3,"x",IF(AND(BIO!A25&lt;&gt;"",BIO!G25=""),"xx","")),)</f>
        <v/>
      </c>
      <c r="D29" s="37" t="str">
        <f>IF(DES_TURMA!$F$5=TRUE,IF(ED_FIS!$G25&lt;$B$3,"x",IF(AND(ED_FIS!$A25&lt;&gt;"",ED_FIS!$G25=""),"xx","")),)</f>
        <v>xx</v>
      </c>
      <c r="E29" s="39" t="str">
        <f>IF(DES_TURMA!$G$5=TRUE,IF(FIL!$G25&lt;$B$3,"x",IF(AND(FIL!$A25&lt;&gt;"",FIL!$G25=""),"xx","")),)</f>
        <v/>
      </c>
      <c r="F29" s="39" t="str">
        <f>IF(DES_TURMA!$H$5=TRUE,IF(FIS!$G25&lt;$B$3,"x",IF(AND(FIS!$A25&lt;&gt;"",FIS!$G25=""),"xx","")),)</f>
        <v>xx</v>
      </c>
      <c r="G29" s="37" t="str">
        <f>IF(DES_TURMA!$I$5=TRUE,IF(GEO!$G25&lt;$B$3,"x",IF(AND(GEO!$A25&lt;&gt;"",GEO!$G25=""),"xx","")),)</f>
        <v/>
      </c>
      <c r="H29" s="37" t="str">
        <f>IF(DES_TURMA!$J$5=TRUE,IF(HIST!$G25&lt;$B$3,"x",IF(AND(HIST!$A25&lt;&gt;"",HIST!$G25=""),"xx","")),)</f>
        <v/>
      </c>
      <c r="I29" s="37" t="str">
        <f>IF(DES_TURMA!$K$5=TRUE,IF(ESP!$G25&lt;$B$3,"x",IF(AND(ESP!$A25&lt;&gt;"",ESP!$G25=""),"xx","")),)</f>
        <v/>
      </c>
      <c r="J29" s="37" t="str">
        <f>IF(DES_TURMA!$L$5=TRUE,IF(ING!$G25&lt;$B$3,"x",IF(AND(ING!$A25&lt;&gt;"",ING!$G25=""),"xx","")),)</f>
        <v/>
      </c>
      <c r="K29" s="37" t="str">
        <f>IF(DES_TURMA!$M$5=TRUE,IF(LP!$G25&lt;$B$3,"x",IF(AND(LP!$A25&lt;&gt;"",LP!$G25=""),"xx","")),)</f>
        <v>xx</v>
      </c>
      <c r="L29" s="37" t="str">
        <f>IF(DES_TURMA!$N$5=TRUE,IF(MAT!$G25&lt;$B$3,"x",IF(AND(MAT!$A25&lt;&gt;"",MAT!$G25=""),"xx","")),)</f>
        <v/>
      </c>
      <c r="M29" s="39" t="str">
        <f>IF(DES_TURMA!$O$5=TRUE,IF(QUI!$G25&lt;$B$3,"x",IF(AND(QUI!$A25&lt;&gt;"",QUI!$G25=""),"xx","")),)</f>
        <v>xx</v>
      </c>
      <c r="N29" s="39" t="str">
        <f>IF(DES_TURMA!$P$5=TRUE,IF(SOC!$G25&lt;$B$3,"x",IF(AND(SOC!$A25&lt;&gt;"",SOC!$G25=""),"xx","")),)</f>
        <v>xx</v>
      </c>
      <c r="O29" s="156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/>
      </c>
      <c r="P29" s="156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56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56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57" t="str">
        <f t="shared" si="1"/>
        <v/>
      </c>
    </row>
    <row r="30" ht="15.75" customHeight="1">
      <c r="A30" s="27" t="str">
        <f>ALNS!A26</f>
        <v>Maria Clara de Oliveira Souza</v>
      </c>
      <c r="B30" s="29" t="str">
        <f>IF(DES_TURMA!$D$5=TRUE,IF(ART!$G26&lt;$B$3,"x",IF(AND(ART!$A26&lt;&gt;"",ART!$G26=""),"xx","")),)</f>
        <v>xx</v>
      </c>
      <c r="C30" s="29" t="str">
        <f>IF(DES_TURMA!$E$5=TRUE,IF(BIO!G26&lt;$B$3,"x",IF(AND(BIO!A26&lt;&gt;"",BIO!G26=""),"xx","")),)</f>
        <v/>
      </c>
      <c r="D30" s="29" t="str">
        <f>IF(DES_TURMA!$F$5=TRUE,IF(ED_FIS!$G26&lt;$B$3,"x",IF(AND(ED_FIS!$A26&lt;&gt;"",ED_FIS!$G26=""),"xx","")),)</f>
        <v>xx</v>
      </c>
      <c r="E30" s="31" t="str">
        <f>IF(DES_TURMA!$G$5=TRUE,IF(FIL!$G26&lt;$B$3,"x",IF(AND(FIL!$A26&lt;&gt;"",FIL!$G26=""),"xx","")),)</f>
        <v/>
      </c>
      <c r="F30" s="31" t="str">
        <f>IF(DES_TURMA!$H$5=TRUE,IF(FIS!$G26&lt;$B$3,"x",IF(AND(FIS!$A26&lt;&gt;"",FIS!$G26=""),"xx","")),)</f>
        <v>xx</v>
      </c>
      <c r="G30" s="29" t="str">
        <f>IF(DES_TURMA!$I$5=TRUE,IF(GEO!$G26&lt;$B$3,"x",IF(AND(GEO!$A26&lt;&gt;"",GEO!$G26=""),"xx","")),)</f>
        <v/>
      </c>
      <c r="H30" s="29" t="str">
        <f>IF(DES_TURMA!$J$5=TRUE,IF(HIST!$G26&lt;$B$3,"x",IF(AND(HIST!$A26&lt;&gt;"",HIST!$G26=""),"xx","")),)</f>
        <v/>
      </c>
      <c r="I30" s="29" t="str">
        <f>IF(DES_TURMA!$K$5=TRUE,IF(ESP!$G26&lt;$B$3,"x",IF(AND(ESP!$A26&lt;&gt;"",ESP!$G26=""),"xx","")),)</f>
        <v/>
      </c>
      <c r="J30" s="29" t="str">
        <f>IF(DES_TURMA!$L$5=TRUE,IF(ING!$G26&lt;$B$3,"x",IF(AND(ING!$A26&lt;&gt;"",ING!$G26=""),"xx","")),)</f>
        <v/>
      </c>
      <c r="K30" s="29" t="str">
        <f>IF(DES_TURMA!$M$5=TRUE,IF(LP!$G26&lt;$B$3,"x",IF(AND(LP!$A26&lt;&gt;"",LP!$G26=""),"xx","")),)</f>
        <v>xx</v>
      </c>
      <c r="L30" s="29" t="str">
        <f>IF(DES_TURMA!$N$5=TRUE,IF(MAT!$G26&lt;$B$3,"x",IF(AND(MAT!$A26&lt;&gt;"",MAT!$G26=""),"xx","")),)</f>
        <v/>
      </c>
      <c r="M30" s="31" t="str">
        <f>IF(DES_TURMA!$O$5=TRUE,IF(QUI!$G26&lt;$B$3,"x",IF(AND(QUI!$A26&lt;&gt;"",QUI!$G26=""),"xx","")),)</f>
        <v>xx</v>
      </c>
      <c r="N30" s="31" t="str">
        <f>IF(DES_TURMA!$P$5=TRUE,IF(SOC!$G26&lt;$B$3,"x",IF(AND(SOC!$A26&lt;&gt;"",SOC!$G26=""),"xx","")),)</f>
        <v>xx</v>
      </c>
      <c r="O30" s="156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/>
      </c>
      <c r="P30" s="156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56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56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57" t="str">
        <f t="shared" si="1"/>
        <v/>
      </c>
    </row>
    <row r="31" ht="15.75" customHeight="1">
      <c r="A31" s="35" t="str">
        <f>ALNS!A27</f>
        <v>Maria Eduarda de Castro Reis</v>
      </c>
      <c r="B31" s="37" t="str">
        <f>IF(DES_TURMA!$D$5=TRUE,IF(ART!$G27&lt;$B$3,"x",IF(AND(ART!$A27&lt;&gt;"",ART!$G27=""),"xx","")),)</f>
        <v>xx</v>
      </c>
      <c r="C31" s="37" t="str">
        <f>IF(DES_TURMA!$E$5=TRUE,IF(BIO!G27&lt;$B$3,"x",IF(AND(BIO!A27&lt;&gt;"",BIO!G27=""),"xx","")),)</f>
        <v/>
      </c>
      <c r="D31" s="37" t="str">
        <f>IF(DES_TURMA!$F$5=TRUE,IF(ED_FIS!$G27&lt;$B$3,"x",IF(AND(ED_FIS!$A27&lt;&gt;"",ED_FIS!$G27=""),"xx","")),)</f>
        <v>xx</v>
      </c>
      <c r="E31" s="39" t="str">
        <f>IF(DES_TURMA!$G$5=TRUE,IF(FIL!$G27&lt;$B$3,"x",IF(AND(FIL!$A27&lt;&gt;"",FIL!$G27=""),"xx","")),)</f>
        <v/>
      </c>
      <c r="F31" s="39" t="str">
        <f>IF(DES_TURMA!$H$5=TRUE,IF(FIS!$G27&lt;$B$3,"x",IF(AND(FIS!$A27&lt;&gt;"",FIS!$G27=""),"xx","")),)</f>
        <v>xx</v>
      </c>
      <c r="G31" s="37" t="str">
        <f>IF(DES_TURMA!$I$5=TRUE,IF(GEO!$G27&lt;$B$3,"x",IF(AND(GEO!$A27&lt;&gt;"",GEO!$G27=""),"xx","")),)</f>
        <v/>
      </c>
      <c r="H31" s="37" t="str">
        <f>IF(DES_TURMA!$J$5=TRUE,IF(HIST!$G27&lt;$B$3,"x",IF(AND(HIST!$A27&lt;&gt;"",HIST!$G27=""),"xx","")),)</f>
        <v/>
      </c>
      <c r="I31" s="37" t="str">
        <f>IF(DES_TURMA!$K$5=TRUE,IF(ESP!$G27&lt;$B$3,"x",IF(AND(ESP!$A27&lt;&gt;"",ESP!$G27=""),"xx","")),)</f>
        <v/>
      </c>
      <c r="J31" s="37" t="str">
        <f>IF(DES_TURMA!$L$5=TRUE,IF(ING!$G27&lt;$B$3,"x",IF(AND(ING!$A27&lt;&gt;"",ING!$G27=""),"xx","")),)</f>
        <v/>
      </c>
      <c r="K31" s="37" t="str">
        <f>IF(DES_TURMA!$M$5=TRUE,IF(LP!$G27&lt;$B$3,"x",IF(AND(LP!$A27&lt;&gt;"",LP!$G27=""),"xx","")),)</f>
        <v>xx</v>
      </c>
      <c r="L31" s="37" t="str">
        <f>IF(DES_TURMA!$N$5=TRUE,IF(MAT!$G27&lt;$B$3,"x",IF(AND(MAT!$A27&lt;&gt;"",MAT!$G27=""),"xx","")),)</f>
        <v>x</v>
      </c>
      <c r="M31" s="39" t="str">
        <f>IF(DES_TURMA!$O$5=TRUE,IF(QUI!$G27&lt;$B$3,"x",IF(AND(QUI!$A27&lt;&gt;"",QUI!$G27=""),"xx","")),)</f>
        <v>xx</v>
      </c>
      <c r="N31" s="39" t="str">
        <f>IF(DES_TURMA!$P$5=TRUE,IF(SOC!$G27&lt;$B$3,"x",IF(AND(SOC!$A27&lt;&gt;"",SOC!$G27=""),"xx","")),)</f>
        <v>xx</v>
      </c>
      <c r="O31" s="156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>x</v>
      </c>
      <c r="P31" s="156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56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56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57" t="str">
        <f t="shared" si="1"/>
        <v>Dentro</v>
      </c>
    </row>
    <row r="32" ht="15.75" customHeight="1">
      <c r="A32" s="27" t="str">
        <f>ALNS!A28</f>
        <v>Maria Fernanda Pires de Farias</v>
      </c>
      <c r="B32" s="29" t="str">
        <f>IF(DES_TURMA!$D$5=TRUE,IF(ART!$G28&lt;$B$3,"x",IF(AND(ART!$A28&lt;&gt;"",ART!$G28=""),"xx","")),)</f>
        <v>xx</v>
      </c>
      <c r="C32" s="29" t="str">
        <f>IF(DES_TURMA!$E$5=TRUE,IF(BIO!G28&lt;$B$3,"x",IF(AND(BIO!A28&lt;&gt;"",BIO!G28=""),"xx","")),)</f>
        <v/>
      </c>
      <c r="D32" s="29" t="str">
        <f>IF(DES_TURMA!$F$5=TRUE,IF(ED_FIS!$G28&lt;$B$3,"x",IF(AND(ED_FIS!$A28&lt;&gt;"",ED_FIS!$G28=""),"xx","")),)</f>
        <v>xx</v>
      </c>
      <c r="E32" s="31" t="str">
        <f>IF(DES_TURMA!$G$5=TRUE,IF(FIL!$G28&lt;$B$3,"x",IF(AND(FIL!$A28&lt;&gt;"",FIL!$G28=""),"xx","")),)</f>
        <v/>
      </c>
      <c r="F32" s="31" t="str">
        <f>IF(DES_TURMA!$H$5=TRUE,IF(FIS!$G28&lt;$B$3,"x",IF(AND(FIS!$A28&lt;&gt;"",FIS!$G28=""),"xx","")),)</f>
        <v>xx</v>
      </c>
      <c r="G32" s="29" t="str">
        <f>IF(DES_TURMA!$I$5=TRUE,IF(GEO!$G28&lt;$B$3,"x",IF(AND(GEO!$A28&lt;&gt;"",GEO!$G28=""),"xx","")),)</f>
        <v/>
      </c>
      <c r="H32" s="29" t="str">
        <f>IF(DES_TURMA!$J$5=TRUE,IF(HIST!$G28&lt;$B$3,"x",IF(AND(HIST!$A28&lt;&gt;"",HIST!$G28=""),"xx","")),)</f>
        <v/>
      </c>
      <c r="I32" s="29" t="str">
        <f>IF(DES_TURMA!$K$5=TRUE,IF(ESP!$G28&lt;$B$3,"x",IF(AND(ESP!$A28&lt;&gt;"",ESP!$G28=""),"xx","")),)</f>
        <v/>
      </c>
      <c r="J32" s="29" t="str">
        <f>IF(DES_TURMA!$L$5=TRUE,IF(ING!$G28&lt;$B$3,"x",IF(AND(ING!$A28&lt;&gt;"",ING!$G28=""),"xx","")),)</f>
        <v/>
      </c>
      <c r="K32" s="29" t="str">
        <f>IF(DES_TURMA!$M$5=TRUE,IF(LP!$G28&lt;$B$3,"x",IF(AND(LP!$A28&lt;&gt;"",LP!$G28=""),"xx","")),)</f>
        <v>xx</v>
      </c>
      <c r="L32" s="29" t="str">
        <f>IF(DES_TURMA!$N$5=TRUE,IF(MAT!$G28&lt;$B$3,"x",IF(AND(MAT!$A28&lt;&gt;"",MAT!$G28=""),"xx","")),)</f>
        <v/>
      </c>
      <c r="M32" s="31" t="str">
        <f>IF(DES_TURMA!$O$5=TRUE,IF(QUI!$G28&lt;$B$3,"x",IF(AND(QUI!$A28&lt;&gt;"",QUI!$G28=""),"xx","")),)</f>
        <v>xx</v>
      </c>
      <c r="N32" s="31" t="str">
        <f>IF(DES_TURMA!$P$5=TRUE,IF(SOC!$G28&lt;$B$3,"x",IF(AND(SOC!$A28&lt;&gt;"",SOC!$G28=""),"xx","")),)</f>
        <v>xx</v>
      </c>
      <c r="O32" s="156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/>
      </c>
      <c r="P32" s="156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56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56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57" t="str">
        <f t="shared" si="1"/>
        <v/>
      </c>
    </row>
    <row r="33" ht="15.75" customHeight="1">
      <c r="A33" s="35" t="str">
        <f>ALNS!A29</f>
        <v>Maria Helena Rodrigues de Oliveira</v>
      </c>
      <c r="B33" s="37" t="str">
        <f>IF(DES_TURMA!$D$5=TRUE,IF(ART!$G29&lt;$B$3,"x",IF(AND(ART!$A29&lt;&gt;"",ART!$G29=""),"xx","")),)</f>
        <v>xx</v>
      </c>
      <c r="C33" s="37" t="str">
        <f>IF(DES_TURMA!$E$5=TRUE,IF(BIO!G29&lt;$B$3,"x",IF(AND(BIO!A29&lt;&gt;"",BIO!G29=""),"xx","")),)</f>
        <v/>
      </c>
      <c r="D33" s="37" t="str">
        <f>IF(DES_TURMA!$F$5=TRUE,IF(ED_FIS!$G29&lt;$B$3,"x",IF(AND(ED_FIS!$A29&lt;&gt;"",ED_FIS!$G29=""),"xx","")),)</f>
        <v>xx</v>
      </c>
      <c r="E33" s="39" t="str">
        <f>IF(DES_TURMA!$G$5=TRUE,IF(FIL!$G29&lt;$B$3,"x",IF(AND(FIL!$A29&lt;&gt;"",FIL!$G29=""),"xx","")),)</f>
        <v/>
      </c>
      <c r="F33" s="39" t="str">
        <f>IF(DES_TURMA!$H$5=TRUE,IF(FIS!$G29&lt;$B$3,"x",IF(AND(FIS!$A29&lt;&gt;"",FIS!$G29=""),"xx","")),)</f>
        <v>xx</v>
      </c>
      <c r="G33" s="37" t="str">
        <f>IF(DES_TURMA!$I$5=TRUE,IF(GEO!$G29&lt;$B$3,"x",IF(AND(GEO!$A29&lt;&gt;"",GEO!$G29=""),"xx","")),)</f>
        <v/>
      </c>
      <c r="H33" s="37" t="str">
        <f>IF(DES_TURMA!$J$5=TRUE,IF(HIST!$G29&lt;$B$3,"x",IF(AND(HIST!$A29&lt;&gt;"",HIST!$G29=""),"xx","")),)</f>
        <v/>
      </c>
      <c r="I33" s="37" t="str">
        <f>IF(DES_TURMA!$K$5=TRUE,IF(ESP!$G29&lt;$B$3,"x",IF(AND(ESP!$A29&lt;&gt;"",ESP!$G29=""),"xx","")),)</f>
        <v/>
      </c>
      <c r="J33" s="37" t="str">
        <f>IF(DES_TURMA!$L$5=TRUE,IF(ING!$G29&lt;$B$3,"x",IF(AND(ING!$A29&lt;&gt;"",ING!$G29=""),"xx","")),)</f>
        <v/>
      </c>
      <c r="K33" s="37" t="str">
        <f>IF(DES_TURMA!$M$5=TRUE,IF(LP!$G29&lt;$B$3,"x",IF(AND(LP!$A29&lt;&gt;"",LP!$G29=""),"xx","")),)</f>
        <v>xx</v>
      </c>
      <c r="L33" s="37" t="str">
        <f>IF(DES_TURMA!$N$5=TRUE,IF(MAT!$G29&lt;$B$3,"x",IF(AND(MAT!$A29&lt;&gt;"",MAT!$G29=""),"xx","")),)</f>
        <v>x</v>
      </c>
      <c r="M33" s="39" t="str">
        <f>IF(DES_TURMA!$O$5=TRUE,IF(QUI!$G29&lt;$B$3,"x",IF(AND(QUI!$A29&lt;&gt;"",QUI!$G29=""),"xx","")),)</f>
        <v>xx</v>
      </c>
      <c r="N33" s="39" t="str">
        <f>IF(DES_TURMA!$P$5=TRUE,IF(SOC!$G29&lt;$B$3,"x",IF(AND(SOC!$A29&lt;&gt;"",SOC!$G29=""),"xx","")),)</f>
        <v>xx</v>
      </c>
      <c r="O33" s="156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56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56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56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57" t="str">
        <f t="shared" si="1"/>
        <v>Dentro</v>
      </c>
    </row>
    <row r="34" ht="15.75" customHeight="1">
      <c r="A34" s="27" t="str">
        <f>ALNS!A30</f>
        <v>Maria Heloisa Ferreira dos Santos</v>
      </c>
      <c r="B34" s="29" t="str">
        <f>IF(DES_TURMA!$D$5=TRUE,IF(ART!$G30&lt;$B$3,"x",IF(AND(ART!$A30&lt;&gt;"",ART!$G30=""),"xx","")),)</f>
        <v>xx</v>
      </c>
      <c r="C34" s="29" t="str">
        <f>IF(DES_TURMA!$E$5=TRUE,IF(BIO!G30&lt;$B$3,"x",IF(AND(BIO!A30&lt;&gt;"",BIO!G30=""),"xx","")),)</f>
        <v/>
      </c>
      <c r="D34" s="29" t="str">
        <f>IF(DES_TURMA!$F$5=TRUE,IF(ED_FIS!$G30&lt;$B$3,"x",IF(AND(ED_FIS!$A30&lt;&gt;"",ED_FIS!$G30=""),"xx","")),)</f>
        <v>xx</v>
      </c>
      <c r="E34" s="31" t="str">
        <f>IF(DES_TURMA!$G$5=TRUE,IF(FIL!$G30&lt;$B$3,"x",IF(AND(FIL!$A30&lt;&gt;"",FIL!$G30=""),"xx","")),)</f>
        <v/>
      </c>
      <c r="F34" s="31" t="str">
        <f>IF(DES_TURMA!$H$5=TRUE,IF(FIS!$G30&lt;$B$3,"x",IF(AND(FIS!$A30&lt;&gt;"",FIS!$G30=""),"xx","")),)</f>
        <v>xx</v>
      </c>
      <c r="G34" s="29" t="str">
        <f>IF(DES_TURMA!$I$5=TRUE,IF(GEO!$G30&lt;$B$3,"x",IF(AND(GEO!$A30&lt;&gt;"",GEO!$G30=""),"xx","")),)</f>
        <v/>
      </c>
      <c r="H34" s="29" t="str">
        <f>IF(DES_TURMA!$J$5=TRUE,IF(HIST!$G30&lt;$B$3,"x",IF(AND(HIST!$A30&lt;&gt;"",HIST!$G30=""),"xx","")),)</f>
        <v/>
      </c>
      <c r="I34" s="29" t="str">
        <f>IF(DES_TURMA!$K$5=TRUE,IF(ESP!$G30&lt;$B$3,"x",IF(AND(ESP!$A30&lt;&gt;"",ESP!$G30=""),"xx","")),)</f>
        <v/>
      </c>
      <c r="J34" s="29" t="str">
        <f>IF(DES_TURMA!$L$5=TRUE,IF(ING!$G30&lt;$B$3,"x",IF(AND(ING!$A30&lt;&gt;"",ING!$G30=""),"xx","")),)</f>
        <v/>
      </c>
      <c r="K34" s="29" t="str">
        <f>IF(DES_TURMA!$M$5=TRUE,IF(LP!$G30&lt;$B$3,"x",IF(AND(LP!$A30&lt;&gt;"",LP!$G30=""),"xx","")),)</f>
        <v>xx</v>
      </c>
      <c r="L34" s="29" t="str">
        <f>IF(DES_TURMA!$N$5=TRUE,IF(MAT!$G30&lt;$B$3,"x",IF(AND(MAT!$A30&lt;&gt;"",MAT!$G30=""),"xx","")),)</f>
        <v>x</v>
      </c>
      <c r="M34" s="31" t="str">
        <f>IF(DES_TURMA!$O$5=TRUE,IF(QUI!$G30&lt;$B$3,"x",IF(AND(QUI!$A30&lt;&gt;"",QUI!$G30=""),"xx","")),)</f>
        <v>xx</v>
      </c>
      <c r="N34" s="31" t="str">
        <f>IF(DES_TURMA!$P$5=TRUE,IF(SOC!$G30&lt;$B$3,"x",IF(AND(SOC!$A30&lt;&gt;"",SOC!$G30=""),"xx","")),)</f>
        <v>xx</v>
      </c>
      <c r="O34" s="156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>x</v>
      </c>
      <c r="P34" s="156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56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56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57" t="str">
        <f t="shared" si="1"/>
        <v>Dentro</v>
      </c>
    </row>
    <row r="35" ht="15.75" customHeight="1">
      <c r="A35" s="35" t="str">
        <f>ALNS!A31</f>
        <v>Maria Laura Santros Ferreira</v>
      </c>
      <c r="B35" s="37" t="str">
        <f>IF(DES_TURMA!$D$5=TRUE,IF(ART!$G31&lt;$B$3,"x",IF(AND(ART!$A31&lt;&gt;"",ART!$G31=""),"xx","")),)</f>
        <v>xx</v>
      </c>
      <c r="C35" s="37" t="str">
        <f>IF(DES_TURMA!$E$5=TRUE,IF(BIO!G31&lt;$B$3,"x",IF(AND(BIO!A31&lt;&gt;"",BIO!G31=""),"xx","")),)</f>
        <v/>
      </c>
      <c r="D35" s="37" t="str">
        <f>IF(DES_TURMA!$F$5=TRUE,IF(ED_FIS!$G31&lt;$B$3,"x",IF(AND(ED_FIS!$A31&lt;&gt;"",ED_FIS!$G31=""),"xx","")),)</f>
        <v>xx</v>
      </c>
      <c r="E35" s="39" t="str">
        <f>IF(DES_TURMA!$G$5=TRUE,IF(FIL!$G31&lt;$B$3,"x",IF(AND(FIL!$A31&lt;&gt;"",FIL!$G31=""),"xx","")),)</f>
        <v/>
      </c>
      <c r="F35" s="39" t="str">
        <f>IF(DES_TURMA!$H$5=TRUE,IF(FIS!$G31&lt;$B$3,"x",IF(AND(FIS!$A31&lt;&gt;"",FIS!$G31=""),"xx","")),)</f>
        <v>xx</v>
      </c>
      <c r="G35" s="37" t="str">
        <f>IF(DES_TURMA!$I$5=TRUE,IF(GEO!$G31&lt;$B$3,"x",IF(AND(GEO!$A31&lt;&gt;"",GEO!$G31=""),"xx","")),)</f>
        <v/>
      </c>
      <c r="H35" s="37" t="str">
        <f>IF(DES_TURMA!$J$5=TRUE,IF(HIST!$G31&lt;$B$3,"x",IF(AND(HIST!$A31&lt;&gt;"",HIST!$G31=""),"xx","")),)</f>
        <v/>
      </c>
      <c r="I35" s="37" t="str">
        <f>IF(DES_TURMA!$K$5=TRUE,IF(ESP!$G31&lt;$B$3,"x",IF(AND(ESP!$A31&lt;&gt;"",ESP!$G31=""),"xx","")),)</f>
        <v/>
      </c>
      <c r="J35" s="37" t="str">
        <f>IF(DES_TURMA!$L$5=TRUE,IF(ING!$G31&lt;$B$3,"x",IF(AND(ING!$A31&lt;&gt;"",ING!$G31=""),"xx","")),)</f>
        <v/>
      </c>
      <c r="K35" s="37" t="str">
        <f>IF(DES_TURMA!$M$5=TRUE,IF(LP!$G31&lt;$B$3,"x",IF(AND(LP!$A31&lt;&gt;"",LP!$G31=""),"xx","")),)</f>
        <v>xx</v>
      </c>
      <c r="L35" s="37" t="str">
        <f>IF(DES_TURMA!$N$5=TRUE,IF(MAT!$G31&lt;$B$3,"x",IF(AND(MAT!$A31&lt;&gt;"",MAT!$G31=""),"xx","")),)</f>
        <v>x</v>
      </c>
      <c r="M35" s="39" t="str">
        <f>IF(DES_TURMA!$O$5=TRUE,IF(QUI!$G31&lt;$B$3,"x",IF(AND(QUI!$A31&lt;&gt;"",QUI!$G31=""),"xx","")),)</f>
        <v>xx</v>
      </c>
      <c r="N35" s="39" t="str">
        <f>IF(DES_TURMA!$P$5=TRUE,IF(SOC!$G31&lt;$B$3,"x",IF(AND(SOC!$A31&lt;&gt;"",SOC!$G31=""),"xx","")),)</f>
        <v>xx</v>
      </c>
      <c r="O35" s="156" t="str">
        <f>IF(OR(AND(ART!$B31&lt;&gt;"",ART!$B31&lt;$B$3,DES_TURMA!$D$5=TRUE),AND(BIO!$B30&lt;&gt;"",BIO!$B30&lt;$B$3,DES_TURMA!$E$5=TRUE),AND(ED_FIS!$B31&lt;&gt;"",ED_FIS!$B31&lt;$B$3,DES_TURMA!$F$5=TRUE),AND(FIL!$B31&lt;&gt;"",FIL!$B31&lt;$B$3,DES_TURMA!$G$5=TRUE),AND(FIS!$B31&lt;&gt;"",FIS!$B31&lt;$B$3,DES_TURMA!$H$5=TRUE),AND(GEO!$B31&lt;&gt;"",GEO!$B31&lt;$B$3,DES_TURMA!$I$5=TRUE),AND(HIST!$B31&lt;&gt;"",HIST!$B31&lt;$B$3,DES_TURMA!$J$5=TRUE),AND(ESP!$B31&lt;&gt;"",ESP!$B31&lt;$B$3,DES_TURMA!$K$5=TRUE),AND(ING!$B31&lt;&gt;"",ING!$B31&lt;$B$3,DES_TURMA!$L$5=TRUE),AND(LP!$B31&lt;&gt;"",LP!$B31&lt;$B$3,DES_TURMA!$M$5=TRUE),AND(MAT!$B31&lt;&gt;"",MAT!$B31&lt;$B$3,DES_TURMA!$N$5=TRUE),AND(QUI!$B31&lt;&gt;"",QUI!$B31&lt;$B$3,DES_TURMA!$O$5=TRUE),AND(SOC!$B31&lt;&gt;"",SOC!$B31&lt;$B$3,DES_TURMA!$P$5=TRUE)),"x",)</f>
        <v>x</v>
      </c>
      <c r="P35" s="156" t="str">
        <f>IF(OR(AND(ART!$C31&lt;&gt;"",ART!$C31&lt;$B$3,DES_TURMA!$D$5=TRUE),AND(BIO!$C31&lt;&gt;"",BIO!$C31&lt;$B$3,DES_TURMA!$E$5=TRUE),AND(ED_FIS!$C31&lt;&gt;"",ED_FIS!$C31&lt;$B$3,DES_TURMA!$F$5=TRUE),AND(FIL!$C31&lt;&gt;"",FIL!$C31&lt;$B$3,DES_TURMA!$G$5=TRUE),AND(FIS!$C31&lt;&gt;"",FIS!$C31&lt;$B$3,DES_TURMA!$H$5=TRUE),AND(GEO!$C31&lt;&gt;"",GEO!$C31&lt;$B$3,DES_TURMA!$I$5=TRUE),AND(HIST!$C31&lt;&gt;"",HIST!$C31&lt;$B$3,DES_TURMA!$J$5=TRUE),AND(ESP!$C31&lt;&gt;"",ESP!$C31&lt;$B$3,DES_TURMA!$K$5=TRUE),AND(ING!$C31&lt;&gt;"",ING!$C31&lt;$B$3,DES_TURMA!$L$5=TRUE),AND(LP!$C31&lt;&gt;"",LP!$C31&lt;$B$3,DES_TURMA!$M$5=TRUE),AND(MAT!$C31&lt;&gt;"",MAT!$C31&lt;$B$3,DES_TURMA!$N$5=TRUE),AND(QUI!$C31&lt;&gt;"",QUI!$C31&lt;$B$3,DES_TURMA!$O$5=TRUE),AND(SOC!$C31&lt;&gt;"",SOC!$C31&lt;$B$3,DES_TURMA!$P$5=TRUE)),"x",)</f>
        <v/>
      </c>
      <c r="Q35" s="156" t="str">
        <f>IF(OR(AND(ART!$D31&lt;&gt;"",ART!$D31&lt;$B$3,DES_TURMA!$D$5=TRUE),AND(BIO!$D31&lt;&gt;"",BIO!$D31&lt;$B$3,DES_TURMA!$E$5=TRUE),AND(ED_FIS!$D31&lt;&gt;"",ED_FIS!$D31&lt;$B$3,DES_TURMA!$F$5=TRUE),AND(FIL!$D31&lt;&gt;"",FIL!$D31&lt;$B$3,DES_TURMA!$G$5=TRUE),AND(FIS!$D31&lt;&gt;"",FIS!$D31&lt;$B$3,DES_TURMA!$H$5=TRUE),AND(GEO!$D31&lt;&gt;"",GEO!$D31&lt;$B$3,DES_TURMA!$I$5=TRUE),AND(HIST!$D31&lt;&gt;"",HIST!$D31&lt;$B$3,DES_TURMA!$J$5=TRUE),AND(ESP!$D31&lt;&gt;"",ESP!$D31&lt;$B$3,DES_TURMA!$K$5=TRUE),AND(ING!$D31&lt;&gt;"",ING!$D31&lt;$B$3,DES_TURMA!$L$5=TRUE),AND(LP!$D31&lt;&gt;"",LP!$D31&lt;$B$3,DES_TURMA!$M$5=TRUE),AND(MAT!$D31&lt;&gt;"",MAT!$D31&lt;$B$3,DES_TURMA!$N$5=TRUE),AND(QUI!$D31&lt;&gt;"",QUI!$D31&lt;$B$3,DES_TURMA!$O$5=TRUE),AND(SOC!$D31&lt;&gt;"",SOC!$D31&lt;$B$3,DES_TURMA!$P$5=TRUE)),"x",)</f>
        <v/>
      </c>
      <c r="R35" s="156" t="str">
        <f>IF(OR(AND(ART!$E31&lt;&gt;"",ART!$E31&lt;$B$3,DES_TURMA!$D$5=TRUE),AND(BIO!$E31&lt;&gt;"",BIO!$E31&lt;$B$3,DES_TURMA!$E$5=TRUE),AND(ED_FIS!$E31&lt;&gt;"",ED_FIS!$E31&lt;$B$3,DES_TURMA!$F$5=TRUE),AND(FIL!$E31&lt;&gt;"",FIL!$E31&lt;$B$3,DES_TURMA!$G$5=TRUE),AND(FIS!$E31&lt;&gt;"",FIS!$E31&lt;$B$3,DES_TURMA!$H$5=TRUE),AND(GEO!$E31&lt;&gt;"",GEO!$E31&lt;$B$3,DES_TURMA!$I$5=TRUE),AND(HIST!$E31&lt;&gt;"",HIST!$E31&lt;$B$3,DES_TURMA!$J$5=TRUE),AND(ESP!$E31&lt;&gt;"",ESP!$E31&lt;$B$3,DES_TURMA!$K$5=TRUE),AND(ING!$E31&lt;&gt;"",ING!$E31&lt;$B$3,DES_TURMA!$L$5=TRUE),AND(LP!$E31&lt;&gt;"",LP!$E31&lt;$B$3,DES_TURMA!$M$5=TRUE),AND(MAT!$E31&lt;&gt;"",MAT!$E31&lt;$B$3,DES_TURMA!$N$5=TRUE),AND(QUI!$E31&lt;&gt;"",QUI!$E31&lt;$B$3,DES_TURMA!$O$5=TRUE),AND(SOC!$E31&lt;&gt;"",SOC!$E31&lt;$B$3,DES_TURMA!$P$5=TRUE)),"x",)</f>
        <v/>
      </c>
      <c r="S35" s="157" t="str">
        <f t="shared" si="1"/>
        <v>Dentro</v>
      </c>
    </row>
    <row r="36" ht="15.75" customHeight="1">
      <c r="A36" s="27" t="str">
        <f>ALNS!A32</f>
        <v>Mariana Carvalho Silva Farias</v>
      </c>
      <c r="B36" s="29" t="str">
        <f>IF(DES_TURMA!$D$5=TRUE,IF(ART!$G32&lt;$B$3,"x",IF(AND(ART!$A32&lt;&gt;"",ART!$G32=""),"xx","")),)</f>
        <v>xx</v>
      </c>
      <c r="C36" s="29" t="str">
        <f>IF(DES_TURMA!$E$5=TRUE,IF(BIO!G32&lt;$B$3,"x",IF(AND(BIO!A32&lt;&gt;"",BIO!G32=""),"xx","")),)</f>
        <v>x</v>
      </c>
      <c r="D36" s="29" t="str">
        <f>IF(DES_TURMA!$F$5=TRUE,IF(ED_FIS!$G32&lt;$B$3,"x",IF(AND(ED_FIS!$A32&lt;&gt;"",ED_FIS!$G32=""),"xx","")),)</f>
        <v>xx</v>
      </c>
      <c r="E36" s="31" t="str">
        <f>IF(DES_TURMA!$G$5=TRUE,IF(FIL!$G32&lt;$B$3,"x",IF(AND(FIL!$A32&lt;&gt;"",FIL!$G32=""),"xx","")),)</f>
        <v>x</v>
      </c>
      <c r="F36" s="31" t="str">
        <f>IF(DES_TURMA!$H$5=TRUE,IF(FIS!$G32&lt;$B$3,"x",IF(AND(FIS!$A32&lt;&gt;"",FIS!$G32=""),"xx","")),)</f>
        <v>xx</v>
      </c>
      <c r="G36" s="29" t="str">
        <f>IF(DES_TURMA!$I$5=TRUE,IF(GEO!$G32&lt;$B$3,"x",IF(AND(GEO!$A32&lt;&gt;"",GEO!$G32=""),"xx","")),)</f>
        <v/>
      </c>
      <c r="H36" s="29" t="str">
        <f>IF(DES_TURMA!$J$5=TRUE,IF(HIST!$G32&lt;$B$3,"x",IF(AND(HIST!$A32&lt;&gt;"",HIST!$G32=""),"xx","")),)</f>
        <v/>
      </c>
      <c r="I36" s="29" t="str">
        <f>IF(DES_TURMA!$K$5=TRUE,IF(ESP!$G32&lt;$B$3,"x",IF(AND(ESP!$A32&lt;&gt;"",ESP!$G32=""),"xx","")),)</f>
        <v/>
      </c>
      <c r="J36" s="29" t="str">
        <f>IF(DES_TURMA!$L$5=TRUE,IF(ING!$G32&lt;$B$3,"x",IF(AND(ING!$A32&lt;&gt;"",ING!$G32=""),"xx","")),)</f>
        <v/>
      </c>
      <c r="K36" s="29" t="str">
        <f>IF(DES_TURMA!$M$5=TRUE,IF(LP!$G32&lt;$B$3,"x",IF(AND(LP!$A32&lt;&gt;"",LP!$G32=""),"xx","")),)</f>
        <v>xx</v>
      </c>
      <c r="L36" s="29" t="str">
        <f>IF(DES_TURMA!$N$5=TRUE,IF(MAT!$G32&lt;$B$3,"x",IF(AND(MAT!$A32&lt;&gt;"",MAT!$G32=""),"xx","")),)</f>
        <v>x</v>
      </c>
      <c r="M36" s="31" t="str">
        <f>IF(DES_TURMA!$O$5=TRUE,IF(QUI!$G32&lt;$B$3,"x",IF(AND(QUI!$A32&lt;&gt;"",QUI!$G32=""),"xx","")),)</f>
        <v>xx</v>
      </c>
      <c r="N36" s="31" t="str">
        <f>IF(DES_TURMA!$P$5=TRUE,IF(SOC!$G32&lt;$B$3,"x",IF(AND(SOC!$A32&lt;&gt;"",SOC!$G32=""),"xx","")),)</f>
        <v>xx</v>
      </c>
      <c r="O36" s="156" t="str">
        <f>IF(OR(AND(ART!$B32&lt;&gt;"",ART!$B32&lt;$B$3,DES_TURMA!$D$5=TRUE),AND(BIO!$B31&lt;&gt;"",BIO!$B31&lt;$B$3,DES_TURMA!$E$5=TRUE),AND(ED_FIS!$B32&lt;&gt;"",ED_FIS!$B32&lt;$B$3,DES_TURMA!$F$5=TRUE),AND(FIL!$B32&lt;&gt;"",FIL!$B32&lt;$B$3,DES_TURMA!$G$5=TRUE),AND(FIS!$B32&lt;&gt;"",FIS!$B32&lt;$B$3,DES_TURMA!$H$5=TRUE),AND(GEO!$B32&lt;&gt;"",GEO!$B32&lt;$B$3,DES_TURMA!$I$5=TRUE),AND(HIST!$B32&lt;&gt;"",HIST!$B32&lt;$B$3,DES_TURMA!$J$5=TRUE),AND(ESP!$B32&lt;&gt;"",ESP!$B32&lt;$B$3,DES_TURMA!$K$5=TRUE),AND(ING!$B32&lt;&gt;"",ING!$B32&lt;$B$3,DES_TURMA!$L$5=TRUE),AND(LP!$B32&lt;&gt;"",LP!$B32&lt;$B$3,DES_TURMA!$M$5=TRUE),AND(MAT!$B32&lt;&gt;"",MAT!$B32&lt;$B$3,DES_TURMA!$N$5=TRUE),AND(QUI!$B32&lt;&gt;"",QUI!$B32&lt;$B$3,DES_TURMA!$O$5=TRUE),AND(SOC!$B32&lt;&gt;"",SOC!$B32&lt;$B$3,DES_TURMA!$P$5=TRUE)),"x",)</f>
        <v>x</v>
      </c>
      <c r="P36" s="156" t="str">
        <f>IF(OR(AND(ART!$C32&lt;&gt;"",ART!$C32&lt;$B$3,DES_TURMA!$D$5=TRUE),AND(BIO!$C32&lt;&gt;"",BIO!$C32&lt;$B$3,DES_TURMA!$E$5=TRUE),AND(ED_FIS!$C32&lt;&gt;"",ED_FIS!$C32&lt;$B$3,DES_TURMA!$F$5=TRUE),AND(FIL!$C32&lt;&gt;"",FIL!$C32&lt;$B$3,DES_TURMA!$G$5=TRUE),AND(FIS!$C32&lt;&gt;"",FIS!$C32&lt;$B$3,DES_TURMA!$H$5=TRUE),AND(GEO!$C32&lt;&gt;"",GEO!$C32&lt;$B$3,DES_TURMA!$I$5=TRUE),AND(HIST!$C32&lt;&gt;"",HIST!$C32&lt;$B$3,DES_TURMA!$J$5=TRUE),AND(ESP!$C32&lt;&gt;"",ESP!$C32&lt;$B$3,DES_TURMA!$K$5=TRUE),AND(ING!$C32&lt;&gt;"",ING!$C32&lt;$B$3,DES_TURMA!$L$5=TRUE),AND(LP!$C32&lt;&gt;"",LP!$C32&lt;$B$3,DES_TURMA!$M$5=TRUE),AND(MAT!$C32&lt;&gt;"",MAT!$C32&lt;$B$3,DES_TURMA!$N$5=TRUE),AND(QUI!$C32&lt;&gt;"",QUI!$C32&lt;$B$3,DES_TURMA!$O$5=TRUE),AND(SOC!$C32&lt;&gt;"",SOC!$C32&lt;$B$3,DES_TURMA!$P$5=TRUE)),"x",)</f>
        <v/>
      </c>
      <c r="Q36" s="156" t="str">
        <f>IF(OR(AND(ART!$D32&lt;&gt;"",ART!$D32&lt;$B$3,DES_TURMA!$D$5=TRUE),AND(BIO!$D32&lt;&gt;"",BIO!$D32&lt;$B$3,DES_TURMA!$E$5=TRUE),AND(ED_FIS!$D32&lt;&gt;"",ED_FIS!$D32&lt;$B$3,DES_TURMA!$F$5=TRUE),AND(FIL!$D32&lt;&gt;"",FIL!$D32&lt;$B$3,DES_TURMA!$G$5=TRUE),AND(FIS!$D32&lt;&gt;"",FIS!$D32&lt;$B$3,DES_TURMA!$H$5=TRUE),AND(GEO!$D32&lt;&gt;"",GEO!$D32&lt;$B$3,DES_TURMA!$I$5=TRUE),AND(HIST!$D32&lt;&gt;"",HIST!$D32&lt;$B$3,DES_TURMA!$J$5=TRUE),AND(ESP!$D32&lt;&gt;"",ESP!$D32&lt;$B$3,DES_TURMA!$K$5=TRUE),AND(ING!$D32&lt;&gt;"",ING!$D32&lt;$B$3,DES_TURMA!$L$5=TRUE),AND(LP!$D32&lt;&gt;"",LP!$D32&lt;$B$3,DES_TURMA!$M$5=TRUE),AND(MAT!$D32&lt;&gt;"",MAT!$D32&lt;$B$3,DES_TURMA!$N$5=TRUE),AND(QUI!$D32&lt;&gt;"",QUI!$D32&lt;$B$3,DES_TURMA!$O$5=TRUE),AND(SOC!$D32&lt;&gt;"",SOC!$D32&lt;$B$3,DES_TURMA!$P$5=TRUE)),"x",)</f>
        <v/>
      </c>
      <c r="R36" s="156" t="str">
        <f>IF(OR(AND(ART!$E32&lt;&gt;"",ART!$E32&lt;$B$3,DES_TURMA!$D$5=TRUE),AND(BIO!$E32&lt;&gt;"",BIO!$E32&lt;$B$3,DES_TURMA!$E$5=TRUE),AND(ED_FIS!$E32&lt;&gt;"",ED_FIS!$E32&lt;$B$3,DES_TURMA!$F$5=TRUE),AND(FIL!$E32&lt;&gt;"",FIL!$E32&lt;$B$3,DES_TURMA!$G$5=TRUE),AND(FIS!$E32&lt;&gt;"",FIS!$E32&lt;$B$3,DES_TURMA!$H$5=TRUE),AND(GEO!$E32&lt;&gt;"",GEO!$E32&lt;$B$3,DES_TURMA!$I$5=TRUE),AND(HIST!$E32&lt;&gt;"",HIST!$E32&lt;$B$3,DES_TURMA!$J$5=TRUE),AND(ESP!$E32&lt;&gt;"",ESP!$E32&lt;$B$3,DES_TURMA!$K$5=TRUE),AND(ING!$E32&lt;&gt;"",ING!$E32&lt;$B$3,DES_TURMA!$L$5=TRUE),AND(LP!$E32&lt;&gt;"",LP!$E32&lt;$B$3,DES_TURMA!$M$5=TRUE),AND(MAT!$E32&lt;&gt;"",MAT!$E32&lt;$B$3,DES_TURMA!$N$5=TRUE),AND(QUI!$E32&lt;&gt;"",QUI!$E32&lt;$B$3,DES_TURMA!$O$5=TRUE),AND(SOC!$E32&lt;&gt;"",SOC!$E32&lt;$B$3,DES_TURMA!$P$5=TRUE)),"x",)</f>
        <v/>
      </c>
      <c r="S36" s="157" t="str">
        <f t="shared" si="1"/>
        <v>Dentro</v>
      </c>
    </row>
    <row r="37" ht="15.75" customHeight="1">
      <c r="A37" s="35" t="str">
        <f>ALNS!A33</f>
        <v>Mirely Santana Farias</v>
      </c>
      <c r="B37" s="37" t="str">
        <f>IF(DES_TURMA!$D$5=TRUE,IF(ART!$G33&lt;$B$3,"x",IF(AND(ART!$A33&lt;&gt;"",ART!$G33=""),"xx","")),)</f>
        <v>xx</v>
      </c>
      <c r="C37" s="37" t="str">
        <f>IF(DES_TURMA!$E$5=TRUE,IF(BIO!G33&lt;$B$3,"x",IF(AND(BIO!A33&lt;&gt;"",BIO!G33=""),"xx","")),)</f>
        <v/>
      </c>
      <c r="D37" s="37" t="str">
        <f>IF(DES_TURMA!$F$5=TRUE,IF(ED_FIS!$G33&lt;$B$3,"x",IF(AND(ED_FIS!$A33&lt;&gt;"",ED_FIS!$G33=""),"xx","")),)</f>
        <v>xx</v>
      </c>
      <c r="E37" s="39" t="str">
        <f>IF(DES_TURMA!$G$5=TRUE,IF(FIL!$G33&lt;$B$3,"x",IF(AND(FIL!$A33&lt;&gt;"",FIL!$G33=""),"xx","")),)</f>
        <v/>
      </c>
      <c r="F37" s="39" t="str">
        <f>IF(DES_TURMA!$H$5=TRUE,IF(FIS!$G33&lt;$B$3,"x",IF(AND(FIS!$A33&lt;&gt;"",FIS!$G33=""),"xx","")),)</f>
        <v>xx</v>
      </c>
      <c r="G37" s="37" t="str">
        <f>IF(DES_TURMA!$I$5=TRUE,IF(GEO!$G33&lt;$B$3,"x",IF(AND(GEO!$A33&lt;&gt;"",GEO!$G33=""),"xx","")),)</f>
        <v/>
      </c>
      <c r="H37" s="37" t="str">
        <f>IF(DES_TURMA!$J$5=TRUE,IF(HIST!$G33&lt;$B$3,"x",IF(AND(HIST!$A33&lt;&gt;"",HIST!$G33=""),"xx","")),)</f>
        <v/>
      </c>
      <c r="I37" s="37" t="str">
        <f>IF(DES_TURMA!$K$5=TRUE,IF(ESP!$G33&lt;$B$3,"x",IF(AND(ESP!$A33&lt;&gt;"",ESP!$G33=""),"xx","")),)</f>
        <v/>
      </c>
      <c r="J37" s="37" t="str">
        <f>IF(DES_TURMA!$L$5=TRUE,IF(ING!$G33&lt;$B$3,"x",IF(AND(ING!$A33&lt;&gt;"",ING!$G33=""),"xx","")),)</f>
        <v/>
      </c>
      <c r="K37" s="37" t="str">
        <f>IF(DES_TURMA!$M$5=TRUE,IF(LP!$G33&lt;$B$3,"x",IF(AND(LP!$A33&lt;&gt;"",LP!$G33=""),"xx","")),)</f>
        <v>xx</v>
      </c>
      <c r="L37" s="37" t="str">
        <f>IF(DES_TURMA!$N$5=TRUE,IF(MAT!$G33&lt;$B$3,"x",IF(AND(MAT!$A33&lt;&gt;"",MAT!$G33=""),"xx","")),)</f>
        <v>x</v>
      </c>
      <c r="M37" s="39" t="str">
        <f>IF(DES_TURMA!$O$5=TRUE,IF(QUI!$G33&lt;$B$3,"x",IF(AND(QUI!$A33&lt;&gt;"",QUI!$G33=""),"xx","")),)</f>
        <v>xx</v>
      </c>
      <c r="N37" s="39" t="str">
        <f>IF(DES_TURMA!$P$5=TRUE,IF(SOC!$G33&lt;$B$3,"x",IF(AND(SOC!$A33&lt;&gt;"",SOC!$G33=""),"xx","")),)</f>
        <v>xx</v>
      </c>
      <c r="O37" s="156" t="str">
        <f>IF(OR(AND(ART!$B33&lt;&gt;"",ART!$B33&lt;$B$3,DES_TURMA!$D$5=TRUE),AND(BIO!$B33&lt;&gt;"",BIO!$B33&lt;$B$3,DES_TURMA!$E$5=TRUE),AND(ED_FIS!$B33&lt;&gt;"",ED_FIS!$B33&lt;$B$3,DES_TURMA!$F$5=TRUE),AND(FIL!$B33&lt;&gt;"",FIL!$B33&lt;$B$3,DES_TURMA!$G$5=TRUE),AND(FIS!$B33&lt;&gt;"",FIS!$B33&lt;$B$3,DES_TURMA!$H$5=TRUE),AND(GEO!$B33&lt;&gt;"",GEO!$B33&lt;$B$3,DES_TURMA!$I$5=TRUE),AND(HIST!$B33&lt;&gt;"",HIST!$B33&lt;$B$3,DES_TURMA!$J$5=TRUE),AND(ESP!$B33&lt;&gt;"",ESP!$B33&lt;$B$3,DES_TURMA!$K$5=TRUE),AND(ING!$B33&lt;&gt;"",ING!$B33&lt;$B$3,DES_TURMA!$L$5=TRUE),AND(LP!$B33&lt;&gt;"",LP!$B33&lt;$B$3,DES_TURMA!$M$5=TRUE),AND(MAT!$B33&lt;&gt;"",MAT!$B33&lt;$B$3,DES_TURMA!$N$5=TRUE),AND(QUI!$B33&lt;&gt;"",QUI!$B33&lt;$B$3,DES_TURMA!$O$5=TRUE),AND(SOC!$B33&lt;&gt;"",SOC!$B33&lt;$B$3,DES_TURMA!$P$5=TRUE)),"x",)</f>
        <v>x</v>
      </c>
      <c r="P37" s="156" t="str">
        <f>IF(OR(AND(ART!$C33&lt;&gt;"",ART!$C33&lt;$B$3,DES_TURMA!$D$5=TRUE),AND(BIO!$C33&lt;&gt;"",BIO!$C33&lt;$B$3,DES_TURMA!$E$5=TRUE),AND(ED_FIS!$C33&lt;&gt;"",ED_FIS!$C33&lt;$B$3,DES_TURMA!$F$5=TRUE),AND(FIL!$C33&lt;&gt;"",FIL!$C33&lt;$B$3,DES_TURMA!$G$5=TRUE),AND(FIS!$C33&lt;&gt;"",FIS!$C33&lt;$B$3,DES_TURMA!$H$5=TRUE),AND(GEO!$C33&lt;&gt;"",GEO!$C33&lt;$B$3,DES_TURMA!$I$5=TRUE),AND(HIST!$C33&lt;&gt;"",HIST!$C33&lt;$B$3,DES_TURMA!$J$5=TRUE),AND(ESP!$C33&lt;&gt;"",ESP!$C33&lt;$B$3,DES_TURMA!$K$5=TRUE),AND(ING!$C33&lt;&gt;"",ING!$C33&lt;$B$3,DES_TURMA!$L$5=TRUE),AND(LP!$C33&lt;&gt;"",LP!$C33&lt;$B$3,DES_TURMA!$M$5=TRUE),AND(MAT!$C33&lt;&gt;"",MAT!$C33&lt;$B$3,DES_TURMA!$N$5=TRUE),AND(QUI!$C33&lt;&gt;"",QUI!$C33&lt;$B$3,DES_TURMA!$O$5=TRUE),AND(SOC!$C33&lt;&gt;"",SOC!$C33&lt;$B$3,DES_TURMA!$P$5=TRUE)),"x",)</f>
        <v/>
      </c>
      <c r="Q37" s="156" t="str">
        <f>IF(OR(AND(ART!$D33&lt;&gt;"",ART!$D33&lt;$B$3,DES_TURMA!$D$5=TRUE),AND(BIO!$D33&lt;&gt;"",BIO!$D33&lt;$B$3,DES_TURMA!$E$5=TRUE),AND(ED_FIS!$D33&lt;&gt;"",ED_FIS!$D33&lt;$B$3,DES_TURMA!$F$5=TRUE),AND(FIL!$D33&lt;&gt;"",FIL!$D33&lt;$B$3,DES_TURMA!$G$5=TRUE),AND(FIS!$D33&lt;&gt;"",FIS!$D33&lt;$B$3,DES_TURMA!$H$5=TRUE),AND(GEO!$D33&lt;&gt;"",GEO!$D33&lt;$B$3,DES_TURMA!$I$5=TRUE),AND(HIST!$D33&lt;&gt;"",HIST!$D33&lt;$B$3,DES_TURMA!$J$5=TRUE),AND(ESP!$D33&lt;&gt;"",ESP!$D33&lt;$B$3,DES_TURMA!$K$5=TRUE),AND(ING!$D33&lt;&gt;"",ING!$D33&lt;$B$3,DES_TURMA!$L$5=TRUE),AND(LP!$D33&lt;&gt;"",LP!$D33&lt;$B$3,DES_TURMA!$M$5=TRUE),AND(MAT!$D33&lt;&gt;"",MAT!$D33&lt;$B$3,DES_TURMA!$N$5=TRUE),AND(QUI!$D33&lt;&gt;"",QUI!$D33&lt;$B$3,DES_TURMA!$O$5=TRUE),AND(SOC!$D33&lt;&gt;"",SOC!$D33&lt;$B$3,DES_TURMA!$P$5=TRUE)),"x",)</f>
        <v/>
      </c>
      <c r="R37" s="156" t="str">
        <f>IF(OR(AND(ART!$E33&lt;&gt;"",ART!$E33&lt;$B$3,DES_TURMA!$D$5=TRUE),AND(BIO!$E33&lt;&gt;"",BIO!$E33&lt;$B$3,DES_TURMA!$E$5=TRUE),AND(ED_FIS!$E33&lt;&gt;"",ED_FIS!$E33&lt;$B$3,DES_TURMA!$F$5=TRUE),AND(FIL!$E33&lt;&gt;"",FIL!$E33&lt;$B$3,DES_TURMA!$G$5=TRUE),AND(FIS!$E33&lt;&gt;"",FIS!$E33&lt;$B$3,DES_TURMA!$H$5=TRUE),AND(GEO!$E33&lt;&gt;"",GEO!$E33&lt;$B$3,DES_TURMA!$I$5=TRUE),AND(HIST!$E33&lt;&gt;"",HIST!$E33&lt;$B$3,DES_TURMA!$J$5=TRUE),AND(ESP!$E33&lt;&gt;"",ESP!$E33&lt;$B$3,DES_TURMA!$K$5=TRUE),AND(ING!$E33&lt;&gt;"",ING!$E33&lt;$B$3,DES_TURMA!$L$5=TRUE),AND(LP!$E33&lt;&gt;"",LP!$E33&lt;$B$3,DES_TURMA!$M$5=TRUE),AND(MAT!$E33&lt;&gt;"",MAT!$E33&lt;$B$3,DES_TURMA!$N$5=TRUE),AND(QUI!$E33&lt;&gt;"",QUI!$E33&lt;$B$3,DES_TURMA!$O$5=TRUE),AND(SOC!$E33&lt;&gt;"",SOC!$E33&lt;$B$3,DES_TURMA!$P$5=TRUE)),"x",)</f>
        <v/>
      </c>
      <c r="S37" s="157" t="str">
        <f t="shared" si="1"/>
        <v>Dentro</v>
      </c>
    </row>
    <row r="38" ht="15.75" customHeight="1">
      <c r="A38" s="27" t="str">
        <f>ALNS!A34</f>
        <v>Nicolas samuel Bezerra de Souza</v>
      </c>
      <c r="B38" s="29" t="str">
        <f>IF(DES_TURMA!$D$5=TRUE,IF(ART!$G34&lt;$B$3,"x",IF(AND(ART!$A34&lt;&gt;"",ART!$G34=""),"xx","")),)</f>
        <v>xx</v>
      </c>
      <c r="C38" s="29" t="str">
        <f>IF(DES_TURMA!$E$5=TRUE,IF(BIO!G34&lt;$B$3,"x",IF(AND(BIO!A34&lt;&gt;"",BIO!G34=""),"xx","")),)</f>
        <v>x</v>
      </c>
      <c r="D38" s="29" t="str">
        <f>IF(DES_TURMA!$F$5=TRUE,IF(ED_FIS!$G34&lt;$B$3,"x",IF(AND(ED_FIS!$A34&lt;&gt;"",ED_FIS!$G34=""),"xx","")),)</f>
        <v>xx</v>
      </c>
      <c r="E38" s="31" t="str">
        <f>IF(DES_TURMA!$G$5=TRUE,IF(FIL!$G34&lt;$B$3,"x",IF(AND(FIL!$A34&lt;&gt;"",FIL!$G34=""),"xx","")),)</f>
        <v>x</v>
      </c>
      <c r="F38" s="31" t="str">
        <f>IF(DES_TURMA!$H$5=TRUE,IF(FIS!$G34&lt;$B$3,"x",IF(AND(FIS!$A34&lt;&gt;"",FIS!$G34=""),"xx","")),)</f>
        <v>xx</v>
      </c>
      <c r="G38" s="29" t="str">
        <f>IF(DES_TURMA!$I$5=TRUE,IF(GEO!$G34&lt;$B$3,"x",IF(AND(GEO!$A34&lt;&gt;"",GEO!$G34=""),"xx","")),)</f>
        <v/>
      </c>
      <c r="H38" s="29" t="str">
        <f>IF(DES_TURMA!$J$5=TRUE,IF(HIST!$G34&lt;$B$3,"x",IF(AND(HIST!$A34&lt;&gt;"",HIST!$G34=""),"xx","")),)</f>
        <v/>
      </c>
      <c r="I38" s="29" t="str">
        <f>IF(DES_TURMA!$K$5=TRUE,IF(ESP!$G34&lt;$B$3,"x",IF(AND(ESP!$A34&lt;&gt;"",ESP!$G34=""),"xx","")),)</f>
        <v/>
      </c>
      <c r="J38" s="29" t="str">
        <f>IF(DES_TURMA!$L$5=TRUE,IF(ING!$G34&lt;$B$3,"x",IF(AND(ING!$A34&lt;&gt;"",ING!$G34=""),"xx","")),)</f>
        <v/>
      </c>
      <c r="K38" s="29" t="str">
        <f>IF(DES_TURMA!$M$5=TRUE,IF(LP!$G34&lt;$B$3,"x",IF(AND(LP!$A34&lt;&gt;"",LP!$G34=""),"xx","")),)</f>
        <v>xx</v>
      </c>
      <c r="L38" s="29" t="str">
        <f>IF(DES_TURMA!$N$5=TRUE,IF(MAT!$G34&lt;$B$3,"x",IF(AND(MAT!$A34&lt;&gt;"",MAT!$G34=""),"xx","")),)</f>
        <v>x</v>
      </c>
      <c r="M38" s="31" t="str">
        <f>IF(DES_TURMA!$O$5=TRUE,IF(QUI!$G34&lt;$B$3,"x",IF(AND(QUI!$A34&lt;&gt;"",QUI!$G34=""),"xx","")),)</f>
        <v>xx</v>
      </c>
      <c r="N38" s="31" t="str">
        <f>IF(DES_TURMA!$P$5=TRUE,IF(SOC!$G34&lt;$B$3,"x",IF(AND(SOC!$A34&lt;&gt;"",SOC!$G34=""),"xx","")),)</f>
        <v>xx</v>
      </c>
      <c r="O38" s="156" t="str">
        <f>IF(OR(AND(ART!$B34&lt;&gt;"",ART!$B34&lt;$B$3,DES_TURMA!$D$5=TRUE),AND(BIO!$B34&lt;&gt;"",BIO!$B34&lt;$B$3,DES_TURMA!$E$5=TRUE),AND(ED_FIS!$B34&lt;&gt;"",ED_FIS!$B34&lt;$B$3,DES_TURMA!$F$5=TRUE),AND(FIL!$B34&lt;&gt;"",FIL!$B34&lt;$B$3,DES_TURMA!$G$5=TRUE),AND(FIS!$B34&lt;&gt;"",FIS!$B34&lt;$B$3,DES_TURMA!$H$5=TRUE),AND(GEO!$B34&lt;&gt;"",GEO!$B34&lt;$B$3,DES_TURMA!$I$5=TRUE),AND(HIST!$B34&lt;&gt;"",HIST!$B34&lt;$B$3,DES_TURMA!$J$5=TRUE),AND(ESP!$B34&lt;&gt;"",ESP!$B34&lt;$B$3,DES_TURMA!$K$5=TRUE),AND(ING!$B34&lt;&gt;"",ING!$B34&lt;$B$3,DES_TURMA!$L$5=TRUE),AND(LP!$B34&lt;&gt;"",LP!$B34&lt;$B$3,DES_TURMA!$M$5=TRUE),AND(MAT!$B34&lt;&gt;"",MAT!$B34&lt;$B$3,DES_TURMA!$N$5=TRUE),AND(QUI!$B34&lt;&gt;"",QUI!$B34&lt;$B$3,DES_TURMA!$O$5=TRUE),AND(SOC!$B34&lt;&gt;"",SOC!$B34&lt;$B$3,DES_TURMA!$P$5=TRUE)),"x",)</f>
        <v>x</v>
      </c>
      <c r="P38" s="156" t="str">
        <f>IF(OR(AND(ART!$C34&lt;&gt;"",ART!$C34&lt;$B$3,DES_TURMA!$D$5=TRUE),AND(BIO!$C34&lt;&gt;"",BIO!$C34&lt;$B$3,DES_TURMA!$E$5=TRUE),AND(ED_FIS!$C34&lt;&gt;"",ED_FIS!$C34&lt;$B$3,DES_TURMA!$F$5=TRUE),AND(FIL!$C34&lt;&gt;"",FIL!$C34&lt;$B$3,DES_TURMA!$G$5=TRUE),AND(FIS!$C34&lt;&gt;"",FIS!$C34&lt;$B$3,DES_TURMA!$H$5=TRUE),AND(GEO!$C34&lt;&gt;"",GEO!$C34&lt;$B$3,DES_TURMA!$I$5=TRUE),AND(HIST!$C34&lt;&gt;"",HIST!$C34&lt;$B$3,DES_TURMA!$J$5=TRUE),AND(ESP!$C34&lt;&gt;"",ESP!$C34&lt;$B$3,DES_TURMA!$K$5=TRUE),AND(ING!$C34&lt;&gt;"",ING!$C34&lt;$B$3,DES_TURMA!$L$5=TRUE),AND(LP!$C34&lt;&gt;"",LP!$C34&lt;$B$3,DES_TURMA!$M$5=TRUE),AND(MAT!$C34&lt;&gt;"",MAT!$C34&lt;$B$3,DES_TURMA!$N$5=TRUE),AND(QUI!$C34&lt;&gt;"",QUI!$C34&lt;$B$3,DES_TURMA!$O$5=TRUE),AND(SOC!$C34&lt;&gt;"",SOC!$C34&lt;$B$3,DES_TURMA!$P$5=TRUE)),"x",)</f>
        <v/>
      </c>
      <c r="Q38" s="156" t="str">
        <f>IF(OR(AND(ART!$D34&lt;&gt;"",ART!$D34&lt;$B$3,DES_TURMA!$D$5=TRUE),AND(BIO!$D34&lt;&gt;"",BIO!$D34&lt;$B$3,DES_TURMA!$E$5=TRUE),AND(ED_FIS!$D34&lt;&gt;"",ED_FIS!$D34&lt;$B$3,DES_TURMA!$F$5=TRUE),AND(FIL!$D34&lt;&gt;"",FIL!$D34&lt;$B$3,DES_TURMA!$G$5=TRUE),AND(FIS!$D34&lt;&gt;"",FIS!$D34&lt;$B$3,DES_TURMA!$H$5=TRUE),AND(GEO!$D34&lt;&gt;"",GEO!$D34&lt;$B$3,DES_TURMA!$I$5=TRUE),AND(HIST!$D34&lt;&gt;"",HIST!$D34&lt;$B$3,DES_TURMA!$J$5=TRUE),AND(ESP!$D34&lt;&gt;"",ESP!$D34&lt;$B$3,DES_TURMA!$K$5=TRUE),AND(ING!$D34&lt;&gt;"",ING!$D34&lt;$B$3,DES_TURMA!$L$5=TRUE),AND(LP!$D34&lt;&gt;"",LP!$D34&lt;$B$3,DES_TURMA!$M$5=TRUE),AND(MAT!$D34&lt;&gt;"",MAT!$D34&lt;$B$3,DES_TURMA!$N$5=TRUE),AND(QUI!$D34&lt;&gt;"",QUI!$D34&lt;$B$3,DES_TURMA!$O$5=TRUE),AND(SOC!$D34&lt;&gt;"",SOC!$D34&lt;$B$3,DES_TURMA!$P$5=TRUE)),"x",)</f>
        <v/>
      </c>
      <c r="R38" s="156" t="str">
        <f>IF(OR(AND(ART!$E34&lt;&gt;"",ART!$E34&lt;$B$3,DES_TURMA!$D$5=TRUE),AND(BIO!$E34&lt;&gt;"",BIO!$E34&lt;$B$3,DES_TURMA!$E$5=TRUE),AND(ED_FIS!$E34&lt;&gt;"",ED_FIS!$E34&lt;$B$3,DES_TURMA!$F$5=TRUE),AND(FIL!$E34&lt;&gt;"",FIL!$E34&lt;$B$3,DES_TURMA!$G$5=TRUE),AND(FIS!$E34&lt;&gt;"",FIS!$E34&lt;$B$3,DES_TURMA!$H$5=TRUE),AND(GEO!$E34&lt;&gt;"",GEO!$E34&lt;$B$3,DES_TURMA!$I$5=TRUE),AND(HIST!$E34&lt;&gt;"",HIST!$E34&lt;$B$3,DES_TURMA!$J$5=TRUE),AND(ESP!$E34&lt;&gt;"",ESP!$E34&lt;$B$3,DES_TURMA!$K$5=TRUE),AND(ING!$E34&lt;&gt;"",ING!$E34&lt;$B$3,DES_TURMA!$L$5=TRUE),AND(LP!$E34&lt;&gt;"",LP!$E34&lt;$B$3,DES_TURMA!$M$5=TRUE),AND(MAT!$E34&lt;&gt;"",MAT!$E34&lt;$B$3,DES_TURMA!$N$5=TRUE),AND(QUI!$E34&lt;&gt;"",QUI!$E34&lt;$B$3,DES_TURMA!$O$5=TRUE),AND(SOC!$E34&lt;&gt;"",SOC!$E34&lt;$B$3,DES_TURMA!$P$5=TRUE)),"x",)</f>
        <v/>
      </c>
      <c r="S38" s="157" t="str">
        <f t="shared" si="1"/>
        <v>Dentro</v>
      </c>
    </row>
    <row r="39" ht="15.75" customHeight="1">
      <c r="A39" s="35" t="str">
        <f>ALNS!A35</f>
        <v>Rafaelle Kymmi Carvalho Melo</v>
      </c>
      <c r="B39" s="37" t="str">
        <f>IF(DES_TURMA!$D$5=TRUE,IF(ART!$G35&lt;$B$3,"x",IF(AND(ART!$A35&lt;&gt;"",ART!$G35=""),"xx","")),)</f>
        <v>xx</v>
      </c>
      <c r="C39" s="37" t="str">
        <f>IF(DES_TURMA!$E$5=TRUE,IF(BIO!G35&lt;$B$3,"x",IF(AND(BIO!A35&lt;&gt;"",BIO!G35=""),"xx","")),)</f>
        <v/>
      </c>
      <c r="D39" s="37" t="str">
        <f>IF(DES_TURMA!$F$5=TRUE,IF(ED_FIS!$G35&lt;$B$3,"x",IF(AND(ED_FIS!$A35&lt;&gt;"",ED_FIS!$G35=""),"xx","")),)</f>
        <v>xx</v>
      </c>
      <c r="E39" s="39" t="str">
        <f>IF(DES_TURMA!$G$5=TRUE,IF(FIL!$G35&lt;$B$3,"x",IF(AND(FIL!$A35&lt;&gt;"",FIL!$G35=""),"xx","")),)</f>
        <v/>
      </c>
      <c r="F39" s="39" t="str">
        <f>IF(DES_TURMA!$H$5=TRUE,IF(FIS!$G35&lt;$B$3,"x",IF(AND(FIS!$A35&lt;&gt;"",FIS!$G35=""),"xx","")),)</f>
        <v>xx</v>
      </c>
      <c r="G39" s="37" t="str">
        <f>IF(DES_TURMA!$I$5=TRUE,IF(GEO!$G35&lt;$B$3,"x",IF(AND(GEO!$A35&lt;&gt;"",GEO!$G35=""),"xx","")),)</f>
        <v/>
      </c>
      <c r="H39" s="37" t="str">
        <f>IF(DES_TURMA!$J$5=TRUE,IF(HIST!$G35&lt;$B$3,"x",IF(AND(HIST!$A35&lt;&gt;"",HIST!$G35=""),"xx","")),)</f>
        <v/>
      </c>
      <c r="I39" s="37" t="str">
        <f>IF(DES_TURMA!$K$5=TRUE,IF(ESP!$G35&lt;$B$3,"x",IF(AND(ESP!$A35&lt;&gt;"",ESP!$G35=""),"xx","")),)</f>
        <v/>
      </c>
      <c r="J39" s="37" t="str">
        <f>IF(DES_TURMA!$L$5=TRUE,IF(ING!$G35&lt;$B$3,"x",IF(AND(ING!$A35&lt;&gt;"",ING!$G35=""),"xx","")),)</f>
        <v/>
      </c>
      <c r="K39" s="37" t="str">
        <f>IF(DES_TURMA!$M$5=TRUE,IF(LP!$G35&lt;$B$3,"x",IF(AND(LP!$A35&lt;&gt;"",LP!$G35=""),"xx","")),)</f>
        <v>xx</v>
      </c>
      <c r="L39" s="37" t="str">
        <f>IF(DES_TURMA!$N$5=TRUE,IF(MAT!$G35&lt;$B$3,"x",IF(AND(MAT!$A35&lt;&gt;"",MAT!$G35=""),"xx","")),)</f>
        <v>x</v>
      </c>
      <c r="M39" s="39" t="str">
        <f>IF(DES_TURMA!$O$5=TRUE,IF(QUI!$G35&lt;$B$3,"x",IF(AND(QUI!$A35&lt;&gt;"",QUI!$G35=""),"xx","")),)</f>
        <v>xx</v>
      </c>
      <c r="N39" s="39" t="str">
        <f>IF(DES_TURMA!$P$5=TRUE,IF(SOC!$G35&lt;$B$3,"x",IF(AND(SOC!$A35&lt;&gt;"",SOC!$G35=""),"xx","")),)</f>
        <v>xx</v>
      </c>
      <c r="O39" s="156" t="str">
        <f>IF(OR(AND(ART!$B35&lt;&gt;"",ART!$B35&lt;$B$3,DES_TURMA!$D$5=TRUE),AND(BIO!$B35&lt;&gt;"",BIO!$B35&lt;$B$3,DES_TURMA!$E$5=TRUE),AND(ED_FIS!$B35&lt;&gt;"",ED_FIS!$B35&lt;$B$3,DES_TURMA!$F$5=TRUE),AND(FIL!$B35&lt;&gt;"",FIL!$B35&lt;$B$3,DES_TURMA!$G$5=TRUE),AND(FIS!$B35&lt;&gt;"",FIS!$B35&lt;$B$3,DES_TURMA!$H$5=TRUE),AND(GEO!$B35&lt;&gt;"",GEO!$B35&lt;$B$3,DES_TURMA!$I$5=TRUE),AND(HIST!$B35&lt;&gt;"",HIST!$B35&lt;$B$3,DES_TURMA!$J$5=TRUE),AND(ESP!$B35&lt;&gt;"",ESP!$B35&lt;$B$3,DES_TURMA!$K$5=TRUE),AND(ING!$B35&lt;&gt;"",ING!$B35&lt;$B$3,DES_TURMA!$L$5=TRUE),AND(LP!$B35&lt;&gt;"",LP!$B35&lt;$B$3,DES_TURMA!$M$5=TRUE),AND(MAT!$B35&lt;&gt;"",MAT!$B35&lt;$B$3,DES_TURMA!$N$5=TRUE),AND(QUI!$B35&lt;&gt;"",QUI!$B35&lt;$B$3,DES_TURMA!$O$5=TRUE),AND(SOC!$B35&lt;&gt;"",SOC!$B35&lt;$B$3,DES_TURMA!$P$5=TRUE)),"x",)</f>
        <v>x</v>
      </c>
      <c r="P39" s="156" t="str">
        <f>IF(OR(AND(ART!$C35&lt;&gt;"",ART!$C35&lt;$B$3,DES_TURMA!$D$5=TRUE),AND(BIO!$C35&lt;&gt;"",BIO!$C35&lt;$B$3,DES_TURMA!$E$5=TRUE),AND(ED_FIS!$C35&lt;&gt;"",ED_FIS!$C35&lt;$B$3,DES_TURMA!$F$5=TRUE),AND(FIL!$C35&lt;&gt;"",FIL!$C35&lt;$B$3,DES_TURMA!$G$5=TRUE),AND(FIS!$C35&lt;&gt;"",FIS!$C35&lt;$B$3,DES_TURMA!$H$5=TRUE),AND(GEO!$C35&lt;&gt;"",GEO!$C35&lt;$B$3,DES_TURMA!$I$5=TRUE),AND(HIST!$C35&lt;&gt;"",HIST!$C35&lt;$B$3,DES_TURMA!$J$5=TRUE),AND(ESP!$C35&lt;&gt;"",ESP!$C35&lt;$B$3,DES_TURMA!$K$5=TRUE),AND(ING!$C35&lt;&gt;"",ING!$C35&lt;$B$3,DES_TURMA!$L$5=TRUE),AND(LP!$C35&lt;&gt;"",LP!$C35&lt;$B$3,DES_TURMA!$M$5=TRUE),AND(MAT!$C35&lt;&gt;"",MAT!$C35&lt;$B$3,DES_TURMA!$N$5=TRUE),AND(QUI!$C35&lt;&gt;"",QUI!$C35&lt;$B$3,DES_TURMA!$O$5=TRUE),AND(SOC!$C35&lt;&gt;"",SOC!$C35&lt;$B$3,DES_TURMA!$P$5=TRUE)),"x",)</f>
        <v/>
      </c>
      <c r="Q39" s="156" t="str">
        <f>IF(OR(AND(ART!$D35&lt;&gt;"",ART!$D35&lt;$B$3,DES_TURMA!$D$5=TRUE),AND(BIO!$D35&lt;&gt;"",BIO!$D35&lt;$B$3,DES_TURMA!$E$5=TRUE),AND(ED_FIS!$D35&lt;&gt;"",ED_FIS!$D35&lt;$B$3,DES_TURMA!$F$5=TRUE),AND(FIL!$D35&lt;&gt;"",FIL!$D35&lt;$B$3,DES_TURMA!$G$5=TRUE),AND(FIS!$D35&lt;&gt;"",FIS!$D35&lt;$B$3,DES_TURMA!$H$5=TRUE),AND(GEO!$D35&lt;&gt;"",GEO!$D35&lt;$B$3,DES_TURMA!$I$5=TRUE),AND(HIST!$D35&lt;&gt;"",HIST!$D35&lt;$B$3,DES_TURMA!$J$5=TRUE),AND(ESP!$D35&lt;&gt;"",ESP!$D35&lt;$B$3,DES_TURMA!$K$5=TRUE),AND(ING!$D35&lt;&gt;"",ING!$D35&lt;$B$3,DES_TURMA!$L$5=TRUE),AND(LP!$D35&lt;&gt;"",LP!$D35&lt;$B$3,DES_TURMA!$M$5=TRUE),AND(MAT!$D35&lt;&gt;"",MAT!$D35&lt;$B$3,DES_TURMA!$N$5=TRUE),AND(QUI!$D35&lt;&gt;"",QUI!$D35&lt;$B$3,DES_TURMA!$O$5=TRUE),AND(SOC!$D35&lt;&gt;"",SOC!$D35&lt;$B$3,DES_TURMA!$P$5=TRUE)),"x",)</f>
        <v/>
      </c>
      <c r="R39" s="156" t="str">
        <f>IF(OR(AND(ART!$E35&lt;&gt;"",ART!$E35&lt;$B$3,DES_TURMA!$D$5=TRUE),AND(BIO!$E35&lt;&gt;"",BIO!$E35&lt;$B$3,DES_TURMA!$E$5=TRUE),AND(ED_FIS!$E35&lt;&gt;"",ED_FIS!$E35&lt;$B$3,DES_TURMA!$F$5=TRUE),AND(FIL!$E35&lt;&gt;"",FIL!$E35&lt;$B$3,DES_TURMA!$G$5=TRUE),AND(FIS!$E35&lt;&gt;"",FIS!$E35&lt;$B$3,DES_TURMA!$H$5=TRUE),AND(GEO!$E35&lt;&gt;"",GEO!$E35&lt;$B$3,DES_TURMA!$I$5=TRUE),AND(HIST!$E35&lt;&gt;"",HIST!$E35&lt;$B$3,DES_TURMA!$J$5=TRUE),AND(ESP!$E35&lt;&gt;"",ESP!$E35&lt;$B$3,DES_TURMA!$K$5=TRUE),AND(ING!$E35&lt;&gt;"",ING!$E35&lt;$B$3,DES_TURMA!$L$5=TRUE),AND(LP!$E35&lt;&gt;"",LP!$E35&lt;$B$3,DES_TURMA!$M$5=TRUE),AND(MAT!$E35&lt;&gt;"",MAT!$E35&lt;$B$3,DES_TURMA!$N$5=TRUE),AND(QUI!$E35&lt;&gt;"",QUI!$E35&lt;$B$3,DES_TURMA!$O$5=TRUE),AND(SOC!$E35&lt;&gt;"",SOC!$E35&lt;$B$3,DES_TURMA!$P$5=TRUE)),"x",)</f>
        <v/>
      </c>
      <c r="S39" s="157" t="str">
        <f t="shared" si="1"/>
        <v>Dentro</v>
      </c>
    </row>
    <row r="40" ht="15.75" customHeight="1">
      <c r="A40" s="27" t="str">
        <f>ALNS!A36</f>
        <v>Raquel Silva Arnaud da Silva</v>
      </c>
      <c r="B40" s="29" t="str">
        <f>IF(DES_TURMA!$D$5=TRUE,IF(ART!$G36&lt;$B$3,"x",IF(AND(ART!$A36&lt;&gt;"",ART!$G36=""),"xx","")),)</f>
        <v>xx</v>
      </c>
      <c r="C40" s="29" t="str">
        <f>IF(DES_TURMA!$E$5=TRUE,IF(BIO!G36&lt;$B$3,"x",IF(AND(BIO!A36&lt;&gt;"",BIO!G36=""),"xx","")),)</f>
        <v>x</v>
      </c>
      <c r="D40" s="29" t="str">
        <f>IF(DES_TURMA!$F$5=TRUE,IF(ED_FIS!$G36&lt;$B$3,"x",IF(AND(ED_FIS!$A36&lt;&gt;"",ED_FIS!$G36=""),"xx","")),)</f>
        <v>xx</v>
      </c>
      <c r="E40" s="31" t="str">
        <f>IF(DES_TURMA!$G$5=TRUE,IF(FIL!$G36&lt;$B$3,"x",IF(AND(FIL!$A36&lt;&gt;"",FIL!$G36=""),"xx","")),)</f>
        <v/>
      </c>
      <c r="F40" s="31" t="str">
        <f>IF(DES_TURMA!$H$5=TRUE,IF(FIS!$G36&lt;$B$3,"x",IF(AND(FIS!$A36&lt;&gt;"",FIS!$G36=""),"xx","")),)</f>
        <v>xx</v>
      </c>
      <c r="G40" s="29" t="str">
        <f>IF(DES_TURMA!$I$5=TRUE,IF(GEO!$G36&lt;$B$3,"x",IF(AND(GEO!$A36&lt;&gt;"",GEO!$G36=""),"xx","")),)</f>
        <v/>
      </c>
      <c r="H40" s="29" t="str">
        <f>IF(DES_TURMA!$J$5=TRUE,IF(HIST!$G36&lt;$B$3,"x",IF(AND(HIST!$A36&lt;&gt;"",HIST!$G36=""),"xx","")),)</f>
        <v/>
      </c>
      <c r="I40" s="29" t="str">
        <f>IF(DES_TURMA!$K$5=TRUE,IF(ESP!$G36&lt;$B$3,"x",IF(AND(ESP!$A36&lt;&gt;"",ESP!$G36=""),"xx","")),)</f>
        <v/>
      </c>
      <c r="J40" s="29" t="str">
        <f>IF(DES_TURMA!$L$5=TRUE,IF(ING!$G36&lt;$B$3,"x",IF(AND(ING!$A36&lt;&gt;"",ING!$G36=""),"xx","")),)</f>
        <v/>
      </c>
      <c r="K40" s="29" t="str">
        <f>IF(DES_TURMA!$M$5=TRUE,IF(LP!$G36&lt;$B$3,"x",IF(AND(LP!$A36&lt;&gt;"",LP!$G36=""),"xx","")),)</f>
        <v>xx</v>
      </c>
      <c r="L40" s="29" t="str">
        <f>IF(DES_TURMA!$N$5=TRUE,IF(MAT!$G36&lt;$B$3,"x",IF(AND(MAT!$A36&lt;&gt;"",MAT!$G36=""),"xx","")),)</f>
        <v>x</v>
      </c>
      <c r="M40" s="31" t="str">
        <f>IF(DES_TURMA!$O$5=TRUE,IF(QUI!$G36&lt;$B$3,"x",IF(AND(QUI!$A36&lt;&gt;"",QUI!$G36=""),"xx","")),)</f>
        <v>xx</v>
      </c>
      <c r="N40" s="31" t="str">
        <f>IF(DES_TURMA!$P$5=TRUE,IF(SOC!$G36&lt;$B$3,"x",IF(AND(SOC!$A36&lt;&gt;"",SOC!$G36=""),"xx","")),)</f>
        <v>xx</v>
      </c>
      <c r="O40" s="156" t="str">
        <f>IF(OR(AND(ART!$B36&lt;&gt;"",ART!$B36&lt;$B$3,DES_TURMA!$D$5=TRUE),AND(BIO!$B36&lt;&gt;"",BIO!$B36&lt;$B$3,DES_TURMA!$E$5=TRUE),AND(ED_FIS!$B36&lt;&gt;"",ED_FIS!$B36&lt;$B$3,DES_TURMA!$F$5=TRUE),AND(FIL!$B36&lt;&gt;"",FIL!$B36&lt;$B$3,DES_TURMA!$G$5=TRUE),AND(FIS!$B36&lt;&gt;"",FIS!$B36&lt;$B$3,DES_TURMA!$H$5=TRUE),AND(GEO!$B36&lt;&gt;"",GEO!$B36&lt;$B$3,DES_TURMA!$I$5=TRUE),AND(HIST!$B36&lt;&gt;"",HIST!$B36&lt;$B$3,DES_TURMA!$J$5=TRUE),AND(ESP!$B36&lt;&gt;"",ESP!$B36&lt;$B$3,DES_TURMA!$K$5=TRUE),AND(ING!$B36&lt;&gt;"",ING!$B36&lt;$B$3,DES_TURMA!$L$5=TRUE),AND(LP!$B36&lt;&gt;"",LP!$B36&lt;$B$3,DES_TURMA!$M$5=TRUE),AND(MAT!$B36&lt;&gt;"",MAT!$B36&lt;$B$3,DES_TURMA!$N$5=TRUE),AND(QUI!$B36&lt;&gt;"",QUI!$B36&lt;$B$3,DES_TURMA!$O$5=TRUE),AND(SOC!$B36&lt;&gt;"",SOC!$B36&lt;$B$3,DES_TURMA!$P$5=TRUE)),"x",)</f>
        <v>x</v>
      </c>
      <c r="P40" s="156" t="str">
        <f>IF(OR(AND(ART!$C36&lt;&gt;"",ART!$C36&lt;$B$3,DES_TURMA!$D$5=TRUE),AND(BIO!$C36&lt;&gt;"",BIO!$C36&lt;$B$3,DES_TURMA!$E$5=TRUE),AND(ED_FIS!$C36&lt;&gt;"",ED_FIS!$C36&lt;$B$3,DES_TURMA!$F$5=TRUE),AND(FIL!$C36&lt;&gt;"",FIL!$C36&lt;$B$3,DES_TURMA!$G$5=TRUE),AND(FIS!$C36&lt;&gt;"",FIS!$C36&lt;$B$3,DES_TURMA!$H$5=TRUE),AND(GEO!$C36&lt;&gt;"",GEO!$C36&lt;$B$3,DES_TURMA!$I$5=TRUE),AND(HIST!$C36&lt;&gt;"",HIST!$C36&lt;$B$3,DES_TURMA!$J$5=TRUE),AND(ESP!$C36&lt;&gt;"",ESP!$C36&lt;$B$3,DES_TURMA!$K$5=TRUE),AND(ING!$C36&lt;&gt;"",ING!$C36&lt;$B$3,DES_TURMA!$L$5=TRUE),AND(LP!$C36&lt;&gt;"",LP!$C36&lt;$B$3,DES_TURMA!$M$5=TRUE),AND(MAT!$C36&lt;&gt;"",MAT!$C36&lt;$B$3,DES_TURMA!$N$5=TRUE),AND(QUI!$C36&lt;&gt;"",QUI!$C36&lt;$B$3,DES_TURMA!$O$5=TRUE),AND(SOC!$C36&lt;&gt;"",SOC!$C36&lt;$B$3,DES_TURMA!$P$5=TRUE)),"x",)</f>
        <v/>
      </c>
      <c r="Q40" s="156" t="str">
        <f>IF(OR(AND(ART!$D36&lt;&gt;"",ART!$D36&lt;$B$3,DES_TURMA!$D$5=TRUE),AND(BIO!$D36&lt;&gt;"",BIO!$D36&lt;$B$3,DES_TURMA!$E$5=TRUE),AND(ED_FIS!$D36&lt;&gt;"",ED_FIS!$D36&lt;$B$3,DES_TURMA!$F$5=TRUE),AND(FIL!$D36&lt;&gt;"",FIL!$D36&lt;$B$3,DES_TURMA!$G$5=TRUE),AND(FIS!$D36&lt;&gt;"",FIS!$D36&lt;$B$3,DES_TURMA!$H$5=TRUE),AND(GEO!$D36&lt;&gt;"",GEO!$D36&lt;$B$3,DES_TURMA!$I$5=TRUE),AND(HIST!$D36&lt;&gt;"",HIST!$D36&lt;$B$3,DES_TURMA!$J$5=TRUE),AND(ESP!$D36&lt;&gt;"",ESP!$D36&lt;$B$3,DES_TURMA!$K$5=TRUE),AND(ING!$D36&lt;&gt;"",ING!$D36&lt;$B$3,DES_TURMA!$L$5=TRUE),AND(LP!$D36&lt;&gt;"",LP!$D36&lt;$B$3,DES_TURMA!$M$5=TRUE),AND(MAT!$D36&lt;&gt;"",MAT!$D36&lt;$B$3,DES_TURMA!$N$5=TRUE),AND(QUI!$D36&lt;&gt;"",QUI!$D36&lt;$B$3,DES_TURMA!$O$5=TRUE),AND(SOC!$D36&lt;&gt;"",SOC!$D36&lt;$B$3,DES_TURMA!$P$5=TRUE)),"x",)</f>
        <v/>
      </c>
      <c r="R40" s="156" t="str">
        <f>IF(OR(AND(ART!$E36&lt;&gt;"",ART!$E36&lt;$B$3,DES_TURMA!$D$5=TRUE),AND(BIO!$E36&lt;&gt;"",BIO!$E36&lt;$B$3,DES_TURMA!$E$5=TRUE),AND(ED_FIS!$E36&lt;&gt;"",ED_FIS!$E36&lt;$B$3,DES_TURMA!$F$5=TRUE),AND(FIL!$E36&lt;&gt;"",FIL!$E36&lt;$B$3,DES_TURMA!$G$5=TRUE),AND(FIS!$E36&lt;&gt;"",FIS!$E36&lt;$B$3,DES_TURMA!$H$5=TRUE),AND(GEO!$E36&lt;&gt;"",GEO!$E36&lt;$B$3,DES_TURMA!$I$5=TRUE),AND(HIST!$E36&lt;&gt;"",HIST!$E36&lt;$B$3,DES_TURMA!$J$5=TRUE),AND(ESP!$E36&lt;&gt;"",ESP!$E36&lt;$B$3,DES_TURMA!$K$5=TRUE),AND(ING!$E36&lt;&gt;"",ING!$E36&lt;$B$3,DES_TURMA!$L$5=TRUE),AND(LP!$E36&lt;&gt;"",LP!$E36&lt;$B$3,DES_TURMA!$M$5=TRUE),AND(MAT!$E36&lt;&gt;"",MAT!$E36&lt;$B$3,DES_TURMA!$N$5=TRUE),AND(QUI!$E36&lt;&gt;"",QUI!$E36&lt;$B$3,DES_TURMA!$O$5=TRUE),AND(SOC!$E36&lt;&gt;"",SOC!$E36&lt;$B$3,DES_TURMA!$P$5=TRUE)),"x",)</f>
        <v/>
      </c>
      <c r="S40" s="157" t="str">
        <f t="shared" si="1"/>
        <v>Dentro</v>
      </c>
    </row>
    <row r="41" ht="15.75" customHeight="1">
      <c r="A41" s="35" t="str">
        <f>ALNS!A37</f>
        <v>Rayssa Lima Travassos de Albuquerque</v>
      </c>
      <c r="B41" s="37" t="str">
        <f>IF(DES_TURMA!$D$5=TRUE,IF(ART!$G37&lt;$B$3,"x",IF(AND(ART!$A37&lt;&gt;"",ART!$G37=""),"xx","")),)</f>
        <v>xx</v>
      </c>
      <c r="C41" s="37" t="str">
        <f>IF(DES_TURMA!$E$5=TRUE,IF(BIO!G37&lt;$B$3,"x",IF(AND(BIO!A37&lt;&gt;"",BIO!G37=""),"xx","")),)</f>
        <v/>
      </c>
      <c r="D41" s="37" t="str">
        <f>IF(DES_TURMA!$F$5=TRUE,IF(ED_FIS!$G37&lt;$B$3,"x",IF(AND(ED_FIS!$A37&lt;&gt;"",ED_FIS!$G37=""),"xx","")),)</f>
        <v>xx</v>
      </c>
      <c r="E41" s="39" t="str">
        <f>IF(DES_TURMA!$G$5=TRUE,IF(FIL!$G37&lt;$B$3,"x",IF(AND(FIL!$A37&lt;&gt;"",FIL!$G37=""),"xx","")),)</f>
        <v/>
      </c>
      <c r="F41" s="39" t="str">
        <f>IF(DES_TURMA!$H$5=TRUE,IF(FIS!$G37&lt;$B$3,"x",IF(AND(FIS!$A37&lt;&gt;"",FIS!$G37=""),"xx","")),)</f>
        <v>xx</v>
      </c>
      <c r="G41" s="37" t="str">
        <f>IF(DES_TURMA!$I$5=TRUE,IF(GEO!$G37&lt;$B$3,"x",IF(AND(GEO!$A37&lt;&gt;"",GEO!$G37=""),"xx","")),)</f>
        <v/>
      </c>
      <c r="H41" s="37" t="str">
        <f>IF(DES_TURMA!$J$5=TRUE,IF(HIST!$G37&lt;$B$3,"x",IF(AND(HIST!$A37&lt;&gt;"",HIST!$G37=""),"xx","")),)</f>
        <v/>
      </c>
      <c r="I41" s="37" t="str">
        <f>IF(DES_TURMA!$K$5=TRUE,IF(ESP!$G37&lt;$B$3,"x",IF(AND(ESP!$A37&lt;&gt;"",ESP!$G37=""),"xx","")),)</f>
        <v/>
      </c>
      <c r="J41" s="37" t="str">
        <f>IF(DES_TURMA!$L$5=TRUE,IF(ING!$G37&lt;$B$3,"x",IF(AND(ING!$A37&lt;&gt;"",ING!$G37=""),"xx","")),)</f>
        <v/>
      </c>
      <c r="K41" s="37" t="str">
        <f>IF(DES_TURMA!$M$5=TRUE,IF(LP!$G37&lt;$B$3,"x",IF(AND(LP!$A37&lt;&gt;"",LP!$G37=""),"xx","")),)</f>
        <v>xx</v>
      </c>
      <c r="L41" s="37" t="str">
        <f>IF(DES_TURMA!$N$5=TRUE,IF(MAT!$G37&lt;$B$3,"x",IF(AND(MAT!$A37&lt;&gt;"",MAT!$G37=""),"xx","")),)</f>
        <v>x</v>
      </c>
      <c r="M41" s="39" t="str">
        <f>IF(DES_TURMA!$O$5=TRUE,IF(QUI!$G37&lt;$B$3,"x",IF(AND(QUI!$A37&lt;&gt;"",QUI!$G37=""),"xx","")),)</f>
        <v>xx</v>
      </c>
      <c r="N41" s="39" t="str">
        <f>IF(DES_TURMA!$P$5=TRUE,IF(SOC!$G37&lt;$B$3,"x",IF(AND(SOC!$A37&lt;&gt;"",SOC!$G37=""),"xx","")),)</f>
        <v>xx</v>
      </c>
      <c r="O41" s="156" t="str">
        <f>IF(OR(AND(ART!$B37&lt;&gt;"",ART!$B37&lt;$B$3,DES_TURMA!$D$5=TRUE),AND(BIO!$B37&lt;&gt;"",BIO!$B37&lt;$B$3,DES_TURMA!$E$5=TRUE),AND(ED_FIS!$B37&lt;&gt;"",ED_FIS!$B37&lt;$B$3,DES_TURMA!$F$5=TRUE),AND(FIL!$B37&lt;&gt;"",FIL!$B37&lt;$B$3,DES_TURMA!$G$5=TRUE),AND(FIS!$B37&lt;&gt;"",FIS!$B37&lt;$B$3,DES_TURMA!$H$5=TRUE),AND(GEO!$B37&lt;&gt;"",GEO!$B37&lt;$B$3,DES_TURMA!$I$5=TRUE),AND(HIST!$B37&lt;&gt;"",HIST!$B37&lt;$B$3,DES_TURMA!$J$5=TRUE),AND(ESP!$B37&lt;&gt;"",ESP!$B37&lt;$B$3,DES_TURMA!$K$5=TRUE),AND(ING!$B37&lt;&gt;"",ING!$B37&lt;$B$3,DES_TURMA!$L$5=TRUE),AND(LP!$B37&lt;&gt;"",LP!$B37&lt;$B$3,DES_TURMA!$M$5=TRUE),AND(MAT!$B37&lt;&gt;"",MAT!$B37&lt;$B$3,DES_TURMA!$N$5=TRUE),AND(QUI!$B37&lt;&gt;"",QUI!$B37&lt;$B$3,DES_TURMA!$O$5=TRUE),AND(SOC!$B37&lt;&gt;"",SOC!$B37&lt;$B$3,DES_TURMA!$P$5=TRUE)),"x",)</f>
        <v>x</v>
      </c>
      <c r="P41" s="156" t="str">
        <f>IF(OR(AND(ART!$C37&lt;&gt;"",ART!$C37&lt;$B$3,DES_TURMA!$D$5=TRUE),AND(BIO!$C37&lt;&gt;"",BIO!$C37&lt;$B$3,DES_TURMA!$E$5=TRUE),AND(ED_FIS!$C37&lt;&gt;"",ED_FIS!$C37&lt;$B$3,DES_TURMA!$F$5=TRUE),AND(FIL!$C37&lt;&gt;"",FIL!$C37&lt;$B$3,DES_TURMA!$G$5=TRUE),AND(FIS!$C37&lt;&gt;"",FIS!$C37&lt;$B$3,DES_TURMA!$H$5=TRUE),AND(GEO!$C37&lt;&gt;"",GEO!$C37&lt;$B$3,DES_TURMA!$I$5=TRUE),AND(HIST!$C37&lt;&gt;"",HIST!$C37&lt;$B$3,DES_TURMA!$J$5=TRUE),AND(ESP!$C37&lt;&gt;"",ESP!$C37&lt;$B$3,DES_TURMA!$K$5=TRUE),AND(ING!$C37&lt;&gt;"",ING!$C37&lt;$B$3,DES_TURMA!$L$5=TRUE),AND(LP!$C37&lt;&gt;"",LP!$C37&lt;$B$3,DES_TURMA!$M$5=TRUE),AND(MAT!$C37&lt;&gt;"",MAT!$C37&lt;$B$3,DES_TURMA!$N$5=TRUE),AND(QUI!$C37&lt;&gt;"",QUI!$C37&lt;$B$3,DES_TURMA!$O$5=TRUE),AND(SOC!$C37&lt;&gt;"",SOC!$C37&lt;$B$3,DES_TURMA!$P$5=TRUE)),"x",)</f>
        <v/>
      </c>
      <c r="Q41" s="156" t="str">
        <f>IF(OR(AND(ART!$D37&lt;&gt;"",ART!$D37&lt;$B$3,DES_TURMA!$D$5=TRUE),AND(BIO!$D37&lt;&gt;"",BIO!$D37&lt;$B$3,DES_TURMA!$E$5=TRUE),AND(ED_FIS!$D37&lt;&gt;"",ED_FIS!$D37&lt;$B$3,DES_TURMA!$F$5=TRUE),AND(FIL!$D37&lt;&gt;"",FIL!$D37&lt;$B$3,DES_TURMA!$G$5=TRUE),AND(FIS!$D37&lt;&gt;"",FIS!$D37&lt;$B$3,DES_TURMA!$H$5=TRUE),AND(GEO!$D37&lt;&gt;"",GEO!$D37&lt;$B$3,DES_TURMA!$I$5=TRUE),AND(HIST!$D37&lt;&gt;"",HIST!$D37&lt;$B$3,DES_TURMA!$J$5=TRUE),AND(ESP!$D37&lt;&gt;"",ESP!$D37&lt;$B$3,DES_TURMA!$K$5=TRUE),AND(ING!$D37&lt;&gt;"",ING!$D37&lt;$B$3,DES_TURMA!$L$5=TRUE),AND(LP!$D37&lt;&gt;"",LP!$D37&lt;$B$3,DES_TURMA!$M$5=TRUE),AND(MAT!$D37&lt;&gt;"",MAT!$D37&lt;$B$3,DES_TURMA!$N$5=TRUE),AND(QUI!$D37&lt;&gt;"",QUI!$D37&lt;$B$3,DES_TURMA!$O$5=TRUE),AND(SOC!$D37&lt;&gt;"",SOC!$D37&lt;$B$3,DES_TURMA!$P$5=TRUE)),"x",)</f>
        <v/>
      </c>
      <c r="R41" s="156" t="str">
        <f>IF(OR(AND(ART!$E37&lt;&gt;"",ART!$E37&lt;$B$3,DES_TURMA!$D$5=TRUE),AND(BIO!$E37&lt;&gt;"",BIO!$E37&lt;$B$3,DES_TURMA!$E$5=TRUE),AND(ED_FIS!$E37&lt;&gt;"",ED_FIS!$E37&lt;$B$3,DES_TURMA!$F$5=TRUE),AND(FIL!$E37&lt;&gt;"",FIL!$E37&lt;$B$3,DES_TURMA!$G$5=TRUE),AND(FIS!$E37&lt;&gt;"",FIS!$E37&lt;$B$3,DES_TURMA!$H$5=TRUE),AND(GEO!$E37&lt;&gt;"",GEO!$E37&lt;$B$3,DES_TURMA!$I$5=TRUE),AND(HIST!$E37&lt;&gt;"",HIST!$E37&lt;$B$3,DES_TURMA!$J$5=TRUE),AND(ESP!$E37&lt;&gt;"",ESP!$E37&lt;$B$3,DES_TURMA!$K$5=TRUE),AND(ING!$E37&lt;&gt;"",ING!$E37&lt;$B$3,DES_TURMA!$L$5=TRUE),AND(LP!$E37&lt;&gt;"",LP!$E37&lt;$B$3,DES_TURMA!$M$5=TRUE),AND(MAT!$E37&lt;&gt;"",MAT!$E37&lt;$B$3,DES_TURMA!$N$5=TRUE),AND(QUI!$E37&lt;&gt;"",QUI!$E37&lt;$B$3,DES_TURMA!$O$5=TRUE),AND(SOC!$E37&lt;&gt;"",SOC!$E37&lt;$B$3,DES_TURMA!$P$5=TRUE)),"x",)</f>
        <v/>
      </c>
      <c r="S41" s="157" t="str">
        <f t="shared" si="1"/>
        <v>Dentro</v>
      </c>
    </row>
    <row r="42" ht="15.75" customHeight="1">
      <c r="A42" s="27" t="str">
        <f>ALNS!A38</f>
        <v>Rhanna Nicolle Santos Silva</v>
      </c>
      <c r="B42" s="29" t="str">
        <f>IF(DES_TURMA!$D$5=TRUE,IF(ART!$G38&lt;$B$3,"x",IF(AND(ART!$A38&lt;&gt;"",ART!$G38=""),"xx","")),)</f>
        <v>xx</v>
      </c>
      <c r="C42" s="29" t="str">
        <f>IF(DES_TURMA!$E$5=TRUE,IF(BIO!G38&lt;$B$3,"x",IF(AND(BIO!A38&lt;&gt;"",BIO!G38=""),"xx","")),)</f>
        <v/>
      </c>
      <c r="D42" s="29" t="str">
        <f>IF(DES_TURMA!$F$5=TRUE,IF(ED_FIS!$G38&lt;$B$3,"x",IF(AND(ED_FIS!$A38&lt;&gt;"",ED_FIS!$G38=""),"xx","")),)</f>
        <v>xx</v>
      </c>
      <c r="E42" s="31" t="str">
        <f>IF(DES_TURMA!$G$5=TRUE,IF(FIL!$G38&lt;$B$3,"x",IF(AND(FIL!$A38&lt;&gt;"",FIL!$G38=""),"xx","")),)</f>
        <v/>
      </c>
      <c r="F42" s="31" t="str">
        <f>IF(DES_TURMA!$H$5=TRUE,IF(FIS!$G38&lt;$B$3,"x",IF(AND(FIS!$A38&lt;&gt;"",FIS!$G38=""),"xx","")),)</f>
        <v>xx</v>
      </c>
      <c r="G42" s="29" t="str">
        <f>IF(DES_TURMA!$I$5=TRUE,IF(GEO!$G38&lt;$B$3,"x",IF(AND(GEO!$A38&lt;&gt;"",GEO!$G38=""),"xx","")),)</f>
        <v/>
      </c>
      <c r="H42" s="29" t="str">
        <f>IF(DES_TURMA!$J$5=TRUE,IF(HIST!$G38&lt;$B$3,"x",IF(AND(HIST!$A38&lt;&gt;"",HIST!$G38=""),"xx","")),)</f>
        <v/>
      </c>
      <c r="I42" s="29" t="str">
        <f>IF(DES_TURMA!$K$5=TRUE,IF(ESP!$G38&lt;$B$3,"x",IF(AND(ESP!$A38&lt;&gt;"",ESP!$G38=""),"xx","")),)</f>
        <v/>
      </c>
      <c r="J42" s="29" t="str">
        <f>IF(DES_TURMA!$L$5=TRUE,IF(ING!$G38&lt;$B$3,"x",IF(AND(ING!$A38&lt;&gt;"",ING!$G38=""),"xx","")),)</f>
        <v/>
      </c>
      <c r="K42" s="29" t="str">
        <f>IF(DES_TURMA!$M$5=TRUE,IF(LP!$G38&lt;$B$3,"x",IF(AND(LP!$A38&lt;&gt;"",LP!$G38=""),"xx","")),)</f>
        <v>xx</v>
      </c>
      <c r="L42" s="29" t="str">
        <f>IF(DES_TURMA!$N$5=TRUE,IF(MAT!$G38&lt;$B$3,"x",IF(AND(MAT!$A38&lt;&gt;"",MAT!$G38=""),"xx","")),)</f>
        <v>x</v>
      </c>
      <c r="M42" s="31" t="str">
        <f>IF(DES_TURMA!$O$5=TRUE,IF(QUI!$G38&lt;$B$3,"x",IF(AND(QUI!$A38&lt;&gt;"",QUI!$G38=""),"xx","")),)</f>
        <v>xx</v>
      </c>
      <c r="N42" s="31" t="str">
        <f>IF(DES_TURMA!$P$5=TRUE,IF(SOC!$G38&lt;$B$3,"x",IF(AND(SOC!$A38&lt;&gt;"",SOC!$G38=""),"xx","")),)</f>
        <v>xx</v>
      </c>
      <c r="O42" s="156" t="str">
        <f>IF(OR(AND(ART!$B38&lt;&gt;"",ART!$B38&lt;$B$3,DES_TURMA!$D$5=TRUE),AND(BIO!$B38&lt;&gt;"",BIO!$B38&lt;$B$3,DES_TURMA!$E$5=TRUE),AND(ED_FIS!$B38&lt;&gt;"",ED_FIS!$B38&lt;$B$3,DES_TURMA!$F$5=TRUE),AND(FIL!$B38&lt;&gt;"",FIL!$B38&lt;$B$3,DES_TURMA!$G$5=TRUE),AND(FIS!$B38&lt;&gt;"",FIS!$B38&lt;$B$3,DES_TURMA!$H$5=TRUE),AND(GEO!$B38&lt;&gt;"",GEO!$B38&lt;$B$3,DES_TURMA!$I$5=TRUE),AND(HIST!$B38&lt;&gt;"",HIST!$B38&lt;$B$3,DES_TURMA!$J$5=TRUE),AND(ESP!$B38&lt;&gt;"",ESP!$B38&lt;$B$3,DES_TURMA!$K$5=TRUE),AND(ING!$B38&lt;&gt;"",ING!$B38&lt;$B$3,DES_TURMA!$L$5=TRUE),AND(LP!$B38&lt;&gt;"",LP!$B38&lt;$B$3,DES_TURMA!$M$5=TRUE),AND(MAT!$B38&lt;&gt;"",MAT!$B38&lt;$B$3,DES_TURMA!$N$5=TRUE),AND(QUI!$B38&lt;&gt;"",QUI!$B38&lt;$B$3,DES_TURMA!$O$5=TRUE),AND(SOC!$B38&lt;&gt;"",SOC!$B38&lt;$B$3,DES_TURMA!$P$5=TRUE)),"x",)</f>
        <v>x</v>
      </c>
      <c r="P42" s="156" t="str">
        <f>IF(OR(AND(ART!$C38&lt;&gt;"",ART!$C38&lt;$B$3,DES_TURMA!$D$5=TRUE),AND(BIO!$C38&lt;&gt;"",BIO!$C38&lt;$B$3,DES_TURMA!$E$5=TRUE),AND(ED_FIS!$C38&lt;&gt;"",ED_FIS!$C38&lt;$B$3,DES_TURMA!$F$5=TRUE),AND(FIL!$C38&lt;&gt;"",FIL!$C38&lt;$B$3,DES_TURMA!$G$5=TRUE),AND(FIS!$C38&lt;&gt;"",FIS!$C38&lt;$B$3,DES_TURMA!$H$5=TRUE),AND(GEO!$C38&lt;&gt;"",GEO!$C38&lt;$B$3,DES_TURMA!$I$5=TRUE),AND(HIST!$C38&lt;&gt;"",HIST!$C38&lt;$B$3,DES_TURMA!$J$5=TRUE),AND(ESP!$C38&lt;&gt;"",ESP!$C38&lt;$B$3,DES_TURMA!$K$5=TRUE),AND(ING!$C38&lt;&gt;"",ING!$C38&lt;$B$3,DES_TURMA!$L$5=TRUE),AND(LP!$C38&lt;&gt;"",LP!$C38&lt;$B$3,DES_TURMA!$M$5=TRUE),AND(MAT!$C38&lt;&gt;"",MAT!$C38&lt;$B$3,DES_TURMA!$N$5=TRUE),AND(QUI!$C38&lt;&gt;"",QUI!$C38&lt;$B$3,DES_TURMA!$O$5=TRUE),AND(SOC!$C38&lt;&gt;"",SOC!$C38&lt;$B$3,DES_TURMA!$P$5=TRUE)),"x",)</f>
        <v/>
      </c>
      <c r="Q42" s="156" t="str">
        <f>IF(OR(AND(ART!$D38&lt;&gt;"",ART!$D38&lt;$B$3,DES_TURMA!$D$5=TRUE),AND(BIO!$D38&lt;&gt;"",BIO!$D38&lt;$B$3,DES_TURMA!$E$5=TRUE),AND(ED_FIS!$D38&lt;&gt;"",ED_FIS!$D38&lt;$B$3,DES_TURMA!$F$5=TRUE),AND(FIL!$D38&lt;&gt;"",FIL!$D38&lt;$B$3,DES_TURMA!$G$5=TRUE),AND(FIS!$D38&lt;&gt;"",FIS!$D38&lt;$B$3,DES_TURMA!$H$5=TRUE),AND(GEO!$D38&lt;&gt;"",GEO!$D38&lt;$B$3,DES_TURMA!$I$5=TRUE),AND(HIST!$D38&lt;&gt;"",HIST!$D38&lt;$B$3,DES_TURMA!$J$5=TRUE),AND(ESP!$D38&lt;&gt;"",ESP!$D38&lt;$B$3,DES_TURMA!$K$5=TRUE),AND(ING!$D38&lt;&gt;"",ING!$D38&lt;$B$3,DES_TURMA!$L$5=TRUE),AND(LP!$D38&lt;&gt;"",LP!$D38&lt;$B$3,DES_TURMA!$M$5=TRUE),AND(MAT!$D38&lt;&gt;"",MAT!$D38&lt;$B$3,DES_TURMA!$N$5=TRUE),AND(QUI!$D38&lt;&gt;"",QUI!$D38&lt;$B$3,DES_TURMA!$O$5=TRUE),AND(SOC!$D38&lt;&gt;"",SOC!$D38&lt;$B$3,DES_TURMA!$P$5=TRUE)),"x",)</f>
        <v/>
      </c>
      <c r="R42" s="156" t="str">
        <f>IF(OR(AND(ART!$E38&lt;&gt;"",ART!$E38&lt;$B$3,DES_TURMA!$D$5=TRUE),AND(BIO!$E38&lt;&gt;"",BIO!$E38&lt;$B$3,DES_TURMA!$E$5=TRUE),AND(ED_FIS!$E38&lt;&gt;"",ED_FIS!$E38&lt;$B$3,DES_TURMA!$F$5=TRUE),AND(FIL!$E38&lt;&gt;"",FIL!$E38&lt;$B$3,DES_TURMA!$G$5=TRUE),AND(FIS!$E38&lt;&gt;"",FIS!$E38&lt;$B$3,DES_TURMA!$H$5=TRUE),AND(GEO!$E38&lt;&gt;"",GEO!$E38&lt;$B$3,DES_TURMA!$I$5=TRUE),AND(HIST!$E38&lt;&gt;"",HIST!$E38&lt;$B$3,DES_TURMA!$J$5=TRUE),AND(ESP!$E38&lt;&gt;"",ESP!$E38&lt;$B$3,DES_TURMA!$K$5=TRUE),AND(ING!$E38&lt;&gt;"",ING!$E38&lt;$B$3,DES_TURMA!$L$5=TRUE),AND(LP!$E38&lt;&gt;"",LP!$E38&lt;$B$3,DES_TURMA!$M$5=TRUE),AND(MAT!$E38&lt;&gt;"",MAT!$E38&lt;$B$3,DES_TURMA!$N$5=TRUE),AND(QUI!$E38&lt;&gt;"",QUI!$E38&lt;$B$3,DES_TURMA!$O$5=TRUE),AND(SOC!$E38&lt;&gt;"",SOC!$E38&lt;$B$3,DES_TURMA!$P$5=TRUE)),"x",)</f>
        <v/>
      </c>
      <c r="S42" s="157" t="str">
        <f t="shared" si="1"/>
        <v>Dentro</v>
      </c>
    </row>
    <row r="43" ht="15.75" customHeight="1">
      <c r="A43" s="35" t="str">
        <f>ALNS!A39</f>
        <v>Sara Clara Oliveira Farias</v>
      </c>
      <c r="B43" s="37" t="str">
        <f>IF(DES_TURMA!$D$5=TRUE,IF(ART!$G39&lt;$B$3,"x",IF(AND(ART!$A39&lt;&gt;"",ART!$G39=""),"xx","")),)</f>
        <v>xx</v>
      </c>
      <c r="C43" s="37" t="str">
        <f>IF(DES_TURMA!$E$5=TRUE,IF(BIO!G39&lt;$B$3,"x",IF(AND(BIO!A39&lt;&gt;"",BIO!G39=""),"xx","")),)</f>
        <v/>
      </c>
      <c r="D43" s="37" t="str">
        <f>IF(DES_TURMA!$F$5=TRUE,IF(ED_FIS!$G39&lt;$B$3,"x",IF(AND(ED_FIS!$A39&lt;&gt;"",ED_FIS!$G39=""),"xx","")),)</f>
        <v>xx</v>
      </c>
      <c r="E43" s="39" t="str">
        <f>IF(DES_TURMA!$G$5=TRUE,IF(FIL!$G39&lt;$B$3,"x",IF(AND(FIL!$A39&lt;&gt;"",FIL!$G39=""),"xx","")),)</f>
        <v/>
      </c>
      <c r="F43" s="39" t="str">
        <f>IF(DES_TURMA!$H$5=TRUE,IF(FIS!$G39&lt;$B$3,"x",IF(AND(FIS!$A39&lt;&gt;"",FIS!$G39=""),"xx","")),)</f>
        <v>xx</v>
      </c>
      <c r="G43" s="37" t="str">
        <f>IF(DES_TURMA!$I$5=TRUE,IF(GEO!$G39&lt;$B$3,"x",IF(AND(GEO!$A39&lt;&gt;"",GEO!$G39=""),"xx","")),)</f>
        <v/>
      </c>
      <c r="H43" s="37" t="str">
        <f>IF(DES_TURMA!$J$5=TRUE,IF(HIST!$G39&lt;$B$3,"x",IF(AND(HIST!$A39&lt;&gt;"",HIST!$G39=""),"xx","")),)</f>
        <v/>
      </c>
      <c r="I43" s="37" t="str">
        <f>IF(DES_TURMA!$K$5=TRUE,IF(ESP!$G39&lt;$B$3,"x",IF(AND(ESP!$A39&lt;&gt;"",ESP!$G39=""),"xx","")),)</f>
        <v/>
      </c>
      <c r="J43" s="37" t="str">
        <f>IF(DES_TURMA!$L$5=TRUE,IF(ING!$G39&lt;$B$3,"x",IF(AND(ING!$A39&lt;&gt;"",ING!$G39=""),"xx","")),)</f>
        <v/>
      </c>
      <c r="K43" s="37" t="str">
        <f>IF(DES_TURMA!$M$5=TRUE,IF(LP!$G39&lt;$B$3,"x",IF(AND(LP!$A39&lt;&gt;"",LP!$G39=""),"xx","")),)</f>
        <v>xx</v>
      </c>
      <c r="L43" s="37" t="str">
        <f>IF(DES_TURMA!$N$5=TRUE,IF(MAT!$G39&lt;$B$3,"x",IF(AND(MAT!$A39&lt;&gt;"",MAT!$G39=""),"xx","")),)</f>
        <v>x</v>
      </c>
      <c r="M43" s="39" t="str">
        <f>IF(DES_TURMA!$O$5=TRUE,IF(QUI!$G39&lt;$B$3,"x",IF(AND(QUI!$A39&lt;&gt;"",QUI!$G39=""),"xx","")),)</f>
        <v>xx</v>
      </c>
      <c r="N43" s="39" t="str">
        <f>IF(DES_TURMA!$P$5=TRUE,IF(SOC!$G39&lt;$B$3,"x",IF(AND(SOC!$A39&lt;&gt;"",SOC!$G39=""),"xx","")),)</f>
        <v>xx</v>
      </c>
      <c r="O43" s="156" t="str">
        <f>IF(OR(AND(ART!$B39&lt;&gt;"",ART!$B39&lt;$B$3,DES_TURMA!$D$5=TRUE),AND(BIO!$B39&lt;&gt;"",BIO!$B39&lt;$B$3,DES_TURMA!$E$5=TRUE),AND(ED_FIS!$B39&lt;&gt;"",ED_FIS!$B39&lt;$B$3,DES_TURMA!$F$5=TRUE),AND(FIL!$B39&lt;&gt;"",FIL!$B39&lt;$B$3,DES_TURMA!$G$5=TRUE),AND(FIS!$B39&lt;&gt;"",FIS!$B39&lt;$B$3,DES_TURMA!$H$5=TRUE),AND(GEO!$B39&lt;&gt;"",GEO!$B39&lt;$B$3,DES_TURMA!$I$5=TRUE),AND(HIST!$B39&lt;&gt;"",HIST!$B39&lt;$B$3,DES_TURMA!$J$5=TRUE),AND(ESP!$B39&lt;&gt;"",ESP!$B39&lt;$B$3,DES_TURMA!$K$5=TRUE),AND(ING!$B39&lt;&gt;"",ING!$B39&lt;$B$3,DES_TURMA!$L$5=TRUE),AND(LP!$B39&lt;&gt;"",LP!$B39&lt;$B$3,DES_TURMA!$M$5=TRUE),AND(MAT!$B39&lt;&gt;"",MAT!$B39&lt;$B$3,DES_TURMA!$N$5=TRUE),AND(QUI!$B39&lt;&gt;"",QUI!$B39&lt;$B$3,DES_TURMA!$O$5=TRUE),AND(SOC!$B39&lt;&gt;"",SOC!$B39&lt;$B$3,DES_TURMA!$P$5=TRUE)),"x",)</f>
        <v>x</v>
      </c>
      <c r="P43" s="156" t="str">
        <f>IF(OR(AND(ART!$C39&lt;&gt;"",ART!$C39&lt;$B$3,DES_TURMA!$D$5=TRUE),AND(BIO!$C39&lt;&gt;"",BIO!$C39&lt;$B$3,DES_TURMA!$E$5=TRUE),AND(ED_FIS!$C39&lt;&gt;"",ED_FIS!$C39&lt;$B$3,DES_TURMA!$F$5=TRUE),AND(FIL!$C39&lt;&gt;"",FIL!$C39&lt;$B$3,DES_TURMA!$G$5=TRUE),AND(FIS!$C39&lt;&gt;"",FIS!$C39&lt;$B$3,DES_TURMA!$H$5=TRUE),AND(GEO!$C39&lt;&gt;"",GEO!$C39&lt;$B$3,DES_TURMA!$I$5=TRUE),AND(HIST!$C39&lt;&gt;"",HIST!$C39&lt;$B$3,DES_TURMA!$J$5=TRUE),AND(ESP!$C39&lt;&gt;"",ESP!$C39&lt;$B$3,DES_TURMA!$K$5=TRUE),AND(ING!$C39&lt;&gt;"",ING!$C39&lt;$B$3,DES_TURMA!$L$5=TRUE),AND(LP!$C39&lt;&gt;"",LP!$C39&lt;$B$3,DES_TURMA!$M$5=TRUE),AND(MAT!$C39&lt;&gt;"",MAT!$C39&lt;$B$3,DES_TURMA!$N$5=TRUE),AND(QUI!$C39&lt;&gt;"",QUI!$C39&lt;$B$3,DES_TURMA!$O$5=TRUE),AND(SOC!$C39&lt;&gt;"",SOC!$C39&lt;$B$3,DES_TURMA!$P$5=TRUE)),"x",)</f>
        <v/>
      </c>
      <c r="Q43" s="156" t="str">
        <f>IF(OR(AND(ART!$D39&lt;&gt;"",ART!$D39&lt;$B$3,DES_TURMA!$D$5=TRUE),AND(BIO!$D39&lt;&gt;"",BIO!$D39&lt;$B$3,DES_TURMA!$E$5=TRUE),AND(ED_FIS!$D39&lt;&gt;"",ED_FIS!$D39&lt;$B$3,DES_TURMA!$F$5=TRUE),AND(FIL!$D39&lt;&gt;"",FIL!$D39&lt;$B$3,DES_TURMA!$G$5=TRUE),AND(FIS!$D39&lt;&gt;"",FIS!$D39&lt;$B$3,DES_TURMA!$H$5=TRUE),AND(GEO!$D39&lt;&gt;"",GEO!$D39&lt;$B$3,DES_TURMA!$I$5=TRUE),AND(HIST!$D39&lt;&gt;"",HIST!$D39&lt;$B$3,DES_TURMA!$J$5=TRUE),AND(ESP!$D39&lt;&gt;"",ESP!$D39&lt;$B$3,DES_TURMA!$K$5=TRUE),AND(ING!$D39&lt;&gt;"",ING!$D39&lt;$B$3,DES_TURMA!$L$5=TRUE),AND(LP!$D39&lt;&gt;"",LP!$D39&lt;$B$3,DES_TURMA!$M$5=TRUE),AND(MAT!$D39&lt;&gt;"",MAT!$D39&lt;$B$3,DES_TURMA!$N$5=TRUE),AND(QUI!$D39&lt;&gt;"",QUI!$D39&lt;$B$3,DES_TURMA!$O$5=TRUE),AND(SOC!$D39&lt;&gt;"",SOC!$D39&lt;$B$3,DES_TURMA!$P$5=TRUE)),"x",)</f>
        <v/>
      </c>
      <c r="R43" s="156" t="str">
        <f>IF(OR(AND(ART!$E39&lt;&gt;"",ART!$E39&lt;$B$3,DES_TURMA!$D$5=TRUE),AND(BIO!$E39&lt;&gt;"",BIO!$E39&lt;$B$3,DES_TURMA!$E$5=TRUE),AND(ED_FIS!$E39&lt;&gt;"",ED_FIS!$E39&lt;$B$3,DES_TURMA!$F$5=TRUE),AND(FIL!$E39&lt;&gt;"",FIL!$E39&lt;$B$3,DES_TURMA!$G$5=TRUE),AND(FIS!$E39&lt;&gt;"",FIS!$E39&lt;$B$3,DES_TURMA!$H$5=TRUE),AND(GEO!$E39&lt;&gt;"",GEO!$E39&lt;$B$3,DES_TURMA!$I$5=TRUE),AND(HIST!$E39&lt;&gt;"",HIST!$E39&lt;$B$3,DES_TURMA!$J$5=TRUE),AND(ESP!$E39&lt;&gt;"",ESP!$E39&lt;$B$3,DES_TURMA!$K$5=TRUE),AND(ING!$E39&lt;&gt;"",ING!$E39&lt;$B$3,DES_TURMA!$L$5=TRUE),AND(LP!$E39&lt;&gt;"",LP!$E39&lt;$B$3,DES_TURMA!$M$5=TRUE),AND(MAT!$E39&lt;&gt;"",MAT!$E39&lt;$B$3,DES_TURMA!$N$5=TRUE),AND(QUI!$E39&lt;&gt;"",QUI!$E39&lt;$B$3,DES_TURMA!$O$5=TRUE),AND(SOC!$E39&lt;&gt;"",SOC!$E39&lt;$B$3,DES_TURMA!$P$5=TRUE)),"x",)</f>
        <v/>
      </c>
      <c r="S43" s="157" t="str">
        <f t="shared" si="1"/>
        <v>Dentro</v>
      </c>
    </row>
    <row r="44" ht="15.75" customHeight="1">
      <c r="A44" s="27" t="str">
        <f>ALNS!A40</f>
        <v>Sarah Evelyn Albuquerque da Silva</v>
      </c>
      <c r="B44" s="29" t="str">
        <f>IF(DES_TURMA!$D$5=TRUE,IF(ART!$G40&lt;$B$3,"x",IF(AND(ART!$A40&lt;&gt;"",ART!$G40=""),"xx","")),)</f>
        <v>xx</v>
      </c>
      <c r="C44" s="29" t="str">
        <f>IF(DES_TURMA!$E$5=TRUE,IF(BIO!G40&lt;$B$3,"x",IF(AND(BIO!A40&lt;&gt;"",BIO!G40=""),"xx","")),)</f>
        <v/>
      </c>
      <c r="D44" s="29" t="str">
        <f>IF(DES_TURMA!$F$5=TRUE,IF(ED_FIS!$G40&lt;$B$3,"x",IF(AND(ED_FIS!$A40&lt;&gt;"",ED_FIS!$G40=""),"xx","")),)</f>
        <v>xx</v>
      </c>
      <c r="E44" s="31" t="str">
        <f>IF(DES_TURMA!$G$5=TRUE,IF(FIL!$G40&lt;$B$3,"x",IF(AND(FIL!$A40&lt;&gt;"",FIL!$G40=""),"xx","")),)</f>
        <v/>
      </c>
      <c r="F44" s="31" t="str">
        <f>IF(DES_TURMA!$H$5=TRUE,IF(FIS!$G40&lt;$B$3,"x",IF(AND(FIS!$A40&lt;&gt;"",FIS!$G40=""),"xx","")),)</f>
        <v>xx</v>
      </c>
      <c r="G44" s="29" t="str">
        <f>IF(DES_TURMA!$I$5=TRUE,IF(GEO!$G40&lt;$B$3,"x",IF(AND(GEO!$A40&lt;&gt;"",GEO!$G40=""),"xx","")),)</f>
        <v/>
      </c>
      <c r="H44" s="29" t="str">
        <f>IF(DES_TURMA!$J$5=TRUE,IF(HIST!$G40&lt;$B$3,"x",IF(AND(HIST!$A40&lt;&gt;"",HIST!$G40=""),"xx","")),)</f>
        <v/>
      </c>
      <c r="I44" s="29" t="str">
        <f>IF(DES_TURMA!$K$5=TRUE,IF(ESP!$G40&lt;$B$3,"x",IF(AND(ESP!$A40&lt;&gt;"",ESP!$G40=""),"xx","")),)</f>
        <v/>
      </c>
      <c r="J44" s="29" t="str">
        <f>IF(DES_TURMA!$L$5=TRUE,IF(ING!$G40&lt;$B$3,"x",IF(AND(ING!$A40&lt;&gt;"",ING!$G40=""),"xx","")),)</f>
        <v/>
      </c>
      <c r="K44" s="29" t="str">
        <f>IF(DES_TURMA!$M$5=TRUE,IF(LP!$G40&lt;$B$3,"x",IF(AND(LP!$A40&lt;&gt;"",LP!$G40=""),"xx","")),)</f>
        <v>xx</v>
      </c>
      <c r="L44" s="29" t="str">
        <f>IF(DES_TURMA!$N$5=TRUE,IF(MAT!$G40&lt;$B$3,"x",IF(AND(MAT!$A40&lt;&gt;"",MAT!$G40=""),"xx","")),)</f>
        <v>x</v>
      </c>
      <c r="M44" s="31" t="str">
        <f>IF(DES_TURMA!$O$5=TRUE,IF(QUI!$G40&lt;$B$3,"x",IF(AND(QUI!$A40&lt;&gt;"",QUI!$G40=""),"xx","")),)</f>
        <v>xx</v>
      </c>
      <c r="N44" s="31" t="str">
        <f>IF(DES_TURMA!$P$5=TRUE,IF(SOC!$G40&lt;$B$3,"x",IF(AND(SOC!$A40&lt;&gt;"",SOC!$G40=""),"xx","")),)</f>
        <v>xx</v>
      </c>
      <c r="O44" s="156" t="str">
        <f>IF(OR(AND(ART!$B40&lt;&gt;"",ART!$B40&lt;$B$3,DES_TURMA!$D$5=TRUE),AND(BIO!$B40&lt;&gt;"",BIO!$B40&lt;$B$3,DES_TURMA!$E$5=TRUE),AND(ED_FIS!$B40&lt;&gt;"",ED_FIS!$B40&lt;$B$3,DES_TURMA!$F$5=TRUE),AND(FIL!$B40&lt;&gt;"",FIL!$B40&lt;$B$3,DES_TURMA!$G$5=TRUE),AND(FIS!$B40&lt;&gt;"",FIS!$B40&lt;$B$3,DES_TURMA!$H$5=TRUE),AND(GEO!$B40&lt;&gt;"",GEO!$B40&lt;$B$3,DES_TURMA!$I$5=TRUE),AND(HIST!$B40&lt;&gt;"",HIST!$B40&lt;$B$3,DES_TURMA!$J$5=TRUE),AND(ESP!$B40&lt;&gt;"",ESP!$B40&lt;$B$3,DES_TURMA!$K$5=TRUE),AND(ING!$B40&lt;&gt;"",ING!$B40&lt;$B$3,DES_TURMA!$L$5=TRUE),AND(LP!$B40&lt;&gt;"",LP!$B40&lt;$B$3,DES_TURMA!$M$5=TRUE),AND(MAT!$B40&lt;&gt;"",MAT!$B40&lt;$B$3,DES_TURMA!$N$5=TRUE),AND(QUI!$B40&lt;&gt;"",QUI!$B40&lt;$B$3,DES_TURMA!$O$5=TRUE),AND(SOC!$B40&lt;&gt;"",SOC!$B40&lt;$B$3,DES_TURMA!$P$5=TRUE)),"x",)</f>
        <v>x</v>
      </c>
      <c r="P44" s="156" t="str">
        <f>IF(OR(AND(ART!$C40&lt;&gt;"",ART!$C40&lt;$B$3,DES_TURMA!$D$5=TRUE),AND(BIO!$C40&lt;&gt;"",BIO!$C40&lt;$B$3,DES_TURMA!$E$5=TRUE),AND(ED_FIS!$C40&lt;&gt;"",ED_FIS!$C40&lt;$B$3,DES_TURMA!$F$5=TRUE),AND(FIL!$C40&lt;&gt;"",FIL!$C40&lt;$B$3,DES_TURMA!$G$5=TRUE),AND(FIS!$C40&lt;&gt;"",FIS!$C40&lt;$B$3,DES_TURMA!$H$5=TRUE),AND(GEO!$C40&lt;&gt;"",GEO!$C40&lt;$B$3,DES_TURMA!$I$5=TRUE),AND(HIST!$C40&lt;&gt;"",HIST!$C40&lt;$B$3,DES_TURMA!$J$5=TRUE),AND(ESP!$C40&lt;&gt;"",ESP!$C40&lt;$B$3,DES_TURMA!$K$5=TRUE),AND(ING!$C40&lt;&gt;"",ING!$C40&lt;$B$3,DES_TURMA!$L$5=TRUE),AND(LP!$C40&lt;&gt;"",LP!$C40&lt;$B$3,DES_TURMA!$M$5=TRUE),AND(MAT!$C40&lt;&gt;"",MAT!$C40&lt;$B$3,DES_TURMA!$N$5=TRUE),AND(QUI!$C40&lt;&gt;"",QUI!$C40&lt;$B$3,DES_TURMA!$O$5=TRUE),AND(SOC!$C40&lt;&gt;"",SOC!$C40&lt;$B$3,DES_TURMA!$P$5=TRUE)),"x",)</f>
        <v/>
      </c>
      <c r="Q44" s="156" t="str">
        <f>IF(OR(AND(ART!$D40&lt;&gt;"",ART!$D40&lt;$B$3,DES_TURMA!$D$5=TRUE),AND(BIO!$D40&lt;&gt;"",BIO!$D40&lt;$B$3,DES_TURMA!$E$5=TRUE),AND(ED_FIS!$D40&lt;&gt;"",ED_FIS!$D40&lt;$B$3,DES_TURMA!$F$5=TRUE),AND(FIL!$D40&lt;&gt;"",FIL!$D40&lt;$B$3,DES_TURMA!$G$5=TRUE),AND(FIS!$D40&lt;&gt;"",FIS!$D40&lt;$B$3,DES_TURMA!$H$5=TRUE),AND(GEO!$D40&lt;&gt;"",GEO!$D40&lt;$B$3,DES_TURMA!$I$5=TRUE),AND(HIST!$D40&lt;&gt;"",HIST!$D40&lt;$B$3,DES_TURMA!$J$5=TRUE),AND(ESP!$D40&lt;&gt;"",ESP!$D40&lt;$B$3,DES_TURMA!$K$5=TRUE),AND(ING!$D40&lt;&gt;"",ING!$D40&lt;$B$3,DES_TURMA!$L$5=TRUE),AND(LP!$D40&lt;&gt;"",LP!$D40&lt;$B$3,DES_TURMA!$M$5=TRUE),AND(MAT!$D40&lt;&gt;"",MAT!$D40&lt;$B$3,DES_TURMA!$N$5=TRUE),AND(QUI!$D40&lt;&gt;"",QUI!$D40&lt;$B$3,DES_TURMA!$O$5=TRUE),AND(SOC!$D40&lt;&gt;"",SOC!$D40&lt;$B$3,DES_TURMA!$P$5=TRUE)),"x",)</f>
        <v/>
      </c>
      <c r="R44" s="156" t="str">
        <f>IF(OR(AND(ART!$E40&lt;&gt;"",ART!$E40&lt;$B$3,DES_TURMA!$D$5=TRUE),AND(BIO!$E40&lt;&gt;"",BIO!$E40&lt;$B$3,DES_TURMA!$E$5=TRUE),AND(ED_FIS!$E40&lt;&gt;"",ED_FIS!$E40&lt;$B$3,DES_TURMA!$F$5=TRUE),AND(FIL!$E40&lt;&gt;"",FIL!$E40&lt;$B$3,DES_TURMA!$G$5=TRUE),AND(FIS!$E40&lt;&gt;"",FIS!$E40&lt;$B$3,DES_TURMA!$H$5=TRUE),AND(GEO!$E40&lt;&gt;"",GEO!$E40&lt;$B$3,DES_TURMA!$I$5=TRUE),AND(HIST!$E40&lt;&gt;"",HIST!$E40&lt;$B$3,DES_TURMA!$J$5=TRUE),AND(ESP!$E40&lt;&gt;"",ESP!$E40&lt;$B$3,DES_TURMA!$K$5=TRUE),AND(ING!$E40&lt;&gt;"",ING!$E40&lt;$B$3,DES_TURMA!$L$5=TRUE),AND(LP!$E40&lt;&gt;"",LP!$E40&lt;$B$3,DES_TURMA!$M$5=TRUE),AND(MAT!$E40&lt;&gt;"",MAT!$E40&lt;$B$3,DES_TURMA!$N$5=TRUE),AND(QUI!$E40&lt;&gt;"",QUI!$E40&lt;$B$3,DES_TURMA!$O$5=TRUE),AND(SOC!$E40&lt;&gt;"",SOC!$E40&lt;$B$3,DES_TURMA!$P$5=TRUE)),"x",)</f>
        <v/>
      </c>
      <c r="S44" s="157" t="str">
        <f t="shared" si="1"/>
        <v>Dentro</v>
      </c>
    </row>
    <row r="45" ht="15.75" customHeight="1">
      <c r="A45" s="35" t="str">
        <f>ALNS!A41</f>
        <v>Thays Emanuelly Laureano Silva</v>
      </c>
      <c r="B45" s="37" t="str">
        <f>IF(DES_TURMA!$D$5=TRUE,IF(ART!$G41&lt;$B$3,"x",IF(AND(ART!$A41&lt;&gt;"",ART!$G41=""),"xx","")),)</f>
        <v>xx</v>
      </c>
      <c r="C45" s="37" t="str">
        <f>IF(DES_TURMA!$E$5=TRUE,IF(BIO!G41&lt;$B$3,"x",IF(AND(BIO!A41&lt;&gt;"",BIO!G41=""),"xx","")),)</f>
        <v/>
      </c>
      <c r="D45" s="37" t="str">
        <f>IF(DES_TURMA!$F$5=TRUE,IF(ED_FIS!$G41&lt;$B$3,"x",IF(AND(ED_FIS!$A41&lt;&gt;"",ED_FIS!$G41=""),"xx","")),)</f>
        <v>xx</v>
      </c>
      <c r="E45" s="39" t="str">
        <f>IF(DES_TURMA!$G$5=TRUE,IF(FIL!$G41&lt;$B$3,"x",IF(AND(FIL!$A41&lt;&gt;"",FIL!$G41=""),"xx","")),)</f>
        <v/>
      </c>
      <c r="F45" s="39" t="str">
        <f>IF(DES_TURMA!$H$5=TRUE,IF(FIS!$G41&lt;$B$3,"x",IF(AND(FIS!$A41&lt;&gt;"",FIS!$G41=""),"xx","")),)</f>
        <v>xx</v>
      </c>
      <c r="G45" s="37" t="str">
        <f>IF(DES_TURMA!$I$5=TRUE,IF(GEO!$G41&lt;$B$3,"x",IF(AND(GEO!$A41&lt;&gt;"",GEO!$G41=""),"xx","")),)</f>
        <v/>
      </c>
      <c r="H45" s="37" t="str">
        <f>IF(DES_TURMA!$J$5=TRUE,IF(HIST!$G41&lt;$B$3,"x",IF(AND(HIST!$A41&lt;&gt;"",HIST!$G41=""),"xx","")),)</f>
        <v/>
      </c>
      <c r="I45" s="37" t="str">
        <f>IF(DES_TURMA!$K$5=TRUE,IF(ESP!$G41&lt;$B$3,"x",IF(AND(ESP!$A41&lt;&gt;"",ESP!$G41=""),"xx","")),)</f>
        <v/>
      </c>
      <c r="J45" s="37" t="str">
        <f>IF(DES_TURMA!$L$5=TRUE,IF(ING!$G41&lt;$B$3,"x",IF(AND(ING!$A41&lt;&gt;"",ING!$G41=""),"xx","")),)</f>
        <v/>
      </c>
      <c r="K45" s="37" t="str">
        <f>IF(DES_TURMA!$M$5=TRUE,IF(LP!$G41&lt;$B$3,"x",IF(AND(LP!$A41&lt;&gt;"",LP!$G41=""),"xx","")),)</f>
        <v>xx</v>
      </c>
      <c r="L45" s="37" t="str">
        <f>IF(DES_TURMA!$N$5=TRUE,IF(MAT!$G41&lt;$B$3,"x",IF(AND(MAT!$A41&lt;&gt;"",MAT!$G41=""),"xx","")),)</f>
        <v>x</v>
      </c>
      <c r="M45" s="39" t="str">
        <f>IF(DES_TURMA!$O$5=TRUE,IF(QUI!$G41&lt;$B$3,"x",IF(AND(QUI!$A41&lt;&gt;"",QUI!$G41=""),"xx","")),)</f>
        <v>xx</v>
      </c>
      <c r="N45" s="39" t="str">
        <f>IF(DES_TURMA!$P$5=TRUE,IF(SOC!$G41&lt;$B$3,"x",IF(AND(SOC!$A41&lt;&gt;"",SOC!$G41=""),"xx","")),)</f>
        <v>xx</v>
      </c>
      <c r="O45" s="156" t="str">
        <f>IF(OR(AND(ART!$B41&lt;&gt;"",ART!$B41&lt;$B$3,DES_TURMA!$D$5=TRUE),AND(BIO!$B41&lt;&gt;"",BIO!$B41&lt;$B$3,DES_TURMA!$E$5=TRUE),AND(ED_FIS!$B41&lt;&gt;"",ED_FIS!$B41&lt;$B$3,DES_TURMA!$F$5=TRUE),AND(FIL!$B41&lt;&gt;"",FIL!$B41&lt;$B$3,DES_TURMA!$G$5=TRUE),AND(FIS!$B41&lt;&gt;"",FIS!$B41&lt;$B$3,DES_TURMA!$H$5=TRUE),AND(GEO!$B41&lt;&gt;"",GEO!$B41&lt;$B$3,DES_TURMA!$I$5=TRUE),AND(HIST!$B41&lt;&gt;"",HIST!$B41&lt;$B$3,DES_TURMA!$J$5=TRUE),AND(ESP!$B41&lt;&gt;"",ESP!$B41&lt;$B$3,DES_TURMA!$K$5=TRUE),AND(ING!$B41&lt;&gt;"",ING!$B41&lt;$B$3,DES_TURMA!$L$5=TRUE),AND(LP!$B41&lt;&gt;"",LP!$B41&lt;$B$3,DES_TURMA!$M$5=TRUE),AND(MAT!$B41&lt;&gt;"",MAT!$B41&lt;$B$3,DES_TURMA!$N$5=TRUE),AND(QUI!$B41&lt;&gt;"",QUI!$B41&lt;$B$3,DES_TURMA!$O$5=TRUE),AND(SOC!$B41&lt;&gt;"",SOC!$B41&lt;$B$3,DES_TURMA!$P$5=TRUE)),"x",)</f>
        <v>x</v>
      </c>
      <c r="P45" s="156" t="str">
        <f>IF(OR(AND(ART!$C41&lt;&gt;"",ART!$C41&lt;$B$3,DES_TURMA!$D$5=TRUE),AND(BIO!$C41&lt;&gt;"",BIO!$C41&lt;$B$3,DES_TURMA!$E$5=TRUE),AND(ED_FIS!$C41&lt;&gt;"",ED_FIS!$C41&lt;$B$3,DES_TURMA!$F$5=TRUE),AND(FIL!$C41&lt;&gt;"",FIL!$C41&lt;$B$3,DES_TURMA!$G$5=TRUE),AND(FIS!$C41&lt;&gt;"",FIS!$C41&lt;$B$3,DES_TURMA!$H$5=TRUE),AND(GEO!$C41&lt;&gt;"",GEO!$C41&lt;$B$3,DES_TURMA!$I$5=TRUE),AND(HIST!$C41&lt;&gt;"",HIST!$C41&lt;$B$3,DES_TURMA!$J$5=TRUE),AND(ESP!$C41&lt;&gt;"",ESP!$C41&lt;$B$3,DES_TURMA!$K$5=TRUE),AND(ING!$C41&lt;&gt;"",ING!$C41&lt;$B$3,DES_TURMA!$L$5=TRUE),AND(LP!$C41&lt;&gt;"",LP!$C41&lt;$B$3,DES_TURMA!$M$5=TRUE),AND(MAT!$C41&lt;&gt;"",MAT!$C41&lt;$B$3,DES_TURMA!$N$5=TRUE),AND(QUI!$C41&lt;&gt;"",QUI!$C41&lt;$B$3,DES_TURMA!$O$5=TRUE),AND(SOC!$C41&lt;&gt;"",SOC!$C41&lt;$B$3,DES_TURMA!$P$5=TRUE)),"x",)</f>
        <v/>
      </c>
      <c r="Q45" s="156" t="str">
        <f>IF(OR(AND(ART!$D41&lt;&gt;"",ART!$D41&lt;$B$3,DES_TURMA!$D$5=TRUE),AND(BIO!$D41&lt;&gt;"",BIO!$D41&lt;$B$3,DES_TURMA!$E$5=TRUE),AND(ED_FIS!$D41&lt;&gt;"",ED_FIS!$D41&lt;$B$3,DES_TURMA!$F$5=TRUE),AND(FIL!$D41&lt;&gt;"",FIL!$D41&lt;$B$3,DES_TURMA!$G$5=TRUE),AND(FIS!$D41&lt;&gt;"",FIS!$D41&lt;$B$3,DES_TURMA!$H$5=TRUE),AND(GEO!$D41&lt;&gt;"",GEO!$D41&lt;$B$3,DES_TURMA!$I$5=TRUE),AND(HIST!$D41&lt;&gt;"",HIST!$D41&lt;$B$3,DES_TURMA!$J$5=TRUE),AND(ESP!$D41&lt;&gt;"",ESP!$D41&lt;$B$3,DES_TURMA!$K$5=TRUE),AND(ING!$D41&lt;&gt;"",ING!$D41&lt;$B$3,DES_TURMA!$L$5=TRUE),AND(LP!$D41&lt;&gt;"",LP!$D41&lt;$B$3,DES_TURMA!$M$5=TRUE),AND(MAT!$D41&lt;&gt;"",MAT!$D41&lt;$B$3,DES_TURMA!$N$5=TRUE),AND(QUI!$D41&lt;&gt;"",QUI!$D41&lt;$B$3,DES_TURMA!$O$5=TRUE),AND(SOC!$D41&lt;&gt;"",SOC!$D41&lt;$B$3,DES_TURMA!$P$5=TRUE)),"x",)</f>
        <v/>
      </c>
      <c r="R45" s="156" t="str">
        <f>IF(OR(AND(ART!$E41&lt;&gt;"",ART!$E41&lt;$B$3,DES_TURMA!$D$5=TRUE),AND(BIO!$E41&lt;&gt;"",BIO!$E41&lt;$B$3,DES_TURMA!$E$5=TRUE),AND(ED_FIS!$E41&lt;&gt;"",ED_FIS!$E41&lt;$B$3,DES_TURMA!$F$5=TRUE),AND(FIL!$E41&lt;&gt;"",FIL!$E41&lt;$B$3,DES_TURMA!$G$5=TRUE),AND(FIS!$E41&lt;&gt;"",FIS!$E41&lt;$B$3,DES_TURMA!$H$5=TRUE),AND(GEO!$E41&lt;&gt;"",GEO!$E41&lt;$B$3,DES_TURMA!$I$5=TRUE),AND(HIST!$E41&lt;&gt;"",HIST!$E41&lt;$B$3,DES_TURMA!$J$5=TRUE),AND(ESP!$E41&lt;&gt;"",ESP!$E41&lt;$B$3,DES_TURMA!$K$5=TRUE),AND(ING!$E41&lt;&gt;"",ING!$E41&lt;$B$3,DES_TURMA!$L$5=TRUE),AND(LP!$E41&lt;&gt;"",LP!$E41&lt;$B$3,DES_TURMA!$M$5=TRUE),AND(MAT!$E41&lt;&gt;"",MAT!$E41&lt;$B$3,DES_TURMA!$N$5=TRUE),AND(QUI!$E41&lt;&gt;"",QUI!$E41&lt;$B$3,DES_TURMA!$O$5=TRUE),AND(SOC!$E41&lt;&gt;"",SOC!$E41&lt;$B$3,DES_TURMA!$P$5=TRUE)),"x",)</f>
        <v/>
      </c>
      <c r="S45" s="157" t="str">
        <f t="shared" si="1"/>
        <v>Dentro</v>
      </c>
    </row>
    <row r="46" ht="15.75" customHeight="1">
      <c r="A46" s="27" t="str">
        <f>ALNS!A42</f>
        <v>Víctor Gabriel Souza Rocha de Lemos</v>
      </c>
      <c r="B46" s="29" t="str">
        <f>IF(DES_TURMA!$D$5=TRUE,IF(ART!$G42&lt;$B$3,"x",IF(AND(ART!$A42&lt;&gt;"",ART!$G42=""),"xx","")),)</f>
        <v>xx</v>
      </c>
      <c r="C46" s="29" t="str">
        <f>IF(DES_TURMA!$E$5=TRUE,IF(BIO!G42&lt;$B$3,"x",IF(AND(BIO!A42&lt;&gt;"",BIO!G42=""),"xx","")),)</f>
        <v/>
      </c>
      <c r="D46" s="29" t="str">
        <f>IF(DES_TURMA!$F$5=TRUE,IF(ED_FIS!$G42&lt;$B$3,"x",IF(AND(ED_FIS!$A42&lt;&gt;"",ED_FIS!$G42=""),"xx","")),)</f>
        <v>xx</v>
      </c>
      <c r="E46" s="31" t="str">
        <f>IF(DES_TURMA!$G$5=TRUE,IF(FIL!$G42&lt;$B$3,"x",IF(AND(FIL!$A42&lt;&gt;"",FIL!$G42=""),"xx","")),)</f>
        <v/>
      </c>
      <c r="F46" s="31" t="str">
        <f>IF(DES_TURMA!$H$5=TRUE,IF(FIS!$G42&lt;$B$3,"x",IF(AND(FIS!$A42&lt;&gt;"",FIS!$G42=""),"xx","")),)</f>
        <v>xx</v>
      </c>
      <c r="G46" s="29" t="str">
        <f>IF(DES_TURMA!$I$5=TRUE,IF(GEO!$G42&lt;$B$3,"x",IF(AND(GEO!$A42&lt;&gt;"",GEO!$G42=""),"xx","")),)</f>
        <v/>
      </c>
      <c r="H46" s="29" t="str">
        <f>IF(DES_TURMA!$J$5=TRUE,IF(HIST!$G42&lt;$B$3,"x",IF(AND(HIST!$A42&lt;&gt;"",HIST!$G42=""),"xx","")),)</f>
        <v/>
      </c>
      <c r="I46" s="29" t="str">
        <f>IF(DES_TURMA!$K$5=TRUE,IF(ESP!$G42&lt;$B$3,"x",IF(AND(ESP!$A42&lt;&gt;"",ESP!$G42=""),"xx","")),)</f>
        <v/>
      </c>
      <c r="J46" s="29" t="str">
        <f>IF(DES_TURMA!$L$5=TRUE,IF(ING!$G42&lt;$B$3,"x",IF(AND(ING!$A42&lt;&gt;"",ING!$G42=""),"xx","")),)</f>
        <v/>
      </c>
      <c r="K46" s="29" t="str">
        <f>IF(DES_TURMA!$M$5=TRUE,IF(LP!$G42&lt;$B$3,"x",IF(AND(LP!$A42&lt;&gt;"",LP!$G42=""),"xx","")),)</f>
        <v>xx</v>
      </c>
      <c r="L46" s="29" t="str">
        <f>IF(DES_TURMA!$N$5=TRUE,IF(MAT!$G42&lt;$B$3,"x",IF(AND(MAT!$A42&lt;&gt;"",MAT!$G42=""),"xx","")),)</f>
        <v/>
      </c>
      <c r="M46" s="31" t="str">
        <f>IF(DES_TURMA!$O$5=TRUE,IF(QUI!$G42&lt;$B$3,"x",IF(AND(QUI!$A42&lt;&gt;"",QUI!$G42=""),"xx","")),)</f>
        <v>xx</v>
      </c>
      <c r="N46" s="31" t="str">
        <f>IF(DES_TURMA!$P$5=TRUE,IF(SOC!$G42&lt;$B$3,"x",IF(AND(SOC!$A42&lt;&gt;"",SOC!$G42=""),"xx","")),)</f>
        <v>xx</v>
      </c>
      <c r="O46" s="156" t="str">
        <f>IF(OR(AND(ART!$B42&lt;&gt;"",ART!$B42&lt;$B$3,DES_TURMA!$D$5=TRUE),AND(BIO!$B42&lt;&gt;"",BIO!$B42&lt;$B$3,DES_TURMA!$E$5=TRUE),AND(ED_FIS!$B42&lt;&gt;"",ED_FIS!$B42&lt;$B$3,DES_TURMA!$F$5=TRUE),AND(FIL!$B42&lt;&gt;"",FIL!$B42&lt;$B$3,DES_TURMA!$G$5=TRUE),AND(FIS!$B42&lt;&gt;"",FIS!$B42&lt;$B$3,DES_TURMA!$H$5=TRUE),AND(GEO!$B42&lt;&gt;"",GEO!$B42&lt;$B$3,DES_TURMA!$I$5=TRUE),AND(HIST!$B42&lt;&gt;"",HIST!$B42&lt;$B$3,DES_TURMA!$J$5=TRUE),AND(ESP!$B42&lt;&gt;"",ESP!$B42&lt;$B$3,DES_TURMA!$K$5=TRUE),AND(ING!$B42&lt;&gt;"",ING!$B42&lt;$B$3,DES_TURMA!$L$5=TRUE),AND(LP!$B42&lt;&gt;"",LP!$B42&lt;$B$3,DES_TURMA!$M$5=TRUE),AND(MAT!$B42&lt;&gt;"",MAT!$B42&lt;$B$3,DES_TURMA!$N$5=TRUE),AND(QUI!$B42&lt;&gt;"",QUI!$B42&lt;$B$3,DES_TURMA!$O$5=TRUE),AND(SOC!$B42&lt;&gt;"",SOC!$B42&lt;$B$3,DES_TURMA!$P$5=TRUE)),"x",)</f>
        <v/>
      </c>
      <c r="P46" s="156" t="str">
        <f>IF(OR(AND(ART!$C42&lt;&gt;"",ART!$C42&lt;$B$3,DES_TURMA!$D$5=TRUE),AND(BIO!$C42&lt;&gt;"",BIO!$C42&lt;$B$3,DES_TURMA!$E$5=TRUE),AND(ED_FIS!$C42&lt;&gt;"",ED_FIS!$C42&lt;$B$3,DES_TURMA!$F$5=TRUE),AND(FIL!$C42&lt;&gt;"",FIL!$C42&lt;$B$3,DES_TURMA!$G$5=TRUE),AND(FIS!$C42&lt;&gt;"",FIS!$C42&lt;$B$3,DES_TURMA!$H$5=TRUE),AND(GEO!$C42&lt;&gt;"",GEO!$C42&lt;$B$3,DES_TURMA!$I$5=TRUE),AND(HIST!$C42&lt;&gt;"",HIST!$C42&lt;$B$3,DES_TURMA!$J$5=TRUE),AND(ESP!$C42&lt;&gt;"",ESP!$C42&lt;$B$3,DES_TURMA!$K$5=TRUE),AND(ING!$C42&lt;&gt;"",ING!$C42&lt;$B$3,DES_TURMA!$L$5=TRUE),AND(LP!$C42&lt;&gt;"",LP!$C42&lt;$B$3,DES_TURMA!$M$5=TRUE),AND(MAT!$C42&lt;&gt;"",MAT!$C42&lt;$B$3,DES_TURMA!$N$5=TRUE),AND(QUI!$C42&lt;&gt;"",QUI!$C42&lt;$B$3,DES_TURMA!$O$5=TRUE),AND(SOC!$C42&lt;&gt;"",SOC!$C42&lt;$B$3,DES_TURMA!$P$5=TRUE)),"x",)</f>
        <v/>
      </c>
      <c r="Q46" s="156" t="str">
        <f>IF(OR(AND(ART!$D42&lt;&gt;"",ART!$D42&lt;$B$3,DES_TURMA!$D$5=TRUE),AND(BIO!$D42&lt;&gt;"",BIO!$D42&lt;$B$3,DES_TURMA!$E$5=TRUE),AND(ED_FIS!$D42&lt;&gt;"",ED_FIS!$D42&lt;$B$3,DES_TURMA!$F$5=TRUE),AND(FIL!$D42&lt;&gt;"",FIL!$D42&lt;$B$3,DES_TURMA!$G$5=TRUE),AND(FIS!$D42&lt;&gt;"",FIS!$D42&lt;$B$3,DES_TURMA!$H$5=TRUE),AND(GEO!$D42&lt;&gt;"",GEO!$D42&lt;$B$3,DES_TURMA!$I$5=TRUE),AND(HIST!$D42&lt;&gt;"",HIST!$D42&lt;$B$3,DES_TURMA!$J$5=TRUE),AND(ESP!$D42&lt;&gt;"",ESP!$D42&lt;$B$3,DES_TURMA!$K$5=TRUE),AND(ING!$D42&lt;&gt;"",ING!$D42&lt;$B$3,DES_TURMA!$L$5=TRUE),AND(LP!$D42&lt;&gt;"",LP!$D42&lt;$B$3,DES_TURMA!$M$5=TRUE),AND(MAT!$D42&lt;&gt;"",MAT!$D42&lt;$B$3,DES_TURMA!$N$5=TRUE),AND(QUI!$D42&lt;&gt;"",QUI!$D42&lt;$B$3,DES_TURMA!$O$5=TRUE),AND(SOC!$D42&lt;&gt;"",SOC!$D42&lt;$B$3,DES_TURMA!$P$5=TRUE)),"x",)</f>
        <v/>
      </c>
      <c r="R46" s="156" t="str">
        <f>IF(OR(AND(ART!$E42&lt;&gt;"",ART!$E42&lt;$B$3,DES_TURMA!$D$5=TRUE),AND(BIO!$E42&lt;&gt;"",BIO!$E42&lt;$B$3,DES_TURMA!$E$5=TRUE),AND(ED_FIS!$E42&lt;&gt;"",ED_FIS!$E42&lt;$B$3,DES_TURMA!$F$5=TRUE),AND(FIL!$E42&lt;&gt;"",FIL!$E42&lt;$B$3,DES_TURMA!$G$5=TRUE),AND(FIS!$E42&lt;&gt;"",FIS!$E42&lt;$B$3,DES_TURMA!$H$5=TRUE),AND(GEO!$E42&lt;&gt;"",GEO!$E42&lt;$B$3,DES_TURMA!$I$5=TRUE),AND(HIST!$E42&lt;&gt;"",HIST!$E42&lt;$B$3,DES_TURMA!$J$5=TRUE),AND(ESP!$E42&lt;&gt;"",ESP!$E42&lt;$B$3,DES_TURMA!$K$5=TRUE),AND(ING!$E42&lt;&gt;"",ING!$E42&lt;$B$3,DES_TURMA!$L$5=TRUE),AND(LP!$E42&lt;&gt;"",LP!$E42&lt;$B$3,DES_TURMA!$M$5=TRUE),AND(MAT!$E42&lt;&gt;"",MAT!$E42&lt;$B$3,DES_TURMA!$N$5=TRUE),AND(QUI!$E42&lt;&gt;"",QUI!$E42&lt;$B$3,DES_TURMA!$O$5=TRUE),AND(SOC!$E42&lt;&gt;"",SOC!$E42&lt;$B$3,DES_TURMA!$P$5=TRUE)),"x",)</f>
        <v/>
      </c>
      <c r="S46" s="157" t="str">
        <f t="shared" si="1"/>
        <v/>
      </c>
    </row>
    <row r="47" ht="15.75" customHeight="1">
      <c r="A47" s="35" t="str">
        <f>ALNS!A43</f>
        <v>Yamille Guimarães da Silva</v>
      </c>
      <c r="B47" s="37" t="str">
        <f>IF(DES_TURMA!$D$5=TRUE,IF(ART!$G43&lt;$B$3,"x",IF(AND(ART!$A43&lt;&gt;"",ART!$G43=""),"xx","")),)</f>
        <v>xx</v>
      </c>
      <c r="C47" s="37" t="str">
        <f>IF(DES_TURMA!$E$5=TRUE,IF(BIO!G43&lt;$B$3,"x",IF(AND(BIO!A43&lt;&gt;"",BIO!G43=""),"xx","")),)</f>
        <v/>
      </c>
      <c r="D47" s="37" t="str">
        <f>IF(DES_TURMA!$F$5=TRUE,IF(ED_FIS!$G43&lt;$B$3,"x",IF(AND(ED_FIS!$A43&lt;&gt;"",ED_FIS!$G43=""),"xx","")),)</f>
        <v>xx</v>
      </c>
      <c r="E47" s="39" t="str">
        <f>IF(DES_TURMA!$G$5=TRUE,IF(FIL!$G43&lt;$B$3,"x",IF(AND(FIL!$A43&lt;&gt;"",FIL!$G43=""),"xx","")),)</f>
        <v/>
      </c>
      <c r="F47" s="39" t="str">
        <f>IF(DES_TURMA!$H$5=TRUE,IF(FIS!$G43&lt;$B$3,"x",IF(AND(FIS!$A43&lt;&gt;"",FIS!$G43=""),"xx","")),)</f>
        <v>xx</v>
      </c>
      <c r="G47" s="37" t="str">
        <f>IF(DES_TURMA!$I$5=TRUE,IF(GEO!$G43&lt;$B$3,"x",IF(AND(GEO!$A43&lt;&gt;"",GEO!$G43=""),"xx","")),)</f>
        <v/>
      </c>
      <c r="H47" s="37" t="str">
        <f>IF(DES_TURMA!$J$5=TRUE,IF(HIST!$G43&lt;$B$3,"x",IF(AND(HIST!$A43&lt;&gt;"",HIST!$G43=""),"xx","")),)</f>
        <v/>
      </c>
      <c r="I47" s="37" t="str">
        <f>IF(DES_TURMA!$K$5=TRUE,IF(ESP!$G43&lt;$B$3,"x",IF(AND(ESP!$A43&lt;&gt;"",ESP!$G43=""),"xx","")),)</f>
        <v/>
      </c>
      <c r="J47" s="37" t="str">
        <f>IF(DES_TURMA!$L$5=TRUE,IF(ING!$G43&lt;$B$3,"x",IF(AND(ING!$A43&lt;&gt;"",ING!$G43=""),"xx","")),)</f>
        <v/>
      </c>
      <c r="K47" s="37" t="str">
        <f>IF(DES_TURMA!$M$5=TRUE,IF(LP!$G43&lt;$B$3,"x",IF(AND(LP!$A43&lt;&gt;"",LP!$G43=""),"xx","")),)</f>
        <v>xx</v>
      </c>
      <c r="L47" s="37" t="str">
        <f>IF(DES_TURMA!$N$5=TRUE,IF(MAT!$G43&lt;$B$3,"x",IF(AND(MAT!$A43&lt;&gt;"",MAT!$G43=""),"xx","")),)</f>
        <v>x</v>
      </c>
      <c r="M47" s="39" t="str">
        <f>IF(DES_TURMA!$O$5=TRUE,IF(QUI!$G43&lt;$B$3,"x",IF(AND(QUI!$A43&lt;&gt;"",QUI!$G43=""),"xx","")),)</f>
        <v>xx</v>
      </c>
      <c r="N47" s="39" t="str">
        <f>IF(DES_TURMA!$P$5=TRUE,IF(SOC!$G43&lt;$B$3,"x",IF(AND(SOC!$A43&lt;&gt;"",SOC!$G43=""),"xx","")),)</f>
        <v>xx</v>
      </c>
      <c r="O47" s="156" t="str">
        <f>IF(OR(AND(ART!$B43&lt;&gt;"",ART!$B43&lt;$B$3,DES_TURMA!$D$5=TRUE),AND(BIO!$B43&lt;&gt;"",BIO!$B43&lt;$B$3,DES_TURMA!$E$5=TRUE),AND(ED_FIS!$B43&lt;&gt;"",ED_FIS!$B43&lt;$B$3,DES_TURMA!$F$5=TRUE),AND(FIL!$B43&lt;&gt;"",FIL!$B43&lt;$B$3,DES_TURMA!$G$5=TRUE),AND(FIS!$B43&lt;&gt;"",FIS!$B43&lt;$B$3,DES_TURMA!$H$5=TRUE),AND(GEO!$B43&lt;&gt;"",GEO!$B43&lt;$B$3,DES_TURMA!$I$5=TRUE),AND(HIST!$B43&lt;&gt;"",HIST!$B43&lt;$B$3,DES_TURMA!$J$5=TRUE),AND(ESP!$B43&lt;&gt;"",ESP!$B43&lt;$B$3,DES_TURMA!$K$5=TRUE),AND(ING!$B43&lt;&gt;"",ING!$B43&lt;$B$3,DES_TURMA!$L$5=TRUE),AND(LP!$B43&lt;&gt;"",LP!$B43&lt;$B$3,DES_TURMA!$M$5=TRUE),AND(MAT!$B43&lt;&gt;"",MAT!$B43&lt;$B$3,DES_TURMA!$N$5=TRUE),AND(QUI!$B43&lt;&gt;"",QUI!$B43&lt;$B$3,DES_TURMA!$O$5=TRUE),AND(SOC!$B43&lt;&gt;"",SOC!$B43&lt;$B$3,DES_TURMA!$P$5=TRUE)),"x",)</f>
        <v>x</v>
      </c>
      <c r="P47" s="156" t="str">
        <f>IF(OR(AND(ART!$C43&lt;&gt;"",ART!$C43&lt;$B$3,DES_TURMA!$D$5=TRUE),AND(BIO!$C43&lt;&gt;"",BIO!$C43&lt;$B$3,DES_TURMA!$E$5=TRUE),AND(ED_FIS!$C43&lt;&gt;"",ED_FIS!$C43&lt;$B$3,DES_TURMA!$F$5=TRUE),AND(FIL!$C43&lt;&gt;"",FIL!$C43&lt;$B$3,DES_TURMA!$G$5=TRUE),AND(FIS!$C43&lt;&gt;"",FIS!$C43&lt;$B$3,DES_TURMA!$H$5=TRUE),AND(GEO!$C43&lt;&gt;"",GEO!$C43&lt;$B$3,DES_TURMA!$I$5=TRUE),AND(HIST!$C43&lt;&gt;"",HIST!$C43&lt;$B$3,DES_TURMA!$J$5=TRUE),AND(ESP!$C43&lt;&gt;"",ESP!$C43&lt;$B$3,DES_TURMA!$K$5=TRUE),AND(ING!$C43&lt;&gt;"",ING!$C43&lt;$B$3,DES_TURMA!$L$5=TRUE),AND(LP!$C43&lt;&gt;"",LP!$C43&lt;$B$3,DES_TURMA!$M$5=TRUE),AND(MAT!$C43&lt;&gt;"",MAT!$C43&lt;$B$3,DES_TURMA!$N$5=TRUE),AND(QUI!$C43&lt;&gt;"",QUI!$C43&lt;$B$3,DES_TURMA!$O$5=TRUE),AND(SOC!$C43&lt;&gt;"",SOC!$C43&lt;$B$3,DES_TURMA!$P$5=TRUE)),"x",)</f>
        <v/>
      </c>
      <c r="Q47" s="156" t="str">
        <f>IF(OR(AND(ART!$D43&lt;&gt;"",ART!$D43&lt;$B$3,DES_TURMA!$D$5=TRUE),AND(BIO!$D43&lt;&gt;"",BIO!$D43&lt;$B$3,DES_TURMA!$E$5=TRUE),AND(ED_FIS!$D43&lt;&gt;"",ED_FIS!$D43&lt;$B$3,DES_TURMA!$F$5=TRUE),AND(FIL!$D43&lt;&gt;"",FIL!$D43&lt;$B$3,DES_TURMA!$G$5=TRUE),AND(FIS!$D43&lt;&gt;"",FIS!$D43&lt;$B$3,DES_TURMA!$H$5=TRUE),AND(GEO!$D43&lt;&gt;"",GEO!$D43&lt;$B$3,DES_TURMA!$I$5=TRUE),AND(HIST!$D43&lt;&gt;"",HIST!$D43&lt;$B$3,DES_TURMA!$J$5=TRUE),AND(ESP!$D43&lt;&gt;"",ESP!$D43&lt;$B$3,DES_TURMA!$K$5=TRUE),AND(ING!$D43&lt;&gt;"",ING!$D43&lt;$B$3,DES_TURMA!$L$5=TRUE),AND(LP!$D43&lt;&gt;"",LP!$D43&lt;$B$3,DES_TURMA!$M$5=TRUE),AND(MAT!$D43&lt;&gt;"",MAT!$D43&lt;$B$3,DES_TURMA!$N$5=TRUE),AND(QUI!$D43&lt;&gt;"",QUI!$D43&lt;$B$3,DES_TURMA!$O$5=TRUE),AND(SOC!$D43&lt;&gt;"",SOC!$D43&lt;$B$3,DES_TURMA!$P$5=TRUE)),"x",)</f>
        <v/>
      </c>
      <c r="R47" s="156" t="str">
        <f>IF(OR(AND(ART!$E43&lt;&gt;"",ART!$E43&lt;$B$3,DES_TURMA!$D$5=TRUE),AND(BIO!$E43&lt;&gt;"",BIO!$E43&lt;$B$3,DES_TURMA!$E$5=TRUE),AND(ED_FIS!$E43&lt;&gt;"",ED_FIS!$E43&lt;$B$3,DES_TURMA!$F$5=TRUE),AND(FIL!$E43&lt;&gt;"",FIL!$E43&lt;$B$3,DES_TURMA!$G$5=TRUE),AND(FIS!$E43&lt;&gt;"",FIS!$E43&lt;$B$3,DES_TURMA!$H$5=TRUE),AND(GEO!$E43&lt;&gt;"",GEO!$E43&lt;$B$3,DES_TURMA!$I$5=TRUE),AND(HIST!$E43&lt;&gt;"",HIST!$E43&lt;$B$3,DES_TURMA!$J$5=TRUE),AND(ESP!$E43&lt;&gt;"",ESP!$E43&lt;$B$3,DES_TURMA!$K$5=TRUE),AND(ING!$E43&lt;&gt;"",ING!$E43&lt;$B$3,DES_TURMA!$L$5=TRUE),AND(LP!$E43&lt;&gt;"",LP!$E43&lt;$B$3,DES_TURMA!$M$5=TRUE),AND(MAT!$E43&lt;&gt;"",MAT!$E43&lt;$B$3,DES_TURMA!$N$5=TRUE),AND(QUI!$E43&lt;&gt;"",QUI!$E43&lt;$B$3,DES_TURMA!$O$5=TRUE),AND(SOC!$E43&lt;&gt;"",SOC!$E43&lt;$B$3,DES_TURMA!$P$5=TRUE)),"x",)</f>
        <v/>
      </c>
      <c r="S47" s="157" t="str">
        <f t="shared" si="1"/>
        <v>Dentro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7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