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J54" i="15" l="1"/>
  <c r="C53" i="1" l="1"/>
  <c r="C38" i="1"/>
  <c r="H38" i="1"/>
  <c r="H23" i="1"/>
  <c r="C23" i="1"/>
  <c r="J14" i="14" l="1"/>
  <c r="J15" i="14"/>
  <c r="J16" i="14"/>
  <c r="E18" i="14"/>
  <c r="E17" i="14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S87" i="17"/>
  <c r="T82" i="17"/>
  <c r="T86" i="17"/>
  <c r="G3" i="18"/>
  <c r="T74" i="17"/>
  <c r="O69" i="17"/>
  <c r="J7" i="17"/>
  <c r="S69" i="17"/>
  <c r="O89" i="17"/>
  <c r="N82" i="17"/>
  <c r="N56" i="17"/>
  <c r="S81" i="17"/>
  <c r="J74" i="18"/>
  <c r="G6" i="17"/>
  <c r="O57" i="17"/>
  <c r="N87" i="17"/>
  <c r="T85" i="17"/>
  <c r="O86" i="17"/>
  <c r="S77" i="17"/>
  <c r="T59" i="17"/>
  <c r="J83" i="18"/>
  <c r="N69" i="17"/>
  <c r="O80" i="17"/>
  <c r="O76" i="17"/>
  <c r="T58" i="17"/>
  <c r="G3" i="17"/>
  <c r="N84" i="17"/>
  <c r="O79" i="17"/>
  <c r="T72" i="17"/>
  <c r="N71" i="17"/>
  <c r="O71" i="17"/>
  <c r="O75" i="17"/>
  <c r="J37" i="17"/>
  <c r="T89" i="17"/>
  <c r="T79" i="17"/>
  <c r="T81" i="17"/>
  <c r="T71" i="17"/>
  <c r="T77" i="17"/>
  <c r="S59" i="17"/>
  <c r="S57" i="17"/>
  <c r="T80" i="17"/>
  <c r="N59" i="17"/>
  <c r="O58" i="17"/>
  <c r="S71" i="17"/>
  <c r="T56" i="17"/>
  <c r="S75" i="17"/>
  <c r="T76" i="17"/>
  <c r="S86" i="17"/>
  <c r="O87" i="17"/>
  <c r="J59" i="17"/>
  <c r="T87" i="17"/>
  <c r="O59" i="17"/>
  <c r="N74" i="17"/>
  <c r="N76" i="17"/>
  <c r="N81" i="17"/>
  <c r="N85" i="17"/>
  <c r="T84" i="17"/>
  <c r="N89" i="17"/>
  <c r="J57" i="18"/>
  <c r="G3" i="15"/>
  <c r="O84" i="17"/>
  <c r="S56" i="17"/>
  <c r="S89" i="17"/>
  <c r="O77" i="17"/>
  <c r="N79" i="17"/>
  <c r="N57" i="17"/>
  <c r="O74" i="17"/>
  <c r="S85" i="17"/>
  <c r="J56" i="18"/>
  <c r="T75" i="17"/>
  <c r="O56" i="17"/>
  <c r="N77" i="17"/>
  <c r="O72" i="17"/>
  <c r="N86" i="17"/>
  <c r="S84" i="17"/>
  <c r="N72" i="17"/>
  <c r="N58" i="17"/>
  <c r="S72" i="17"/>
  <c r="N75" i="17"/>
  <c r="S74" i="17"/>
  <c r="S82" i="17"/>
  <c r="S76" i="17"/>
  <c r="S58" i="17"/>
  <c r="S79" i="17"/>
  <c r="T69" i="17"/>
  <c r="J29" i="17"/>
  <c r="O82" i="17"/>
  <c r="O85" i="17"/>
  <c r="J18" i="17"/>
  <c r="N80" i="17"/>
  <c r="J45" i="17"/>
  <c r="S80" i="17"/>
  <c r="T57" i="17"/>
  <c r="O81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79" i="18"/>
  <c r="J27" i="17"/>
  <c r="T79" i="18"/>
  <c r="J10" i="17"/>
  <c r="J14" i="17"/>
  <c r="J41" i="16"/>
  <c r="J57" i="17"/>
  <c r="J44" i="16"/>
  <c r="N79" i="18"/>
  <c r="J52" i="18"/>
  <c r="J16" i="17"/>
  <c r="J17" i="17"/>
  <c r="J31" i="17"/>
  <c r="J33" i="17"/>
  <c r="J82" i="18"/>
  <c r="J15" i="17"/>
  <c r="J34" i="17"/>
  <c r="J4" i="17"/>
  <c r="G10" i="16"/>
  <c r="J68" i="16"/>
  <c r="J58" i="17"/>
  <c r="J40" i="17"/>
  <c r="J35" i="17"/>
  <c r="J69" i="16"/>
  <c r="G6" i="16"/>
  <c r="J62" i="16"/>
  <c r="J45" i="16"/>
  <c r="G11" i="16"/>
  <c r="J55" i="18"/>
  <c r="J42" i="16"/>
  <c r="J81" i="18"/>
  <c r="J5" i="17"/>
  <c r="J12" i="17"/>
  <c r="J58" i="18"/>
  <c r="J69" i="18"/>
  <c r="J32" i="17"/>
  <c r="J40" i="16"/>
  <c r="O79" i="18"/>
  <c r="J20" i="17"/>
  <c r="J54" i="18"/>
  <c r="J59" i="18"/>
  <c r="J53" i="18"/>
  <c r="J55" i="17"/>
  <c r="J46" i="16"/>
  <c r="J28" i="17"/>
  <c r="J43" i="16"/>
  <c r="J49" i="16"/>
  <c r="J343" i="16"/>
  <c r="J61" i="18"/>
  <c r="J67" i="16"/>
  <c r="J70" i="16"/>
  <c r="J57" i="16"/>
  <c r="J47" i="16"/>
  <c r="J379" i="16"/>
  <c r="J64" i="18"/>
  <c r="J11" i="17"/>
  <c r="J52" i="16"/>
  <c r="J13" i="17"/>
  <c r="J19" i="17"/>
  <c r="J30" i="17"/>
  <c r="J6" i="17"/>
  <c r="S79" i="18"/>
  <c r="J50" i="17"/>
  <c r="J71" i="16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O61" i="17"/>
  <c r="T68" i="17"/>
  <c r="O91" i="17"/>
  <c r="O92" i="17"/>
  <c r="S83" i="17"/>
  <c r="S78" i="17"/>
  <c r="T88" i="17"/>
  <c r="J85" i="15"/>
  <c r="N68" i="17"/>
  <c r="J84" i="15"/>
  <c r="O67" i="17"/>
  <c r="T62" i="17"/>
  <c r="S64" i="17"/>
  <c r="O73" i="17"/>
  <c r="T64" i="17"/>
  <c r="G3" i="16"/>
  <c r="J77" i="15"/>
  <c r="J72" i="15"/>
  <c r="J55" i="15"/>
  <c r="J86" i="15"/>
  <c r="J60" i="15"/>
  <c r="S92" i="17"/>
  <c r="S70" i="17"/>
  <c r="T73" i="17"/>
  <c r="N65" i="17"/>
  <c r="T60" i="17"/>
  <c r="T90" i="17"/>
  <c r="O78" i="17"/>
  <c r="J56" i="15"/>
  <c r="O83" i="17"/>
  <c r="T63" i="17"/>
  <c r="N70" i="17"/>
  <c r="N90" i="17"/>
  <c r="O62" i="17"/>
  <c r="O90" i="17"/>
  <c r="S67" i="17"/>
  <c r="J64" i="15"/>
  <c r="N60" i="17"/>
  <c r="N66" i="17"/>
  <c r="N61" i="17"/>
  <c r="S68" i="17"/>
  <c r="J57" i="15"/>
  <c r="N73" i="17"/>
  <c r="S73" i="17"/>
  <c r="N67" i="17"/>
  <c r="S61" i="17"/>
  <c r="S66" i="17"/>
  <c r="N83" i="17"/>
  <c r="O68" i="17"/>
  <c r="O64" i="17"/>
  <c r="T66" i="17"/>
  <c r="T78" i="17"/>
  <c r="N78" i="17"/>
  <c r="N88" i="17"/>
  <c r="J67" i="15"/>
  <c r="O66" i="17"/>
  <c r="J62" i="15"/>
  <c r="S91" i="17"/>
  <c r="O60" i="17"/>
  <c r="N64" i="17"/>
  <c r="T65" i="17"/>
  <c r="N92" i="17"/>
  <c r="T83" i="17"/>
  <c r="O88" i="17"/>
  <c r="N62" i="17"/>
  <c r="J59" i="15"/>
  <c r="N91" i="17"/>
  <c r="J61" i="15"/>
  <c r="S62" i="17"/>
  <c r="O63" i="17"/>
  <c r="S63" i="17"/>
  <c r="N63" i="17"/>
  <c r="J82" i="15"/>
  <c r="T92" i="17"/>
  <c r="T61" i="17"/>
  <c r="O70" i="17"/>
  <c r="S60" i="17"/>
  <c r="S90" i="17"/>
  <c r="O65" i="17"/>
  <c r="S88" i="17"/>
  <c r="T70" i="17"/>
  <c r="S65" i="17"/>
  <c r="T91" i="17"/>
  <c r="J58" i="15"/>
  <c r="T67" i="17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209" i="16"/>
  <c r="M178" i="16"/>
  <c r="M336" i="16"/>
  <c r="M245" i="16"/>
  <c r="M276" i="16"/>
  <c r="M289" i="16"/>
  <c r="M103" i="16"/>
  <c r="M76" i="16"/>
  <c r="M82" i="16"/>
  <c r="M138" i="16"/>
  <c r="M356" i="16"/>
  <c r="M386" i="16"/>
  <c r="M370" i="16"/>
  <c r="M165" i="16"/>
  <c r="M303" i="16"/>
  <c r="M367" i="16"/>
  <c r="M314" i="16"/>
  <c r="M333" i="16"/>
  <c r="M385" i="16"/>
  <c r="M206" i="16"/>
  <c r="M242" i="16"/>
  <c r="M228" i="16"/>
  <c r="M341" i="16"/>
  <c r="M99" i="16"/>
  <c r="M100" i="16"/>
  <c r="M213" i="16"/>
  <c r="M233" i="16"/>
  <c r="M362" i="16"/>
  <c r="M345" i="16"/>
  <c r="M339" i="16"/>
  <c r="M104" i="16"/>
  <c r="M337" i="16"/>
  <c r="M191" i="16"/>
  <c r="M230" i="16"/>
  <c r="M290" i="16"/>
  <c r="M309" i="16"/>
  <c r="M88" i="16"/>
  <c r="M231" i="16"/>
  <c r="M183" i="16"/>
  <c r="M219" i="16"/>
  <c r="M252" i="16"/>
  <c r="M74" i="16"/>
  <c r="M124" i="16"/>
  <c r="M194" i="16"/>
  <c r="M197" i="16"/>
  <c r="M270" i="16"/>
  <c r="M90" i="16"/>
  <c r="M75" i="16"/>
  <c r="M218" i="16"/>
  <c r="M225" i="16"/>
  <c r="M166" i="16"/>
  <c r="M383" i="16"/>
  <c r="M248" i="16"/>
  <c r="M283" i="16"/>
  <c r="M192" i="16"/>
  <c r="M239" i="16"/>
  <c r="M112" i="16"/>
  <c r="M163" i="16"/>
  <c r="M113" i="16"/>
  <c r="M195" i="16"/>
  <c r="M217" i="16"/>
  <c r="M152" i="16"/>
  <c r="M300" i="16"/>
  <c r="M87" i="16"/>
  <c r="M65" i="16"/>
  <c r="M357" i="16"/>
  <c r="M267" i="16"/>
  <c r="M128" i="16"/>
  <c r="M287" i="16"/>
  <c r="M350" i="16"/>
  <c r="M167" i="16"/>
  <c r="M306" i="16"/>
  <c r="M275" i="16"/>
  <c r="M201" i="16"/>
  <c r="M358" i="16"/>
  <c r="M321" i="16"/>
  <c r="M78" i="16"/>
  <c r="M371" i="16"/>
  <c r="M205" i="16"/>
  <c r="M132" i="16"/>
  <c r="M305" i="16"/>
  <c r="M279" i="16"/>
  <c r="M120" i="16"/>
  <c r="M119" i="16"/>
  <c r="M255" i="16"/>
  <c r="M107" i="16"/>
  <c r="M204" i="16"/>
  <c r="M377" i="16"/>
  <c r="M310" i="16"/>
  <c r="M286" i="16"/>
  <c r="M208" i="16"/>
  <c r="M154" i="16"/>
  <c r="M237" i="16"/>
  <c r="M311" i="16"/>
  <c r="M308" i="16"/>
  <c r="M243" i="16"/>
  <c r="M353" i="16"/>
  <c r="M169" i="16"/>
  <c r="M81" i="16"/>
  <c r="M134" i="16"/>
  <c r="M364" i="16"/>
  <c r="M121" i="16"/>
  <c r="M143" i="16"/>
  <c r="M202" i="16"/>
  <c r="M388" i="16"/>
  <c r="M335" i="16"/>
  <c r="M190" i="16"/>
  <c r="M157" i="16"/>
  <c r="M199" i="16"/>
  <c r="M189" i="16"/>
  <c r="M296" i="16"/>
  <c r="M187" i="16"/>
  <c r="M292" i="16"/>
  <c r="M272" i="16"/>
  <c r="M73" i="16"/>
  <c r="M150" i="16"/>
  <c r="M328" i="16"/>
  <c r="M83" i="16"/>
  <c r="M122" i="16"/>
  <c r="M260" i="16"/>
  <c r="M278" i="16"/>
  <c r="M173" i="16"/>
  <c r="M282" i="16"/>
  <c r="M349" i="16"/>
  <c r="M158" i="16"/>
  <c r="M238" i="16"/>
  <c r="M354" i="16"/>
  <c r="M348" i="16"/>
  <c r="M264" i="16"/>
  <c r="M156" i="16"/>
  <c r="M340" i="16"/>
  <c r="M89" i="16"/>
  <c r="M326" i="16"/>
  <c r="M381" i="16"/>
  <c r="M148" i="16"/>
  <c r="M130" i="16"/>
  <c r="M114" i="16"/>
  <c r="M317" i="16"/>
  <c r="M164" i="16"/>
  <c r="M250" i="16"/>
  <c r="M136" i="16"/>
  <c r="M182" i="16"/>
  <c r="M313" i="16"/>
  <c r="M261" i="16"/>
  <c r="M133" i="16"/>
  <c r="M369" i="16"/>
  <c r="M297" i="16"/>
  <c r="M145" i="16"/>
  <c r="M346" i="16"/>
  <c r="M327" i="16"/>
  <c r="M185" i="16"/>
  <c r="M352" i="16"/>
  <c r="M79" i="16"/>
  <c r="M269" i="16"/>
  <c r="M215" i="16"/>
  <c r="M142" i="16"/>
  <c r="M69" i="16"/>
  <c r="M180" i="16"/>
  <c r="M175" i="16"/>
  <c r="M106" i="16"/>
  <c r="M244" i="16"/>
  <c r="M181" i="16"/>
  <c r="M281" i="16"/>
  <c r="M342" i="16"/>
  <c r="M312" i="16"/>
  <c r="M359" i="16"/>
  <c r="M80" i="16"/>
  <c r="M160" i="16"/>
  <c r="M234" i="16"/>
  <c r="M108" i="16"/>
  <c r="M70" i="16"/>
  <c r="M210" i="16"/>
  <c r="M302" i="16"/>
  <c r="M200" i="16"/>
  <c r="M159" i="16"/>
  <c r="M193" i="16"/>
  <c r="M323" i="16"/>
  <c r="M347" i="16"/>
  <c r="M94" i="16"/>
  <c r="M198" i="16"/>
  <c r="M361" i="16"/>
  <c r="M135" i="16"/>
  <c r="M316" i="16"/>
  <c r="M172" i="16"/>
  <c r="M118" i="16"/>
  <c r="M257" i="16"/>
  <c r="M351" i="16"/>
  <c r="M378" i="16"/>
  <c r="M86" i="16"/>
  <c r="M96" i="16"/>
  <c r="M329" i="16"/>
  <c r="M382" i="16"/>
  <c r="M271" i="16"/>
  <c r="M212" i="16"/>
  <c r="M226" i="16"/>
  <c r="M84" i="16"/>
  <c r="M253" i="16"/>
  <c r="M291" i="16"/>
  <c r="M101" i="16"/>
  <c r="M236" i="16"/>
  <c r="M315" i="16"/>
  <c r="M380" i="16"/>
  <c r="M376" i="16"/>
  <c r="M285" i="16"/>
  <c r="M95" i="16"/>
  <c r="M110" i="16"/>
  <c r="M155" i="16"/>
  <c r="M207" i="16"/>
  <c r="M129" i="16"/>
  <c r="M332" i="16"/>
  <c r="M221" i="16"/>
  <c r="M222" i="16"/>
  <c r="M232" i="16"/>
  <c r="M115" i="16"/>
  <c r="M149" i="16"/>
  <c r="M330" i="16"/>
  <c r="M247" i="16"/>
  <c r="M331" i="16"/>
  <c r="M92" i="16"/>
  <c r="M379" i="16"/>
  <c r="M111" i="16"/>
  <c r="M97" i="16"/>
  <c r="M373" i="16"/>
  <c r="M363" i="16"/>
  <c r="M298" i="16"/>
  <c r="M319" i="16"/>
  <c r="M320" i="16"/>
  <c r="M214" i="16"/>
  <c r="M263" i="16"/>
  <c r="M196" i="16"/>
  <c r="M223" i="16"/>
  <c r="M375" i="16"/>
  <c r="M240" i="16"/>
  <c r="M241" i="16"/>
  <c r="M72" i="16"/>
  <c r="M344" i="16"/>
  <c r="M227" i="16"/>
  <c r="M387" i="16"/>
  <c r="M220" i="16"/>
  <c r="M161" i="16"/>
  <c r="M176" i="16"/>
  <c r="M126" i="16"/>
  <c r="M68" i="16"/>
  <c r="M127" i="16"/>
  <c r="M374" i="16"/>
  <c r="M224" i="16"/>
  <c r="M343" i="16"/>
  <c r="M216" i="16"/>
  <c r="M273" i="16"/>
  <c r="M258" i="16"/>
  <c r="M249" i="16"/>
  <c r="M324" i="16"/>
  <c r="M125" i="16"/>
  <c r="M146" i="16"/>
  <c r="M211" i="16"/>
  <c r="M280" i="16"/>
  <c r="M105" i="16"/>
  <c r="M170" i="16"/>
  <c r="M366" i="16"/>
  <c r="M140" i="16"/>
  <c r="M67" i="16"/>
  <c r="M365" i="16"/>
  <c r="M188" i="16"/>
  <c r="M174" i="16"/>
  <c r="M123" i="16"/>
  <c r="M102" i="16"/>
  <c r="M109" i="16"/>
  <c r="M85" i="16"/>
  <c r="M318" i="16"/>
  <c r="M288" i="16"/>
  <c r="M66" i="16"/>
  <c r="M360" i="16"/>
  <c r="M91" i="16"/>
  <c r="M186" i="16"/>
  <c r="M384" i="16"/>
  <c r="M355" i="16"/>
  <c r="M116" i="16"/>
  <c r="M259" i="16"/>
  <c r="M168" i="16"/>
  <c r="M294" i="16"/>
  <c r="M277" i="16"/>
  <c r="M117" i="16"/>
  <c r="M235" i="16"/>
  <c r="M322" i="16"/>
  <c r="M139" i="16"/>
  <c r="M368" i="16"/>
  <c r="M251" i="16"/>
  <c r="M177" i="16"/>
  <c r="M71" i="16"/>
  <c r="M266" i="16"/>
  <c r="M77" i="16"/>
  <c r="M184" i="16"/>
  <c r="M144" i="16"/>
  <c r="M147" i="16"/>
  <c r="M131" i="16"/>
  <c r="M268" i="16"/>
  <c r="M284" i="16"/>
  <c r="M304" i="16"/>
  <c r="M307" i="16"/>
  <c r="M262" i="16"/>
  <c r="M299" i="16"/>
  <c r="M254" i="16"/>
  <c r="M334" i="16"/>
  <c r="M203" i="16"/>
  <c r="M98" i="16"/>
  <c r="M246" i="16"/>
  <c r="M338" i="16"/>
  <c r="M179" i="16"/>
  <c r="M265" i="16"/>
  <c r="M162" i="16"/>
  <c r="M137" i="16"/>
  <c r="M301" i="16"/>
  <c r="M151" i="16"/>
  <c r="M229" i="16"/>
  <c r="M256" i="16"/>
  <c r="M153" i="16"/>
  <c r="M325" i="16"/>
  <c r="M295" i="16"/>
  <c r="M274" i="16"/>
  <c r="M171" i="16"/>
  <c r="M372" i="16"/>
  <c r="M93" i="16"/>
  <c r="M141" i="16"/>
  <c r="M293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S73" i="16"/>
  <c r="N288" i="16"/>
  <c r="N77" i="16"/>
  <c r="T359" i="16"/>
  <c r="O114" i="16"/>
  <c r="N203" i="16"/>
  <c r="O155" i="16"/>
  <c r="T70" i="16"/>
  <c r="S331" i="16"/>
  <c r="S123" i="16"/>
  <c r="N295" i="16"/>
  <c r="T330" i="16"/>
  <c r="O273" i="16"/>
  <c r="O367" i="16"/>
  <c r="S227" i="16"/>
  <c r="O79" i="16"/>
  <c r="N216" i="16"/>
  <c r="N296" i="16"/>
  <c r="O387" i="16"/>
  <c r="T94" i="16"/>
  <c r="N173" i="16"/>
  <c r="O195" i="16"/>
  <c r="O199" i="16"/>
  <c r="N110" i="16"/>
  <c r="O147" i="16"/>
  <c r="T182" i="16"/>
  <c r="N269" i="16"/>
  <c r="O307" i="16"/>
  <c r="T302" i="16"/>
  <c r="S338" i="16"/>
  <c r="S122" i="16"/>
  <c r="N270" i="16"/>
  <c r="S135" i="16"/>
  <c r="O209" i="16"/>
  <c r="N166" i="16"/>
  <c r="O286" i="16"/>
  <c r="N365" i="16"/>
  <c r="O137" i="16"/>
  <c r="S109" i="16"/>
  <c r="O368" i="16"/>
  <c r="S82" i="16"/>
  <c r="O385" i="16"/>
  <c r="S361" i="16"/>
  <c r="O179" i="16"/>
  <c r="N94" i="16"/>
  <c r="S354" i="16"/>
  <c r="T203" i="16"/>
  <c r="S218" i="16"/>
  <c r="N279" i="16"/>
  <c r="T124" i="16"/>
  <c r="O70" i="16"/>
  <c r="T360" i="16"/>
  <c r="O175" i="16"/>
  <c r="T228" i="16"/>
  <c r="T366" i="16"/>
  <c r="N154" i="16"/>
  <c r="N87" i="16"/>
  <c r="T217" i="16"/>
  <c r="O237" i="16"/>
  <c r="O299" i="16"/>
  <c r="T339" i="16"/>
  <c r="T341" i="16"/>
  <c r="N331" i="16"/>
  <c r="O149" i="16"/>
  <c r="S196" i="16"/>
  <c r="T315" i="16"/>
  <c r="T153" i="16"/>
  <c r="O169" i="16"/>
  <c r="O250" i="16"/>
  <c r="O124" i="16"/>
  <c r="O99" i="16"/>
  <c r="S133" i="16"/>
  <c r="N208" i="16"/>
  <c r="T292" i="16"/>
  <c r="T258" i="16"/>
  <c r="O373" i="16"/>
  <c r="O333" i="16"/>
  <c r="O249" i="16"/>
  <c r="O212" i="16"/>
  <c r="S336" i="16"/>
  <c r="O113" i="16"/>
  <c r="O96" i="16"/>
  <c r="S311" i="16"/>
  <c r="O187" i="16"/>
  <c r="S318" i="16"/>
  <c r="S99" i="16"/>
  <c r="N251" i="16"/>
  <c r="N159" i="16"/>
  <c r="T293" i="16"/>
  <c r="S309" i="16"/>
  <c r="S146" i="16"/>
  <c r="N95" i="16"/>
  <c r="O361" i="16"/>
  <c r="O272" i="16"/>
  <c r="S93" i="16"/>
  <c r="N197" i="16"/>
  <c r="S372" i="16"/>
  <c r="N145" i="16"/>
  <c r="N192" i="16"/>
  <c r="O369" i="16"/>
  <c r="T251" i="16"/>
  <c r="S106" i="16"/>
  <c r="O216" i="16"/>
  <c r="N186" i="16"/>
  <c r="S310" i="16"/>
  <c r="O277" i="16"/>
  <c r="S276" i="16"/>
  <c r="T261" i="16"/>
  <c r="N361" i="16"/>
  <c r="O200" i="16"/>
  <c r="N363" i="16"/>
  <c r="N386" i="16"/>
  <c r="N103" i="16"/>
  <c r="T169" i="16"/>
  <c r="T198" i="16"/>
  <c r="N68" i="16"/>
  <c r="O118" i="16"/>
  <c r="T256" i="16"/>
  <c r="O350" i="16"/>
  <c r="N224" i="16"/>
  <c r="N213" i="16"/>
  <c r="O278" i="16"/>
  <c r="N304" i="16"/>
  <c r="T386" i="16"/>
  <c r="T332" i="16"/>
  <c r="O129" i="16"/>
  <c r="N220" i="16"/>
  <c r="O106" i="16"/>
  <c r="T356" i="16"/>
  <c r="T84" i="16"/>
  <c r="T385" i="16"/>
  <c r="T347" i="16"/>
  <c r="O156" i="16"/>
  <c r="O163" i="16"/>
  <c r="T348" i="16"/>
  <c r="O101" i="16"/>
  <c r="N144" i="16"/>
  <c r="T140" i="16"/>
  <c r="O84" i="16"/>
  <c r="T308" i="16"/>
  <c r="O120" i="16"/>
  <c r="N206" i="16"/>
  <c r="O232" i="16"/>
  <c r="O78" i="16"/>
  <c r="O102" i="16"/>
  <c r="O291" i="16"/>
  <c r="T221" i="16"/>
  <c r="S201" i="16"/>
  <c r="T88" i="16"/>
  <c r="S186" i="16"/>
  <c r="S171" i="16"/>
  <c r="S151" i="16"/>
  <c r="T121" i="16"/>
  <c r="N285" i="16"/>
  <c r="N376" i="16"/>
  <c r="T287" i="16"/>
  <c r="T75" i="16"/>
  <c r="O77" i="16"/>
  <c r="T72" i="16"/>
  <c r="N319" i="16"/>
  <c r="T337" i="16"/>
  <c r="T77" i="16"/>
  <c r="O122" i="16"/>
  <c r="S243" i="16"/>
  <c r="O228" i="16"/>
  <c r="N301" i="16"/>
  <c r="N256" i="16"/>
  <c r="T148" i="16"/>
  <c r="N196" i="16"/>
  <c r="S253" i="16"/>
  <c r="N287" i="16"/>
  <c r="O376" i="16"/>
  <c r="N140" i="16"/>
  <c r="S206" i="16"/>
  <c r="N382" i="16"/>
  <c r="S323" i="16"/>
  <c r="N189" i="16"/>
  <c r="N188" i="16"/>
  <c r="O110" i="16"/>
  <c r="T123" i="16"/>
  <c r="N260" i="16"/>
  <c r="T309" i="16"/>
  <c r="S217" i="16"/>
  <c r="S155" i="16"/>
  <c r="S226" i="16"/>
  <c r="T349" i="16"/>
  <c r="S272" i="16"/>
  <c r="N164" i="16"/>
  <c r="O244" i="16"/>
  <c r="S258" i="16"/>
  <c r="N118" i="16"/>
  <c r="T379" i="16"/>
  <c r="T239" i="16"/>
  <c r="N325" i="16"/>
  <c r="O205" i="16"/>
  <c r="N175" i="16"/>
  <c r="N123" i="16"/>
  <c r="S125" i="16"/>
  <c r="T303" i="16"/>
  <c r="T279" i="16"/>
  <c r="T110" i="16"/>
  <c r="N130" i="16"/>
  <c r="N172" i="16"/>
  <c r="O365" i="16"/>
  <c r="N312" i="16"/>
  <c r="O136" i="16"/>
  <c r="N165" i="16"/>
  <c r="N300" i="16"/>
  <c r="O173" i="16"/>
  <c r="N273" i="16"/>
  <c r="T166" i="16"/>
  <c r="T323" i="16"/>
  <c r="T328" i="16"/>
  <c r="S388" i="16"/>
  <c r="S254" i="16"/>
  <c r="N271" i="16"/>
  <c r="O69" i="16"/>
  <c r="S305" i="16"/>
  <c r="S117" i="16"/>
  <c r="N225" i="16"/>
  <c r="N268" i="16"/>
  <c r="S214" i="16"/>
  <c r="O379" i="16"/>
  <c r="T371" i="16"/>
  <c r="N170" i="16"/>
  <c r="N147" i="16"/>
  <c r="T346" i="16"/>
  <c r="S245" i="16"/>
  <c r="S304" i="16"/>
  <c r="N334" i="16"/>
  <c r="O168" i="16"/>
  <c r="T247" i="16"/>
  <c r="T177" i="16"/>
  <c r="N122" i="16"/>
  <c r="N91" i="16"/>
  <c r="N262" i="16"/>
  <c r="S303" i="16"/>
  <c r="O377" i="16"/>
  <c r="T193" i="16"/>
  <c r="T129" i="16"/>
  <c r="O265" i="16"/>
  <c r="S375" i="16"/>
  <c r="O353" i="16"/>
  <c r="N245" i="16"/>
  <c r="S362" i="16"/>
  <c r="S129" i="16"/>
  <c r="S115" i="16"/>
  <c r="S156" i="16"/>
  <c r="N278" i="16"/>
  <c r="O316" i="16"/>
  <c r="O315" i="16"/>
  <c r="O254" i="16"/>
  <c r="T272" i="16"/>
  <c r="T98" i="16"/>
  <c r="O356" i="16"/>
  <c r="S301" i="16"/>
  <c r="S68" i="16"/>
  <c r="S188" i="16"/>
  <c r="T82" i="16"/>
  <c r="T383" i="16"/>
  <c r="T306" i="16"/>
  <c r="O227" i="16"/>
  <c r="S349" i="16"/>
  <c r="O256" i="16"/>
  <c r="O330" i="16"/>
  <c r="N129" i="16"/>
  <c r="T91" i="16"/>
  <c r="S212" i="16"/>
  <c r="T68" i="16"/>
  <c r="T291" i="16"/>
  <c r="O285" i="16"/>
  <c r="T191" i="16"/>
  <c r="S383" i="16"/>
  <c r="N200" i="16"/>
  <c r="O210" i="16"/>
  <c r="O131" i="16"/>
  <c r="T266" i="16"/>
  <c r="S238" i="16"/>
  <c r="N202" i="16"/>
  <c r="T131" i="16"/>
  <c r="N133" i="16"/>
  <c r="O345" i="16"/>
  <c r="S139" i="16"/>
  <c r="O178" i="16"/>
  <c r="O340" i="16"/>
  <c r="N174" i="16"/>
  <c r="T368" i="16"/>
  <c r="N337" i="16"/>
  <c r="T141" i="16"/>
  <c r="O266" i="16"/>
  <c r="S161" i="16"/>
  <c r="T79" i="16"/>
  <c r="O251" i="16"/>
  <c r="T241" i="16"/>
  <c r="S328" i="16"/>
  <c r="S333" i="16"/>
  <c r="S167" i="16"/>
  <c r="S144" i="16"/>
  <c r="S210" i="16"/>
  <c r="O218" i="16"/>
  <c r="N98" i="16"/>
  <c r="T105" i="16"/>
  <c r="T171" i="16"/>
  <c r="N126" i="16"/>
  <c r="S320" i="16"/>
  <c r="O331" i="16"/>
  <c r="S378" i="16"/>
  <c r="N249" i="16"/>
  <c r="S316" i="16"/>
  <c r="N150" i="16"/>
  <c r="S65" i="16"/>
  <c r="S105" i="16"/>
  <c r="S231" i="16"/>
  <c r="O309" i="16"/>
  <c r="S203" i="16"/>
  <c r="N252" i="16"/>
  <c r="T361" i="16"/>
  <c r="S330" i="16"/>
  <c r="O370" i="16"/>
  <c r="O117" i="16"/>
  <c r="S250" i="16"/>
  <c r="S70" i="16"/>
  <c r="O148" i="16"/>
  <c r="T342" i="16"/>
  <c r="T248" i="16"/>
  <c r="S174" i="16"/>
  <c r="S287" i="16"/>
  <c r="T214" i="16"/>
  <c r="N194" i="16"/>
  <c r="N86" i="16"/>
  <c r="T176" i="16"/>
  <c r="O234" i="16"/>
  <c r="S96" i="16"/>
  <c r="N356" i="16"/>
  <c r="S195" i="16"/>
  <c r="N274" i="16"/>
  <c r="S339" i="16"/>
  <c r="T160" i="16"/>
  <c r="T276" i="16"/>
  <c r="O87" i="16"/>
  <c r="N160" i="16"/>
  <c r="T163" i="16"/>
  <c r="N146" i="16"/>
  <c r="N380" i="16"/>
  <c r="O186" i="16"/>
  <c r="N67" i="16"/>
  <c r="S76" i="16"/>
  <c r="S274" i="16"/>
  <c r="N96" i="16"/>
  <c r="T125" i="16"/>
  <c r="N209" i="16"/>
  <c r="O305" i="16"/>
  <c r="O154" i="16"/>
  <c r="T224" i="16"/>
  <c r="N66" i="16"/>
  <c r="S205" i="16"/>
  <c r="T210" i="16"/>
  <c r="T264" i="16"/>
  <c r="O189" i="16"/>
  <c r="T369" i="16"/>
  <c r="N106" i="16"/>
  <c r="S271" i="16"/>
  <c r="S284" i="16"/>
  <c r="S114" i="16"/>
  <c r="N342" i="16"/>
  <c r="O141" i="16"/>
  <c r="T204" i="16"/>
  <c r="N97" i="16"/>
  <c r="S293" i="16"/>
  <c r="T173" i="16"/>
  <c r="S270" i="16"/>
  <c r="S232" i="16"/>
  <c r="N228" i="16"/>
  <c r="S150" i="16"/>
  <c r="N72" i="16"/>
  <c r="T205" i="16"/>
  <c r="N358" i="16"/>
  <c r="O159" i="16"/>
  <c r="O157" i="16"/>
  <c r="O313" i="16"/>
  <c r="T114" i="16"/>
  <c r="N240" i="16"/>
  <c r="T89" i="16"/>
  <c r="N289" i="16"/>
  <c r="T387" i="16"/>
  <c r="S140" i="16"/>
  <c r="T314" i="16"/>
  <c r="N357" i="16"/>
  <c r="S213" i="16"/>
  <c r="T119" i="16"/>
  <c r="N283" i="16"/>
  <c r="S179" i="16"/>
  <c r="O192" i="16"/>
  <c r="T380" i="16"/>
  <c r="T374" i="16"/>
  <c r="S121" i="16"/>
  <c r="S169" i="16"/>
  <c r="T254" i="16"/>
  <c r="S142" i="16"/>
  <c r="O125" i="16"/>
  <c r="N355" i="16"/>
  <c r="N360" i="16"/>
  <c r="T86" i="16"/>
  <c r="T126" i="16"/>
  <c r="S166" i="16"/>
  <c r="T250" i="16"/>
  <c r="N297" i="16"/>
  <c r="O171" i="16"/>
  <c r="O344" i="16"/>
  <c r="N171" i="16"/>
  <c r="S347" i="16"/>
  <c r="T233" i="16"/>
  <c r="N212" i="16"/>
  <c r="O203" i="16"/>
  <c r="O364" i="16"/>
  <c r="N341" i="16"/>
  <c r="O343" i="16"/>
  <c r="N313" i="16"/>
  <c r="O191" i="16"/>
  <c r="O324" i="16"/>
  <c r="O308" i="16"/>
  <c r="T109" i="16"/>
  <c r="T288" i="16"/>
  <c r="N286" i="16"/>
  <c r="O115" i="16"/>
  <c r="S204" i="16"/>
  <c r="O378" i="16"/>
  <c r="O68" i="16"/>
  <c r="O238" i="16"/>
  <c r="N327" i="16"/>
  <c r="N177" i="16"/>
  <c r="N374" i="16"/>
  <c r="N308" i="16"/>
  <c r="N234" i="16"/>
  <c r="T235" i="16"/>
  <c r="T307" i="16"/>
  <c r="S386" i="16"/>
  <c r="O304" i="16"/>
  <c r="O245" i="16"/>
  <c r="S342" i="16"/>
  <c r="S298" i="16"/>
  <c r="N198" i="16"/>
  <c r="T73" i="16"/>
  <c r="T243" i="16"/>
  <c r="O150" i="16"/>
  <c r="O351" i="16"/>
  <c r="S252" i="16"/>
  <c r="O362" i="16"/>
  <c r="S340" i="16"/>
  <c r="O119" i="16"/>
  <c r="S158" i="16"/>
  <c r="N373" i="16"/>
  <c r="T282" i="16"/>
  <c r="O194" i="16"/>
  <c r="S112" i="16"/>
  <c r="N366" i="16"/>
  <c r="O338" i="16"/>
  <c r="S344" i="16"/>
  <c r="S191" i="16"/>
  <c r="N237" i="16"/>
  <c r="T319" i="16"/>
  <c r="N101" i="16"/>
  <c r="T280" i="16"/>
  <c r="O132" i="16"/>
  <c r="N348" i="16"/>
  <c r="S334" i="16"/>
  <c r="S317" i="16"/>
  <c r="T142" i="16"/>
  <c r="O153" i="16"/>
  <c r="N185" i="16"/>
  <c r="S94" i="16"/>
  <c r="T183" i="16"/>
  <c r="S257" i="16"/>
  <c r="T145" i="16"/>
  <c r="N311" i="16"/>
  <c r="O224" i="16"/>
  <c r="T76" i="16"/>
  <c r="O380" i="16"/>
  <c r="O354" i="16"/>
  <c r="S193" i="16"/>
  <c r="N275" i="16"/>
  <c r="T128" i="16"/>
  <c r="S277" i="16"/>
  <c r="T283" i="16"/>
  <c r="O95" i="16"/>
  <c r="N244" i="16"/>
  <c r="N151" i="16"/>
  <c r="T99" i="16"/>
  <c r="O328" i="16"/>
  <c r="T226" i="16"/>
  <c r="S358" i="16"/>
  <c r="S286" i="16"/>
  <c r="S348" i="16"/>
  <c r="S74" i="16"/>
  <c r="O276" i="16"/>
  <c r="O86" i="16"/>
  <c r="N168" i="16"/>
  <c r="O65" i="16"/>
  <c r="N74" i="16"/>
  <c r="N339" i="16"/>
  <c r="S95" i="16"/>
  <c r="S355" i="16"/>
  <c r="S353" i="16"/>
  <c r="T340" i="16"/>
  <c r="S356" i="16"/>
  <c r="N332" i="16"/>
  <c r="O221" i="16"/>
  <c r="T285" i="16"/>
  <c r="O134" i="16"/>
  <c r="O257" i="16"/>
  <c r="O107" i="16"/>
  <c r="S343" i="16"/>
  <c r="O346" i="16"/>
  <c r="S295" i="16"/>
  <c r="O280" i="16"/>
  <c r="T317" i="16"/>
  <c r="N215" i="16"/>
  <c r="S182" i="16"/>
  <c r="O381" i="16"/>
  <c r="O97" i="16"/>
  <c r="O170" i="16"/>
  <c r="N113" i="16"/>
  <c r="O288" i="16"/>
  <c r="S329" i="16"/>
  <c r="N195" i="16"/>
  <c r="O80" i="16"/>
  <c r="S194" i="16"/>
  <c r="O143" i="16"/>
  <c r="O342" i="16"/>
  <c r="O314" i="16"/>
  <c r="T296" i="16"/>
  <c r="T312" i="16"/>
  <c r="T357" i="16"/>
  <c r="S230" i="16"/>
  <c r="O204" i="16"/>
  <c r="O92" i="16"/>
  <c r="T151" i="16"/>
  <c r="O322" i="16"/>
  <c r="S281" i="16"/>
  <c r="S264" i="16"/>
  <c r="N169" i="16"/>
  <c r="N109" i="16"/>
  <c r="O215" i="16"/>
  <c r="O145" i="16"/>
  <c r="T311" i="16"/>
  <c r="T274" i="16"/>
  <c r="N232" i="16"/>
  <c r="N370" i="16"/>
  <c r="T175" i="16"/>
  <c r="O335" i="16"/>
  <c r="T336" i="16"/>
  <c r="N149" i="16"/>
  <c r="O88" i="16"/>
  <c r="S110" i="16"/>
  <c r="N73" i="16"/>
  <c r="S326" i="16"/>
  <c r="N330" i="16"/>
  <c r="T318" i="16"/>
  <c r="O133" i="16"/>
  <c r="S312" i="16"/>
  <c r="T304" i="16"/>
  <c r="N226" i="16"/>
  <c r="O90" i="16"/>
  <c r="O363" i="16"/>
  <c r="S81" i="16"/>
  <c r="O279" i="16"/>
  <c r="S382" i="16"/>
  <c r="S177" i="16"/>
  <c r="S78" i="16"/>
  <c r="O329" i="16"/>
  <c r="O71" i="16"/>
  <c r="T231" i="16"/>
  <c r="N290" i="16"/>
  <c r="N229" i="16"/>
  <c r="T263" i="16"/>
  <c r="N298" i="16"/>
  <c r="N302" i="16"/>
  <c r="S170" i="16"/>
  <c r="N162" i="16"/>
  <c r="O337" i="16"/>
  <c r="N182" i="16"/>
  <c r="S199" i="16"/>
  <c r="O202" i="16"/>
  <c r="S366" i="16"/>
  <c r="O248" i="16"/>
  <c r="T244" i="16"/>
  <c r="S337" i="16"/>
  <c r="O146" i="16"/>
  <c r="N219" i="16"/>
  <c r="T74" i="16"/>
  <c r="S75" i="16"/>
  <c r="O295" i="16"/>
  <c r="S285" i="16"/>
  <c r="O317" i="16"/>
  <c r="T223" i="16"/>
  <c r="T83" i="16"/>
  <c r="O247" i="16"/>
  <c r="T186" i="16"/>
  <c r="N324" i="16"/>
  <c r="S350" i="16"/>
  <c r="O180" i="16"/>
  <c r="O66" i="16"/>
  <c r="N142" i="16"/>
  <c r="N280" i="16"/>
  <c r="N99" i="16"/>
  <c r="O269" i="16"/>
  <c r="N309" i="16"/>
  <c r="N137" i="16"/>
  <c r="S307" i="16"/>
  <c r="N379" i="16"/>
  <c r="S145" i="16"/>
  <c r="O264" i="16"/>
  <c r="N375" i="16"/>
  <c r="S153" i="16"/>
  <c r="S97" i="16"/>
  <c r="N93" i="16"/>
  <c r="N180" i="16"/>
  <c r="S244" i="16"/>
  <c r="O83" i="16"/>
  <c r="T269" i="16"/>
  <c r="S220" i="16"/>
  <c r="O166" i="16"/>
  <c r="N306" i="16"/>
  <c r="N384" i="16"/>
  <c r="O358" i="16"/>
  <c r="S130" i="16"/>
  <c r="T157" i="16"/>
  <c r="N281" i="16"/>
  <c r="O352" i="16"/>
  <c r="O142" i="16"/>
  <c r="T388" i="16"/>
  <c r="S80" i="16"/>
  <c r="S260" i="16"/>
  <c r="N119" i="16"/>
  <c r="T338" i="16"/>
  <c r="T156" i="16"/>
  <c r="S160" i="16"/>
  <c r="T194" i="16"/>
  <c r="O326" i="16"/>
  <c r="T373" i="16"/>
  <c r="S92" i="16"/>
  <c r="T257" i="16"/>
  <c r="N236" i="16"/>
  <c r="O135" i="16"/>
  <c r="T96" i="16"/>
  <c r="O184" i="16"/>
  <c r="T300" i="16"/>
  <c r="N238" i="16"/>
  <c r="O302" i="16"/>
  <c r="O253" i="16"/>
  <c r="N344" i="16"/>
  <c r="O223" i="16"/>
  <c r="T116" i="16"/>
  <c r="T101" i="16"/>
  <c r="N282" i="16"/>
  <c r="T262" i="16"/>
  <c r="S77" i="16"/>
  <c r="T316" i="16"/>
  <c r="S296" i="16"/>
  <c r="O183" i="16"/>
  <c r="N120" i="16"/>
  <c r="S211" i="16"/>
  <c r="S255" i="16"/>
  <c r="T113" i="16"/>
  <c r="O201" i="16"/>
  <c r="T106" i="16"/>
  <c r="O382" i="16"/>
  <c r="O270" i="16"/>
  <c r="T138" i="16"/>
  <c r="S198" i="16"/>
  <c r="T355" i="16"/>
  <c r="O320" i="16"/>
  <c r="N346" i="16"/>
  <c r="O103" i="16"/>
  <c r="T327" i="16"/>
  <c r="N90" i="16"/>
  <c r="S187" i="16"/>
  <c r="S268" i="16"/>
  <c r="S259" i="16"/>
  <c r="T268" i="16"/>
  <c r="T238" i="16"/>
  <c r="S118" i="16"/>
  <c r="N352" i="16"/>
  <c r="O94" i="16"/>
  <c r="O327" i="16"/>
  <c r="T384" i="16"/>
  <c r="T67" i="16"/>
  <c r="O287" i="16"/>
  <c r="N71" i="16"/>
  <c r="T310" i="16"/>
  <c r="N227" i="16"/>
  <c r="T299" i="16"/>
  <c r="T352" i="16"/>
  <c r="N343" i="16"/>
  <c r="N190" i="16"/>
  <c r="S306" i="16"/>
  <c r="O233" i="16"/>
  <c r="N243" i="16"/>
  <c r="S247" i="16"/>
  <c r="N303" i="16"/>
  <c r="S215" i="16"/>
  <c r="T290" i="16"/>
  <c r="T364" i="16"/>
  <c r="O222" i="16"/>
  <c r="S163" i="16"/>
  <c r="S341" i="16"/>
  <c r="N88" i="16"/>
  <c r="N253" i="16"/>
  <c r="O298" i="16"/>
  <c r="O289" i="16"/>
  <c r="S192" i="16"/>
  <c r="N246" i="16"/>
  <c r="N157" i="16"/>
  <c r="T267" i="16"/>
  <c r="N345" i="16"/>
  <c r="N353" i="16"/>
  <c r="S132" i="16"/>
  <c r="O246" i="16"/>
  <c r="S228" i="16"/>
  <c r="N155" i="16"/>
  <c r="T245" i="16"/>
  <c r="S302" i="16"/>
  <c r="T147" i="16"/>
  <c r="S387" i="16"/>
  <c r="O240" i="16"/>
  <c r="N201" i="16"/>
  <c r="S173" i="16"/>
  <c r="S100" i="16"/>
  <c r="T376" i="16"/>
  <c r="O214" i="16"/>
  <c r="T209" i="16"/>
  <c r="N255" i="16"/>
  <c r="T195" i="16"/>
  <c r="N161" i="16"/>
  <c r="N193" i="16"/>
  <c r="O151" i="16"/>
  <c r="S280" i="16"/>
  <c r="T353" i="16"/>
  <c r="T354" i="16"/>
  <c r="S138" i="16"/>
  <c r="T149" i="16"/>
  <c r="N83" i="16"/>
  <c r="S319" i="16"/>
  <c r="T93" i="16"/>
  <c r="S240" i="16"/>
  <c r="O74" i="16"/>
  <c r="S71" i="16"/>
  <c r="O126" i="16"/>
  <c r="S85" i="16"/>
  <c r="T197" i="16"/>
  <c r="O98" i="16"/>
  <c r="S239" i="16"/>
  <c r="S111" i="16"/>
  <c r="O185" i="16"/>
  <c r="S246" i="16"/>
  <c r="O360" i="16"/>
  <c r="S157" i="16"/>
  <c r="N322" i="16"/>
  <c r="T278" i="16"/>
  <c r="N258" i="16"/>
  <c r="N293" i="16"/>
  <c r="O374" i="16"/>
  <c r="O283" i="16"/>
  <c r="O252" i="16"/>
  <c r="N326" i="16"/>
  <c r="N323" i="16"/>
  <c r="S69" i="16"/>
  <c r="T211" i="16"/>
  <c r="T164" i="16"/>
  <c r="O206" i="16"/>
  <c r="S185" i="16"/>
  <c r="T295" i="16"/>
  <c r="N276" i="16"/>
  <c r="O121" i="16"/>
  <c r="O349" i="16"/>
  <c r="S365" i="16"/>
  <c r="N338" i="16"/>
  <c r="T225" i="16"/>
  <c r="S351" i="16"/>
  <c r="O325" i="16"/>
  <c r="N387" i="16"/>
  <c r="S294" i="16"/>
  <c r="O310" i="16"/>
  <c r="S108" i="16"/>
  <c r="S189" i="16"/>
  <c r="S90" i="16"/>
  <c r="O263" i="16"/>
  <c r="N388" i="16"/>
  <c r="O164" i="16"/>
  <c r="N128" i="16"/>
  <c r="O123" i="16"/>
  <c r="T168" i="16"/>
  <c r="S89" i="16"/>
  <c r="S273" i="16"/>
  <c r="T325" i="16"/>
  <c r="S359" i="16"/>
  <c r="O73" i="16"/>
  <c r="O196" i="16"/>
  <c r="O181" i="16"/>
  <c r="T133" i="16"/>
  <c r="S266" i="16"/>
  <c r="N284" i="16"/>
  <c r="O347" i="16"/>
  <c r="S369" i="16"/>
  <c r="N318" i="16"/>
  <c r="N248" i="16"/>
  <c r="S165" i="16"/>
  <c r="O230" i="16"/>
  <c r="T213" i="16"/>
  <c r="O138" i="16"/>
  <c r="T87" i="16"/>
  <c r="T180" i="16"/>
  <c r="T155" i="16"/>
  <c r="S371" i="16"/>
  <c r="T298" i="16"/>
  <c r="T343" i="16"/>
  <c r="O158" i="16"/>
  <c r="T281" i="16"/>
  <c r="S176" i="16"/>
  <c r="O109" i="16"/>
  <c r="S308" i="16"/>
  <c r="T270" i="16"/>
  <c r="N178" i="16"/>
  <c r="O355" i="16"/>
  <c r="T242" i="16"/>
  <c r="N156" i="16"/>
  <c r="S101" i="16"/>
  <c r="N108" i="16"/>
  <c r="T345" i="16"/>
  <c r="O172" i="16"/>
  <c r="S346" i="16"/>
  <c r="O152" i="16"/>
  <c r="N105" i="16"/>
  <c r="O144" i="16"/>
  <c r="O236" i="16"/>
  <c r="S275" i="16"/>
  <c r="N351" i="16"/>
  <c r="N259" i="16"/>
  <c r="O207" i="16"/>
  <c r="O339" i="16"/>
  <c r="O259" i="16"/>
  <c r="N152" i="16"/>
  <c r="N148" i="16"/>
  <c r="N294" i="16"/>
  <c r="N350" i="16"/>
  <c r="O341" i="16"/>
  <c r="O372" i="16"/>
  <c r="S291" i="16"/>
  <c r="N84" i="16"/>
  <c r="T277" i="16"/>
  <c r="N176" i="16"/>
  <c r="S229" i="16"/>
  <c r="T333" i="16"/>
  <c r="N314" i="16"/>
  <c r="N111" i="16"/>
  <c r="N377" i="16"/>
  <c r="O190" i="16"/>
  <c r="O193" i="16"/>
  <c r="N107" i="16"/>
  <c r="S288" i="16"/>
  <c r="N153" i="16"/>
  <c r="T108" i="16"/>
  <c r="S103" i="16"/>
  <c r="O72" i="16"/>
  <c r="N138" i="16"/>
  <c r="O81" i="16"/>
  <c r="T185" i="16"/>
  <c r="S162" i="16"/>
  <c r="O388" i="16"/>
  <c r="O197" i="16"/>
  <c r="T90" i="16"/>
  <c r="O162" i="16"/>
  <c r="O93" i="16"/>
  <c r="O242" i="16"/>
  <c r="O371" i="16"/>
  <c r="T234" i="16"/>
  <c r="N305" i="16"/>
  <c r="O241" i="16"/>
  <c r="O268" i="16"/>
  <c r="N89" i="16"/>
  <c r="T178" i="16"/>
  <c r="N335" i="16"/>
  <c r="N371" i="16"/>
  <c r="N76" i="16"/>
  <c r="N102" i="16"/>
  <c r="O91" i="16"/>
  <c r="T271" i="16"/>
  <c r="O301" i="16"/>
  <c r="N264" i="16"/>
  <c r="T189" i="16"/>
  <c r="N231" i="16"/>
  <c r="S107" i="16"/>
  <c r="N127" i="16"/>
  <c r="O243" i="16"/>
  <c r="T215" i="16"/>
  <c r="S79" i="16"/>
  <c r="S172" i="16"/>
  <c r="N85" i="16"/>
  <c r="N199" i="16"/>
  <c r="T372" i="16"/>
  <c r="T351" i="16"/>
  <c r="T322" i="16"/>
  <c r="O271" i="16"/>
  <c r="O165" i="16"/>
  <c r="N218" i="16"/>
  <c r="N112" i="16"/>
  <c r="T200" i="16"/>
  <c r="S197" i="16"/>
  <c r="N362" i="16"/>
  <c r="T253" i="16"/>
  <c r="S216" i="16"/>
  <c r="O239" i="16"/>
  <c r="N250" i="16"/>
  <c r="O108" i="16"/>
  <c r="S321" i="16"/>
  <c r="S364" i="16"/>
  <c r="O375" i="16"/>
  <c r="S225" i="16"/>
  <c r="O311" i="16"/>
  <c r="S223" i="16"/>
  <c r="N235" i="16"/>
  <c r="N347" i="16"/>
  <c r="T66" i="16"/>
  <c r="T301" i="16"/>
  <c r="S98" i="16"/>
  <c r="S202" i="16"/>
  <c r="S113" i="16"/>
  <c r="N92" i="16"/>
  <c r="O366" i="16"/>
  <c r="T260" i="16"/>
  <c r="S168" i="16"/>
  <c r="N205" i="16"/>
  <c r="T162" i="16"/>
  <c r="S66" i="16"/>
  <c r="S67" i="16"/>
  <c r="O260" i="16"/>
  <c r="S72" i="16"/>
  <c r="T350" i="16"/>
  <c r="O235" i="16"/>
  <c r="T222" i="16"/>
  <c r="T111" i="16"/>
  <c r="S219" i="16"/>
  <c r="T190" i="16"/>
  <c r="O177" i="16"/>
  <c r="S368" i="16"/>
  <c r="T92" i="16"/>
  <c r="S380" i="16"/>
  <c r="S327" i="16"/>
  <c r="T100" i="16"/>
  <c r="T252" i="16"/>
  <c r="O386" i="16"/>
  <c r="O89" i="16"/>
  <c r="T320" i="16"/>
  <c r="T375" i="16"/>
  <c r="N242" i="16"/>
  <c r="T240" i="16"/>
  <c r="N385" i="16"/>
  <c r="T81" i="16"/>
  <c r="O282" i="16"/>
  <c r="S124" i="16"/>
  <c r="O348" i="16"/>
  <c r="T335" i="16"/>
  <c r="T117" i="16"/>
  <c r="O188" i="16"/>
  <c r="N315" i="16"/>
  <c r="S325" i="16"/>
  <c r="S290" i="16"/>
  <c r="S233" i="16"/>
  <c r="O297" i="16"/>
  <c r="S370" i="16"/>
  <c r="T130" i="16"/>
  <c r="T365" i="16"/>
  <c r="O225" i="16"/>
  <c r="N134" i="16"/>
  <c r="T377" i="16"/>
  <c r="O217" i="16"/>
  <c r="S283" i="16"/>
  <c r="S248" i="16"/>
  <c r="S251" i="16"/>
  <c r="N139" i="16"/>
  <c r="N272" i="16"/>
  <c r="O140" i="16"/>
  <c r="S178" i="16"/>
  <c r="N292" i="16"/>
  <c r="S209" i="16"/>
  <c r="N239" i="16"/>
  <c r="O229" i="16"/>
  <c r="S164" i="16"/>
  <c r="O130" i="16"/>
  <c r="O332" i="16"/>
  <c r="T199" i="16"/>
  <c r="O112" i="16"/>
  <c r="T275" i="16"/>
  <c r="S83" i="16"/>
  <c r="N183" i="16"/>
  <c r="T259" i="16"/>
  <c r="N336" i="16"/>
  <c r="S128" i="16"/>
  <c r="N320" i="16"/>
  <c r="O306" i="16"/>
  <c r="S381" i="16"/>
  <c r="T227" i="16"/>
  <c r="N136" i="16"/>
  <c r="N141" i="16"/>
  <c r="N261" i="16"/>
  <c r="O161" i="16"/>
  <c r="T170" i="16"/>
  <c r="S184" i="16"/>
  <c r="O105" i="16"/>
  <c r="S120" i="16"/>
  <c r="N333" i="16"/>
  <c r="N367" i="16"/>
  <c r="N230" i="16"/>
  <c r="O267" i="16"/>
  <c r="T174" i="16"/>
  <c r="N291" i="16"/>
  <c r="S136" i="16"/>
  <c r="T220" i="16"/>
  <c r="O167" i="16"/>
  <c r="O160" i="16"/>
  <c r="T297" i="16"/>
  <c r="S332" i="16"/>
  <c r="N328" i="16"/>
  <c r="T358" i="16"/>
  <c r="T127" i="16"/>
  <c r="S134" i="16"/>
  <c r="S279" i="16"/>
  <c r="N181" i="16"/>
  <c r="N121" i="16"/>
  <c r="T146" i="16"/>
  <c r="N254" i="16"/>
  <c r="N75" i="16"/>
  <c r="T136" i="16"/>
  <c r="O128" i="16"/>
  <c r="T230" i="16"/>
  <c r="S289" i="16"/>
  <c r="S137" i="16"/>
  <c r="T102" i="16"/>
  <c r="T381" i="16"/>
  <c r="T232" i="16"/>
  <c r="O75" i="16"/>
  <c r="N340" i="16"/>
  <c r="S267" i="16"/>
  <c r="N317" i="16"/>
  <c r="T112" i="16"/>
  <c r="T255" i="16"/>
  <c r="S181" i="16"/>
  <c r="S149" i="16"/>
  <c r="T294" i="16"/>
  <c r="T95" i="16"/>
  <c r="S263" i="16"/>
  <c r="S119" i="16"/>
  <c r="O281" i="16"/>
  <c r="T216" i="16"/>
  <c r="S322" i="16"/>
  <c r="T344" i="16"/>
  <c r="N116" i="16"/>
  <c r="T305" i="16"/>
  <c r="N207" i="16"/>
  <c r="N321" i="16"/>
  <c r="N69" i="16"/>
  <c r="S373" i="16"/>
  <c r="S360" i="16"/>
  <c r="S102" i="16"/>
  <c r="N143" i="16"/>
  <c r="T321" i="16"/>
  <c r="O383" i="16"/>
  <c r="O357" i="16"/>
  <c r="O359" i="16"/>
  <c r="T331" i="16"/>
  <c r="T370" i="16"/>
  <c r="S261" i="16"/>
  <c r="T103" i="16"/>
  <c r="T207" i="16"/>
  <c r="S367" i="16"/>
  <c r="T229" i="16"/>
  <c r="O294" i="16"/>
  <c r="T139" i="16"/>
  <c r="N267" i="16"/>
  <c r="S269" i="16"/>
  <c r="O292" i="16"/>
  <c r="T362" i="16"/>
  <c r="O319" i="16"/>
  <c r="N163" i="16"/>
  <c r="S154" i="16"/>
  <c r="T71" i="16"/>
  <c r="O321" i="16"/>
  <c r="S352" i="16"/>
  <c r="N383" i="16"/>
  <c r="N265" i="16"/>
  <c r="N217" i="16"/>
  <c r="S221" i="16"/>
  <c r="N187" i="16"/>
  <c r="S208" i="16"/>
  <c r="S91" i="16"/>
  <c r="T97" i="16"/>
  <c r="T115" i="16"/>
  <c r="N369" i="16"/>
  <c r="N372" i="16"/>
  <c r="N233" i="16"/>
  <c r="S222" i="16"/>
  <c r="N368" i="16"/>
  <c r="O104" i="16"/>
  <c r="O213" i="16"/>
  <c r="T218" i="16"/>
  <c r="S190" i="16"/>
  <c r="S300" i="16"/>
  <c r="S379" i="16"/>
  <c r="N257" i="16"/>
  <c r="S159" i="16"/>
  <c r="N81" i="16"/>
  <c r="N210" i="16"/>
  <c r="T65" i="16"/>
  <c r="O384" i="16"/>
  <c r="T132" i="16"/>
  <c r="T219" i="16"/>
  <c r="O258" i="16"/>
  <c r="N211" i="16"/>
  <c r="S299" i="16"/>
  <c r="T172" i="16"/>
  <c r="S314" i="16"/>
  <c r="T265" i="16"/>
  <c r="T382" i="16"/>
  <c r="S237" i="16"/>
  <c r="N132" i="16"/>
  <c r="T212" i="16"/>
  <c r="S200" i="16"/>
  <c r="N310" i="16"/>
  <c r="S127" i="16"/>
  <c r="S385" i="16"/>
  <c r="T289" i="16"/>
  <c r="N299" i="16"/>
  <c r="O274" i="16"/>
  <c r="S315" i="16"/>
  <c r="S363" i="16"/>
  <c r="N115" i="16"/>
  <c r="O255" i="16"/>
  <c r="T85" i="16"/>
  <c r="O174" i="16"/>
  <c r="S143" i="16"/>
  <c r="N266" i="16"/>
  <c r="T135" i="16"/>
  <c r="N307" i="16"/>
  <c r="S265" i="16"/>
  <c r="S180" i="16"/>
  <c r="O261" i="16"/>
  <c r="N100" i="16"/>
  <c r="T167" i="16"/>
  <c r="O336" i="16"/>
  <c r="S262" i="16"/>
  <c r="S87" i="16"/>
  <c r="N204" i="16"/>
  <c r="N359" i="16"/>
  <c r="S84" i="16"/>
  <c r="T324" i="16"/>
  <c r="O219" i="16"/>
  <c r="N214" i="16"/>
  <c r="S141" i="16"/>
  <c r="N80" i="16"/>
  <c r="T158" i="16"/>
  <c r="T206" i="16"/>
  <c r="S104" i="16"/>
  <c r="S282" i="16"/>
  <c r="T80" i="16"/>
  <c r="S116" i="16"/>
  <c r="O139" i="16"/>
  <c r="T159" i="16"/>
  <c r="S236" i="16"/>
  <c r="N104" i="16"/>
  <c r="S376" i="16"/>
  <c r="T202" i="16"/>
  <c r="T237" i="16"/>
  <c r="T144" i="16"/>
  <c r="S175" i="16"/>
  <c r="S377" i="16"/>
  <c r="O296" i="16"/>
  <c r="S148" i="16"/>
  <c r="T179" i="16"/>
  <c r="T184" i="16"/>
  <c r="S88" i="16"/>
  <c r="S86" i="16"/>
  <c r="S374" i="16"/>
  <c r="T249" i="16"/>
  <c r="T326" i="16"/>
  <c r="T192" i="16"/>
  <c r="O67" i="16"/>
  <c r="N247" i="16"/>
  <c r="S183" i="16"/>
  <c r="O303" i="16"/>
  <c r="S207" i="16"/>
  <c r="N124" i="16"/>
  <c r="O300" i="16"/>
  <c r="T329" i="16"/>
  <c r="N114" i="16"/>
  <c r="O231" i="16"/>
  <c r="T284" i="16"/>
  <c r="O334" i="16"/>
  <c r="O76" i="16"/>
  <c r="O116" i="16"/>
  <c r="S235" i="16"/>
  <c r="O226" i="16"/>
  <c r="O293" i="16"/>
  <c r="N223" i="16"/>
  <c r="N135" i="16"/>
  <c r="N354" i="16"/>
  <c r="T188" i="16"/>
  <c r="S357" i="16"/>
  <c r="O262" i="16"/>
  <c r="N263" i="16"/>
  <c r="N131" i="16"/>
  <c r="O312" i="16"/>
  <c r="S152" i="16"/>
  <c r="T137" i="16"/>
  <c r="T165" i="16"/>
  <c r="T334" i="16"/>
  <c r="T246" i="16"/>
  <c r="T143" i="16"/>
  <c r="S297" i="16"/>
  <c r="O323" i="16"/>
  <c r="N381" i="16"/>
  <c r="N167" i="16"/>
  <c r="T122" i="16"/>
  <c r="N78" i="16"/>
  <c r="N222" i="16"/>
  <c r="T107" i="16"/>
  <c r="O290" i="16"/>
  <c r="N125" i="16"/>
  <c r="N82" i="16"/>
  <c r="O100" i="16"/>
  <c r="T201" i="16"/>
  <c r="S249" i="16"/>
  <c r="T367" i="16"/>
  <c r="T236" i="16"/>
  <c r="T78" i="16"/>
  <c r="T208" i="16"/>
  <c r="S256" i="16"/>
  <c r="T150" i="16"/>
  <c r="S234" i="16"/>
  <c r="O82" i="16"/>
  <c r="N191" i="16"/>
  <c r="T273" i="16"/>
  <c r="T187" i="16"/>
  <c r="N158" i="16"/>
  <c r="O211" i="16"/>
  <c r="O284" i="16"/>
  <c r="S241" i="16"/>
  <c r="S335" i="16"/>
  <c r="O220" i="16"/>
  <c r="N70" i="16"/>
  <c r="O275" i="16"/>
  <c r="S292" i="16"/>
  <c r="S126" i="16"/>
  <c r="S131" i="16"/>
  <c r="N179" i="16"/>
  <c r="T196" i="16"/>
  <c r="N364" i="16"/>
  <c r="O198" i="16"/>
  <c r="N316" i="16"/>
  <c r="T313" i="16"/>
  <c r="T181" i="16"/>
  <c r="S224" i="16"/>
  <c r="T104" i="16"/>
  <c r="O208" i="16"/>
  <c r="T154" i="16"/>
  <c r="T118" i="16"/>
  <c r="S147" i="16"/>
  <c r="T161" i="16"/>
  <c r="T152" i="16"/>
  <c r="S278" i="16"/>
  <c r="N221" i="16"/>
  <c r="T286" i="16"/>
  <c r="O176" i="16"/>
  <c r="T134" i="16"/>
  <c r="N241" i="16"/>
  <c r="N277" i="16"/>
  <c r="N329" i="16"/>
  <c r="O85" i="16"/>
  <c r="S324" i="16"/>
  <c r="N349" i="16"/>
  <c r="S313" i="16"/>
  <c r="O182" i="16"/>
  <c r="N79" i="16"/>
  <c r="O318" i="16"/>
  <c r="S384" i="16"/>
  <c r="O127" i="16"/>
  <c r="S242" i="16"/>
  <c r="N65" i="16"/>
  <c r="N117" i="16"/>
  <c r="N378" i="16"/>
  <c r="T378" i="16"/>
  <c r="O111" i="16"/>
  <c r="N184" i="16"/>
  <c r="T69" i="16"/>
  <c r="T120" i="16"/>
  <c r="S345" i="16"/>
  <c r="T363" i="16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S96" i="15"/>
  <c r="N103" i="15"/>
  <c r="AG14" i="14"/>
  <c r="O106" i="15"/>
  <c r="AG19" i="14"/>
  <c r="AI21" i="16"/>
  <c r="O115" i="15"/>
  <c r="AI12" i="17"/>
  <c r="AI15" i="17"/>
  <c r="O105" i="15"/>
  <c r="AI17" i="16"/>
  <c r="AI17" i="15"/>
  <c r="S88" i="15"/>
  <c r="O88" i="15"/>
  <c r="O98" i="15"/>
  <c r="N118" i="15"/>
  <c r="N122" i="15"/>
  <c r="S91" i="15"/>
  <c r="AI19" i="17"/>
  <c r="O117" i="15"/>
  <c r="S109" i="15"/>
  <c r="O113" i="15"/>
  <c r="S101" i="15"/>
  <c r="T109" i="15"/>
  <c r="N90" i="15"/>
  <c r="N97" i="15"/>
  <c r="N108" i="15"/>
  <c r="AI14" i="15"/>
  <c r="AI11" i="16"/>
  <c r="O102" i="15"/>
  <c r="S90" i="15"/>
  <c r="O108" i="15"/>
  <c r="O94" i="15"/>
  <c r="O100" i="15"/>
  <c r="N113" i="15"/>
  <c r="S98" i="15"/>
  <c r="AG22" i="14"/>
  <c r="S93" i="15"/>
  <c r="N96" i="15"/>
  <c r="S119" i="15"/>
  <c r="AI20" i="16"/>
  <c r="AI21" i="17"/>
  <c r="O89" i="15"/>
  <c r="O99" i="15"/>
  <c r="S112" i="15"/>
  <c r="O123" i="15"/>
  <c r="O107" i="15"/>
  <c r="AG15" i="14"/>
  <c r="AI19" i="15"/>
  <c r="T91" i="15"/>
  <c r="S110" i="15"/>
  <c r="S95" i="15"/>
  <c r="O112" i="15"/>
  <c r="T88" i="15"/>
  <c r="S104" i="15"/>
  <c r="S99" i="15"/>
  <c r="T123" i="15"/>
  <c r="N110" i="15"/>
  <c r="AI15" i="16"/>
  <c r="N111" i="15"/>
  <c r="N91" i="15"/>
  <c r="T111" i="15"/>
  <c r="O120" i="15"/>
  <c r="N106" i="15"/>
  <c r="N94" i="15"/>
  <c r="AI23" i="15"/>
  <c r="S94" i="15"/>
  <c r="T118" i="15"/>
  <c r="T115" i="15"/>
  <c r="AG12" i="14"/>
  <c r="T104" i="15"/>
  <c r="N100" i="15"/>
  <c r="AG20" i="14"/>
  <c r="O92" i="15"/>
  <c r="S100" i="15"/>
  <c r="N112" i="15"/>
  <c r="N92" i="15"/>
  <c r="AI21" i="15"/>
  <c r="T124" i="15"/>
  <c r="AI13" i="16"/>
  <c r="AG11" i="14"/>
  <c r="N99" i="15"/>
  <c r="AG17" i="14"/>
  <c r="N93" i="15"/>
  <c r="T93" i="15"/>
  <c r="S111" i="15"/>
  <c r="N119" i="15"/>
  <c r="S113" i="15"/>
  <c r="N98" i="15"/>
  <c r="N124" i="15"/>
  <c r="T95" i="15"/>
  <c r="AI22" i="17"/>
  <c r="T99" i="15"/>
  <c r="N116" i="15"/>
  <c r="T107" i="15"/>
  <c r="O93" i="15"/>
  <c r="T113" i="15"/>
  <c r="O90" i="15"/>
  <c r="O111" i="15"/>
  <c r="AG13" i="14"/>
  <c r="O91" i="15"/>
  <c r="AI13" i="15"/>
  <c r="N117" i="15"/>
  <c r="N114" i="15"/>
  <c r="N107" i="15"/>
  <c r="N101" i="15"/>
  <c r="O124" i="15"/>
  <c r="T120" i="15"/>
  <c r="T98" i="15"/>
  <c r="O118" i="15"/>
  <c r="O101" i="15"/>
  <c r="T105" i="15"/>
  <c r="AI11" i="17"/>
  <c r="S92" i="15"/>
  <c r="T101" i="15"/>
  <c r="AI18" i="17"/>
  <c r="S120" i="15"/>
  <c r="AG23" i="14"/>
  <c r="O96" i="15"/>
  <c r="S106" i="15"/>
  <c r="S116" i="15"/>
  <c r="AG16" i="14"/>
  <c r="T103" i="15"/>
  <c r="N102" i="15"/>
  <c r="S89" i="15"/>
  <c r="O116" i="15"/>
  <c r="N104" i="15"/>
  <c r="N89" i="15"/>
  <c r="N88" i="15"/>
  <c r="AI14" i="17"/>
  <c r="O114" i="15"/>
  <c r="AI23" i="17"/>
  <c r="T106" i="15"/>
  <c r="O97" i="15"/>
  <c r="AI15" i="15"/>
  <c r="AI12" i="16"/>
  <c r="T114" i="15"/>
  <c r="T112" i="15"/>
  <c r="S123" i="15"/>
  <c r="O122" i="15"/>
  <c r="T92" i="15"/>
  <c r="O119" i="15"/>
  <c r="T97" i="15"/>
  <c r="AI14" i="16"/>
  <c r="AI17" i="17"/>
  <c r="T110" i="15"/>
  <c r="AI20" i="17"/>
  <c r="S114" i="15"/>
  <c r="S117" i="15"/>
  <c r="AI16" i="16"/>
  <c r="N95" i="15"/>
  <c r="O110" i="15"/>
  <c r="T122" i="15"/>
  <c r="AI23" i="16"/>
  <c r="AG21" i="14"/>
  <c r="N115" i="15"/>
  <c r="S97" i="15"/>
  <c r="T121" i="15"/>
  <c r="S103" i="15"/>
  <c r="S105" i="15"/>
  <c r="AG18" i="14"/>
  <c r="O109" i="15"/>
  <c r="S124" i="15"/>
  <c r="S102" i="15"/>
  <c r="O121" i="15"/>
  <c r="S122" i="15"/>
  <c r="AI22" i="16"/>
  <c r="T119" i="15"/>
  <c r="S118" i="15"/>
  <c r="O103" i="15"/>
  <c r="T116" i="15"/>
  <c r="T100" i="15"/>
  <c r="AI16" i="15"/>
  <c r="AI11" i="15"/>
  <c r="AI22" i="15"/>
  <c r="N109" i="15"/>
  <c r="T117" i="15"/>
  <c r="T94" i="15"/>
  <c r="T102" i="15"/>
  <c r="AI13" i="17"/>
  <c r="S115" i="15"/>
  <c r="AI19" i="16"/>
  <c r="S107" i="15"/>
  <c r="AI18" i="15"/>
  <c r="N120" i="15"/>
  <c r="AI12" i="15"/>
  <c r="T90" i="15"/>
  <c r="T96" i="15"/>
  <c r="AI20" i="15"/>
  <c r="N121" i="15"/>
  <c r="N105" i="15"/>
  <c r="T89" i="15"/>
  <c r="S108" i="15"/>
  <c r="O95" i="15"/>
  <c r="AI16" i="17"/>
  <c r="AI18" i="16"/>
  <c r="T108" i="15"/>
  <c r="N123" i="15"/>
  <c r="O104" i="15"/>
  <c r="S121" i="15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28" i="16"/>
  <c r="J30" i="16"/>
  <c r="J26" i="18"/>
  <c r="J21" i="18"/>
  <c r="J22" i="18"/>
  <c r="J24" i="18"/>
  <c r="J19" i="16"/>
  <c r="J31" i="18"/>
  <c r="J32" i="16"/>
  <c r="J17" i="16"/>
  <c r="J32" i="18"/>
  <c r="G13" i="18"/>
  <c r="J16" i="16"/>
  <c r="J29" i="18"/>
  <c r="J20" i="16"/>
  <c r="G11" i="18"/>
  <c r="J23" i="18"/>
  <c r="J25" i="18"/>
  <c r="J30" i="18"/>
  <c r="J26" i="16"/>
  <c r="J18" i="16"/>
  <c r="J31" i="16"/>
  <c r="J21" i="16"/>
  <c r="G6" i="18"/>
  <c r="J15" i="16"/>
  <c r="J29" i="16"/>
  <c r="J25" i="16"/>
  <c r="J27" i="18"/>
  <c r="J22" i="16"/>
  <c r="G14" i="18"/>
  <c r="J23" i="16"/>
  <c r="G17" i="18"/>
  <c r="J12" i="18"/>
  <c r="G10" i="18"/>
  <c r="J28" i="18"/>
  <c r="J24" i="16"/>
  <c r="G16" i="18"/>
  <c r="J27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T75" i="18"/>
  <c r="S26" i="18"/>
  <c r="H4" i="14"/>
  <c r="N3" i="18"/>
  <c r="N41" i="18"/>
  <c r="N43" i="18"/>
  <c r="O52" i="16"/>
  <c r="T3" i="18"/>
  <c r="O29" i="16"/>
  <c r="T3" i="16"/>
  <c r="S5" i="18"/>
  <c r="T65" i="18"/>
  <c r="N71" i="18"/>
  <c r="S51" i="16"/>
  <c r="O58" i="18"/>
  <c r="T25" i="18"/>
  <c r="T68" i="18"/>
  <c r="O65" i="18"/>
  <c r="O49" i="16"/>
  <c r="T48" i="17"/>
  <c r="N77" i="18"/>
  <c r="N70" i="18"/>
  <c r="N48" i="17"/>
  <c r="S57" i="16"/>
  <c r="S59" i="18"/>
  <c r="T58" i="18"/>
  <c r="N75" i="18"/>
  <c r="S54" i="16"/>
  <c r="N57" i="16"/>
  <c r="N23" i="16"/>
  <c r="T5" i="17"/>
  <c r="O5" i="17"/>
  <c r="S77" i="18"/>
  <c r="O27" i="16"/>
  <c r="T43" i="18"/>
  <c r="O57" i="16"/>
  <c r="S44" i="16"/>
  <c r="S47" i="17"/>
  <c r="T49" i="17"/>
  <c r="S26" i="16"/>
  <c r="O54" i="16"/>
  <c r="S68" i="18"/>
  <c r="N52" i="16"/>
  <c r="T77" i="18"/>
  <c r="S20" i="17"/>
  <c r="N59" i="18"/>
  <c r="S21" i="17"/>
  <c r="S69" i="18"/>
  <c r="G6" i="15"/>
  <c r="N27" i="16"/>
  <c r="T61" i="18"/>
  <c r="N28" i="16"/>
  <c r="S5" i="17"/>
  <c r="S63" i="18"/>
  <c r="N65" i="18"/>
  <c r="T44" i="16"/>
  <c r="T52" i="16"/>
  <c r="N6" i="17"/>
  <c r="O70" i="18"/>
  <c r="T57" i="16"/>
  <c r="S65" i="18"/>
  <c r="N46" i="16"/>
  <c r="S6" i="18"/>
  <c r="N49" i="16"/>
  <c r="N61" i="18"/>
  <c r="S52" i="17"/>
  <c r="N52" i="17"/>
  <c r="H3" i="14"/>
  <c r="S31" i="18"/>
  <c r="T5" i="18"/>
  <c r="N25" i="18"/>
  <c r="S49" i="17"/>
  <c r="S48" i="17"/>
  <c r="N29" i="18"/>
  <c r="S3" i="18"/>
  <c r="O26" i="16"/>
  <c r="O23" i="16"/>
  <c r="S29" i="18"/>
  <c r="N20" i="17"/>
  <c r="S47" i="16"/>
  <c r="N26" i="18"/>
  <c r="O28" i="18"/>
  <c r="S25" i="18"/>
  <c r="S23" i="16"/>
  <c r="S28" i="16"/>
  <c r="T29" i="18"/>
  <c r="S27" i="16"/>
  <c r="T31" i="18"/>
  <c r="O3" i="18"/>
  <c r="O41" i="18"/>
  <c r="O59" i="16"/>
  <c r="N68" i="18"/>
  <c r="N47" i="17"/>
  <c r="O46" i="16"/>
  <c r="T31" i="16"/>
  <c r="O68" i="18"/>
  <c r="O25" i="18"/>
  <c r="O21" i="17"/>
  <c r="S52" i="16"/>
  <c r="S28" i="18"/>
  <c r="T46" i="16"/>
  <c r="N51" i="16"/>
  <c r="N60" i="18"/>
  <c r="N31" i="16"/>
  <c r="O31" i="18"/>
  <c r="S6" i="17"/>
  <c r="N49" i="17"/>
  <c r="N31" i="18"/>
  <c r="S71" i="18"/>
  <c r="T28" i="16"/>
  <c r="T4" i="18"/>
  <c r="S3" i="17"/>
  <c r="T64" i="18"/>
  <c r="O47" i="16"/>
  <c r="N58" i="18"/>
  <c r="S61" i="18"/>
  <c r="S30" i="16"/>
  <c r="O3" i="16"/>
  <c r="T47" i="16"/>
  <c r="O44" i="16"/>
  <c r="T26" i="16"/>
  <c r="N66" i="18"/>
  <c r="S56" i="16"/>
  <c r="J18" i="18"/>
  <c r="T26" i="18"/>
  <c r="J9" i="18"/>
  <c r="N56" i="16"/>
  <c r="O59" i="18"/>
  <c r="O43" i="18"/>
  <c r="O5" i="18"/>
  <c r="O75" i="18"/>
  <c r="T54" i="16"/>
  <c r="O48" i="17"/>
  <c r="T47" i="17"/>
  <c r="T56" i="16"/>
  <c r="S58" i="18"/>
  <c r="O66" i="18"/>
  <c r="O26" i="18"/>
  <c r="T3" i="17"/>
  <c r="S46" i="16"/>
  <c r="T70" i="18"/>
  <c r="O63" i="18"/>
  <c r="N64" i="18"/>
  <c r="O69" i="18"/>
  <c r="N30" i="16"/>
  <c r="S49" i="16"/>
  <c r="S70" i="18"/>
  <c r="N28" i="18"/>
  <c r="O51" i="16"/>
  <c r="O64" i="18"/>
  <c r="S44" i="17"/>
  <c r="N3" i="16"/>
  <c r="N5" i="17"/>
  <c r="S59" i="16"/>
  <c r="N26" i="16"/>
  <c r="T66" i="18"/>
  <c r="T28" i="18"/>
  <c r="T59" i="18"/>
  <c r="S3" i="16"/>
  <c r="N29" i="16"/>
  <c r="S4" i="18"/>
  <c r="T27" i="16"/>
  <c r="T60" i="18"/>
  <c r="T41" i="18"/>
  <c r="O56" i="16"/>
  <c r="O20" i="17"/>
  <c r="O28" i="16"/>
  <c r="O29" i="18"/>
  <c r="S75" i="18"/>
  <c r="O49" i="17"/>
  <c r="T44" i="17"/>
  <c r="T20" i="17"/>
  <c r="O30" i="16"/>
  <c r="T30" i="16"/>
  <c r="T51" i="16"/>
  <c r="T71" i="18"/>
  <c r="T29" i="16"/>
  <c r="S29" i="16"/>
  <c r="N59" i="16"/>
  <c r="T49" i="16"/>
  <c r="N5" i="18"/>
  <c r="O6" i="18"/>
  <c r="O44" i="17"/>
  <c r="O52" i="17"/>
  <c r="J15" i="18"/>
  <c r="O47" i="17"/>
  <c r="O4" i="18"/>
  <c r="N47" i="16"/>
  <c r="N4" i="18"/>
  <c r="T21" i="17"/>
  <c r="T6" i="17"/>
  <c r="N3" i="17"/>
  <c r="O31" i="16"/>
  <c r="T6" i="18"/>
  <c r="N44" i="17"/>
  <c r="O77" i="18"/>
  <c r="O61" i="18"/>
  <c r="T63" i="18"/>
  <c r="S66" i="18"/>
  <c r="S31" i="16"/>
  <c r="T52" i="17"/>
  <c r="N44" i="16"/>
  <c r="O6" i="17"/>
  <c r="S41" i="18"/>
  <c r="N54" i="16"/>
  <c r="S60" i="18"/>
  <c r="N6" i="18"/>
  <c r="N69" i="18"/>
  <c r="T59" i="16"/>
  <c r="S64" i="18"/>
  <c r="O60" i="18"/>
  <c r="O71" i="18"/>
  <c r="S43" i="18"/>
  <c r="T23" i="16"/>
  <c r="N21" i="17"/>
  <c r="O3" i="17"/>
  <c r="T69" i="18"/>
  <c r="N63" i="18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O19" i="18"/>
  <c r="O15" i="16"/>
  <c r="N18" i="16"/>
  <c r="N73" i="15"/>
  <c r="T83" i="15"/>
  <c r="O76" i="15"/>
  <c r="J10" i="16"/>
  <c r="O85" i="15"/>
  <c r="S6" i="16"/>
  <c r="T64" i="15"/>
  <c r="N69" i="15"/>
  <c r="J7" i="15"/>
  <c r="S25" i="16"/>
  <c r="T16" i="15"/>
  <c r="O87" i="15"/>
  <c r="N74" i="15"/>
  <c r="S15" i="16"/>
  <c r="T73" i="15"/>
  <c r="N58" i="15"/>
  <c r="T12" i="15"/>
  <c r="T72" i="15"/>
  <c r="S18" i="15"/>
  <c r="S8" i="17"/>
  <c r="S21" i="15"/>
  <c r="N14" i="18"/>
  <c r="O72" i="15"/>
  <c r="S13" i="15"/>
  <c r="N15" i="15"/>
  <c r="O83" i="15"/>
  <c r="T61" i="15"/>
  <c r="S12" i="15"/>
  <c r="O18" i="15"/>
  <c r="O47" i="15"/>
  <c r="S30" i="18"/>
  <c r="S46" i="15"/>
  <c r="T82" i="15"/>
  <c r="S73" i="15"/>
  <c r="T17" i="15"/>
  <c r="O13" i="15"/>
  <c r="N46" i="15"/>
  <c r="T11" i="15"/>
  <c r="N21" i="15"/>
  <c r="S21" i="16"/>
  <c r="S19" i="15"/>
  <c r="N14" i="16"/>
  <c r="N72" i="15"/>
  <c r="O8" i="17"/>
  <c r="O64" i="15"/>
  <c r="S24" i="16"/>
  <c r="N11" i="15"/>
  <c r="S82" i="15"/>
  <c r="O24" i="18"/>
  <c r="S13" i="16"/>
  <c r="T86" i="15"/>
  <c r="N10" i="15"/>
  <c r="N22" i="16"/>
  <c r="N27" i="18"/>
  <c r="N18" i="15"/>
  <c r="T6" i="16"/>
  <c r="J12" i="16"/>
  <c r="S56" i="15"/>
  <c r="T63" i="15"/>
  <c r="S64" i="15"/>
  <c r="O21" i="15"/>
  <c r="S72" i="15"/>
  <c r="N78" i="15"/>
  <c r="O82" i="15"/>
  <c r="N14" i="15"/>
  <c r="N20" i="15"/>
  <c r="S58" i="15"/>
  <c r="N21" i="18"/>
  <c r="S17" i="15"/>
  <c r="O73" i="15"/>
  <c r="S20" i="15"/>
  <c r="T44" i="15"/>
  <c r="O17" i="16"/>
  <c r="J8" i="16"/>
  <c r="N15" i="16"/>
  <c r="S13" i="18"/>
  <c r="N17" i="15"/>
  <c r="O86" i="15"/>
  <c r="N83" i="15"/>
  <c r="S87" i="15"/>
  <c r="S21" i="18"/>
  <c r="N71" i="15"/>
  <c r="T56" i="15"/>
  <c r="N16" i="16"/>
  <c r="T13" i="18"/>
  <c r="S67" i="15"/>
  <c r="N45" i="15"/>
  <c r="T15" i="15"/>
  <c r="N44" i="15"/>
  <c r="N68" i="15"/>
  <c r="T13" i="15"/>
  <c r="S14" i="15"/>
  <c r="N64" i="15"/>
  <c r="O46" i="15"/>
  <c r="N19" i="16"/>
  <c r="N8" i="17"/>
  <c r="N84" i="15"/>
  <c r="N19" i="15"/>
  <c r="T17" i="16"/>
  <c r="N30" i="18"/>
  <c r="O19" i="15"/>
  <c r="O4" i="15"/>
  <c r="O30" i="18"/>
  <c r="N19" i="18"/>
  <c r="T5" i="16"/>
  <c r="S45" i="15"/>
  <c r="T85" i="15"/>
  <c r="O25" i="16"/>
  <c r="O20" i="16"/>
  <c r="N66" i="15"/>
  <c r="N16" i="15"/>
  <c r="T4" i="16"/>
  <c r="T14" i="16"/>
  <c r="T46" i="15"/>
  <c r="O22" i="16"/>
  <c r="N20" i="16"/>
  <c r="T84" i="15"/>
  <c r="S83" i="15"/>
  <c r="S14" i="16"/>
  <c r="T27" i="18"/>
  <c r="S15" i="15"/>
  <c r="S16" i="16"/>
  <c r="S4" i="15"/>
  <c r="S20" i="16"/>
  <c r="S20" i="18"/>
  <c r="S17" i="16"/>
  <c r="O17" i="18"/>
  <c r="O12" i="15"/>
  <c r="T78" i="15"/>
  <c r="O4" i="16"/>
  <c r="S22" i="18"/>
  <c r="T66" i="15"/>
  <c r="N17" i="16"/>
  <c r="S61" i="15"/>
  <c r="S78" i="15"/>
  <c r="T21" i="15"/>
  <c r="S86" i="15"/>
  <c r="T19" i="15"/>
  <c r="N4" i="16"/>
  <c r="S44" i="15"/>
  <c r="O78" i="15"/>
  <c r="N24" i="16"/>
  <c r="T47" i="15"/>
  <c r="S19" i="16"/>
  <c r="O66" i="15"/>
  <c r="T24" i="18"/>
  <c r="T17" i="18"/>
  <c r="S85" i="15"/>
  <c r="N47" i="15"/>
  <c r="N82" i="15"/>
  <c r="O6" i="16"/>
  <c r="J7" i="16"/>
  <c r="O19" i="16"/>
  <c r="S63" i="15"/>
  <c r="T21" i="18"/>
  <c r="O24" i="16"/>
  <c r="N67" i="15"/>
  <c r="S17" i="18"/>
  <c r="N59" i="15"/>
  <c r="N13" i="18"/>
  <c r="T76" i="15"/>
  <c r="S66" i="15"/>
  <c r="N85" i="15"/>
  <c r="T18" i="15"/>
  <c r="S4" i="16"/>
  <c r="T14" i="15"/>
  <c r="T22" i="16"/>
  <c r="J9" i="16"/>
  <c r="T45" i="15"/>
  <c r="N22" i="18"/>
  <c r="T62" i="15"/>
  <c r="J9" i="15"/>
  <c r="N20" i="18"/>
  <c r="S19" i="18"/>
  <c r="O20" i="15"/>
  <c r="S16" i="18"/>
  <c r="O22" i="18"/>
  <c r="O14" i="18"/>
  <c r="S16" i="15"/>
  <c r="T18" i="16"/>
  <c r="N63" i="15"/>
  <c r="O56" i="15"/>
  <c r="N13" i="16"/>
  <c r="O45" i="15"/>
  <c r="T21" i="16"/>
  <c r="N21" i="16"/>
  <c r="O13" i="16"/>
  <c r="O17" i="15"/>
  <c r="S62" i="15"/>
  <c r="N4" i="15"/>
  <c r="O14" i="15"/>
  <c r="S71" i="15"/>
  <c r="O14" i="16"/>
  <c r="O58" i="15"/>
  <c r="T15" i="16"/>
  <c r="O74" i="15"/>
  <c r="T25" i="16"/>
  <c r="O23" i="18"/>
  <c r="S23" i="18"/>
  <c r="N56" i="15"/>
  <c r="T87" i="15"/>
  <c r="S11" i="15"/>
  <c r="O21" i="18"/>
  <c r="O69" i="15"/>
  <c r="S24" i="18"/>
  <c r="S14" i="18"/>
  <c r="T19" i="18"/>
  <c r="O59" i="15"/>
  <c r="T69" i="15"/>
  <c r="T67" i="15"/>
  <c r="S18" i="16"/>
  <c r="T58" i="15"/>
  <c r="T14" i="18"/>
  <c r="T71" i="15"/>
  <c r="O21" i="16"/>
  <c r="N87" i="15"/>
  <c r="N5" i="16"/>
  <c r="O63" i="15"/>
  <c r="O20" i="18"/>
  <c r="T23" i="18"/>
  <c r="O27" i="18"/>
  <c r="S5" i="16"/>
  <c r="O84" i="15"/>
  <c r="S22" i="16"/>
  <c r="T16" i="16"/>
  <c r="S69" i="15"/>
  <c r="T20" i="16"/>
  <c r="T20" i="18"/>
  <c r="O15" i="15"/>
  <c r="J8" i="15"/>
  <c r="S68" i="15"/>
  <c r="S10" i="15"/>
  <c r="N12" i="15"/>
  <c r="T19" i="16"/>
  <c r="N16" i="18"/>
  <c r="O16" i="18"/>
  <c r="O61" i="15"/>
  <c r="T74" i="15"/>
  <c r="N23" i="18"/>
  <c r="N25" i="16"/>
  <c r="S74" i="15"/>
  <c r="O16" i="15"/>
  <c r="S47" i="15"/>
  <c r="O68" i="15"/>
  <c r="T68" i="15"/>
  <c r="T30" i="18"/>
  <c r="N6" i="16"/>
  <c r="O10" i="15"/>
  <c r="T8" i="17"/>
  <c r="T24" i="16"/>
  <c r="N86" i="15"/>
  <c r="S76" i="15"/>
  <c r="O67" i="15"/>
  <c r="O62" i="15"/>
  <c r="S84" i="15"/>
  <c r="T22" i="18"/>
  <c r="S59" i="15"/>
  <c r="O11" i="15"/>
  <c r="O16" i="16"/>
  <c r="O18" i="16"/>
  <c r="J11" i="16"/>
  <c r="T10" i="15"/>
  <c r="O44" i="15"/>
  <c r="N62" i="15"/>
  <c r="O5" i="16"/>
  <c r="N76" i="15"/>
  <c r="T20" i="15"/>
  <c r="N13" i="15"/>
  <c r="O71" i="15"/>
  <c r="T13" i="16"/>
  <c r="T4" i="15"/>
  <c r="T16" i="18"/>
  <c r="N17" i="18"/>
  <c r="N61" i="15"/>
  <c r="T59" i="15"/>
  <c r="O13" i="18"/>
  <c r="S27" i="18"/>
  <c r="N24" i="18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O15" i="18"/>
  <c r="O10" i="16"/>
  <c r="T12" i="16"/>
  <c r="N5" i="15"/>
  <c r="O7" i="17"/>
  <c r="N4" i="17"/>
  <c r="S9" i="15"/>
  <c r="N8" i="15"/>
  <c r="S8" i="15"/>
  <c r="O11" i="18"/>
  <c r="O7" i="18"/>
  <c r="S7" i="15"/>
  <c r="O9" i="15"/>
  <c r="N15" i="18"/>
  <c r="S7" i="17"/>
  <c r="N7" i="16"/>
  <c r="N9" i="18"/>
  <c r="S7" i="18"/>
  <c r="N7" i="17"/>
  <c r="O18" i="18"/>
  <c r="S11" i="18"/>
  <c r="T15" i="18"/>
  <c r="S3" i="15"/>
  <c r="N6" i="15"/>
  <c r="W3" i="16" a="1"/>
  <c r="S5" i="15"/>
  <c r="N10" i="16"/>
  <c r="T9" i="18"/>
  <c r="N7" i="18"/>
  <c r="N7" i="15"/>
  <c r="S18" i="18"/>
  <c r="N9" i="16"/>
  <c r="T11" i="16"/>
  <c r="O8" i="16"/>
  <c r="N11" i="18"/>
  <c r="T3" i="15"/>
  <c r="T10" i="16"/>
  <c r="T9" i="15"/>
  <c r="O11" i="16"/>
  <c r="T8" i="16"/>
  <c r="T8" i="18"/>
  <c r="N8" i="18"/>
  <c r="S7" i="16"/>
  <c r="O12" i="18"/>
  <c r="T10" i="18"/>
  <c r="S9" i="16"/>
  <c r="T7" i="18"/>
  <c r="T7" i="15"/>
  <c r="N11" i="16"/>
  <c r="S12" i="16"/>
  <c r="O7" i="16"/>
  <c r="N9" i="15"/>
  <c r="S8" i="16"/>
  <c r="S8" i="18"/>
  <c r="S10" i="16"/>
  <c r="T9" i="16"/>
  <c r="O3" i="15"/>
  <c r="T18" i="18"/>
  <c r="T8" i="15"/>
  <c r="S4" i="17"/>
  <c r="O10" i="18"/>
  <c r="O5" i="15"/>
  <c r="N8" i="16"/>
  <c r="S12" i="18"/>
  <c r="T4" i="17"/>
  <c r="T5" i="15"/>
  <c r="S9" i="18"/>
  <c r="O8" i="15"/>
  <c r="O9" i="16"/>
  <c r="O8" i="18"/>
  <c r="O7" i="15"/>
  <c r="O4" i="17"/>
  <c r="T11" i="18"/>
  <c r="N10" i="18"/>
  <c r="N12" i="16"/>
  <c r="T7" i="17"/>
  <c r="N12" i="18"/>
  <c r="T6" i="15"/>
  <c r="T12" i="18"/>
  <c r="S6" i="15"/>
  <c r="O9" i="18"/>
  <c r="T7" i="16"/>
  <c r="O12" i="16"/>
  <c r="N18" i="18"/>
  <c r="S10" i="18"/>
  <c r="S11" i="16"/>
  <c r="N3" i="15"/>
  <c r="S15" i="18"/>
  <c r="O6" i="15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S43" i="17" l="1"/>
  <c r="Y363" i="16"/>
  <c r="Z324" i="16"/>
  <c r="X148" i="16"/>
  <c r="X253" i="16"/>
  <c r="N76" i="18"/>
  <c r="AB104" i="16"/>
  <c r="X187" i="16"/>
  <c r="X79" i="16"/>
  <c r="Y208" i="16"/>
  <c r="Y212" i="16"/>
  <c r="N34" i="16"/>
  <c r="Y351" i="16"/>
  <c r="S38" i="17"/>
  <c r="X325" i="16"/>
  <c r="AB282" i="16"/>
  <c r="X241" i="16"/>
  <c r="O50" i="15"/>
  <c r="S34" i="16"/>
  <c r="AB359" i="16"/>
  <c r="X269" i="16"/>
  <c r="AB92" i="16"/>
  <c r="O62" i="18"/>
  <c r="X116" i="16"/>
  <c r="Y318" i="16"/>
  <c r="S40" i="18"/>
  <c r="X266" i="16"/>
  <c r="Y352" i="16"/>
  <c r="N29" i="17"/>
  <c r="AB241" i="16"/>
  <c r="AB330" i="16"/>
  <c r="S51" i="15"/>
  <c r="Y273" i="16"/>
  <c r="AB340" i="16"/>
  <c r="AA246" i="16"/>
  <c r="AB184" i="16"/>
  <c r="Y333" i="16"/>
  <c r="X111" i="16"/>
  <c r="T51" i="18"/>
  <c r="Y350" i="16"/>
  <c r="Y189" i="16"/>
  <c r="X127" i="16"/>
  <c r="Z182" i="16"/>
  <c r="X118" i="16"/>
  <c r="N31" i="17"/>
  <c r="Y188" i="16"/>
  <c r="Y102" i="16"/>
  <c r="AA319" i="16"/>
  <c r="Z102" i="16"/>
  <c r="Y377" i="16"/>
  <c r="AA372" i="16"/>
  <c r="S52" i="15"/>
  <c r="AB128" i="16"/>
  <c r="Y74" i="16"/>
  <c r="N52" i="15"/>
  <c r="Z339" i="16"/>
  <c r="X344" i="16"/>
  <c r="X298" i="16"/>
  <c r="AB304" i="16"/>
  <c r="Z172" i="16"/>
  <c r="AA81" i="16"/>
  <c r="AA275" i="16"/>
  <c r="Z275" i="16"/>
  <c r="S57" i="18"/>
  <c r="O41" i="17"/>
  <c r="Z168" i="16"/>
  <c r="X371" i="16"/>
  <c r="N9" i="17"/>
  <c r="X333" i="16"/>
  <c r="T65" i="15"/>
  <c r="Z320" i="16"/>
  <c r="AB164" i="16"/>
  <c r="Q30" i="14"/>
  <c r="Y241" i="16"/>
  <c r="Y136" i="16"/>
  <c r="Z295" i="16"/>
  <c r="X172" i="16"/>
  <c r="AB256" i="16"/>
  <c r="AB136" i="16"/>
  <c r="X274" i="16"/>
  <c r="AA148" i="16"/>
  <c r="Y68" i="16"/>
  <c r="S75" i="15"/>
  <c r="X130" i="16"/>
  <c r="AB346" i="16"/>
  <c r="AB312" i="16"/>
  <c r="Z214" i="16"/>
  <c r="X213" i="16"/>
  <c r="AB354" i="16"/>
  <c r="AA180" i="16"/>
  <c r="AB366" i="16"/>
  <c r="Z305" i="16"/>
  <c r="S54" i="18"/>
  <c r="Y159" i="16"/>
  <c r="Z263" i="16"/>
  <c r="O34" i="16"/>
  <c r="AB202" i="16"/>
  <c r="Z75" i="16"/>
  <c r="Y355" i="16"/>
  <c r="Y375" i="16"/>
  <c r="S39" i="18"/>
  <c r="Z356" i="16"/>
  <c r="Y365" i="16"/>
  <c r="AB296" i="16"/>
  <c r="X115" i="16"/>
  <c r="X204" i="16"/>
  <c r="Y101" i="16"/>
  <c r="Y163" i="16"/>
  <c r="Y292" i="16"/>
  <c r="X99" i="16"/>
  <c r="N51" i="18"/>
  <c r="Y104" i="16"/>
  <c r="X194" i="16"/>
  <c r="Y108" i="16"/>
  <c r="Z232" i="16"/>
  <c r="AA135" i="16"/>
  <c r="N78" i="18"/>
  <c r="T36" i="16"/>
  <c r="AA181" i="16"/>
  <c r="Z321" i="16"/>
  <c r="AA334" i="16"/>
  <c r="AA214" i="16"/>
  <c r="Y207" i="16"/>
  <c r="O46" i="18"/>
  <c r="Z326" i="16"/>
  <c r="AB326" i="16"/>
  <c r="AB123" i="16"/>
  <c r="Y105" i="16"/>
  <c r="AA362" i="16"/>
  <c r="Z247" i="16"/>
  <c r="Y259" i="16"/>
  <c r="AA118" i="16"/>
  <c r="AA112" i="16"/>
  <c r="N40" i="18"/>
  <c r="AB339" i="16"/>
  <c r="H62" i="14"/>
  <c r="Y325" i="16"/>
  <c r="X94" i="16"/>
  <c r="X74" i="16"/>
  <c r="X165" i="16"/>
  <c r="AA138" i="16"/>
  <c r="O10" i="17"/>
  <c r="AA263" i="16"/>
  <c r="N25" i="17"/>
  <c r="S9" i="17"/>
  <c r="Z385" i="16"/>
  <c r="AB248" i="16"/>
  <c r="AA140" i="16"/>
  <c r="AA89" i="16"/>
  <c r="N39" i="16"/>
  <c r="Z194" i="16"/>
  <c r="O39" i="16"/>
  <c r="AB67" i="16"/>
  <c r="Y386" i="16"/>
  <c r="X245" i="16"/>
  <c r="Z310" i="16"/>
  <c r="Y240" i="16"/>
  <c r="AA379" i="16"/>
  <c r="X377" i="16"/>
  <c r="Z267" i="16"/>
  <c r="T78" i="18"/>
  <c r="Z126" i="16"/>
  <c r="Z161" i="16"/>
  <c r="Y186" i="16"/>
  <c r="AA348" i="16"/>
  <c r="AB146" i="16"/>
  <c r="Y187" i="16"/>
  <c r="T45" i="17"/>
  <c r="AB113" i="16"/>
  <c r="AB143" i="16"/>
  <c r="S36" i="18"/>
  <c r="AB337" i="16"/>
  <c r="X102" i="16"/>
  <c r="AA303" i="16"/>
  <c r="Z104" i="16"/>
  <c r="T61" i="16"/>
  <c r="N38" i="17"/>
  <c r="AB66" i="16"/>
  <c r="X114" i="16"/>
  <c r="AB294" i="16"/>
  <c r="X128" i="16"/>
  <c r="AA113" i="16"/>
  <c r="X281" i="16"/>
  <c r="AB289" i="16"/>
  <c r="Y243" i="16"/>
  <c r="X134" i="16"/>
  <c r="Z86" i="16"/>
  <c r="X238" i="16"/>
  <c r="X379" i="16"/>
  <c r="X284" i="16"/>
  <c r="AB386" i="16"/>
  <c r="O39" i="17"/>
  <c r="H44" i="14"/>
  <c r="AA182" i="16"/>
  <c r="AA332" i="16"/>
  <c r="X363" i="16"/>
  <c r="Z325" i="16"/>
  <c r="Y88" i="16"/>
  <c r="AA338" i="16"/>
  <c r="Y349" i="16"/>
  <c r="Z96" i="16"/>
  <c r="T40" i="16"/>
  <c r="H47" i="14"/>
  <c r="Y94" i="16"/>
  <c r="O77" i="15"/>
  <c r="Z88" i="16"/>
  <c r="Z371" i="16"/>
  <c r="X196" i="16"/>
  <c r="AA84" i="16"/>
  <c r="Y66" i="16"/>
  <c r="AA274" i="16"/>
  <c r="Z368" i="16"/>
  <c r="AA153" i="16"/>
  <c r="Y167" i="16"/>
  <c r="AA192" i="16"/>
  <c r="Y315" i="16"/>
  <c r="AA233" i="16"/>
  <c r="Z66" i="16"/>
  <c r="S54" i="17"/>
  <c r="Y83" i="16"/>
  <c r="X223" i="16"/>
  <c r="N35" i="17"/>
  <c r="Y197" i="16"/>
  <c r="T25" i="17"/>
  <c r="Y158" i="16"/>
  <c r="Z121" i="16"/>
  <c r="Z197" i="16"/>
  <c r="AB225" i="16"/>
  <c r="AA269" i="16"/>
  <c r="Z260" i="16"/>
  <c r="AB291" i="16"/>
  <c r="AB134" i="16"/>
  <c r="Y278" i="16"/>
  <c r="N75" i="15"/>
  <c r="O42" i="16"/>
  <c r="O13" i="17"/>
  <c r="AA200" i="16"/>
  <c r="AA199" i="16"/>
  <c r="Z107" i="16"/>
  <c r="X251" i="16"/>
  <c r="Y329" i="16"/>
  <c r="AB80" i="16"/>
  <c r="X67" i="16"/>
  <c r="AB196" i="16"/>
  <c r="AA271" i="16"/>
  <c r="O46" i="17"/>
  <c r="S53" i="18"/>
  <c r="AA70" i="16"/>
  <c r="AA164" i="16"/>
  <c r="X237" i="16"/>
  <c r="X285" i="16"/>
  <c r="T35" i="16"/>
  <c r="S50" i="17"/>
  <c r="AB102" i="16"/>
  <c r="X178" i="16"/>
  <c r="Z317" i="16"/>
  <c r="AB333" i="16"/>
  <c r="S35" i="18"/>
  <c r="Z285" i="16"/>
  <c r="AB218" i="16"/>
  <c r="AA252" i="16"/>
  <c r="AB379" i="16"/>
  <c r="Z176" i="16"/>
  <c r="Z157" i="16"/>
  <c r="Y190" i="16"/>
  <c r="X317" i="16"/>
  <c r="X350" i="16"/>
  <c r="Y246" i="16"/>
  <c r="Z130" i="16"/>
  <c r="Y222" i="16"/>
  <c r="AA266" i="16"/>
  <c r="N58" i="16"/>
  <c r="Z97" i="16"/>
  <c r="AB242" i="16"/>
  <c r="O27" i="17"/>
  <c r="X162" i="16"/>
  <c r="AB263" i="16"/>
  <c r="X336" i="16"/>
  <c r="Y211" i="16"/>
  <c r="T63" i="16"/>
  <c r="Y291" i="16"/>
  <c r="Z158" i="16"/>
  <c r="M29" i="14"/>
  <c r="T30" i="17"/>
  <c r="Z70" i="16"/>
  <c r="AA291" i="16"/>
  <c r="S18" i="17"/>
  <c r="Z387" i="16"/>
  <c r="AA249" i="16"/>
  <c r="T42" i="16"/>
  <c r="X203" i="16"/>
  <c r="Z206" i="16"/>
  <c r="X68" i="16"/>
  <c r="X322" i="16"/>
  <c r="N41" i="17"/>
  <c r="Y347" i="16"/>
  <c r="Z281" i="16"/>
  <c r="X157" i="16"/>
  <c r="Y184" i="16"/>
  <c r="AB124" i="16"/>
  <c r="T56" i="18"/>
  <c r="T42" i="18"/>
  <c r="X140" i="16"/>
  <c r="Z289" i="16"/>
  <c r="Y332" i="16"/>
  <c r="Z200" i="16"/>
  <c r="X98" i="16"/>
  <c r="H53" i="14"/>
  <c r="O78" i="18"/>
  <c r="Z73" i="16"/>
  <c r="T37" i="16"/>
  <c r="X268" i="16"/>
  <c r="AA154" i="16"/>
  <c r="X104" i="16"/>
  <c r="AA86" i="16"/>
  <c r="N48" i="18"/>
  <c r="H29" i="14"/>
  <c r="AA300" i="16"/>
  <c r="AA262" i="16"/>
  <c r="Y368" i="16"/>
  <c r="N13" i="17"/>
  <c r="AB363" i="16"/>
  <c r="X112" i="16"/>
  <c r="Y149" i="16"/>
  <c r="AA242" i="16"/>
  <c r="S74" i="18"/>
  <c r="Z71" i="16"/>
  <c r="AA333" i="16"/>
  <c r="Z248" i="16"/>
  <c r="AA295" i="16"/>
  <c r="AB342" i="16"/>
  <c r="AB144" i="16"/>
  <c r="T39" i="18"/>
  <c r="AB319" i="16"/>
  <c r="X256" i="16"/>
  <c r="AA74" i="16"/>
  <c r="O56" i="18"/>
  <c r="Y372" i="16"/>
  <c r="X156" i="16"/>
  <c r="Y73" i="16"/>
  <c r="X183" i="16"/>
  <c r="Z80" i="16"/>
  <c r="AA178" i="16"/>
  <c r="X103" i="16"/>
  <c r="S72" i="18"/>
  <c r="AA373" i="16"/>
  <c r="O45" i="18"/>
  <c r="Y109" i="16"/>
  <c r="AA71" i="16"/>
  <c r="S47" i="18"/>
  <c r="Y385" i="16"/>
  <c r="AA88" i="16"/>
  <c r="Y199" i="16"/>
  <c r="Y308" i="16"/>
  <c r="O62" i="16"/>
  <c r="Y335" i="16"/>
  <c r="T15" i="17"/>
  <c r="Y260" i="16"/>
  <c r="Z381" i="16"/>
  <c r="Z384" i="16"/>
  <c r="Y107" i="16"/>
  <c r="S55" i="15"/>
  <c r="AB371" i="16"/>
  <c r="Z341" i="16"/>
  <c r="Z193" i="16"/>
  <c r="Y79" i="16"/>
  <c r="X144" i="16"/>
  <c r="Y253" i="16"/>
  <c r="Z269" i="16"/>
  <c r="X236" i="16"/>
  <c r="AB344" i="16"/>
  <c r="N39" i="17"/>
  <c r="X286" i="16"/>
  <c r="AB145" i="16"/>
  <c r="S42" i="18"/>
  <c r="Y93" i="16"/>
  <c r="Z184" i="16"/>
  <c r="X314" i="16"/>
  <c r="T32" i="18"/>
  <c r="Y170" i="16"/>
  <c r="AB220" i="16"/>
  <c r="AA354" i="16"/>
  <c r="AB381" i="16"/>
  <c r="S19" i="17"/>
  <c r="AA169" i="16"/>
  <c r="AB93" i="16"/>
  <c r="X131" i="16"/>
  <c r="T48" i="16"/>
  <c r="AA323" i="16"/>
  <c r="N62" i="18"/>
  <c r="N19" i="17"/>
  <c r="Y198" i="16"/>
  <c r="Z138" i="16"/>
  <c r="X386" i="16"/>
  <c r="Z118" i="16"/>
  <c r="O50" i="16"/>
  <c r="X138" i="16"/>
  <c r="N44" i="18"/>
  <c r="Z251" i="16"/>
  <c r="X383" i="16"/>
  <c r="T18" i="17"/>
  <c r="AA188" i="16"/>
  <c r="N61" i="16"/>
  <c r="X265" i="16"/>
  <c r="N42" i="16"/>
  <c r="T43" i="17"/>
  <c r="Z114" i="16"/>
  <c r="Z271" i="16"/>
  <c r="O24" i="17"/>
  <c r="T16" i="17"/>
  <c r="T52" i="18"/>
  <c r="AA115" i="16"/>
  <c r="Z374" i="16"/>
  <c r="Z219" i="16"/>
  <c r="Z357" i="16"/>
  <c r="L35" i="14"/>
  <c r="Z91" i="16"/>
  <c r="X71" i="16"/>
  <c r="T55" i="18"/>
  <c r="AA255" i="16"/>
  <c r="T64" i="16"/>
  <c r="AB139" i="16"/>
  <c r="X359" i="16"/>
  <c r="AB343" i="16"/>
  <c r="T58" i="16"/>
  <c r="X105" i="16"/>
  <c r="X303" i="16"/>
  <c r="AB150" i="16"/>
  <c r="AB70" i="16"/>
  <c r="AB252" i="16"/>
  <c r="O55" i="17"/>
  <c r="Q32" i="14"/>
  <c r="S42" i="16"/>
  <c r="AB367" i="16"/>
  <c r="S41" i="17"/>
  <c r="Y141" i="16"/>
  <c r="AB155" i="16"/>
  <c r="S39" i="17"/>
  <c r="N42" i="17"/>
  <c r="Z133" i="16"/>
  <c r="Z155" i="16"/>
  <c r="AA85" i="16"/>
  <c r="Y238" i="16"/>
  <c r="AB350" i="16"/>
  <c r="O45" i="16"/>
  <c r="Y274" i="16"/>
  <c r="AA324" i="16"/>
  <c r="Y103" i="16"/>
  <c r="Z240" i="16"/>
  <c r="Z383" i="16"/>
  <c r="AB321" i="16"/>
  <c r="T33" i="17"/>
  <c r="T57" i="15"/>
  <c r="X190" i="16"/>
  <c r="X101" i="16"/>
  <c r="AA162" i="16"/>
  <c r="Y178" i="16"/>
  <c r="Y345" i="16"/>
  <c r="Y295" i="16"/>
  <c r="AA277" i="16"/>
  <c r="AB114" i="16"/>
  <c r="AB172" i="16"/>
  <c r="AB129" i="16"/>
  <c r="Y247" i="16"/>
  <c r="AA165" i="16"/>
  <c r="AA107" i="16"/>
  <c r="L29" i="14"/>
  <c r="N53" i="18"/>
  <c r="O14" i="17"/>
  <c r="AB112" i="16"/>
  <c r="Z152" i="16"/>
  <c r="S11" i="17"/>
  <c r="X355" i="16"/>
  <c r="AA240" i="16"/>
  <c r="X70" i="16"/>
  <c r="R36" i="14"/>
  <c r="T72" i="18"/>
  <c r="X199" i="16"/>
  <c r="AB208" i="16"/>
  <c r="T54" i="18"/>
  <c r="AA311" i="16"/>
  <c r="Z100" i="16"/>
  <c r="Y217" i="16"/>
  <c r="Z179" i="16"/>
  <c r="Y169" i="16"/>
  <c r="AB73" i="16"/>
  <c r="AB147" i="16"/>
  <c r="Z181" i="16"/>
  <c r="N54" i="17"/>
  <c r="O17" i="17"/>
  <c r="S40" i="17"/>
  <c r="T62" i="18"/>
  <c r="AB279" i="16"/>
  <c r="Z370" i="16"/>
  <c r="N30" i="17"/>
  <c r="AA306" i="16"/>
  <c r="X351" i="16"/>
  <c r="AB285" i="16"/>
  <c r="X201" i="16"/>
  <c r="S33" i="17"/>
  <c r="Z82" i="16"/>
  <c r="AA183" i="16"/>
  <c r="AA187" i="16"/>
  <c r="Y319" i="16"/>
  <c r="X113" i="16"/>
  <c r="X86" i="16"/>
  <c r="AA294" i="16"/>
  <c r="X345" i="16"/>
  <c r="Z246" i="16"/>
  <c r="N12" i="17"/>
  <c r="AA203" i="16"/>
  <c r="H54" i="14"/>
  <c r="AA166" i="16"/>
  <c r="T60" i="16"/>
  <c r="Z85" i="16"/>
  <c r="AA283" i="16"/>
  <c r="X221" i="16"/>
  <c r="X208" i="16"/>
  <c r="T34" i="18"/>
  <c r="Z212" i="16"/>
  <c r="S12" i="17"/>
  <c r="X235" i="16"/>
  <c r="AB335" i="16"/>
  <c r="S34" i="18"/>
  <c r="X380" i="16"/>
  <c r="AB288" i="16"/>
  <c r="S16" i="17"/>
  <c r="AB107" i="16"/>
  <c r="Y324" i="16"/>
  <c r="AA276" i="16"/>
  <c r="O52" i="15"/>
  <c r="T48" i="15"/>
  <c r="AA122" i="16"/>
  <c r="N32" i="16"/>
  <c r="Z83" i="16"/>
  <c r="Z342" i="16"/>
  <c r="Y326" i="16"/>
  <c r="Y171" i="16"/>
  <c r="X107" i="16"/>
  <c r="N51" i="15"/>
  <c r="AA232" i="16"/>
  <c r="Z347" i="16"/>
  <c r="AB78" i="16"/>
  <c r="AB106" i="16"/>
  <c r="Y338" i="16"/>
  <c r="Z291" i="16"/>
  <c r="Y302" i="16"/>
  <c r="X340" i="16"/>
  <c r="T57" i="18"/>
  <c r="X158" i="16"/>
  <c r="AB201" i="16"/>
  <c r="Y249" i="16"/>
  <c r="S73" i="18"/>
  <c r="AA116" i="16"/>
  <c r="Y193" i="16"/>
  <c r="AB169" i="16"/>
  <c r="Y118" i="16"/>
  <c r="T52" i="15"/>
  <c r="AA330" i="16"/>
  <c r="X92" i="16"/>
  <c r="S55" i="18"/>
  <c r="X169" i="16"/>
  <c r="T35" i="18"/>
  <c r="AA278" i="16"/>
  <c r="O40" i="17"/>
  <c r="T55" i="17"/>
  <c r="T53" i="17"/>
  <c r="AB138" i="16"/>
  <c r="AA345" i="16"/>
  <c r="AA384" i="16"/>
  <c r="Z354" i="16"/>
  <c r="S52" i="18"/>
  <c r="Y362" i="16"/>
  <c r="Y148" i="16"/>
  <c r="X292" i="16"/>
  <c r="AB358" i="16"/>
  <c r="X202" i="16"/>
  <c r="T33" i="16"/>
  <c r="Z327" i="16"/>
  <c r="Z87" i="16"/>
  <c r="Y269" i="16"/>
  <c r="N57" i="15"/>
  <c r="Y236" i="16"/>
  <c r="T53" i="18"/>
  <c r="AA177" i="16"/>
  <c r="Z352" i="16"/>
  <c r="AA218" i="16"/>
  <c r="N37" i="17"/>
  <c r="AB324" i="16"/>
  <c r="Z178" i="16"/>
  <c r="AB159" i="16"/>
  <c r="AB278" i="16"/>
  <c r="T53" i="16"/>
  <c r="T40" i="18"/>
  <c r="AA353" i="16"/>
  <c r="X90" i="16"/>
  <c r="AB261" i="16"/>
  <c r="AB193" i="16"/>
  <c r="Z308" i="16"/>
  <c r="X259" i="16"/>
  <c r="AA78" i="16"/>
  <c r="AB338" i="16"/>
  <c r="AB71" i="16"/>
  <c r="AA290" i="16"/>
  <c r="Y115" i="16"/>
  <c r="O36" i="16"/>
  <c r="AA126" i="16"/>
  <c r="AB100" i="16"/>
  <c r="AA150" i="16"/>
  <c r="AB181" i="16"/>
  <c r="S23" i="17"/>
  <c r="AA110" i="16"/>
  <c r="AB151" i="16"/>
  <c r="AA265" i="16"/>
  <c r="Y228" i="16"/>
  <c r="AB230" i="16"/>
  <c r="AA356" i="16"/>
  <c r="Z76" i="16"/>
  <c r="AB158" i="16"/>
  <c r="Z235" i="16"/>
  <c r="X82" i="16"/>
  <c r="Y123" i="16"/>
  <c r="Z189" i="16"/>
  <c r="Z316" i="16"/>
  <c r="S22" i="17"/>
  <c r="Y95" i="16"/>
  <c r="AA91" i="16"/>
  <c r="Z81" i="16"/>
  <c r="Z313" i="16"/>
  <c r="Y166" i="16"/>
  <c r="AB90" i="16"/>
  <c r="AB238" i="16"/>
  <c r="AB274" i="16"/>
  <c r="O12" i="17"/>
  <c r="AB127" i="16"/>
  <c r="AA328" i="16"/>
  <c r="AB75" i="16"/>
  <c r="Y330" i="16"/>
  <c r="X388" i="16"/>
  <c r="Z129" i="16"/>
  <c r="AA124" i="16"/>
  <c r="X338" i="16"/>
  <c r="Z140" i="16"/>
  <c r="Z258" i="16"/>
  <c r="Y301" i="16"/>
  <c r="AB287" i="16"/>
  <c r="T31" i="17"/>
  <c r="X248" i="16"/>
  <c r="AA131" i="16"/>
  <c r="Z255" i="16"/>
  <c r="AA109" i="16"/>
  <c r="Y284" i="16"/>
  <c r="AB265" i="16"/>
  <c r="Z205" i="16"/>
  <c r="AB351" i="16"/>
  <c r="X181" i="16"/>
  <c r="X239" i="16"/>
  <c r="Z261" i="16"/>
  <c r="Z262" i="16"/>
  <c r="O26" i="17"/>
  <c r="Y288" i="16"/>
  <c r="S36" i="16"/>
  <c r="Y245" i="16"/>
  <c r="AA149" i="16"/>
  <c r="Y239" i="16"/>
  <c r="X197" i="16"/>
  <c r="N24" i="17"/>
  <c r="AA198" i="16"/>
  <c r="Y285" i="16"/>
  <c r="Y258" i="16"/>
  <c r="Y138" i="16"/>
  <c r="T33" i="18"/>
  <c r="T46" i="17"/>
  <c r="O73" i="18"/>
  <c r="O40" i="16"/>
  <c r="Y376" i="16"/>
  <c r="AB163" i="16"/>
  <c r="Y313" i="16"/>
  <c r="X301" i="16"/>
  <c r="T41" i="17"/>
  <c r="O48" i="18"/>
  <c r="S80" i="15"/>
  <c r="Y342" i="16"/>
  <c r="Y305" i="16"/>
  <c r="Z380" i="16"/>
  <c r="O37" i="18"/>
  <c r="O44" i="18"/>
  <c r="Y191" i="16"/>
  <c r="AB122" i="16"/>
  <c r="AB108" i="16"/>
  <c r="X381" i="16"/>
  <c r="T22" i="17"/>
  <c r="S62" i="16"/>
  <c r="X96" i="16"/>
  <c r="Z253" i="16"/>
  <c r="N27" i="17"/>
  <c r="T17" i="17"/>
  <c r="AA195" i="16"/>
  <c r="L33" i="14"/>
  <c r="O38" i="18"/>
  <c r="Z360" i="16"/>
  <c r="Z298" i="16"/>
  <c r="O35" i="18"/>
  <c r="Y172" i="16"/>
  <c r="S14" i="17"/>
  <c r="S32" i="18"/>
  <c r="X294" i="16"/>
  <c r="AA68" i="16"/>
  <c r="AB96" i="16"/>
  <c r="Z116" i="16"/>
  <c r="AB171" i="16"/>
  <c r="S50" i="18"/>
  <c r="O55" i="16"/>
  <c r="N43" i="17"/>
  <c r="AA261" i="16"/>
  <c r="Z273" i="16"/>
  <c r="Z135" i="16"/>
  <c r="X276" i="16"/>
  <c r="Y289" i="16"/>
  <c r="O28" i="17"/>
  <c r="O33" i="18"/>
  <c r="AB341" i="16"/>
  <c r="AA95" i="16"/>
  <c r="AB72" i="16"/>
  <c r="T9" i="17"/>
  <c r="Z187" i="16"/>
  <c r="AB325" i="16"/>
  <c r="S56" i="18"/>
  <c r="AA75" i="16"/>
  <c r="H59" i="14"/>
  <c r="Y369" i="16"/>
  <c r="S79" i="15"/>
  <c r="AA157" i="16"/>
  <c r="Z376" i="16"/>
  <c r="O65" i="15"/>
  <c r="AB232" i="16"/>
  <c r="AB293" i="16"/>
  <c r="X382" i="16"/>
  <c r="AA104" i="16"/>
  <c r="Z148" i="16"/>
  <c r="I3" i="1"/>
  <c r="Z355" i="16"/>
  <c r="Z300" i="16"/>
  <c r="Y100" i="16"/>
  <c r="AA173" i="16"/>
  <c r="X356" i="16"/>
  <c r="Y85" i="16"/>
  <c r="X311" i="16"/>
  <c r="AA213" i="16"/>
  <c r="T39" i="16"/>
  <c r="AB89" i="16"/>
  <c r="AA83" i="16"/>
  <c r="X135" i="16"/>
  <c r="AA375" i="16"/>
  <c r="S51" i="17"/>
  <c r="AA168" i="16"/>
  <c r="AA129" i="16"/>
  <c r="S55" i="17"/>
  <c r="Z351" i="16"/>
  <c r="S31" i="17"/>
  <c r="O42" i="18"/>
  <c r="N33" i="16"/>
  <c r="Y242" i="16"/>
  <c r="AA388" i="16"/>
  <c r="X205" i="16"/>
  <c r="Z252" i="16"/>
  <c r="AB349" i="16"/>
  <c r="Y232" i="16"/>
  <c r="L30" i="14"/>
  <c r="X219" i="16"/>
  <c r="X334" i="16"/>
  <c r="O43" i="17"/>
  <c r="Y388" i="16"/>
  <c r="Y360" i="16"/>
  <c r="Y312" i="16"/>
  <c r="O53" i="18"/>
  <c r="X299" i="16"/>
  <c r="AB199" i="16"/>
  <c r="Y374" i="16"/>
  <c r="AB120" i="16"/>
  <c r="M35" i="14"/>
  <c r="S32" i="16"/>
  <c r="Z315" i="16"/>
  <c r="Y77" i="16"/>
  <c r="AB74" i="16"/>
  <c r="AA293" i="16"/>
  <c r="Y244" i="16"/>
  <c r="AA272" i="16"/>
  <c r="O35" i="16"/>
  <c r="Y307" i="16"/>
  <c r="Z282" i="16"/>
  <c r="AA147" i="16"/>
  <c r="AB236" i="16"/>
  <c r="AA175" i="16"/>
  <c r="AA331" i="16"/>
  <c r="Z375" i="16"/>
  <c r="T45" i="16"/>
  <c r="H55" i="14"/>
  <c r="S26" i="17"/>
  <c r="AB188" i="16"/>
  <c r="H30" i="14"/>
  <c r="Y221" i="16"/>
  <c r="AA247" i="16"/>
  <c r="AA196" i="16"/>
  <c r="T43" i="16"/>
  <c r="X198" i="16"/>
  <c r="Z362" i="16"/>
  <c r="X341" i="16"/>
  <c r="AA382" i="16"/>
  <c r="AB243" i="16"/>
  <c r="X257" i="16"/>
  <c r="X291" i="16"/>
  <c r="T47" i="18"/>
  <c r="Y140" i="16"/>
  <c r="Z272" i="16"/>
  <c r="AB83" i="16"/>
  <c r="AA371" i="16"/>
  <c r="AB213" i="16"/>
  <c r="M33" i="14"/>
  <c r="Z322" i="16"/>
  <c r="T50" i="15"/>
  <c r="Z296" i="16"/>
  <c r="AA151" i="16"/>
  <c r="AB269" i="16"/>
  <c r="Y71" i="16"/>
  <c r="S37" i="17"/>
  <c r="AA355" i="16"/>
  <c r="AA217" i="16"/>
  <c r="X109" i="16"/>
  <c r="T51" i="15"/>
  <c r="Z196" i="16"/>
  <c r="Y384" i="16"/>
  <c r="Z379" i="16"/>
  <c r="X302" i="16"/>
  <c r="X249" i="16"/>
  <c r="AA267" i="16"/>
  <c r="Y373" i="16"/>
  <c r="Z286" i="16"/>
  <c r="AB284" i="16"/>
  <c r="Y144" i="16"/>
  <c r="N35" i="18"/>
  <c r="AB85" i="16"/>
  <c r="AB98" i="16"/>
  <c r="Z162" i="16"/>
  <c r="T54" i="17"/>
  <c r="AB280" i="16"/>
  <c r="X218" i="16"/>
  <c r="T42" i="17"/>
  <c r="Y209" i="16"/>
  <c r="AB183" i="16"/>
  <c r="X342" i="16"/>
  <c r="T28" i="17"/>
  <c r="X282" i="16"/>
  <c r="Y89" i="16"/>
  <c r="X124" i="16"/>
  <c r="AB126" i="16"/>
  <c r="Y353" i="16"/>
  <c r="Y214" i="16"/>
  <c r="N38" i="18"/>
  <c r="X81" i="16"/>
  <c r="AA171" i="16"/>
  <c r="Y283" i="16"/>
  <c r="X108" i="16"/>
  <c r="T55" i="16"/>
  <c r="O60" i="16"/>
  <c r="Z266" i="16"/>
  <c r="AA365" i="16"/>
  <c r="Y129" i="16"/>
  <c r="Z236" i="16"/>
  <c r="N22" i="17"/>
  <c r="Y216" i="16"/>
  <c r="Y387" i="16"/>
  <c r="AA251" i="16"/>
  <c r="AB131" i="16"/>
  <c r="Z191" i="16"/>
  <c r="AA224" i="16"/>
  <c r="AB277" i="16"/>
  <c r="N32" i="17"/>
  <c r="N53" i="17"/>
  <c r="Z290" i="16"/>
  <c r="X230" i="16"/>
  <c r="X153" i="16"/>
  <c r="O48" i="15"/>
  <c r="S76" i="18"/>
  <c r="AB246" i="16"/>
  <c r="AA321" i="16"/>
  <c r="AA114" i="16"/>
  <c r="AB245" i="16"/>
  <c r="N50" i="15"/>
  <c r="N65" i="15"/>
  <c r="Z293" i="16"/>
  <c r="AA327" i="16"/>
  <c r="Z199" i="16"/>
  <c r="L36" i="14"/>
  <c r="X352" i="16"/>
  <c r="Z69" i="16"/>
  <c r="N45" i="17"/>
  <c r="O9" i="17"/>
  <c r="Y378" i="16"/>
  <c r="S48" i="15"/>
  <c r="AB292" i="16"/>
  <c r="AA211" i="16"/>
  <c r="Z67" i="16"/>
  <c r="AB313" i="16"/>
  <c r="T74" i="18"/>
  <c r="Y142" i="16"/>
  <c r="X192" i="16"/>
  <c r="S50" i="15"/>
  <c r="AA344" i="16"/>
  <c r="X260" i="16"/>
  <c r="N40" i="17"/>
  <c r="X212" i="16"/>
  <c r="AB168" i="16"/>
  <c r="Y195" i="16"/>
  <c r="N77" i="15"/>
  <c r="Y297" i="16"/>
  <c r="AB290" i="16"/>
  <c r="Z340" i="16"/>
  <c r="S15" i="17"/>
  <c r="AA231" i="16"/>
  <c r="X129" i="16"/>
  <c r="AB109" i="16"/>
  <c r="AB170" i="16"/>
  <c r="X177" i="16"/>
  <c r="T36" i="17"/>
  <c r="N28" i="17"/>
  <c r="AB302" i="16"/>
  <c r="Y306" i="16"/>
  <c r="AA227" i="16"/>
  <c r="O18" i="17"/>
  <c r="AB135" i="16"/>
  <c r="Z373" i="16"/>
  <c r="AA358" i="16"/>
  <c r="Y296" i="16"/>
  <c r="Z159" i="16"/>
  <c r="O33" i="16"/>
  <c r="AB210" i="16"/>
  <c r="X77" i="16"/>
  <c r="X182" i="16"/>
  <c r="X277" i="16"/>
  <c r="AA61" i="16"/>
  <c r="AB12" i="16"/>
  <c r="AA32" i="16"/>
  <c r="Y50" i="16"/>
  <c r="Y57" i="16"/>
  <c r="Y29" i="16"/>
  <c r="AA51" i="16"/>
  <c r="AB48" i="16"/>
  <c r="Z65" i="16"/>
  <c r="Z18" i="16"/>
  <c r="X58" i="16"/>
  <c r="Z36" i="16"/>
  <c r="AA38" i="16"/>
  <c r="Z22" i="16"/>
  <c r="Y63" i="16"/>
  <c r="Y64" i="16"/>
  <c r="R17" i="14"/>
  <c r="AA12" i="16"/>
  <c r="AA15" i="16"/>
  <c r="Y44" i="16"/>
  <c r="Z55" i="16"/>
  <c r="Z52" i="16"/>
  <c r="AA4" i="16"/>
  <c r="AB18" i="16"/>
  <c r="AA31" i="16"/>
  <c r="Y60" i="16"/>
  <c r="Z50" i="16"/>
  <c r="Z40" i="16"/>
  <c r="X23" i="16"/>
  <c r="Y6" i="16"/>
  <c r="Q20" i="14"/>
  <c r="Z8" i="16"/>
  <c r="AA41" i="16"/>
  <c r="R5" i="14"/>
  <c r="Z32" i="16"/>
  <c r="X11" i="16"/>
  <c r="X56" i="16"/>
  <c r="X51" i="16"/>
  <c r="X12" i="16"/>
  <c r="X36" i="16"/>
  <c r="Z57" i="16"/>
  <c r="AB13" i="16"/>
  <c r="Z59" i="16"/>
  <c r="L28" i="14"/>
  <c r="Z38" i="16"/>
  <c r="AA25" i="16"/>
  <c r="AA55" i="16"/>
  <c r="AB59" i="16"/>
  <c r="O58" i="16"/>
  <c r="X327" i="16"/>
  <c r="T34" i="16"/>
  <c r="Y272" i="16"/>
  <c r="Y334" i="16"/>
  <c r="X193" i="16"/>
  <c r="AB203" i="16"/>
  <c r="Z365" i="16"/>
  <c r="Y359" i="16"/>
  <c r="AB336" i="16"/>
  <c r="X217" i="16"/>
  <c r="X125" i="16"/>
  <c r="Z270" i="16"/>
  <c r="AB207" i="16"/>
  <c r="X293" i="16"/>
  <c r="AB222" i="16"/>
  <c r="Y256" i="16"/>
  <c r="AB103" i="16"/>
  <c r="N36" i="18"/>
  <c r="AA314" i="16"/>
  <c r="O51" i="15"/>
  <c r="Y316" i="16"/>
  <c r="AA226" i="16"/>
  <c r="O76" i="18"/>
  <c r="Y151" i="16"/>
  <c r="Z237" i="16"/>
  <c r="AA380" i="16"/>
  <c r="AA357" i="16"/>
  <c r="AA346" i="16"/>
  <c r="Z142" i="16"/>
  <c r="AA130" i="16"/>
  <c r="N45" i="18"/>
  <c r="AA259" i="16"/>
  <c r="X250" i="16"/>
  <c r="Y265" i="16"/>
  <c r="Y106" i="16"/>
  <c r="S38" i="16"/>
  <c r="N10" i="17"/>
  <c r="T29" i="17"/>
  <c r="AB237" i="16"/>
  <c r="AA141" i="16"/>
  <c r="AA120" i="16"/>
  <c r="AA270" i="16"/>
  <c r="Y201" i="16"/>
  <c r="AA239" i="16"/>
  <c r="Y226" i="16"/>
  <c r="N67" i="18"/>
  <c r="Y160" i="16"/>
  <c r="X161" i="16"/>
  <c r="X271" i="16"/>
  <c r="Y96" i="16"/>
  <c r="Y344" i="16"/>
  <c r="X117" i="16"/>
  <c r="Z241" i="16"/>
  <c r="Y267" i="16"/>
  <c r="X270" i="16"/>
  <c r="X374" i="16"/>
  <c r="O55" i="15"/>
  <c r="S57" i="15"/>
  <c r="O53" i="16"/>
  <c r="X258" i="16"/>
  <c r="Y383" i="16"/>
  <c r="X349" i="16"/>
  <c r="AA235" i="16"/>
  <c r="X87" i="16"/>
  <c r="AB369" i="16"/>
  <c r="Y311" i="16"/>
  <c r="N79" i="15"/>
  <c r="Y180" i="16"/>
  <c r="Z144" i="16"/>
  <c r="O57" i="18"/>
  <c r="AA97" i="16"/>
  <c r="AB353" i="16"/>
  <c r="Z106" i="16"/>
  <c r="S30" i="17"/>
  <c r="X305" i="16"/>
  <c r="AA377" i="16"/>
  <c r="H58" i="14"/>
  <c r="Y204" i="16"/>
  <c r="AA360" i="16"/>
  <c r="X85" i="16"/>
  <c r="Y202" i="16"/>
  <c r="S49" i="18"/>
  <c r="Z225" i="16"/>
  <c r="Y200" i="16"/>
  <c r="Y116" i="16"/>
  <c r="Y298" i="16"/>
  <c r="AB315" i="16"/>
  <c r="AB227" i="16"/>
  <c r="Y124" i="16"/>
  <c r="AB132" i="16"/>
  <c r="AA221" i="16"/>
  <c r="X384" i="16"/>
  <c r="Z173" i="16"/>
  <c r="Y157" i="16"/>
  <c r="X335" i="16"/>
  <c r="N41" i="16"/>
  <c r="Z331" i="16"/>
  <c r="AB239" i="16"/>
  <c r="Z160" i="16"/>
  <c r="X222" i="16"/>
  <c r="AB331" i="16"/>
  <c r="Y348" i="16"/>
  <c r="N49" i="18"/>
  <c r="AB149" i="16"/>
  <c r="Z115" i="16"/>
  <c r="AB86" i="16"/>
  <c r="Z183" i="16"/>
  <c r="X280" i="16"/>
  <c r="AA170" i="16"/>
  <c r="Y381" i="16"/>
  <c r="AA301" i="16"/>
  <c r="T67" i="18"/>
  <c r="T76" i="18"/>
  <c r="AA204" i="16"/>
  <c r="AA92" i="16"/>
  <c r="Z337" i="16"/>
  <c r="X176" i="16"/>
  <c r="Q36" i="14"/>
  <c r="AB221" i="16"/>
  <c r="Z132" i="16"/>
  <c r="O64" i="16"/>
  <c r="X75" i="16"/>
  <c r="AA136" i="16"/>
  <c r="X358" i="16"/>
  <c r="AA105" i="16"/>
  <c r="T49" i="15"/>
  <c r="Y155" i="16"/>
  <c r="AA99" i="16"/>
  <c r="AB384" i="16"/>
  <c r="R32" i="14"/>
  <c r="AB240" i="16"/>
  <c r="Z299" i="16"/>
  <c r="AA253" i="16"/>
  <c r="Y358" i="16"/>
  <c r="AB212" i="16"/>
  <c r="Z377" i="16"/>
  <c r="Y380" i="16"/>
  <c r="Y317" i="16"/>
  <c r="X227" i="16"/>
  <c r="T34" i="17"/>
  <c r="AA225" i="16"/>
  <c r="AA100" i="16"/>
  <c r="Z211" i="16"/>
  <c r="Z117" i="16"/>
  <c r="T39" i="17"/>
  <c r="Z378" i="16"/>
  <c r="S33" i="18"/>
  <c r="N50" i="18"/>
  <c r="Z345" i="16"/>
  <c r="AA163" i="16"/>
  <c r="AB217" i="16"/>
  <c r="AA152" i="16"/>
  <c r="AB374" i="16"/>
  <c r="AA279" i="16"/>
  <c r="Y328" i="16"/>
  <c r="AA87" i="16"/>
  <c r="AB189" i="16"/>
  <c r="AB228" i="16"/>
  <c r="Z92" i="16"/>
  <c r="AA281" i="16"/>
  <c r="N36" i="17"/>
  <c r="N50" i="17"/>
  <c r="Y357" i="16"/>
  <c r="Y314" i="16"/>
  <c r="AB314" i="16"/>
  <c r="S17" i="17"/>
  <c r="AA79" i="16"/>
  <c r="AA155" i="16"/>
  <c r="AA222" i="16"/>
  <c r="Y250" i="16"/>
  <c r="T55" i="15"/>
  <c r="X174" i="16"/>
  <c r="Z343" i="16"/>
  <c r="X368" i="16"/>
  <c r="X210" i="16"/>
  <c r="Y361" i="16"/>
  <c r="X186" i="16"/>
  <c r="AB9" i="16"/>
  <c r="Z26" i="16"/>
  <c r="Y10" i="16"/>
  <c r="Y4" i="16"/>
  <c r="M17" i="14"/>
  <c r="Z23" i="16"/>
  <c r="Y47" i="16"/>
  <c r="Y59" i="16"/>
  <c r="X22" i="16"/>
  <c r="X49" i="16"/>
  <c r="M31" i="14"/>
  <c r="AB31" i="16"/>
  <c r="R18" i="14"/>
  <c r="X42" i="16"/>
  <c r="AA5" i="16"/>
  <c r="X27" i="16"/>
  <c r="AA49" i="16"/>
  <c r="AB56" i="16"/>
  <c r="Z58" i="16"/>
  <c r="AA62" i="16"/>
  <c r="AB35" i="16"/>
  <c r="AB40" i="16"/>
  <c r="Y39" i="16"/>
  <c r="Y65" i="16"/>
  <c r="AB47" i="16"/>
  <c r="X48" i="16"/>
  <c r="R28" i="14"/>
  <c r="AA7" i="16"/>
  <c r="Z43" i="16"/>
  <c r="X62" i="16"/>
  <c r="Z25" i="16"/>
  <c r="Y34" i="16"/>
  <c r="AA54" i="16"/>
  <c r="Z44" i="16"/>
  <c r="X26" i="16"/>
  <c r="R31" i="14"/>
  <c r="AB37" i="16"/>
  <c r="AA18" i="16"/>
  <c r="L31" i="14"/>
  <c r="AA20" i="16"/>
  <c r="X3" i="16"/>
  <c r="Y27" i="16"/>
  <c r="AA33" i="16"/>
  <c r="X247" i="16"/>
  <c r="R35" i="14"/>
  <c r="S34" i="17"/>
  <c r="AB166" i="16"/>
  <c r="AB174" i="16"/>
  <c r="N53" i="16"/>
  <c r="O35" i="17"/>
  <c r="AB306" i="16"/>
  <c r="X267" i="16"/>
  <c r="Y67" i="16"/>
  <c r="X206" i="16"/>
  <c r="AA374" i="16"/>
  <c r="Y78" i="16"/>
  <c r="Z243" i="16"/>
  <c r="X240" i="16"/>
  <c r="AA191" i="16"/>
  <c r="Z283" i="16"/>
  <c r="Y282" i="16"/>
  <c r="S61" i="16"/>
  <c r="AB176" i="16"/>
  <c r="Z99" i="16"/>
  <c r="H45" i="14"/>
  <c r="X330" i="16"/>
  <c r="Y69" i="16"/>
  <c r="AA304" i="16"/>
  <c r="S35" i="16"/>
  <c r="X365" i="16"/>
  <c r="AA146" i="16"/>
  <c r="AB191" i="16"/>
  <c r="S58" i="16"/>
  <c r="T24" i="17"/>
  <c r="X361" i="16"/>
  <c r="T41" i="16"/>
  <c r="Z318" i="16"/>
  <c r="Y154" i="16"/>
  <c r="X191" i="16"/>
  <c r="AA158" i="16"/>
  <c r="Z366" i="16"/>
  <c r="S10" i="17"/>
  <c r="H56" i="14"/>
  <c r="Y304" i="16"/>
  <c r="AB309" i="16"/>
  <c r="AA77" i="16"/>
  <c r="AB362" i="16"/>
  <c r="X319" i="16"/>
  <c r="Z323" i="16"/>
  <c r="Y153" i="16"/>
  <c r="O32" i="18"/>
  <c r="S33" i="16"/>
  <c r="AA93" i="16"/>
  <c r="AB250" i="16"/>
  <c r="Z239" i="16"/>
  <c r="O54" i="15"/>
  <c r="Y86" i="16"/>
  <c r="H32" i="14"/>
  <c r="Z220" i="16"/>
  <c r="AB152" i="16"/>
  <c r="AA352" i="16"/>
  <c r="X139" i="16"/>
  <c r="S37" i="16"/>
  <c r="Z164" i="16"/>
  <c r="AB328" i="16"/>
  <c r="T12" i="17"/>
  <c r="AB383" i="16"/>
  <c r="O22" i="17"/>
  <c r="Y125" i="16"/>
  <c r="Z125" i="16"/>
  <c r="AA121" i="16"/>
  <c r="Y254" i="16"/>
  <c r="Z154" i="16"/>
  <c r="X170" i="16"/>
  <c r="Z94" i="16"/>
  <c r="Z287" i="16"/>
  <c r="Z143" i="16"/>
  <c r="O16" i="17"/>
  <c r="X272" i="16"/>
  <c r="X214" i="16"/>
  <c r="O49" i="18"/>
  <c r="AB156" i="16"/>
  <c r="N60" i="15"/>
  <c r="Y145" i="16"/>
  <c r="Y287" i="16"/>
  <c r="X243" i="16"/>
  <c r="AA387" i="16"/>
  <c r="Y119" i="16"/>
  <c r="N39" i="18"/>
  <c r="Z146" i="16"/>
  <c r="X373" i="16"/>
  <c r="AA176" i="16"/>
  <c r="O80" i="15"/>
  <c r="Z349" i="16"/>
  <c r="Z242" i="16"/>
  <c r="AB299" i="16"/>
  <c r="Y346" i="16"/>
  <c r="AB255" i="16"/>
  <c r="X323" i="16"/>
  <c r="N38" i="16"/>
  <c r="Z307" i="16"/>
  <c r="AB81" i="16"/>
  <c r="AB360" i="16"/>
  <c r="O42" i="17"/>
  <c r="S36" i="17"/>
  <c r="X370" i="16"/>
  <c r="X72" i="16"/>
  <c r="Y277" i="16"/>
  <c r="X100" i="16"/>
  <c r="AA361" i="16"/>
  <c r="X136" i="16"/>
  <c r="Z84" i="16"/>
  <c r="AA119" i="16"/>
  <c r="H57" i="14"/>
  <c r="AA223" i="16"/>
  <c r="AB308" i="16"/>
  <c r="AB385" i="16"/>
  <c r="Z268" i="16"/>
  <c r="X278" i="16"/>
  <c r="Y132" i="16"/>
  <c r="O25" i="17"/>
  <c r="O32" i="16"/>
  <c r="AA376" i="16"/>
  <c r="X279" i="16"/>
  <c r="AA296" i="16"/>
  <c r="Z224" i="16"/>
  <c r="AA103" i="16"/>
  <c r="AB224" i="16"/>
  <c r="Z348" i="16"/>
  <c r="X387" i="16"/>
  <c r="Y266" i="16"/>
  <c r="AB154" i="16"/>
  <c r="S13" i="17"/>
  <c r="AB272" i="16"/>
  <c r="N60" i="16"/>
  <c r="AA139" i="16"/>
  <c r="Z177" i="16"/>
  <c r="N47" i="18"/>
  <c r="AB368" i="16"/>
  <c r="AB223" i="16"/>
  <c r="X309" i="16"/>
  <c r="AB297" i="16"/>
  <c r="X151" i="16"/>
  <c r="AB303" i="16"/>
  <c r="X179" i="16"/>
  <c r="AB187" i="16"/>
  <c r="Y327" i="16"/>
  <c r="Z156" i="16"/>
  <c r="AA202" i="16"/>
  <c r="AA80" i="16"/>
  <c r="AA378" i="16"/>
  <c r="AA156" i="16"/>
  <c r="X339" i="16"/>
  <c r="O53" i="17"/>
  <c r="Z119" i="16"/>
  <c r="Y354" i="16"/>
  <c r="AA161" i="16"/>
  <c r="N17" i="17"/>
  <c r="Y300" i="16"/>
  <c r="H31" i="14"/>
  <c r="AB204" i="16"/>
  <c r="Z245" i="16"/>
  <c r="AA185" i="16"/>
  <c r="Y263" i="16"/>
  <c r="O37" i="16"/>
  <c r="AB95" i="16"/>
  <c r="AB348" i="16"/>
  <c r="N56" i="18"/>
  <c r="Z265" i="16"/>
  <c r="X328" i="16"/>
  <c r="AB185" i="16"/>
  <c r="X211" i="16"/>
  <c r="T14" i="17"/>
  <c r="X255" i="16"/>
  <c r="O41" i="16"/>
  <c r="X200" i="16"/>
  <c r="Z314" i="16"/>
  <c r="Z210" i="16"/>
  <c r="O50" i="18"/>
  <c r="Z264" i="16"/>
  <c r="AB162" i="16"/>
  <c r="N73" i="18"/>
  <c r="Z174" i="16"/>
  <c r="Y337" i="16"/>
  <c r="T60" i="15"/>
  <c r="O39" i="18"/>
  <c r="AA201" i="16"/>
  <c r="Y205" i="16"/>
  <c r="AA179" i="16"/>
  <c r="AA257" i="16"/>
  <c r="T45" i="18"/>
  <c r="N37" i="16"/>
  <c r="AA349" i="16"/>
  <c r="X132" i="16"/>
  <c r="AA134" i="16"/>
  <c r="Z312" i="16"/>
  <c r="Z109" i="16"/>
  <c r="N53" i="15"/>
  <c r="AA228" i="16"/>
  <c r="X121" i="16"/>
  <c r="Y162" i="16"/>
  <c r="Z120" i="16"/>
  <c r="Z204" i="16"/>
  <c r="Z276" i="16"/>
  <c r="AA142" i="16"/>
  <c r="Z280" i="16"/>
  <c r="O60" i="15"/>
  <c r="AB370" i="16"/>
  <c r="S43" i="16"/>
  <c r="AB125" i="16"/>
  <c r="Y367" i="16"/>
  <c r="AB295" i="16"/>
  <c r="AB260" i="16"/>
  <c r="AA292" i="16"/>
  <c r="Y114" i="16"/>
  <c r="X346" i="16"/>
  <c r="X163" i="16"/>
  <c r="AB281" i="16"/>
  <c r="AB161" i="16"/>
  <c r="X234" i="16"/>
  <c r="AB117" i="16"/>
  <c r="AB115" i="16"/>
  <c r="AA343" i="16"/>
  <c r="AB180" i="16"/>
  <c r="X308" i="16"/>
  <c r="Y310" i="16"/>
  <c r="Z111" i="16"/>
  <c r="X232" i="16"/>
  <c r="O31" i="17"/>
  <c r="X160" i="16"/>
  <c r="AB200" i="16"/>
  <c r="T73" i="18"/>
  <c r="S60" i="15"/>
  <c r="Z139" i="16"/>
  <c r="Z163" i="16"/>
  <c r="X146" i="16"/>
  <c r="Z353" i="16"/>
  <c r="AA299" i="16"/>
  <c r="X229" i="16"/>
  <c r="N46" i="17"/>
  <c r="Y75" i="16"/>
  <c r="H48" i="14"/>
  <c r="AB311" i="16"/>
  <c r="Z234" i="16"/>
  <c r="AA82" i="16"/>
  <c r="X95" i="16"/>
  <c r="X159" i="16"/>
  <c r="AB214" i="16"/>
  <c r="S45" i="17"/>
  <c r="X287" i="16"/>
  <c r="Y227" i="16"/>
  <c r="Z334" i="16"/>
  <c r="Y150" i="16"/>
  <c r="Z209" i="16"/>
  <c r="T70" i="15"/>
  <c r="X220" i="16"/>
  <c r="Z222" i="16"/>
  <c r="AB373" i="16"/>
  <c r="AA248" i="16"/>
  <c r="X215" i="16"/>
  <c r="AA212" i="16"/>
  <c r="AA117" i="16"/>
  <c r="Z131" i="16"/>
  <c r="AA241" i="16"/>
  <c r="X252" i="16"/>
  <c r="AB249" i="16"/>
  <c r="Z218" i="16"/>
  <c r="Y183" i="16"/>
  <c r="T62" i="16"/>
  <c r="Z149" i="16"/>
  <c r="AB110" i="16"/>
  <c r="Z192" i="16"/>
  <c r="AB197" i="16"/>
  <c r="Z335" i="16"/>
  <c r="X171" i="16"/>
  <c r="Z150" i="16"/>
  <c r="AB133" i="16"/>
  <c r="Z364" i="16"/>
  <c r="AB247" i="16"/>
  <c r="T38" i="16"/>
  <c r="Y185" i="16"/>
  <c r="AB111" i="16"/>
  <c r="Z229" i="16"/>
  <c r="N48" i="16"/>
  <c r="AB352" i="16"/>
  <c r="AA383" i="16"/>
  <c r="AA172" i="16"/>
  <c r="AB148" i="16"/>
  <c r="S42" i="17"/>
  <c r="X195" i="16"/>
  <c r="X66" i="16"/>
  <c r="Z175" i="16"/>
  <c r="Z259" i="16"/>
  <c r="AA234" i="16"/>
  <c r="Z363" i="16"/>
  <c r="M30" i="14"/>
  <c r="AA206" i="16"/>
  <c r="O61" i="16"/>
  <c r="AB192" i="16"/>
  <c r="S28" i="17"/>
  <c r="Q29" i="14"/>
  <c r="T77" i="15"/>
  <c r="AB298" i="16"/>
  <c r="AA297" i="16"/>
  <c r="AB105" i="16"/>
  <c r="AA369" i="16"/>
  <c r="Y370" i="16"/>
  <c r="AB137" i="16"/>
  <c r="X188" i="16"/>
  <c r="Y276" i="16"/>
  <c r="O19" i="17"/>
  <c r="AA307" i="16"/>
  <c r="T79" i="15"/>
  <c r="Z228" i="16"/>
  <c r="M36" i="14"/>
  <c r="Y203" i="16"/>
  <c r="X69" i="16"/>
  <c r="N33" i="18"/>
  <c r="Y224" i="16"/>
  <c r="Y251" i="16"/>
  <c r="O23" i="17"/>
  <c r="Z254" i="16"/>
  <c r="X295" i="16"/>
  <c r="AA250" i="16"/>
  <c r="M32" i="14"/>
  <c r="AB235" i="16"/>
  <c r="W3" i="18" a="1"/>
  <c r="H63" i="14"/>
  <c r="Y299" i="16"/>
  <c r="X84" i="16"/>
  <c r="X97" i="16"/>
  <c r="S45" i="16"/>
  <c r="Z170" i="16"/>
  <c r="AA367" i="16"/>
  <c r="Y218" i="16"/>
  <c r="Y323" i="16"/>
  <c r="AA340" i="16"/>
  <c r="AB82" i="16"/>
  <c r="Y280" i="16"/>
  <c r="X150" i="16"/>
  <c r="S67" i="18"/>
  <c r="Y92" i="16"/>
  <c r="Y320" i="16"/>
  <c r="Z257" i="16"/>
  <c r="S77" i="15"/>
  <c r="O74" i="18"/>
  <c r="X332" i="16"/>
  <c r="AA145" i="16"/>
  <c r="AB361" i="16"/>
  <c r="Y99" i="16"/>
  <c r="N49" i="15"/>
  <c r="O47" i="18"/>
  <c r="X367" i="16"/>
  <c r="AB262" i="16"/>
  <c r="H51" i="14"/>
  <c r="O15" i="17"/>
  <c r="AA285" i="16"/>
  <c r="O40" i="18"/>
  <c r="AB257" i="16"/>
  <c r="T50" i="16"/>
  <c r="Z190" i="16"/>
  <c r="X275" i="16"/>
  <c r="Y161" i="16"/>
  <c r="Z336" i="16"/>
  <c r="Z309" i="16"/>
  <c r="AA326" i="16"/>
  <c r="X261" i="16"/>
  <c r="X254" i="16"/>
  <c r="Y275" i="16"/>
  <c r="AA315" i="16"/>
  <c r="X378" i="16"/>
  <c r="AB179" i="16"/>
  <c r="X283" i="16"/>
  <c r="N43" i="16"/>
  <c r="AA337" i="16"/>
  <c r="AB194" i="16"/>
  <c r="Z369" i="16"/>
  <c r="AB327" i="16"/>
  <c r="X233" i="16"/>
  <c r="AA194" i="16"/>
  <c r="AB206" i="16"/>
  <c r="Y294" i="16"/>
  <c r="X122" i="16"/>
  <c r="S40" i="16"/>
  <c r="AA66" i="16"/>
  <c r="T35" i="17"/>
  <c r="AB130" i="16"/>
  <c r="X73" i="16"/>
  <c r="AA368" i="16"/>
  <c r="AA310" i="16"/>
  <c r="AA219" i="16"/>
  <c r="X80" i="16"/>
  <c r="X189" i="16"/>
  <c r="AB234" i="16"/>
  <c r="AB266" i="16"/>
  <c r="L27" i="14"/>
  <c r="Y339" i="16"/>
  <c r="T37" i="18"/>
  <c r="X152" i="16"/>
  <c r="N42" i="18"/>
  <c r="AB140" i="16"/>
  <c r="Z136" i="16"/>
  <c r="S65" i="15"/>
  <c r="AB177" i="16"/>
  <c r="Q27" i="14"/>
  <c r="L32" i="14"/>
  <c r="X362" i="16"/>
  <c r="AB97" i="16"/>
  <c r="Y229" i="16"/>
  <c r="AB87" i="16"/>
  <c r="Y177" i="16"/>
  <c r="Y112" i="16"/>
  <c r="AB323" i="16"/>
  <c r="X120" i="16"/>
  <c r="AA174" i="16"/>
  <c r="AB329" i="16"/>
  <c r="S51" i="18"/>
  <c r="Y84" i="16"/>
  <c r="S64" i="16"/>
  <c r="H50" i="14"/>
  <c r="AB91" i="16"/>
  <c r="AB190" i="16"/>
  <c r="Z388" i="16"/>
  <c r="O72" i="18"/>
  <c r="S27" i="17"/>
  <c r="N72" i="18"/>
  <c r="X300" i="16"/>
  <c r="Z103" i="16"/>
  <c r="X385" i="16"/>
  <c r="Z201" i="16"/>
  <c r="N57" i="18"/>
  <c r="Y279" i="16"/>
  <c r="Y220" i="16"/>
  <c r="Y237" i="16"/>
  <c r="T32" i="17"/>
  <c r="Z89" i="16"/>
  <c r="AA386" i="16"/>
  <c r="AA69" i="16"/>
  <c r="AA106" i="16"/>
  <c r="X289" i="16"/>
  <c r="X126" i="16"/>
  <c r="AA302" i="16"/>
  <c r="Y120" i="16"/>
  <c r="Y341" i="16"/>
  <c r="AA159" i="16"/>
  <c r="AA108" i="16"/>
  <c r="Y130" i="16"/>
  <c r="AA289" i="16"/>
  <c r="AB286" i="16"/>
  <c r="AA268" i="16"/>
  <c r="Y91" i="16"/>
  <c r="AA305" i="16"/>
  <c r="Z113" i="16"/>
  <c r="Z238" i="16"/>
  <c r="AA273" i="16"/>
  <c r="O36" i="18"/>
  <c r="X337" i="16"/>
  <c r="N50" i="16"/>
  <c r="O36" i="17"/>
  <c r="AB173" i="16"/>
  <c r="AB215" i="16"/>
  <c r="X89" i="16"/>
  <c r="AA123" i="16"/>
  <c r="X184" i="16"/>
  <c r="Y262" i="16"/>
  <c r="AB77" i="16"/>
  <c r="X343" i="16"/>
  <c r="Y122" i="16"/>
  <c r="X228" i="16"/>
  <c r="X364" i="16"/>
  <c r="T44" i="18"/>
  <c r="AA216" i="16"/>
  <c r="AB253" i="16"/>
  <c r="O11" i="17"/>
  <c r="S50" i="16"/>
  <c r="Z244" i="16"/>
  <c r="AA320" i="16"/>
  <c r="Y147" i="16"/>
  <c r="Q35" i="14"/>
  <c r="X263" i="16"/>
  <c r="AB334" i="16"/>
  <c r="Z338" i="16"/>
  <c r="AB141" i="16"/>
  <c r="S46" i="17"/>
  <c r="Y379" i="16"/>
  <c r="Y206" i="16"/>
  <c r="X316" i="16"/>
  <c r="Z110" i="16"/>
  <c r="Y234" i="16"/>
  <c r="T46" i="18"/>
  <c r="AB318" i="16"/>
  <c r="Z213" i="16"/>
  <c r="M27" i="14"/>
  <c r="AA184" i="16"/>
  <c r="Z72" i="16"/>
  <c r="Y293" i="16"/>
  <c r="X369" i="16"/>
  <c r="AA207" i="16"/>
  <c r="AA318" i="16"/>
  <c r="AA128" i="16"/>
  <c r="S60" i="16"/>
  <c r="AA102" i="16"/>
  <c r="Z202" i="16"/>
  <c r="AB254" i="16"/>
  <c r="AA316" i="16"/>
  <c r="AB332" i="16"/>
  <c r="N55" i="16"/>
  <c r="S46" i="18"/>
  <c r="AB101" i="16"/>
  <c r="Y80" i="16"/>
  <c r="AB310" i="16"/>
  <c r="O48" i="16"/>
  <c r="Y117" i="16"/>
  <c r="S49" i="15"/>
  <c r="Y121" i="16"/>
  <c r="Y127" i="16"/>
  <c r="Y156" i="16"/>
  <c r="AB320" i="16"/>
  <c r="X155" i="16"/>
  <c r="Y128" i="16"/>
  <c r="T53" i="15"/>
  <c r="Z124" i="16"/>
  <c r="Z382" i="16"/>
  <c r="X83" i="16"/>
  <c r="AB153" i="16"/>
  <c r="N74" i="18"/>
  <c r="AA363" i="16"/>
  <c r="Y165" i="16"/>
  <c r="Z332" i="16"/>
  <c r="AB142" i="16"/>
  <c r="X353" i="16"/>
  <c r="N48" i="15"/>
  <c r="AB165" i="16"/>
  <c r="AB182" i="16"/>
  <c r="X288" i="16"/>
  <c r="O34" i="18"/>
  <c r="AA229" i="16"/>
  <c r="AA342" i="16"/>
  <c r="S39" i="16"/>
  <c r="Y173" i="16"/>
  <c r="Z284" i="16"/>
  <c r="Y264" i="16"/>
  <c r="Y164" i="16"/>
  <c r="AA238" i="16"/>
  <c r="X123" i="16"/>
  <c r="Y343" i="16"/>
  <c r="Y281" i="16"/>
  <c r="AA264" i="16"/>
  <c r="X366" i="16"/>
  <c r="Z198" i="16"/>
  <c r="T38" i="17"/>
  <c r="X106" i="16"/>
  <c r="X326" i="16"/>
  <c r="AA94" i="16"/>
  <c r="R33" i="14"/>
  <c r="Y98" i="16"/>
  <c r="T38" i="18"/>
  <c r="Y76" i="16"/>
  <c r="Z249" i="16"/>
  <c r="Z367" i="16"/>
  <c r="H60" i="14"/>
  <c r="Z207" i="16"/>
  <c r="Y286" i="16"/>
  <c r="Y97" i="16"/>
  <c r="Y215" i="16"/>
  <c r="AB88" i="16"/>
  <c r="X321" i="16"/>
  <c r="X149" i="16"/>
  <c r="N52" i="18"/>
  <c r="AA132" i="16"/>
  <c r="Y113" i="16"/>
  <c r="Z333" i="16"/>
  <c r="AB347" i="16"/>
  <c r="Z223" i="16"/>
  <c r="AA143" i="16"/>
  <c r="AB244" i="16"/>
  <c r="Z101" i="16"/>
  <c r="Z180" i="16"/>
  <c r="O32" i="17"/>
  <c r="Z278" i="16"/>
  <c r="AA329" i="16"/>
  <c r="Z292" i="16"/>
  <c r="Y235" i="16"/>
  <c r="AB307" i="16"/>
  <c r="H61" i="14"/>
  <c r="AA144" i="16"/>
  <c r="Z93" i="16"/>
  <c r="AB84" i="16"/>
  <c r="X246" i="16"/>
  <c r="Y225" i="16"/>
  <c r="X93" i="16"/>
  <c r="Z77" i="16"/>
  <c r="S24" i="17"/>
  <c r="N32" i="18"/>
  <c r="O29" i="17"/>
  <c r="Y192" i="16"/>
  <c r="T19" i="17"/>
  <c r="AA325" i="16"/>
  <c r="N62" i="16"/>
  <c r="AA350" i="16"/>
  <c r="Z350" i="16"/>
  <c r="Z233" i="16"/>
  <c r="Z185" i="16"/>
  <c r="X375" i="16"/>
  <c r="H49" i="14"/>
  <c r="Y81" i="16"/>
  <c r="AB69" i="16"/>
  <c r="X168" i="16"/>
  <c r="AA245" i="16"/>
  <c r="X209" i="16"/>
  <c r="AA317" i="16"/>
  <c r="T27" i="17"/>
  <c r="Y303" i="16"/>
  <c r="Y135" i="16"/>
  <c r="AB118" i="16"/>
  <c r="Y143" i="16"/>
  <c r="X166" i="16"/>
  <c r="AA370" i="16"/>
  <c r="AA209" i="16"/>
  <c r="Z226" i="16"/>
  <c r="X185" i="16"/>
  <c r="T80" i="15"/>
  <c r="AB264" i="16"/>
  <c r="X65" i="16"/>
  <c r="AB65" i="16"/>
  <c r="AB46" i="16"/>
  <c r="X8" i="16"/>
  <c r="AB22" i="16"/>
  <c r="AA39" i="16"/>
  <c r="AB55" i="16"/>
  <c r="Y5" i="16"/>
  <c r="AB23" i="16"/>
  <c r="AB14" i="16"/>
  <c r="X46" i="16"/>
  <c r="Y3" i="16"/>
  <c r="AA9" i="16"/>
  <c r="AB64" i="16"/>
  <c r="Z60" i="16"/>
  <c r="AA21" i="16"/>
  <c r="Y61" i="16"/>
  <c r="X7" i="16"/>
  <c r="X30" i="16"/>
  <c r="Y45" i="16"/>
  <c r="L5" i="14"/>
  <c r="R19" i="14"/>
  <c r="X45" i="16"/>
  <c r="AB6" i="16"/>
  <c r="X50" i="16"/>
  <c r="X39" i="16"/>
  <c r="AB29" i="16"/>
  <c r="AA30" i="16"/>
  <c r="AA19" i="16"/>
  <c r="AA59" i="16"/>
  <c r="H28" i="14"/>
  <c r="AA6" i="16"/>
  <c r="AA29" i="16"/>
  <c r="AA63" i="16"/>
  <c r="X329" i="16"/>
  <c r="Y309" i="16"/>
  <c r="AB121" i="16"/>
  <c r="L20" i="14"/>
  <c r="X34" i="16"/>
  <c r="AA48" i="16"/>
  <c r="X25" i="16"/>
  <c r="Z11" i="16"/>
  <c r="Q19" i="14"/>
  <c r="Y40" i="16"/>
  <c r="X29" i="16"/>
  <c r="AB32" i="16"/>
  <c r="AB45" i="16"/>
  <c r="AB36" i="16"/>
  <c r="Z10" i="16"/>
  <c r="Y17" i="16"/>
  <c r="AA11" i="16"/>
  <c r="X40" i="16"/>
  <c r="L4" i="14"/>
  <c r="M18" i="14"/>
  <c r="Z21" i="16"/>
  <c r="Q34" i="14"/>
  <c r="Z48" i="16"/>
  <c r="Z20" i="16"/>
  <c r="AB58" i="16"/>
  <c r="AB38" i="16"/>
  <c r="Z46" i="16"/>
  <c r="S78" i="18"/>
  <c r="N23" i="17"/>
  <c r="X154" i="16"/>
  <c r="Y42" i="16"/>
  <c r="Z12" i="16"/>
  <c r="AB21" i="16"/>
  <c r="M19" i="14"/>
  <c r="Z28" i="16"/>
  <c r="Y9" i="16"/>
  <c r="AB57" i="16"/>
  <c r="X54" i="16"/>
  <c r="X33" i="16"/>
  <c r="R21" i="14"/>
  <c r="Z34" i="16"/>
  <c r="AA36" i="16"/>
  <c r="Q21" i="14"/>
  <c r="Y18" i="16"/>
  <c r="Q28" i="14"/>
  <c r="AA40" i="16"/>
  <c r="T81" i="15"/>
  <c r="AB62" i="16"/>
  <c r="R20" i="14"/>
  <c r="Y23" i="16"/>
  <c r="X20" i="16"/>
  <c r="X53" i="16"/>
  <c r="Y336" i="16"/>
  <c r="AB211" i="16"/>
  <c r="X304" i="16"/>
  <c r="Y146" i="16"/>
  <c r="AA98" i="16"/>
  <c r="AB388" i="16"/>
  <c r="Y181" i="16"/>
  <c r="X91" i="16"/>
  <c r="Z311" i="16"/>
  <c r="AB258" i="16"/>
  <c r="X376" i="16"/>
  <c r="AA73" i="16"/>
  <c r="AA381" i="16"/>
  <c r="AA67" i="16"/>
  <c r="Y137" i="16"/>
  <c r="Y331" i="16"/>
  <c r="Z166" i="16"/>
  <c r="Z79" i="16"/>
  <c r="Y31" i="16"/>
  <c r="Y21" i="16"/>
  <c r="X61" i="16"/>
  <c r="X32" i="16"/>
  <c r="Z53" i="16"/>
  <c r="Z27" i="16"/>
  <c r="AB61" i="16"/>
  <c r="Y20" i="16"/>
  <c r="X43" i="16"/>
  <c r="AB3" i="16"/>
  <c r="Z3" i="16"/>
  <c r="Z61" i="16"/>
  <c r="Y90" i="16"/>
  <c r="Y248" i="16"/>
  <c r="S53" i="15"/>
  <c r="Y219" i="16"/>
  <c r="AA137" i="16"/>
  <c r="T40" i="17"/>
  <c r="Z277" i="16"/>
  <c r="O38" i="16"/>
  <c r="Z203" i="16"/>
  <c r="Y271" i="16"/>
  <c r="AA336" i="16"/>
  <c r="AB375" i="16"/>
  <c r="H46" i="14"/>
  <c r="AA284" i="16"/>
  <c r="O67" i="18"/>
  <c r="N37" i="18"/>
  <c r="S53" i="17"/>
  <c r="T13" i="17"/>
  <c r="Y133" i="16"/>
  <c r="X225" i="16"/>
  <c r="Y194" i="16"/>
  <c r="AA160" i="16"/>
  <c r="AA385" i="16"/>
  <c r="AB251" i="16"/>
  <c r="Y356" i="16"/>
  <c r="AB231" i="16"/>
  <c r="X242" i="16"/>
  <c r="Z151" i="16"/>
  <c r="Y72" i="16"/>
  <c r="AB270" i="16"/>
  <c r="AB167" i="16"/>
  <c r="Z108" i="16"/>
  <c r="AB378" i="16"/>
  <c r="Z250" i="16"/>
  <c r="Y210" i="16"/>
  <c r="AB357" i="16"/>
  <c r="Z208" i="16"/>
  <c r="AA236" i="16"/>
  <c r="O38" i="17"/>
  <c r="T49" i="18"/>
  <c r="Y152" i="16"/>
  <c r="AB382" i="16"/>
  <c r="AB79" i="16"/>
  <c r="Y340" i="16"/>
  <c r="Z346" i="16"/>
  <c r="Z359" i="16"/>
  <c r="Z274" i="16"/>
  <c r="AA322" i="16"/>
  <c r="Y321" i="16"/>
  <c r="O63" i="16"/>
  <c r="O54" i="18"/>
  <c r="X4" i="16"/>
  <c r="Z41" i="16"/>
  <c r="X13" i="16"/>
  <c r="Z30" i="16"/>
  <c r="Y56" i="16"/>
  <c r="AB16" i="16"/>
  <c r="Z13" i="16"/>
  <c r="Y16" i="16"/>
  <c r="Z7" i="16"/>
  <c r="Y53" i="16"/>
  <c r="AA50" i="16"/>
  <c r="Y37" i="16"/>
  <c r="Z24" i="16"/>
  <c r="X16" i="16"/>
  <c r="Y33" i="16"/>
  <c r="Y12" i="16"/>
  <c r="AB276" i="16"/>
  <c r="Y382" i="16"/>
  <c r="Z35" i="16"/>
  <c r="AA42" i="16"/>
  <c r="AB7" i="16"/>
  <c r="Y54" i="16"/>
  <c r="Z16" i="16"/>
  <c r="AA24" i="16"/>
  <c r="Z49" i="16"/>
  <c r="AA13" i="16"/>
  <c r="Y30" i="16"/>
  <c r="X59" i="16"/>
  <c r="N81" i="15"/>
  <c r="Y19" i="16"/>
  <c r="X14" i="16"/>
  <c r="AA17" i="16"/>
  <c r="M21" i="14"/>
  <c r="AB15" i="16"/>
  <c r="X44" i="16"/>
  <c r="X6" i="16"/>
  <c r="AB34" i="16"/>
  <c r="AA111" i="16"/>
  <c r="Z127" i="16"/>
  <c r="Z217" i="16"/>
  <c r="Z303" i="16"/>
  <c r="AB365" i="16"/>
  <c r="Y322" i="16"/>
  <c r="N54" i="15"/>
  <c r="Z153" i="16"/>
  <c r="Z344" i="16"/>
  <c r="N26" i="17"/>
  <c r="N51" i="17"/>
  <c r="X310" i="16"/>
  <c r="S62" i="18"/>
  <c r="Z215" i="16"/>
  <c r="X137" i="16"/>
  <c r="R34" i="14"/>
  <c r="Q18" i="14"/>
  <c r="AB11" i="16"/>
  <c r="Z54" i="16"/>
  <c r="Z19" i="16"/>
  <c r="L34" i="14"/>
  <c r="L3" i="14"/>
  <c r="Y8" i="16"/>
  <c r="Y58" i="16"/>
  <c r="Y82" i="16"/>
  <c r="O53" i="15"/>
  <c r="Z306" i="16"/>
  <c r="AA282" i="16"/>
  <c r="AA101" i="16"/>
  <c r="AA127" i="16"/>
  <c r="AA359" i="16"/>
  <c r="AA309" i="16"/>
  <c r="Z304" i="16"/>
  <c r="AB355" i="16"/>
  <c r="X167" i="16"/>
  <c r="N11" i="17"/>
  <c r="AB345" i="16"/>
  <c r="Q33" i="14"/>
  <c r="AA364" i="16"/>
  <c r="O79" i="15"/>
  <c r="AB198" i="16"/>
  <c r="AA167" i="16"/>
  <c r="T32" i="16"/>
  <c r="S32" i="17"/>
  <c r="X231" i="16"/>
  <c r="X290" i="16"/>
  <c r="Z256" i="16"/>
  <c r="Z134" i="16"/>
  <c r="AA256" i="16"/>
  <c r="Z302" i="16"/>
  <c r="AA335" i="16"/>
  <c r="AB380" i="16"/>
  <c r="Y255" i="16"/>
  <c r="Z328" i="16"/>
  <c r="Z319" i="16"/>
  <c r="N70" i="15"/>
  <c r="AA351" i="16"/>
  <c r="R30" i="14"/>
  <c r="X372" i="16"/>
  <c r="W3" i="17" a="1"/>
  <c r="Y252" i="16"/>
  <c r="AB229" i="16"/>
  <c r="AA243" i="16"/>
  <c r="X76" i="16"/>
  <c r="AB157" i="16"/>
  <c r="Z358" i="16"/>
  <c r="Z90" i="16"/>
  <c r="Z112" i="16"/>
  <c r="T50" i="18"/>
  <c r="T37" i="17"/>
  <c r="AB175" i="16"/>
  <c r="Y175" i="16"/>
  <c r="N15" i="17"/>
  <c r="AB387" i="16"/>
  <c r="T26" i="17"/>
  <c r="X354" i="16"/>
  <c r="O33" i="17"/>
  <c r="Z169" i="16"/>
  <c r="S81" i="15"/>
  <c r="Q31" i="14"/>
  <c r="Z42" i="16"/>
  <c r="Q4" i="14"/>
  <c r="X10" i="16"/>
  <c r="Y41" i="16"/>
  <c r="AB17" i="16"/>
  <c r="Y52" i="16"/>
  <c r="M4" i="14"/>
  <c r="Y32" i="16"/>
  <c r="Z4" i="16"/>
  <c r="M5" i="14"/>
  <c r="AB8" i="16"/>
  <c r="AB19" i="16"/>
  <c r="AA27" i="16"/>
  <c r="AB28" i="16"/>
  <c r="L18" i="14"/>
  <c r="AA37" i="16"/>
  <c r="AA45" i="16"/>
  <c r="AA10" i="16"/>
  <c r="AB4" i="16"/>
  <c r="X9" i="16"/>
  <c r="O81" i="15"/>
  <c r="Z29" i="16"/>
  <c r="Z45" i="16"/>
  <c r="X38" i="16"/>
  <c r="AA65" i="16"/>
  <c r="Y268" i="16"/>
  <c r="X207" i="16"/>
  <c r="AB94" i="16"/>
  <c r="S70" i="15"/>
  <c r="Z167" i="16"/>
  <c r="AB30" i="16"/>
  <c r="X15" i="16"/>
  <c r="Z56" i="16"/>
  <c r="AA52" i="16"/>
  <c r="AA56" i="16"/>
  <c r="Y48" i="16"/>
  <c r="Y25" i="16"/>
  <c r="AA3" i="16"/>
  <c r="M20" i="14"/>
  <c r="Z17" i="16"/>
  <c r="AB33" i="16"/>
  <c r="Y38" i="16"/>
  <c r="AB51" i="16"/>
  <c r="AB52" i="16"/>
  <c r="I4" i="1"/>
  <c r="Y13" i="16"/>
  <c r="L19" i="14"/>
  <c r="AB53" i="16"/>
  <c r="X19" i="16"/>
  <c r="M34" i="14"/>
  <c r="AB41" i="16"/>
  <c r="Z221" i="16"/>
  <c r="Y111" i="16"/>
  <c r="O50" i="17"/>
  <c r="AA210" i="16"/>
  <c r="AA190" i="16"/>
  <c r="X324" i="16"/>
  <c r="S55" i="16"/>
  <c r="Z361" i="16"/>
  <c r="Z141" i="16"/>
  <c r="Z294" i="16"/>
  <c r="X264" i="16"/>
  <c r="Z171" i="16"/>
  <c r="Z297" i="16"/>
  <c r="N33" i="17"/>
  <c r="O45" i="17"/>
  <c r="S38" i="18"/>
  <c r="Z231" i="16"/>
  <c r="AB316" i="16"/>
  <c r="Y26" i="16"/>
  <c r="AA44" i="16"/>
  <c r="X60" i="16"/>
  <c r="Y24" i="16"/>
  <c r="Z5" i="16"/>
  <c r="Q3" i="14"/>
  <c r="Y36" i="16"/>
  <c r="AB10" i="16"/>
  <c r="AB5" i="16"/>
  <c r="X5" i="16"/>
  <c r="X64" i="16"/>
  <c r="Z47" i="16"/>
  <c r="X173" i="16"/>
  <c r="Y182" i="16"/>
  <c r="Z186" i="16"/>
  <c r="Z227" i="16"/>
  <c r="X143" i="16"/>
  <c r="Y233" i="16"/>
  <c r="Y231" i="16"/>
  <c r="AA244" i="16"/>
  <c r="X119" i="16"/>
  <c r="T75" i="15"/>
  <c r="X88" i="16"/>
  <c r="AA260" i="16"/>
  <c r="AB233" i="16"/>
  <c r="Y110" i="16"/>
  <c r="X313" i="16"/>
  <c r="O54" i="17"/>
  <c r="N36" i="16"/>
  <c r="N55" i="15"/>
  <c r="T23" i="17"/>
  <c r="AB283" i="16"/>
  <c r="X224" i="16"/>
  <c r="AB178" i="16"/>
  <c r="X164" i="16"/>
  <c r="T36" i="18"/>
  <c r="O49" i="15"/>
  <c r="AB119" i="16"/>
  <c r="Y366" i="16"/>
  <c r="O37" i="17"/>
  <c r="Z329" i="16"/>
  <c r="S44" i="18"/>
  <c r="S45" i="18"/>
  <c r="AA254" i="16"/>
  <c r="S48" i="16"/>
  <c r="Z74" i="16"/>
  <c r="Y174" i="16"/>
  <c r="Y364" i="16"/>
  <c r="X262" i="16"/>
  <c r="AB305" i="16"/>
  <c r="AA366" i="16"/>
  <c r="S29" i="17"/>
  <c r="AA298" i="16"/>
  <c r="S35" i="17"/>
  <c r="AB322" i="16"/>
  <c r="Q17" i="14"/>
  <c r="AB226" i="16"/>
  <c r="AB43" i="16"/>
  <c r="AA133" i="16"/>
  <c r="AA208" i="16"/>
  <c r="S54" i="15"/>
  <c r="O70" i="15"/>
  <c r="AA72" i="16"/>
  <c r="Z123" i="16"/>
  <c r="AB216" i="16"/>
  <c r="N46" i="18"/>
  <c r="N40" i="16"/>
  <c r="AA308" i="16"/>
  <c r="X175" i="16"/>
  <c r="Z372" i="16"/>
  <c r="Z98" i="16"/>
  <c r="Y213" i="16"/>
  <c r="AB376" i="16"/>
  <c r="O30" i="17"/>
  <c r="AB209" i="16"/>
  <c r="AA186" i="16"/>
  <c r="O51" i="18"/>
  <c r="X273" i="16"/>
  <c r="Z95" i="16"/>
  <c r="N16" i="17"/>
  <c r="Z128" i="16"/>
  <c r="Z301" i="16"/>
  <c r="X315" i="16"/>
  <c r="X78" i="16"/>
  <c r="X357" i="16"/>
  <c r="N34" i="18"/>
  <c r="T51" i="17"/>
  <c r="AB317" i="16"/>
  <c r="Y257" i="16"/>
  <c r="AB356" i="16"/>
  <c r="Z68" i="16"/>
  <c r="AB300" i="16"/>
  <c r="X244" i="16"/>
  <c r="Y139" i="16"/>
  <c r="AB275" i="16"/>
  <c r="X147" i="16"/>
  <c r="AA347" i="16"/>
  <c r="AA286" i="16"/>
  <c r="AA341" i="16"/>
  <c r="AB160" i="16"/>
  <c r="X216" i="16"/>
  <c r="Y70" i="16"/>
  <c r="Z105" i="16"/>
  <c r="AA339" i="16"/>
  <c r="Z330" i="16"/>
  <c r="AA280" i="16"/>
  <c r="Y126" i="16"/>
  <c r="N14" i="17"/>
  <c r="O57" i="15"/>
  <c r="N63" i="16"/>
  <c r="Y270" i="16"/>
  <c r="X17" i="16"/>
  <c r="AA35" i="16"/>
  <c r="M3" i="14"/>
  <c r="AA60" i="16"/>
  <c r="AA8" i="16"/>
  <c r="Y43" i="16"/>
  <c r="AA23" i="16"/>
  <c r="X133" i="16"/>
  <c r="Z39" i="16"/>
  <c r="AA205" i="16"/>
  <c r="X180" i="16"/>
  <c r="AB116" i="16"/>
  <c r="AB372" i="16"/>
  <c r="X226" i="16"/>
  <c r="AB301" i="16"/>
  <c r="AA197" i="16"/>
  <c r="AB68" i="16"/>
  <c r="AA193" i="16"/>
  <c r="AB364" i="16"/>
  <c r="T10" i="17"/>
  <c r="Y371" i="16"/>
  <c r="N80" i="15"/>
  <c r="AB268" i="16"/>
  <c r="X297" i="16"/>
  <c r="Y87" i="16"/>
  <c r="AB377" i="16"/>
  <c r="Z147" i="16"/>
  <c r="O43" i="16"/>
  <c r="AB271" i="16"/>
  <c r="X307" i="16"/>
  <c r="AA258" i="16"/>
  <c r="Y176" i="16"/>
  <c r="H52" i="14"/>
  <c r="Y290" i="16"/>
  <c r="Z288" i="16"/>
  <c r="T54" i="15"/>
  <c r="AA312" i="16"/>
  <c r="AA215" i="16"/>
  <c r="AB219" i="16"/>
  <c r="N64" i="16"/>
  <c r="Y230" i="16"/>
  <c r="Z216" i="16"/>
  <c r="AA96" i="16"/>
  <c r="N35" i="16"/>
  <c r="AA287" i="16"/>
  <c r="T48" i="18"/>
  <c r="S53" i="16"/>
  <c r="Y223" i="16"/>
  <c r="X296" i="16"/>
  <c r="T50" i="17"/>
  <c r="AA220" i="16"/>
  <c r="AB99" i="16"/>
  <c r="O52" i="18"/>
  <c r="AA288" i="16"/>
  <c r="Z165" i="16"/>
  <c r="Y134" i="16"/>
  <c r="S41" i="16"/>
  <c r="T11" i="17"/>
  <c r="AA76" i="16"/>
  <c r="X312" i="16"/>
  <c r="Z122" i="16"/>
  <c r="R29" i="14"/>
  <c r="Z31" i="16"/>
  <c r="X28" i="16"/>
  <c r="Y49" i="16"/>
  <c r="Y11" i="16"/>
  <c r="AB24" i="16"/>
  <c r="AA14" i="16"/>
  <c r="Y55" i="16"/>
  <c r="X18" i="16"/>
  <c r="X37" i="16"/>
  <c r="AB42" i="16"/>
  <c r="AB49" i="16"/>
  <c r="AB44" i="16"/>
  <c r="Y62" i="16"/>
  <c r="R3" i="14"/>
  <c r="Y14" i="16"/>
  <c r="L17" i="14"/>
  <c r="L21" i="14"/>
  <c r="X52" i="16"/>
  <c r="Z9" i="16"/>
  <c r="Z14" i="16"/>
  <c r="Z33" i="16"/>
  <c r="AA16" i="16"/>
  <c r="Z64" i="16"/>
  <c r="AB63" i="16"/>
  <c r="AA53" i="16"/>
  <c r="Z37" i="16"/>
  <c r="Y7" i="16"/>
  <c r="AA64" i="16"/>
  <c r="AF11" i="16"/>
  <c r="M28" i="14"/>
  <c r="Y22" i="16"/>
  <c r="Z62" i="16"/>
  <c r="Y51" i="16"/>
  <c r="AA34" i="16"/>
  <c r="AA28" i="16"/>
  <c r="AB26" i="16"/>
  <c r="X47" i="16"/>
  <c r="AF11" i="17"/>
  <c r="AA189" i="16"/>
  <c r="AA125" i="16"/>
  <c r="AB267" i="16"/>
  <c r="S37" i="18"/>
  <c r="AB195" i="16"/>
  <c r="AA230" i="16"/>
  <c r="Y196" i="16"/>
  <c r="O55" i="18"/>
  <c r="Z230" i="16"/>
  <c r="Y179" i="16"/>
  <c r="AA90" i="16"/>
  <c r="N55" i="18"/>
  <c r="X320" i="16"/>
  <c r="AA237" i="16"/>
  <c r="S63" i="16"/>
  <c r="AA313" i="16"/>
  <c r="Y168" i="16"/>
  <c r="X331" i="16"/>
  <c r="N45" i="16"/>
  <c r="AB205" i="16"/>
  <c r="N34" i="17"/>
  <c r="AB186" i="16"/>
  <c r="Z137" i="16"/>
  <c r="AB76" i="16"/>
  <c r="X348" i="16"/>
  <c r="R27" i="14"/>
  <c r="N55" i="17"/>
  <c r="X360" i="16"/>
  <c r="AB273" i="16"/>
  <c r="Z145" i="16"/>
  <c r="O75" i="15"/>
  <c r="O51" i="17"/>
  <c r="S25" i="17"/>
  <c r="X145" i="16"/>
  <c r="Z279" i="16"/>
  <c r="Z195" i="16"/>
  <c r="X110" i="16"/>
  <c r="H43" i="14"/>
  <c r="Y261" i="16"/>
  <c r="Y131" i="16"/>
  <c r="X306" i="16"/>
  <c r="AB259" i="16"/>
  <c r="S48" i="18"/>
  <c r="N54" i="18"/>
  <c r="X141" i="16"/>
  <c r="Z188" i="16"/>
  <c r="O34" i="17"/>
  <c r="X142" i="16"/>
  <c r="Z386" i="16"/>
  <c r="N18" i="17"/>
  <c r="X318" i="16"/>
  <c r="X347" i="16"/>
  <c r="Z78" i="16"/>
  <c r="AB27" i="16"/>
  <c r="Z63" i="16"/>
  <c r="AA46" i="16"/>
  <c r="Z51" i="16"/>
  <c r="AA57" i="16"/>
  <c r="Y28" i="16"/>
  <c r="AA22" i="16"/>
  <c r="Y46" i="16"/>
  <c r="AB54" i="16"/>
  <c r="X63" i="16"/>
  <c r="AB50" i="16"/>
  <c r="Z6" i="16"/>
  <c r="Z15" i="16"/>
  <c r="Y35" i="16"/>
  <c r="X35" i="16"/>
  <c r="X57" i="16"/>
  <c r="X55" i="16"/>
  <c r="AA43" i="16"/>
  <c r="X21" i="16"/>
  <c r="AA26" i="16"/>
  <c r="X24" i="16"/>
  <c r="AA47" i="16"/>
  <c r="Y15" i="16"/>
  <c r="X31" i="16"/>
  <c r="AA58" i="16"/>
  <c r="AB20" i="16"/>
  <c r="X41" i="16"/>
  <c r="AB39" i="16"/>
  <c r="R4" i="14"/>
  <c r="AB60" i="16"/>
  <c r="Q5" i="14"/>
  <c r="AB25" i="16"/>
  <c r="AF11" i="15"/>
  <c r="AD11" i="14"/>
  <c r="B8" i="14"/>
  <c r="AF12" i="16"/>
  <c r="AH11" i="16"/>
  <c r="AF12" i="17"/>
  <c r="AH11" i="17"/>
  <c r="AF12" i="15"/>
  <c r="AH11" i="15"/>
  <c r="AD12" i="14"/>
  <c r="C8" i="14"/>
  <c r="AH12" i="16"/>
  <c r="AF13" i="16"/>
  <c r="AH12" i="17"/>
  <c r="AF13" i="17"/>
  <c r="AH12" i="15"/>
  <c r="AF13" i="15"/>
  <c r="AF12" i="14"/>
  <c r="AD13" i="14"/>
  <c r="D8" i="14"/>
  <c r="B9" i="14"/>
  <c r="AF14" i="16"/>
  <c r="AH13" i="16"/>
  <c r="AH13" i="17"/>
  <c r="AF14" i="17"/>
  <c r="AH13" i="15"/>
  <c r="AF14" i="15"/>
  <c r="AD14" i="14"/>
  <c r="AF13" i="14"/>
  <c r="C9" i="14"/>
  <c r="AH14" i="16"/>
  <c r="AF15" i="16"/>
  <c r="AF15" i="17"/>
  <c r="AH14" i="17"/>
  <c r="AF15" i="15"/>
  <c r="AH14" i="15"/>
  <c r="AD15" i="14"/>
  <c r="AF14" i="14"/>
  <c r="B10" i="14"/>
  <c r="D9" i="14"/>
  <c r="AF16" i="16"/>
  <c r="AH15" i="16"/>
  <c r="AH15" i="17"/>
  <c r="AF16" i="17"/>
  <c r="AF16" i="15"/>
  <c r="AH15" i="15"/>
  <c r="AF15" i="14"/>
  <c r="AD16" i="14"/>
  <c r="C10" i="14"/>
  <c r="AH16" i="16"/>
  <c r="AF17" i="16"/>
  <c r="AF17" i="17"/>
  <c r="AH16" i="17"/>
  <c r="AH16" i="15"/>
  <c r="AF17" i="15"/>
  <c r="AF16" i="14"/>
  <c r="AD17" i="14"/>
  <c r="B11" i="14"/>
  <c r="AF18" i="16"/>
  <c r="AH17" i="16"/>
  <c r="AH17" i="17"/>
  <c r="AF18" i="17"/>
  <c r="AF18" i="15"/>
  <c r="AH17" i="15"/>
  <c r="AF17" i="14"/>
  <c r="AD18" i="14"/>
  <c r="C11" i="14"/>
  <c r="AH18" i="16"/>
  <c r="AF19" i="16"/>
  <c r="AF19" i="17"/>
  <c r="AH18" i="17"/>
  <c r="AH18" i="15"/>
  <c r="AF19" i="15"/>
  <c r="AD19" i="14"/>
  <c r="AF18" i="14"/>
  <c r="D11" i="14"/>
  <c r="B12" i="14"/>
  <c r="AH19" i="16"/>
  <c r="AF20" i="16"/>
  <c r="AH19" i="17"/>
  <c r="AF20" i="17"/>
  <c r="AF20" i="15"/>
  <c r="AH19" i="15"/>
  <c r="AD20" i="14"/>
  <c r="AF19" i="14"/>
  <c r="C12" i="14"/>
  <c r="AH20" i="16"/>
  <c r="AF21" i="16"/>
  <c r="AH20" i="17"/>
  <c r="AF21" i="17"/>
  <c r="AH20" i="15"/>
  <c r="AF21" i="15"/>
  <c r="AF20" i="14"/>
  <c r="AD21" i="14"/>
  <c r="B13" i="14"/>
  <c r="D12" i="14"/>
  <c r="AH21" i="16"/>
  <c r="AF22" i="16"/>
  <c r="AF22" i="17"/>
  <c r="AH22" i="17" s="1"/>
  <c r="AH21" i="17"/>
  <c r="AF22" i="15"/>
  <c r="AH21" i="15"/>
  <c r="AD22" i="14"/>
  <c r="AF21" i="14"/>
  <c r="C13" i="14"/>
  <c r="AH22" i="16"/>
  <c r="D13" i="14"/>
  <c r="B14" i="14"/>
  <c r="C14" i="14"/>
  <c r="D14" i="14"/>
  <c r="B15" i="14"/>
  <c r="C15" i="14"/>
  <c r="B16" i="14"/>
  <c r="D15" i="14"/>
  <c r="C16" i="14"/>
  <c r="D16" i="14"/>
  <c r="B17" i="14"/>
  <c r="C17" i="14"/>
  <c r="D17" i="14"/>
  <c r="B18" i="14"/>
  <c r="C18" i="14"/>
  <c r="D18" i="14"/>
  <c r="F18" i="14" l="1"/>
  <c r="F17" i="14"/>
  <c r="F16" i="14"/>
  <c r="F15" i="14"/>
  <c r="F14" i="14"/>
  <c r="AJ22" i="16"/>
  <c r="AH21" i="14"/>
  <c r="AJ21" i="15"/>
  <c r="AL21" i="17"/>
  <c r="AJ21" i="17"/>
  <c r="AL22" i="17"/>
  <c r="AJ22" i="17"/>
  <c r="AJ21" i="16"/>
  <c r="F13" i="14"/>
  <c r="AH20" i="14"/>
  <c r="AJ20" i="15"/>
  <c r="AL20" i="17"/>
  <c r="AJ20" i="17"/>
  <c r="AJ20" i="16"/>
  <c r="AH19" i="14"/>
  <c r="AJ19" i="15"/>
  <c r="AJ19" i="17"/>
  <c r="AL19" i="17"/>
  <c r="AJ19" i="16"/>
  <c r="F12" i="14"/>
  <c r="AH18" i="14"/>
  <c r="AJ18" i="15"/>
  <c r="AL18" i="17"/>
  <c r="AJ18" i="17"/>
  <c r="AJ18" i="16"/>
  <c r="AH17" i="14"/>
  <c r="AJ17" i="15"/>
  <c r="AL17" i="17"/>
  <c r="AJ17" i="17"/>
  <c r="AJ17" i="16"/>
  <c r="F11" i="14"/>
  <c r="AH16" i="14"/>
  <c r="AJ16" i="15"/>
  <c r="AJ16" i="17"/>
  <c r="AL16" i="17"/>
  <c r="AJ16" i="16"/>
  <c r="AH15" i="14"/>
  <c r="AJ15" i="15"/>
  <c r="AJ15" i="17"/>
  <c r="AL15" i="17"/>
  <c r="AJ15" i="16"/>
  <c r="F10" i="14"/>
  <c r="AH14" i="14"/>
  <c r="AJ14" i="15"/>
  <c r="AJ14" i="17"/>
  <c r="AL14" i="17"/>
  <c r="AJ14" i="16"/>
  <c r="AH13" i="14"/>
  <c r="AJ13" i="15"/>
  <c r="AL13" i="17"/>
  <c r="AJ13" i="17"/>
  <c r="AJ13" i="16"/>
  <c r="F9" i="14"/>
  <c r="AH12" i="14"/>
  <c r="AJ12" i="15"/>
  <c r="AJ12" i="17"/>
  <c r="AL12" i="17"/>
  <c r="AJ12" i="16"/>
  <c r="AJ11" i="15"/>
  <c r="AJ11" i="17"/>
  <c r="AL11" i="17"/>
  <c r="AJ11" i="16"/>
  <c r="F8" i="14"/>
  <c r="V41" i="16"/>
  <c r="V31" i="16"/>
  <c r="V24" i="16"/>
  <c r="V21" i="16"/>
  <c r="V55" i="16"/>
  <c r="V57" i="16"/>
  <c r="V35" i="16"/>
  <c r="V63" i="16"/>
  <c r="V347" i="16"/>
  <c r="V318" i="16"/>
  <c r="V142" i="16"/>
  <c r="V141" i="16"/>
  <c r="V306" i="16"/>
  <c r="K37" i="14"/>
  <c r="V110" i="16"/>
  <c r="V145" i="16"/>
  <c r="V360" i="16"/>
  <c r="V348" i="16"/>
  <c r="V331" i="16"/>
  <c r="V320" i="16"/>
  <c r="V47" i="16"/>
  <c r="V52" i="16"/>
  <c r="V37" i="16"/>
  <c r="V18" i="16"/>
  <c r="V28" i="16"/>
  <c r="V312" i="16"/>
  <c r="V296" i="16"/>
  <c r="K46" i="14"/>
  <c r="V307" i="16"/>
  <c r="V297" i="16"/>
  <c r="V226" i="16"/>
  <c r="V180" i="16"/>
  <c r="V133" i="16"/>
  <c r="V17" i="16"/>
  <c r="V216" i="16"/>
  <c r="V147" i="16"/>
  <c r="V244" i="16"/>
  <c r="V357" i="16"/>
  <c r="V78" i="16"/>
  <c r="V315" i="16"/>
  <c r="V273" i="16"/>
  <c r="V175" i="16"/>
  <c r="V262" i="16"/>
  <c r="V164" i="16"/>
  <c r="V224" i="16"/>
  <c r="V313" i="16"/>
  <c r="V88" i="16"/>
  <c r="V119" i="16"/>
  <c r="V143" i="16"/>
  <c r="V173" i="16"/>
  <c r="V64" i="16"/>
  <c r="V5" i="16"/>
  <c r="V60" i="16"/>
  <c r="V264" i="16"/>
  <c r="V324" i="16"/>
  <c r="V19" i="16"/>
  <c r="V15" i="16"/>
  <c r="V207" i="16"/>
  <c r="V38" i="16"/>
  <c r="V9" i="16"/>
  <c r="V10" i="16"/>
  <c r="V354" i="16"/>
  <c r="V76" i="16"/>
  <c r="W53" i="17"/>
  <c r="W55" i="17"/>
  <c r="W64" i="17"/>
  <c r="W74" i="17"/>
  <c r="W28" i="17"/>
  <c r="W81" i="17"/>
  <c r="W5" i="17"/>
  <c r="W11" i="17"/>
  <c r="W18" i="17"/>
  <c r="W35" i="17"/>
  <c r="W40" i="17"/>
  <c r="W38" i="17"/>
  <c r="W25" i="17"/>
  <c r="W54" i="17"/>
  <c r="W52" i="17"/>
  <c r="W23" i="17"/>
  <c r="W90" i="17"/>
  <c r="W84" i="17"/>
  <c r="W45" i="17"/>
  <c r="W51" i="17"/>
  <c r="W26" i="17"/>
  <c r="W37" i="17"/>
  <c r="W68" i="17"/>
  <c r="W46" i="17"/>
  <c r="W4" i="17"/>
  <c r="W71" i="17"/>
  <c r="W43" i="17"/>
  <c r="W48" i="17"/>
  <c r="W86" i="17"/>
  <c r="W73" i="17"/>
  <c r="W44" i="17"/>
  <c r="W91" i="17"/>
  <c r="W85" i="17"/>
  <c r="W14" i="17"/>
  <c r="W17" i="17"/>
  <c r="W30" i="17"/>
  <c r="W59" i="17"/>
  <c r="W8" i="17"/>
  <c r="W41" i="17"/>
  <c r="W67" i="17"/>
  <c r="W21" i="17"/>
  <c r="W50" i="17"/>
  <c r="W75" i="17"/>
  <c r="W15" i="17"/>
  <c r="W6" i="17"/>
  <c r="W66" i="17"/>
  <c r="W62" i="17"/>
  <c r="W10" i="17"/>
  <c r="W9" i="17"/>
  <c r="W61" i="17"/>
  <c r="W36" i="17"/>
  <c r="W16" i="17"/>
  <c r="W49" i="17"/>
  <c r="W24" i="17"/>
  <c r="W32" i="17"/>
  <c r="W78" i="17"/>
  <c r="W12" i="17"/>
  <c r="W7" i="17"/>
  <c r="W60" i="17"/>
  <c r="W69" i="17"/>
  <c r="W65" i="17"/>
  <c r="W77" i="17"/>
  <c r="W76" i="17"/>
  <c r="W80" i="17"/>
  <c r="W82" i="17"/>
  <c r="W3" i="17"/>
  <c r="W31" i="17"/>
  <c r="W19" i="17"/>
  <c r="W39" i="17"/>
  <c r="W79" i="17"/>
  <c r="W27" i="17"/>
  <c r="W57" i="17"/>
  <c r="W47" i="17"/>
  <c r="W89" i="17"/>
  <c r="W34" i="17"/>
  <c r="W29" i="17"/>
  <c r="W22" i="17"/>
  <c r="W83" i="17"/>
  <c r="W72" i="17"/>
  <c r="W56" i="17"/>
  <c r="W42" i="17"/>
  <c r="W13" i="17"/>
  <c r="W58" i="17"/>
  <c r="W20" i="17"/>
  <c r="W92" i="17"/>
  <c r="W70" i="17"/>
  <c r="W87" i="17"/>
  <c r="W88" i="17"/>
  <c r="W63" i="17"/>
  <c r="W33" i="17"/>
  <c r="V372" i="16"/>
  <c r="V290" i="16"/>
  <c r="V231" i="16"/>
  <c r="V167" i="16"/>
  <c r="V137" i="16"/>
  <c r="V310" i="16"/>
  <c r="V6" i="16"/>
  <c r="V44" i="16"/>
  <c r="V14" i="16"/>
  <c r="V59" i="16"/>
  <c r="V16" i="16"/>
  <c r="V13" i="16"/>
  <c r="V4" i="16"/>
  <c r="V242" i="16"/>
  <c r="V225" i="16"/>
  <c r="K40" i="14"/>
  <c r="V43" i="16"/>
  <c r="V32" i="16"/>
  <c r="V61" i="16"/>
  <c r="V376" i="16"/>
  <c r="V91" i="16"/>
  <c r="V304" i="16"/>
  <c r="V53" i="16"/>
  <c r="V20" i="16"/>
  <c r="V33" i="16"/>
  <c r="V54" i="16"/>
  <c r="V154" i="16"/>
  <c r="V40" i="16"/>
  <c r="V29" i="16"/>
  <c r="V25" i="16"/>
  <c r="V34" i="16"/>
  <c r="V329" i="16"/>
  <c r="K22" i="14"/>
  <c r="V39" i="16"/>
  <c r="V50" i="16"/>
  <c r="V45" i="16"/>
  <c r="V30" i="16"/>
  <c r="V7" i="16"/>
  <c r="V46" i="16"/>
  <c r="V8" i="16"/>
  <c r="V65" i="16"/>
  <c r="V185" i="16"/>
  <c r="V166" i="16"/>
  <c r="V209" i="16"/>
  <c r="V168" i="16"/>
  <c r="K43" i="14"/>
  <c r="V375" i="16"/>
  <c r="V93" i="16"/>
  <c r="V246" i="16"/>
  <c r="K55" i="14"/>
  <c r="V149" i="16"/>
  <c r="V321" i="16"/>
  <c r="K54" i="14"/>
  <c r="V326" i="16"/>
  <c r="V106" i="16"/>
  <c r="V366" i="16"/>
  <c r="V123" i="16"/>
  <c r="V288" i="16"/>
  <c r="V353" i="16"/>
  <c r="V83" i="16"/>
  <c r="V155" i="16"/>
  <c r="V369" i="16"/>
  <c r="V316" i="16"/>
  <c r="V263" i="16"/>
  <c r="V364" i="16"/>
  <c r="V228" i="16"/>
  <c r="V343" i="16"/>
  <c r="V184" i="16"/>
  <c r="V89" i="16"/>
  <c r="V337" i="16"/>
  <c r="V126" i="16"/>
  <c r="V289" i="16"/>
  <c r="V385" i="16"/>
  <c r="V300" i="16"/>
  <c r="K44" i="14"/>
  <c r="V120" i="16"/>
  <c r="V362" i="16"/>
  <c r="V152" i="16"/>
  <c r="V189" i="16"/>
  <c r="V80" i="16"/>
  <c r="V73" i="16"/>
  <c r="V122" i="16"/>
  <c r="V233" i="16"/>
  <c r="V283" i="16"/>
  <c r="V378" i="16"/>
  <c r="V254" i="16"/>
  <c r="V261" i="16"/>
  <c r="V275" i="16"/>
  <c r="K45" i="14"/>
  <c r="V367" i="16"/>
  <c r="V332" i="16"/>
  <c r="V150" i="16"/>
  <c r="V97" i="16"/>
  <c r="V84" i="16"/>
  <c r="K57" i="14"/>
  <c r="W74" i="18"/>
  <c r="W78" i="18"/>
  <c r="W32" i="18"/>
  <c r="W8" i="18"/>
  <c r="W77" i="18"/>
  <c r="W23" i="18"/>
  <c r="W40" i="18"/>
  <c r="W67" i="18"/>
  <c r="W56" i="18"/>
  <c r="W17" i="18"/>
  <c r="W61" i="18"/>
  <c r="W58" i="18"/>
  <c r="W28" i="18"/>
  <c r="W43" i="18"/>
  <c r="W59" i="18"/>
  <c r="W64" i="18"/>
  <c r="W21" i="18"/>
  <c r="W41" i="18"/>
  <c r="W48" i="18"/>
  <c r="W3" i="18"/>
  <c r="W50" i="18"/>
  <c r="W19" i="18"/>
  <c r="W55" i="18"/>
  <c r="W38" i="18"/>
  <c r="W45" i="18"/>
  <c r="W44" i="18"/>
  <c r="W24" i="18"/>
  <c r="W25" i="18"/>
  <c r="W49" i="18"/>
  <c r="W20" i="18"/>
  <c r="W34" i="18"/>
  <c r="W15" i="18"/>
  <c r="W5" i="18"/>
  <c r="W29" i="18"/>
  <c r="W76" i="18"/>
  <c r="W57" i="18"/>
  <c r="W10" i="18"/>
  <c r="W65" i="18"/>
  <c r="W35" i="18"/>
  <c r="W4" i="18"/>
  <c r="W37" i="18"/>
  <c r="W46" i="18"/>
  <c r="W31" i="18"/>
  <c r="W72" i="18"/>
  <c r="W7" i="18"/>
  <c r="W42" i="18"/>
  <c r="W22" i="18"/>
  <c r="W70" i="18"/>
  <c r="W63" i="18"/>
  <c r="W26" i="18"/>
  <c r="W18" i="18"/>
  <c r="W62" i="18"/>
  <c r="W68" i="18"/>
  <c r="W79" i="18"/>
  <c r="W51" i="18"/>
  <c r="W71" i="18"/>
  <c r="W13" i="18"/>
  <c r="W39" i="18"/>
  <c r="W75" i="18"/>
  <c r="W36" i="18"/>
  <c r="W54" i="18"/>
  <c r="W53" i="18"/>
  <c r="W27" i="18"/>
  <c r="W16" i="18"/>
  <c r="W73" i="18"/>
  <c r="W47" i="18"/>
  <c r="W30" i="18"/>
  <c r="W60" i="18"/>
  <c r="W11" i="18"/>
  <c r="W9" i="18"/>
  <c r="W69" i="18"/>
  <c r="W33" i="18"/>
  <c r="W12" i="18"/>
  <c r="W14" i="18"/>
  <c r="W52" i="18"/>
  <c r="W6" i="18"/>
  <c r="W66" i="18"/>
  <c r="V295" i="16"/>
  <c r="V69" i="16"/>
  <c r="V188" i="16"/>
  <c r="V66" i="16"/>
  <c r="V195" i="16"/>
  <c r="V171" i="16"/>
  <c r="V252" i="16"/>
  <c r="V215" i="16"/>
  <c r="V220" i="16"/>
  <c r="V287" i="16"/>
  <c r="V159" i="16"/>
  <c r="V95" i="16"/>
  <c r="K42" i="14"/>
  <c r="V229" i="16"/>
  <c r="V146" i="16"/>
  <c r="V160" i="16"/>
  <c r="V232" i="16"/>
  <c r="V308" i="16"/>
  <c r="V234" i="16"/>
  <c r="V163" i="16"/>
  <c r="V346" i="16"/>
  <c r="V121" i="16"/>
  <c r="V132" i="16"/>
  <c r="V200" i="16"/>
  <c r="V255" i="16"/>
  <c r="V211" i="16"/>
  <c r="V328" i="16"/>
  <c r="K25" i="14"/>
  <c r="V339" i="16"/>
  <c r="V179" i="16"/>
  <c r="V151" i="16"/>
  <c r="V309" i="16"/>
  <c r="V387" i="16"/>
  <c r="V279" i="16"/>
  <c r="V278" i="16"/>
  <c r="K51" i="14"/>
  <c r="V136" i="16"/>
  <c r="V100" i="16"/>
  <c r="V72" i="16"/>
  <c r="V370" i="16"/>
  <c r="V323" i="16"/>
  <c r="V373" i="16"/>
  <c r="V243" i="16"/>
  <c r="V214" i="16"/>
  <c r="V272" i="16"/>
  <c r="V170" i="16"/>
  <c r="V139" i="16"/>
  <c r="K26" i="14"/>
  <c r="V319" i="16"/>
  <c r="K50" i="14"/>
  <c r="V191" i="16"/>
  <c r="V361" i="16"/>
  <c r="V365" i="16"/>
  <c r="V330" i="16"/>
  <c r="K39" i="14"/>
  <c r="V240" i="16"/>
  <c r="V206" i="16"/>
  <c r="V267" i="16"/>
  <c r="V247" i="16"/>
  <c r="V3" i="16"/>
  <c r="V26" i="16"/>
  <c r="V62" i="16"/>
  <c r="V48" i="16"/>
  <c r="V27" i="16"/>
  <c r="V42" i="16"/>
  <c r="V49" i="16"/>
  <c r="V22" i="16"/>
  <c r="V186" i="16"/>
  <c r="V210" i="16"/>
  <c r="V368" i="16"/>
  <c r="V174" i="16"/>
  <c r="V227" i="16"/>
  <c r="V358" i="16"/>
  <c r="V75" i="16"/>
  <c r="V176" i="16"/>
  <c r="V280" i="16"/>
  <c r="V222" i="16"/>
  <c r="V335" i="16"/>
  <c r="V384" i="16"/>
  <c r="V85" i="16"/>
  <c r="K52" i="14"/>
  <c r="V305" i="16"/>
  <c r="V87" i="16"/>
  <c r="V349" i="16"/>
  <c r="V258" i="16"/>
  <c r="V374" i="16"/>
  <c r="V270" i="16"/>
  <c r="V117" i="16"/>
  <c r="V271" i="16"/>
  <c r="V161" i="16"/>
  <c r="V250" i="16"/>
  <c r="V293" i="16"/>
  <c r="V125" i="16"/>
  <c r="V217" i="16"/>
  <c r="V193" i="16"/>
  <c r="V327" i="16"/>
  <c r="V36" i="16"/>
  <c r="V12" i="16"/>
  <c r="V51" i="16"/>
  <c r="V56" i="16"/>
  <c r="V11" i="16"/>
  <c r="V23" i="16"/>
  <c r="V58" i="16"/>
  <c r="V277" i="16"/>
  <c r="V182" i="16"/>
  <c r="V77" i="16"/>
  <c r="V177" i="16"/>
  <c r="V129" i="16"/>
  <c r="V212" i="16"/>
  <c r="V260" i="16"/>
  <c r="V192" i="16"/>
  <c r="V352" i="16"/>
  <c r="V153" i="16"/>
  <c r="V230" i="16"/>
  <c r="V108" i="16"/>
  <c r="V81" i="16"/>
  <c r="V124" i="16"/>
  <c r="V282" i="16"/>
  <c r="V342" i="16"/>
  <c r="V218" i="16"/>
  <c r="V249" i="16"/>
  <c r="V302" i="16"/>
  <c r="V109" i="16"/>
  <c r="V291" i="16"/>
  <c r="V257" i="16"/>
  <c r="V341" i="16"/>
  <c r="V198" i="16"/>
  <c r="K24" i="14"/>
  <c r="K49" i="14"/>
  <c r="V299" i="16"/>
  <c r="V334" i="16"/>
  <c r="V219" i="16"/>
  <c r="V205" i="16"/>
  <c r="V135" i="16"/>
  <c r="V311" i="16"/>
  <c r="V356" i="16"/>
  <c r="V382" i="16"/>
  <c r="K53" i="14"/>
  <c r="V276" i="16"/>
  <c r="V294" i="16"/>
  <c r="V96" i="16"/>
  <c r="V381" i="16"/>
  <c r="V301" i="16"/>
  <c r="V197" i="16"/>
  <c r="V239" i="16"/>
  <c r="V181" i="16"/>
  <c r="V248" i="16"/>
  <c r="V338" i="16"/>
  <c r="V388" i="16"/>
  <c r="V82" i="16"/>
  <c r="V259" i="16"/>
  <c r="V90" i="16"/>
  <c r="V202" i="16"/>
  <c r="V292" i="16"/>
  <c r="V169" i="16"/>
  <c r="V92" i="16"/>
  <c r="V158" i="16"/>
  <c r="V340" i="16"/>
  <c r="V107" i="16"/>
  <c r="V380" i="16"/>
  <c r="V235" i="16"/>
  <c r="V208" i="16"/>
  <c r="V221" i="16"/>
  <c r="K48" i="14"/>
  <c r="V345" i="16"/>
  <c r="V86" i="16"/>
  <c r="V113" i="16"/>
  <c r="V201" i="16"/>
  <c r="V351" i="16"/>
  <c r="V199" i="16"/>
  <c r="V70" i="16"/>
  <c r="V355" i="16"/>
  <c r="V101" i="16"/>
  <c r="V190" i="16"/>
  <c r="V303" i="16"/>
  <c r="V105" i="16"/>
  <c r="V359" i="16"/>
  <c r="V71" i="16"/>
  <c r="V265" i="16"/>
  <c r="V383" i="16"/>
  <c r="V138" i="16"/>
  <c r="V386" i="16"/>
  <c r="V131" i="16"/>
  <c r="V314" i="16"/>
  <c r="V286" i="16"/>
  <c r="V236" i="16"/>
  <c r="V144" i="16"/>
  <c r="V103" i="16"/>
  <c r="V183" i="16"/>
  <c r="V156" i="16"/>
  <c r="V256" i="16"/>
  <c r="V112" i="16"/>
  <c r="K23" i="14"/>
  <c r="V104" i="16"/>
  <c r="V268" i="16"/>
  <c r="K47" i="14"/>
  <c r="V98" i="16"/>
  <c r="V140" i="16"/>
  <c r="V157" i="16"/>
  <c r="V322" i="16"/>
  <c r="V68" i="16"/>
  <c r="V203" i="16"/>
  <c r="V336" i="16"/>
  <c r="V162" i="16"/>
  <c r="V350" i="16"/>
  <c r="V317" i="16"/>
  <c r="V178" i="16"/>
  <c r="V285" i="16"/>
  <c r="V237" i="16"/>
  <c r="V67" i="16"/>
  <c r="V251" i="16"/>
  <c r="V223" i="16"/>
  <c r="V196" i="16"/>
  <c r="K41" i="14"/>
  <c r="V363" i="16"/>
  <c r="K38" i="14"/>
  <c r="V284" i="16"/>
  <c r="V379" i="16"/>
  <c r="V238" i="16"/>
  <c r="V134" i="16"/>
  <c r="V281" i="16"/>
  <c r="V128" i="16"/>
  <c r="V114" i="16"/>
  <c r="V102" i="16"/>
  <c r="V377" i="16"/>
  <c r="V245" i="16"/>
  <c r="V165" i="16"/>
  <c r="V74" i="16"/>
  <c r="V94" i="16"/>
  <c r="K56" i="14"/>
  <c r="V194" i="16"/>
  <c r="V99" i="16"/>
  <c r="V204" i="16"/>
  <c r="V115" i="16"/>
  <c r="V213" i="16"/>
  <c r="V130" i="16"/>
  <c r="V274" i="16"/>
  <c r="V172" i="16"/>
  <c r="V333" i="16"/>
  <c r="V371" i="16"/>
  <c r="V298" i="16"/>
  <c r="V344" i="16"/>
  <c r="V118" i="16"/>
  <c r="V127" i="16"/>
  <c r="V111" i="16"/>
  <c r="V266" i="16"/>
  <c r="V116" i="16"/>
  <c r="V269" i="16"/>
  <c r="V241" i="16"/>
  <c r="V325" i="16"/>
  <c r="V79" i="16"/>
  <c r="V187" i="16"/>
  <c r="V253" i="16"/>
  <c r="V148" i="16"/>
  <c r="H18" i="14"/>
  <c r="AD23" i="14"/>
  <c r="AF23" i="14" s="1"/>
  <c r="AF23" i="16"/>
  <c r="AA81" i="17"/>
  <c r="Y81" i="17"/>
  <c r="Z81" i="17"/>
  <c r="AB81" i="17"/>
  <c r="X81" i="17"/>
  <c r="Z54" i="17"/>
  <c r="X54" i="17"/>
  <c r="AB54" i="17"/>
  <c r="Y54" i="17"/>
  <c r="AA54" i="17"/>
  <c r="AB37" i="17"/>
  <c r="AA37" i="17"/>
  <c r="Z37" i="17"/>
  <c r="X37" i="17"/>
  <c r="Y37" i="17"/>
  <c r="AA73" i="17"/>
  <c r="AB73" i="17"/>
  <c r="Y73" i="17"/>
  <c r="X73" i="17"/>
  <c r="Z73" i="17"/>
  <c r="Y8" i="17"/>
  <c r="AA8" i="17"/>
  <c r="Z8" i="17"/>
  <c r="AB8" i="17"/>
  <c r="X8" i="17"/>
  <c r="X66" i="17"/>
  <c r="AA66" i="17"/>
  <c r="Z66" i="17"/>
  <c r="AB66" i="17"/>
  <c r="Y66" i="17"/>
  <c r="AB24" i="17"/>
  <c r="AA24" i="17"/>
  <c r="Z24" i="17"/>
  <c r="Y24" i="17"/>
  <c r="X24" i="17"/>
  <c r="AA77" i="17"/>
  <c r="Z77" i="17"/>
  <c r="Y77" i="17"/>
  <c r="AB77" i="17"/>
  <c r="X77" i="17"/>
  <c r="AB79" i="17"/>
  <c r="Z79" i="17"/>
  <c r="Y79" i="17"/>
  <c r="X79" i="17"/>
  <c r="AA79" i="17"/>
  <c r="Z83" i="17"/>
  <c r="X83" i="17"/>
  <c r="AA83" i="17"/>
  <c r="AB83" i="17"/>
  <c r="Y83" i="17"/>
  <c r="AB70" i="17"/>
  <c r="Y70" i="17"/>
  <c r="X70" i="17"/>
  <c r="Z70" i="17"/>
  <c r="AA70" i="17"/>
  <c r="X77" i="18"/>
  <c r="Z77" i="18"/>
  <c r="AB77" i="18"/>
  <c r="AA77" i="18"/>
  <c r="Y77" i="18"/>
  <c r="AB28" i="18"/>
  <c r="X28" i="18"/>
  <c r="AA28" i="18"/>
  <c r="Z28" i="18"/>
  <c r="Y28" i="18"/>
  <c r="X50" i="18"/>
  <c r="Y50" i="18"/>
  <c r="AB50" i="18"/>
  <c r="AA50" i="18"/>
  <c r="Z50" i="18"/>
  <c r="Z49" i="18"/>
  <c r="AA49" i="18"/>
  <c r="AB49" i="18"/>
  <c r="X49" i="18"/>
  <c r="Y49" i="18"/>
  <c r="AB10" i="18"/>
  <c r="X10" i="18"/>
  <c r="Y10" i="18"/>
  <c r="AA10" i="18"/>
  <c r="Z10" i="18"/>
  <c r="Z7" i="18"/>
  <c r="Y7" i="18"/>
  <c r="AB7" i="18"/>
  <c r="X7" i="18"/>
  <c r="AA7" i="18"/>
  <c r="Y68" i="18"/>
  <c r="X68" i="18"/>
  <c r="AB68" i="18"/>
  <c r="Z68" i="18"/>
  <c r="AA68" i="18"/>
  <c r="X54" i="18"/>
  <c r="Z54" i="18"/>
  <c r="AA54" i="18"/>
  <c r="Y54" i="18"/>
  <c r="AB54" i="18"/>
  <c r="X11" i="18"/>
  <c r="Y11" i="18"/>
  <c r="AB11" i="18"/>
  <c r="AA11" i="18"/>
  <c r="Z11" i="18"/>
  <c r="Y66" i="18"/>
  <c r="AB66" i="18"/>
  <c r="X66" i="18"/>
  <c r="Z66" i="18"/>
  <c r="AA66" i="18"/>
  <c r="R26" i="14"/>
  <c r="Q26" i="14"/>
  <c r="M26" i="14"/>
  <c r="L26" i="14"/>
  <c r="R24" i="14"/>
  <c r="L24" i="14"/>
  <c r="M24" i="14"/>
  <c r="Q24" i="14"/>
  <c r="Q41" i="14"/>
  <c r="R41" i="14"/>
  <c r="M41" i="14"/>
  <c r="L41" i="14"/>
  <c r="Q56" i="14"/>
  <c r="L56" i="14"/>
  <c r="M56" i="14"/>
  <c r="R56" i="14"/>
  <c r="C26" i="15"/>
  <c r="M38" i="14"/>
  <c r="R38" i="14"/>
  <c r="Q38" i="14"/>
  <c r="L38" i="14"/>
  <c r="L23" i="14"/>
  <c r="R23" i="14"/>
  <c r="M23" i="14"/>
  <c r="Q23" i="14"/>
  <c r="Y17" i="18"/>
  <c r="AA17" i="18"/>
  <c r="AB17" i="18"/>
  <c r="X17" i="18"/>
  <c r="Z17" i="18"/>
  <c r="Z46" i="18"/>
  <c r="Y46" i="18"/>
  <c r="AA46" i="18"/>
  <c r="AB46" i="18"/>
  <c r="X46" i="18"/>
  <c r="AA14" i="18"/>
  <c r="X14" i="18"/>
  <c r="AB14" i="18"/>
  <c r="Z14" i="18"/>
  <c r="Y14" i="18"/>
  <c r="M42" i="14"/>
  <c r="R42" i="14"/>
  <c r="L42" i="14"/>
  <c r="Q42" i="14"/>
  <c r="H17" i="14"/>
  <c r="AH22" i="15"/>
  <c r="AF23" i="15"/>
  <c r="AH23" i="15" s="1"/>
  <c r="X5" i="17"/>
  <c r="AB5" i="17"/>
  <c r="Z5" i="17"/>
  <c r="Y5" i="17"/>
  <c r="AA5" i="17"/>
  <c r="Z52" i="17"/>
  <c r="AB52" i="17"/>
  <c r="Y52" i="17"/>
  <c r="AA52" i="17"/>
  <c r="X52" i="17"/>
  <c r="Z68" i="17"/>
  <c r="X68" i="17"/>
  <c r="Y68" i="17"/>
  <c r="AA68" i="17"/>
  <c r="AB68" i="17"/>
  <c r="Y44" i="17"/>
  <c r="AA44" i="17"/>
  <c r="Z44" i="17"/>
  <c r="X44" i="17"/>
  <c r="AB44" i="17"/>
  <c r="AA41" i="17"/>
  <c r="Y41" i="17"/>
  <c r="Z41" i="17"/>
  <c r="AB41" i="17"/>
  <c r="X41" i="17"/>
  <c r="Z62" i="17"/>
  <c r="AA62" i="17"/>
  <c r="Y62" i="17"/>
  <c r="AB62" i="17"/>
  <c r="X62" i="17"/>
  <c r="AA32" i="17"/>
  <c r="AB32" i="17"/>
  <c r="Z32" i="17"/>
  <c r="X32" i="17"/>
  <c r="Y32" i="17"/>
  <c r="AB76" i="17"/>
  <c r="Z76" i="17"/>
  <c r="AA76" i="17"/>
  <c r="Y76" i="17"/>
  <c r="X76" i="17"/>
  <c r="AA27" i="17"/>
  <c r="AB27" i="17"/>
  <c r="Y27" i="17"/>
  <c r="X27" i="17"/>
  <c r="Z27" i="17"/>
  <c r="AA72" i="17"/>
  <c r="Y72" i="17"/>
  <c r="AB72" i="17"/>
  <c r="X72" i="17"/>
  <c r="Z72" i="17"/>
  <c r="Y87" i="17"/>
  <c r="X87" i="17"/>
  <c r="AA87" i="17"/>
  <c r="AB87" i="17"/>
  <c r="Z87" i="17"/>
  <c r="Q54" i="14"/>
  <c r="M54" i="14"/>
  <c r="R54" i="14"/>
  <c r="L54" i="14"/>
  <c r="AB23" i="18"/>
  <c r="Z23" i="18"/>
  <c r="Y23" i="18"/>
  <c r="AA23" i="18"/>
  <c r="X23" i="18"/>
  <c r="AB43" i="18"/>
  <c r="X43" i="18"/>
  <c r="Z43" i="18"/>
  <c r="Y43" i="18"/>
  <c r="AA43" i="18"/>
  <c r="AB19" i="18"/>
  <c r="X19" i="18"/>
  <c r="Y19" i="18"/>
  <c r="Z19" i="18"/>
  <c r="AA19" i="18"/>
  <c r="AB20" i="18"/>
  <c r="Z20" i="18"/>
  <c r="X20" i="18"/>
  <c r="AA20" i="18"/>
  <c r="Y20" i="18"/>
  <c r="AB65" i="18"/>
  <c r="Y65" i="18"/>
  <c r="AA65" i="18"/>
  <c r="X65" i="18"/>
  <c r="Z65" i="18"/>
  <c r="AA42" i="18"/>
  <c r="AB42" i="18"/>
  <c r="Y42" i="18"/>
  <c r="Z42" i="18"/>
  <c r="X42" i="18"/>
  <c r="AB79" i="18"/>
  <c r="X79" i="18"/>
  <c r="AA79" i="18"/>
  <c r="Z79" i="18"/>
  <c r="Y79" i="18"/>
  <c r="Z53" i="18"/>
  <c r="Y53" i="18"/>
  <c r="AA53" i="18"/>
  <c r="AB53" i="18"/>
  <c r="X53" i="18"/>
  <c r="AB9" i="18"/>
  <c r="Y9" i="18"/>
  <c r="Z9" i="18"/>
  <c r="X9" i="18"/>
  <c r="AA9" i="18"/>
  <c r="R52" i="14"/>
  <c r="L52" i="14"/>
  <c r="Q52" i="14"/>
  <c r="M52" i="14"/>
  <c r="M49" i="14"/>
  <c r="Q49" i="14"/>
  <c r="R49" i="14"/>
  <c r="L49" i="14"/>
  <c r="B21" i="14"/>
  <c r="AB39" i="18"/>
  <c r="Y39" i="18"/>
  <c r="X39" i="18"/>
  <c r="AA39" i="18"/>
  <c r="Z39" i="18"/>
  <c r="H16" i="14"/>
  <c r="H12" i="14"/>
  <c r="Y11" i="17"/>
  <c r="X11" i="17"/>
  <c r="AA11" i="17"/>
  <c r="AB11" i="17"/>
  <c r="Z11" i="17"/>
  <c r="AA23" i="17"/>
  <c r="Z23" i="17"/>
  <c r="AB23" i="17"/>
  <c r="X23" i="17"/>
  <c r="Y23" i="17"/>
  <c r="Z46" i="17"/>
  <c r="AA46" i="17"/>
  <c r="Y46" i="17"/>
  <c r="X46" i="17"/>
  <c r="AB46" i="17"/>
  <c r="Y91" i="17"/>
  <c r="Z91" i="17"/>
  <c r="X91" i="17"/>
  <c r="AA91" i="17"/>
  <c r="AB91" i="17"/>
  <c r="AB67" i="17"/>
  <c r="X67" i="17"/>
  <c r="AA67" i="17"/>
  <c r="Z67" i="17"/>
  <c r="Y67" i="17"/>
  <c r="Y10" i="17"/>
  <c r="Z10" i="17"/>
  <c r="X10" i="17"/>
  <c r="AB10" i="17"/>
  <c r="AA10" i="17"/>
  <c r="Z78" i="17"/>
  <c r="X78" i="17"/>
  <c r="Y78" i="17"/>
  <c r="AB78" i="17"/>
  <c r="AA78" i="17"/>
  <c r="Z80" i="17"/>
  <c r="Y80" i="17"/>
  <c r="AA80" i="17"/>
  <c r="X80" i="17"/>
  <c r="AB80" i="17"/>
  <c r="Z57" i="17"/>
  <c r="AA57" i="17"/>
  <c r="X57" i="17"/>
  <c r="Y57" i="17"/>
  <c r="AB57" i="17"/>
  <c r="AA56" i="17"/>
  <c r="Y56" i="17"/>
  <c r="X56" i="17"/>
  <c r="AB56" i="17"/>
  <c r="Z56" i="17"/>
  <c r="Y88" i="17"/>
  <c r="AA88" i="17"/>
  <c r="Z88" i="17"/>
  <c r="X88" i="17"/>
  <c r="AB88" i="17"/>
  <c r="M43" i="14"/>
  <c r="L43" i="14"/>
  <c r="R43" i="14"/>
  <c r="Q43" i="14"/>
  <c r="X40" i="18"/>
  <c r="AA40" i="18"/>
  <c r="AB40" i="18"/>
  <c r="Z40" i="18"/>
  <c r="Y40" i="18"/>
  <c r="Z59" i="18"/>
  <c r="X59" i="18"/>
  <c r="AA59" i="18"/>
  <c r="AB59" i="18"/>
  <c r="Y59" i="18"/>
  <c r="X55" i="18"/>
  <c r="AB55" i="18"/>
  <c r="Y55" i="18"/>
  <c r="AA55" i="18"/>
  <c r="Z55" i="18"/>
  <c r="Y34" i="18"/>
  <c r="X34" i="18"/>
  <c r="AA34" i="18"/>
  <c r="Z34" i="18"/>
  <c r="AB34" i="18"/>
  <c r="AB35" i="18"/>
  <c r="X35" i="18"/>
  <c r="Y35" i="18"/>
  <c r="Z35" i="18"/>
  <c r="AA35" i="18"/>
  <c r="AB22" i="18"/>
  <c r="X22" i="18"/>
  <c r="Z22" i="18"/>
  <c r="AA22" i="18"/>
  <c r="Y22" i="18"/>
  <c r="Z51" i="18"/>
  <c r="AA51" i="18"/>
  <c r="AB51" i="18"/>
  <c r="Y51" i="18"/>
  <c r="X51" i="18"/>
  <c r="AB27" i="18"/>
  <c r="X27" i="18"/>
  <c r="AA27" i="18"/>
  <c r="Y27" i="18"/>
  <c r="Z27" i="18"/>
  <c r="AB69" i="18"/>
  <c r="X69" i="18"/>
  <c r="AA69" i="18"/>
  <c r="Z69" i="18"/>
  <c r="Y69" i="18"/>
  <c r="M50" i="14"/>
  <c r="R50" i="14"/>
  <c r="L50" i="14"/>
  <c r="Q50" i="14"/>
  <c r="H15" i="14"/>
  <c r="D10" i="14"/>
  <c r="H10" i="14" s="1"/>
  <c r="Y53" i="17"/>
  <c r="AA53" i="17"/>
  <c r="Z53" i="17"/>
  <c r="AB53" i="17"/>
  <c r="X53" i="17"/>
  <c r="AB18" i="17"/>
  <c r="Z18" i="17"/>
  <c r="AA18" i="17"/>
  <c r="Y18" i="17"/>
  <c r="X18" i="17"/>
  <c r="AA90" i="17"/>
  <c r="AB90" i="17"/>
  <c r="Y90" i="17"/>
  <c r="Z90" i="17"/>
  <c r="X90" i="17"/>
  <c r="Y4" i="17"/>
  <c r="AA4" i="17"/>
  <c r="Z4" i="17"/>
  <c r="AB4" i="17"/>
  <c r="X4" i="17"/>
  <c r="X85" i="17"/>
  <c r="AB85" i="17"/>
  <c r="Z85" i="17"/>
  <c r="AA85" i="17"/>
  <c r="Y85" i="17"/>
  <c r="Z21" i="17"/>
  <c r="AA21" i="17"/>
  <c r="Y21" i="17"/>
  <c r="X21" i="17"/>
  <c r="AB21" i="17"/>
  <c r="Y9" i="17"/>
  <c r="Z9" i="17"/>
  <c r="AB9" i="17"/>
  <c r="X9" i="17"/>
  <c r="AA9" i="17"/>
  <c r="AB12" i="17"/>
  <c r="Y12" i="17"/>
  <c r="Z12" i="17"/>
  <c r="X12" i="17"/>
  <c r="AA12" i="17"/>
  <c r="AB82" i="17"/>
  <c r="Z82" i="17"/>
  <c r="Y82" i="17"/>
  <c r="X82" i="17"/>
  <c r="AA82" i="17"/>
  <c r="Y47" i="17"/>
  <c r="AA47" i="17"/>
  <c r="Z47" i="17"/>
  <c r="AB47" i="17"/>
  <c r="X47" i="17"/>
  <c r="Z42" i="17"/>
  <c r="AB42" i="17"/>
  <c r="Y42" i="17"/>
  <c r="X42" i="17"/>
  <c r="AA42" i="17"/>
  <c r="Y63" i="17"/>
  <c r="AB63" i="17"/>
  <c r="AA63" i="17"/>
  <c r="Z63" i="17"/>
  <c r="X63" i="17"/>
  <c r="L57" i="14"/>
  <c r="M57" i="14"/>
  <c r="Q57" i="14"/>
  <c r="R57" i="14"/>
  <c r="AA67" i="18"/>
  <c r="X67" i="18"/>
  <c r="Y67" i="18"/>
  <c r="Z67" i="18"/>
  <c r="AB67" i="18"/>
  <c r="X64" i="18"/>
  <c r="Z64" i="18"/>
  <c r="AA64" i="18"/>
  <c r="Y64" i="18"/>
  <c r="AB64" i="18"/>
  <c r="Z38" i="18"/>
  <c r="AA38" i="18"/>
  <c r="Y38" i="18"/>
  <c r="AB38" i="18"/>
  <c r="X38" i="18"/>
  <c r="Y15" i="18"/>
  <c r="AA15" i="18"/>
  <c r="Z15" i="18"/>
  <c r="X15" i="18"/>
  <c r="AB15" i="18"/>
  <c r="AB4" i="18"/>
  <c r="AA4" i="18"/>
  <c r="Z4" i="18"/>
  <c r="X4" i="18"/>
  <c r="Y4" i="18"/>
  <c r="Y70" i="18"/>
  <c r="AB70" i="18"/>
  <c r="AA70" i="18"/>
  <c r="Z70" i="18"/>
  <c r="X70" i="18"/>
  <c r="AB71" i="18"/>
  <c r="Z71" i="18"/>
  <c r="X71" i="18"/>
  <c r="Y71" i="18"/>
  <c r="AA71" i="18"/>
  <c r="Z16" i="18"/>
  <c r="AA16" i="18"/>
  <c r="X16" i="18"/>
  <c r="AB16" i="18"/>
  <c r="Y16" i="18"/>
  <c r="AB33" i="18"/>
  <c r="AA33" i="18"/>
  <c r="Y33" i="18"/>
  <c r="Z33" i="18"/>
  <c r="X33" i="18"/>
  <c r="H11" i="14"/>
  <c r="L45" i="14"/>
  <c r="M45" i="14"/>
  <c r="R45" i="14"/>
  <c r="Q45" i="14"/>
  <c r="H14" i="14"/>
  <c r="H9" i="14"/>
  <c r="Z55" i="17"/>
  <c r="X55" i="17"/>
  <c r="AA55" i="17"/>
  <c r="AB55" i="17"/>
  <c r="Y55" i="17"/>
  <c r="X35" i="17"/>
  <c r="AB35" i="17"/>
  <c r="AA35" i="17"/>
  <c r="Z35" i="17"/>
  <c r="Y35" i="17"/>
  <c r="X84" i="17"/>
  <c r="Y84" i="17"/>
  <c r="AA84" i="17"/>
  <c r="Z84" i="17"/>
  <c r="AB84" i="17"/>
  <c r="AA71" i="17"/>
  <c r="Y71" i="17"/>
  <c r="X71" i="17"/>
  <c r="Z71" i="17"/>
  <c r="AB71" i="17"/>
  <c r="Y14" i="17"/>
  <c r="AA14" i="17"/>
  <c r="X14" i="17"/>
  <c r="AB14" i="17"/>
  <c r="Z14" i="17"/>
  <c r="AA50" i="17"/>
  <c r="Y50" i="17"/>
  <c r="AB50" i="17"/>
  <c r="Z50" i="17"/>
  <c r="X50" i="17"/>
  <c r="Z61" i="17"/>
  <c r="AA61" i="17"/>
  <c r="AB61" i="17"/>
  <c r="Y61" i="17"/>
  <c r="X61" i="17"/>
  <c r="X7" i="17"/>
  <c r="AA7" i="17"/>
  <c r="AB7" i="17"/>
  <c r="Y7" i="17"/>
  <c r="Z7" i="17"/>
  <c r="AA3" i="17"/>
  <c r="Z3" i="17"/>
  <c r="Y3" i="17"/>
  <c r="X3" i="17"/>
  <c r="AB3" i="17"/>
  <c r="Z89" i="17"/>
  <c r="X89" i="17"/>
  <c r="AA89" i="17"/>
  <c r="Y89" i="17"/>
  <c r="AB89" i="17"/>
  <c r="AB13" i="17"/>
  <c r="X13" i="17"/>
  <c r="Z13" i="17"/>
  <c r="AA13" i="17"/>
  <c r="Y13" i="17"/>
  <c r="X33" i="17"/>
  <c r="AA33" i="17"/>
  <c r="Y33" i="17"/>
  <c r="AB33" i="17"/>
  <c r="Z33" i="17"/>
  <c r="M40" i="14"/>
  <c r="L40" i="14"/>
  <c r="R40" i="14"/>
  <c r="Q40" i="14"/>
  <c r="Y74" i="18"/>
  <c r="X74" i="18"/>
  <c r="Z74" i="18"/>
  <c r="AB74" i="18"/>
  <c r="AA74" i="18"/>
  <c r="AA56" i="18"/>
  <c r="AB56" i="18"/>
  <c r="X56" i="18"/>
  <c r="Z56" i="18"/>
  <c r="Y56" i="18"/>
  <c r="Y21" i="18"/>
  <c r="X21" i="18"/>
  <c r="Z21" i="18"/>
  <c r="AA21" i="18"/>
  <c r="AB21" i="18"/>
  <c r="AB45" i="18"/>
  <c r="AA45" i="18"/>
  <c r="Z45" i="18"/>
  <c r="X45" i="18"/>
  <c r="Y45" i="18"/>
  <c r="Y5" i="18"/>
  <c r="Z5" i="18"/>
  <c r="AB5" i="18"/>
  <c r="X5" i="18"/>
  <c r="AA5" i="18"/>
  <c r="X37" i="18"/>
  <c r="Y37" i="18"/>
  <c r="AA37" i="18"/>
  <c r="Z37" i="18"/>
  <c r="AB37" i="18"/>
  <c r="Y63" i="18"/>
  <c r="X63" i="18"/>
  <c r="AA63" i="18"/>
  <c r="Z63" i="18"/>
  <c r="AB63" i="18"/>
  <c r="X13" i="18"/>
  <c r="Y13" i="18"/>
  <c r="AB13" i="18"/>
  <c r="Z13" i="18"/>
  <c r="AA13" i="18"/>
  <c r="X73" i="18"/>
  <c r="Y73" i="18"/>
  <c r="AB73" i="18"/>
  <c r="AA73" i="18"/>
  <c r="Z73" i="18"/>
  <c r="Y12" i="18"/>
  <c r="X12" i="18"/>
  <c r="AB12" i="18"/>
  <c r="Z12" i="18"/>
  <c r="AA12" i="18"/>
  <c r="Q25" i="14"/>
  <c r="L25" i="14"/>
  <c r="M25" i="14"/>
  <c r="R25" i="14"/>
  <c r="M51" i="14"/>
  <c r="R51" i="14"/>
  <c r="Q51" i="14"/>
  <c r="L51" i="14"/>
  <c r="M53" i="14"/>
  <c r="L53" i="14"/>
  <c r="Q53" i="14"/>
  <c r="R53" i="14"/>
  <c r="H8" i="14"/>
  <c r="AF23" i="17"/>
  <c r="AH23" i="17" s="1"/>
  <c r="AB74" i="17"/>
  <c r="Z74" i="17"/>
  <c r="AA74" i="17"/>
  <c r="X74" i="17"/>
  <c r="Y74" i="17"/>
  <c r="Y38" i="17"/>
  <c r="Z38" i="17"/>
  <c r="AB38" i="17"/>
  <c r="AA38" i="17"/>
  <c r="X38" i="17"/>
  <c r="X51" i="17"/>
  <c r="Z51" i="17"/>
  <c r="AB51" i="17"/>
  <c r="AA51" i="17"/>
  <c r="Y51" i="17"/>
  <c r="Z48" i="17"/>
  <c r="Y48" i="17"/>
  <c r="AA48" i="17"/>
  <c r="X48" i="17"/>
  <c r="AB48" i="17"/>
  <c r="Y30" i="17"/>
  <c r="AB30" i="17"/>
  <c r="AA30" i="17"/>
  <c r="Z30" i="17"/>
  <c r="X30" i="17"/>
  <c r="AB15" i="17"/>
  <c r="Y15" i="17"/>
  <c r="Z15" i="17"/>
  <c r="AA15" i="17"/>
  <c r="X15" i="17"/>
  <c r="AA16" i="17"/>
  <c r="Z16" i="17"/>
  <c r="AB16" i="17"/>
  <c r="Y16" i="17"/>
  <c r="X16" i="17"/>
  <c r="Y69" i="17"/>
  <c r="Z69" i="17"/>
  <c r="AA69" i="17"/>
  <c r="X69" i="17"/>
  <c r="AB69" i="17"/>
  <c r="AB19" i="17"/>
  <c r="Z19" i="17"/>
  <c r="AA19" i="17"/>
  <c r="X19" i="17"/>
  <c r="Y19" i="17"/>
  <c r="AB29" i="17"/>
  <c r="X29" i="17"/>
  <c r="Z29" i="17"/>
  <c r="AA29" i="17"/>
  <c r="Y29" i="17"/>
  <c r="AA20" i="17"/>
  <c r="Z20" i="17"/>
  <c r="Y20" i="17"/>
  <c r="X20" i="17"/>
  <c r="AB20" i="17"/>
  <c r="Q55" i="14"/>
  <c r="L55" i="14"/>
  <c r="R55" i="14"/>
  <c r="M55" i="14"/>
  <c r="Y32" i="18"/>
  <c r="X32" i="18"/>
  <c r="AA32" i="18"/>
  <c r="Z32" i="18"/>
  <c r="AB32" i="18"/>
  <c r="Y61" i="18"/>
  <c r="Z61" i="18"/>
  <c r="X61" i="18"/>
  <c r="AB61" i="18"/>
  <c r="AA61" i="18"/>
  <c r="Z48" i="18"/>
  <c r="X48" i="18"/>
  <c r="AA48" i="18"/>
  <c r="Y48" i="18"/>
  <c r="AB48" i="18"/>
  <c r="X24" i="18"/>
  <c r="AA24" i="18"/>
  <c r="Z24" i="18"/>
  <c r="AB24" i="18"/>
  <c r="Y24" i="18"/>
  <c r="AA76" i="18"/>
  <c r="X76" i="18"/>
  <c r="Z76" i="18"/>
  <c r="AB76" i="18"/>
  <c r="Y76" i="18"/>
  <c r="Z31" i="18"/>
  <c r="AB31" i="18"/>
  <c r="X31" i="18"/>
  <c r="AA31" i="18"/>
  <c r="Y31" i="18"/>
  <c r="Z18" i="18"/>
  <c r="AB18" i="18"/>
  <c r="X18" i="18"/>
  <c r="Y18" i="18"/>
  <c r="AA18" i="18"/>
  <c r="AB75" i="18"/>
  <c r="X75" i="18"/>
  <c r="Z75" i="18"/>
  <c r="AA75" i="18"/>
  <c r="Y75" i="18"/>
  <c r="Z30" i="18"/>
  <c r="AB30" i="18"/>
  <c r="Y30" i="18"/>
  <c r="X30" i="18"/>
  <c r="AA30" i="18"/>
  <c r="AB52" i="18"/>
  <c r="Z52" i="18"/>
  <c r="AA52" i="18"/>
  <c r="X52" i="18"/>
  <c r="Y52" i="18"/>
  <c r="L48" i="14"/>
  <c r="Q48" i="14"/>
  <c r="R48" i="14"/>
  <c r="M48" i="14"/>
  <c r="R47" i="14"/>
  <c r="M47" i="14"/>
  <c r="L47" i="14"/>
  <c r="Q47" i="14"/>
  <c r="AB64" i="17"/>
  <c r="X64" i="17"/>
  <c r="AA64" i="17"/>
  <c r="Z64" i="17"/>
  <c r="Y64" i="17"/>
  <c r="Z40" i="17"/>
  <c r="AA40" i="17"/>
  <c r="Y40" i="17"/>
  <c r="X40" i="17"/>
  <c r="AB40" i="17"/>
  <c r="Y45" i="17"/>
  <c r="X45" i="17"/>
  <c r="AB45" i="17"/>
  <c r="Z45" i="17"/>
  <c r="AA45" i="17"/>
  <c r="AB43" i="17"/>
  <c r="Z43" i="17"/>
  <c r="Y43" i="17"/>
  <c r="X43" i="17"/>
  <c r="AA43" i="17"/>
  <c r="Y17" i="17"/>
  <c r="Z17" i="17"/>
  <c r="AA17" i="17"/>
  <c r="X17" i="17"/>
  <c r="AB17" i="17"/>
  <c r="Y75" i="17"/>
  <c r="Z75" i="17"/>
  <c r="AA75" i="17"/>
  <c r="AB75" i="17"/>
  <c r="X75" i="17"/>
  <c r="Y36" i="17"/>
  <c r="AB36" i="17"/>
  <c r="X36" i="17"/>
  <c r="Z36" i="17"/>
  <c r="AA36" i="17"/>
  <c r="AB60" i="17"/>
  <c r="Z60" i="17"/>
  <c r="X60" i="17"/>
  <c r="AA60" i="17"/>
  <c r="Y60" i="17"/>
  <c r="X31" i="17"/>
  <c r="Z31" i="17"/>
  <c r="AB31" i="17"/>
  <c r="AA31" i="17"/>
  <c r="Y31" i="17"/>
  <c r="AB34" i="17"/>
  <c r="AA34" i="17"/>
  <c r="Y34" i="17"/>
  <c r="Z34" i="17"/>
  <c r="X34" i="17"/>
  <c r="AA58" i="17"/>
  <c r="X58" i="17"/>
  <c r="AB58" i="17"/>
  <c r="Y58" i="17"/>
  <c r="Z58" i="17"/>
  <c r="L22" i="14"/>
  <c r="R22" i="14"/>
  <c r="M22" i="14"/>
  <c r="Q22" i="14"/>
  <c r="X78" i="18"/>
  <c r="AA78" i="18"/>
  <c r="Z78" i="18"/>
  <c r="Y78" i="18"/>
  <c r="AB78" i="18"/>
  <c r="Y41" i="18"/>
  <c r="X41" i="18"/>
  <c r="AB41" i="18"/>
  <c r="AA41" i="18"/>
  <c r="Z41" i="18"/>
  <c r="X44" i="18"/>
  <c r="Z44" i="18"/>
  <c r="Y44" i="18"/>
  <c r="AA44" i="18"/>
  <c r="AB44" i="18"/>
  <c r="AA29" i="18"/>
  <c r="AB29" i="18"/>
  <c r="X29" i="18"/>
  <c r="Z29" i="18"/>
  <c r="Y29" i="18"/>
  <c r="Y26" i="18"/>
  <c r="Z26" i="18"/>
  <c r="AB26" i="18"/>
  <c r="X26" i="18"/>
  <c r="AA26" i="18"/>
  <c r="Y47" i="18"/>
  <c r="AA47" i="18"/>
  <c r="X47" i="18"/>
  <c r="AB47" i="18"/>
  <c r="Z47" i="18"/>
  <c r="AF22" i="14"/>
  <c r="H13" i="14"/>
  <c r="AF11" i="14"/>
  <c r="R37" i="14"/>
  <c r="M37" i="14"/>
  <c r="Q37" i="14"/>
  <c r="L37" i="14"/>
  <c r="Q46" i="14"/>
  <c r="M46" i="14"/>
  <c r="L46" i="14"/>
  <c r="R46" i="14"/>
  <c r="AB28" i="17"/>
  <c r="X28" i="17"/>
  <c r="AA28" i="17"/>
  <c r="Z28" i="17"/>
  <c r="Y28" i="17"/>
  <c r="AA25" i="17"/>
  <c r="Z25" i="17"/>
  <c r="X25" i="17"/>
  <c r="Y25" i="17"/>
  <c r="AB25" i="17"/>
  <c r="Z26" i="17"/>
  <c r="Y26" i="17"/>
  <c r="AB26" i="17"/>
  <c r="X26" i="17"/>
  <c r="AA26" i="17"/>
  <c r="AB86" i="17"/>
  <c r="Z86" i="17"/>
  <c r="X86" i="17"/>
  <c r="AA86" i="17"/>
  <c r="Y86" i="17"/>
  <c r="Z59" i="17"/>
  <c r="Y59" i="17"/>
  <c r="AA59" i="17"/>
  <c r="AB59" i="17"/>
  <c r="X59" i="17"/>
  <c r="AA6" i="17"/>
  <c r="Z6" i="17"/>
  <c r="X6" i="17"/>
  <c r="Y6" i="17"/>
  <c r="AB6" i="17"/>
  <c r="AA49" i="17"/>
  <c r="AB49" i="17"/>
  <c r="X49" i="17"/>
  <c r="Z49" i="17"/>
  <c r="Y49" i="17"/>
  <c r="Z65" i="17"/>
  <c r="AB65" i="17"/>
  <c r="X65" i="17"/>
  <c r="Y65" i="17"/>
  <c r="AA65" i="17"/>
  <c r="Z39" i="17"/>
  <c r="X39" i="17"/>
  <c r="AA39" i="17"/>
  <c r="Y39" i="17"/>
  <c r="AB39" i="17"/>
  <c r="Y22" i="17"/>
  <c r="X22" i="17"/>
  <c r="AB22" i="17"/>
  <c r="AA22" i="17"/>
  <c r="Z22" i="17"/>
  <c r="Y92" i="17"/>
  <c r="AA92" i="17"/>
  <c r="Z92" i="17"/>
  <c r="X92" i="17"/>
  <c r="AB92" i="17"/>
  <c r="Q44" i="14"/>
  <c r="M44" i="14"/>
  <c r="L44" i="14"/>
  <c r="R44" i="14"/>
  <c r="AB8" i="18"/>
  <c r="Z8" i="18"/>
  <c r="Y8" i="18"/>
  <c r="X8" i="18"/>
  <c r="AA8" i="18"/>
  <c r="Z58" i="18"/>
  <c r="AA58" i="18"/>
  <c r="AB58" i="18"/>
  <c r="X58" i="18"/>
  <c r="Y58" i="18"/>
  <c r="AA3" i="18"/>
  <c r="Z3" i="18"/>
  <c r="Y3" i="18"/>
  <c r="X3" i="18"/>
  <c r="AB3" i="18"/>
  <c r="Y25" i="18"/>
  <c r="X25" i="18"/>
  <c r="AB25" i="18"/>
  <c r="AA25" i="18"/>
  <c r="Z25" i="18"/>
  <c r="Z57" i="18"/>
  <c r="AB57" i="18"/>
  <c r="Y57" i="18"/>
  <c r="X57" i="18"/>
  <c r="AA57" i="18"/>
  <c r="Y72" i="18"/>
  <c r="AA72" i="18"/>
  <c r="X72" i="18"/>
  <c r="AB72" i="18"/>
  <c r="Z72" i="18"/>
  <c r="AA62" i="18"/>
  <c r="X62" i="18"/>
  <c r="AB62" i="18"/>
  <c r="Y62" i="18"/>
  <c r="Z62" i="18"/>
  <c r="AB36" i="18"/>
  <c r="Y36" i="18"/>
  <c r="Z36" i="18"/>
  <c r="AA36" i="18"/>
  <c r="X36" i="18"/>
  <c r="AA60" i="18"/>
  <c r="Z60" i="18"/>
  <c r="AB60" i="18"/>
  <c r="X60" i="18"/>
  <c r="Y60" i="18"/>
  <c r="AA6" i="18"/>
  <c r="Y6" i="18"/>
  <c r="Z6" i="18"/>
  <c r="AB6" i="18"/>
  <c r="X6" i="18"/>
  <c r="R39" i="14"/>
  <c r="Q39" i="14"/>
  <c r="L39" i="14"/>
  <c r="M39" i="14"/>
  <c r="D28" i="1"/>
  <c r="AH23" i="16"/>
  <c r="C27" i="15"/>
  <c r="B22" i="14"/>
  <c r="D38" i="1"/>
  <c r="AC2" i="16" a="1"/>
  <c r="D29" i="1"/>
  <c r="C37" i="1"/>
  <c r="D37" i="1" s="1"/>
  <c r="C36" i="1"/>
  <c r="D36" i="1" s="1"/>
  <c r="C28" i="15"/>
  <c r="B23" i="14"/>
  <c r="C29" i="15"/>
  <c r="B24" i="14"/>
  <c r="C30" i="15"/>
  <c r="B25" i="14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H46" i="15"/>
  <c r="I46" i="15"/>
  <c r="I45" i="15"/>
  <c r="H45" i="15"/>
  <c r="I44" i="15"/>
  <c r="H44" i="15"/>
  <c r="H43" i="15"/>
  <c r="I43" i="15"/>
  <c r="H42" i="15"/>
  <c r="I42" i="15"/>
  <c r="I41" i="15"/>
  <c r="H41" i="15"/>
  <c r="H40" i="15"/>
  <c r="I40" i="15"/>
  <c r="H39" i="15"/>
  <c r="I39" i="15"/>
  <c r="H38" i="15"/>
  <c r="I38" i="15"/>
  <c r="I37" i="15"/>
  <c r="H37" i="15"/>
  <c r="I36" i="15"/>
  <c r="H36" i="15"/>
  <c r="H35" i="15"/>
  <c r="I35" i="15"/>
  <c r="I34" i="15"/>
  <c r="H34" i="15"/>
  <c r="H33" i="15"/>
  <c r="I33" i="15"/>
  <c r="H32" i="15"/>
  <c r="I32" i="15"/>
  <c r="I31" i="15"/>
  <c r="H31" i="15"/>
  <c r="F25" i="14"/>
  <c r="I30" i="15"/>
  <c r="H30" i="15"/>
  <c r="F24" i="14"/>
  <c r="I29" i="15"/>
  <c r="H29" i="15"/>
  <c r="F23" i="14"/>
  <c r="H28" i="15"/>
  <c r="I28" i="15"/>
  <c r="AC269" i="16"/>
  <c r="AC333" i="16"/>
  <c r="AC82" i="16"/>
  <c r="AC214" i="16"/>
  <c r="AC245" i="16"/>
  <c r="AC116" i="16"/>
  <c r="AC83" i="16"/>
  <c r="AC31" i="16"/>
  <c r="AC145" i="16"/>
  <c r="AC342" i="16"/>
  <c r="AC275" i="16"/>
  <c r="AC15" i="16"/>
  <c r="AC388" i="16"/>
  <c r="AC125" i="16"/>
  <c r="AC371" i="16"/>
  <c r="AC182" i="16"/>
  <c r="AC136" i="16"/>
  <c r="AC204" i="16"/>
  <c r="AC140" i="16"/>
  <c r="AC163" i="16"/>
  <c r="AC292" i="16"/>
  <c r="AC76" i="16"/>
  <c r="AC43" i="16"/>
  <c r="AC12" i="16"/>
  <c r="AC276" i="16"/>
  <c r="AC106" i="16"/>
  <c r="AC303" i="16"/>
  <c r="AC93" i="16"/>
  <c r="AC16" i="16"/>
  <c r="AC288" i="16"/>
  <c r="AC55" i="16"/>
  <c r="AC72" i="16"/>
  <c r="AC258" i="16"/>
  <c r="AC33" i="16"/>
  <c r="AC87" i="16"/>
  <c r="AC213" i="16"/>
  <c r="AC180" i="16"/>
  <c r="AC120" i="16"/>
  <c r="AC320" i="16"/>
  <c r="AC177" i="16"/>
  <c r="AC357" i="16"/>
  <c r="AC203" i="16"/>
  <c r="AC379" i="16"/>
  <c r="AC378" i="16"/>
  <c r="AC352" i="16"/>
  <c r="AC79" i="16"/>
  <c r="AC380" i="16"/>
  <c r="AC38" i="16"/>
  <c r="AC196" i="16"/>
  <c r="AC277" i="16"/>
  <c r="AC349" i="16"/>
  <c r="AC322" i="16"/>
  <c r="AC81" i="16"/>
  <c r="AC301" i="16"/>
  <c r="AC190" i="16"/>
  <c r="AC152" i="16"/>
  <c r="AC142" i="16"/>
  <c r="AC157" i="16"/>
  <c r="AC176" i="16"/>
  <c r="AC95" i="16"/>
  <c r="AC343" i="16"/>
  <c r="AC26" i="16"/>
  <c r="AC376" i="16"/>
  <c r="AC335" i="16"/>
  <c r="AC351" i="16"/>
  <c r="AC359" i="16"/>
  <c r="AC86" i="16"/>
  <c r="AC260" i="16"/>
  <c r="AC248" i="16"/>
  <c r="AC8" i="16"/>
  <c r="AC367" i="16"/>
  <c r="AC84" i="16"/>
  <c r="AC345" i="16"/>
  <c r="AC197" i="16"/>
  <c r="AC252" i="16"/>
  <c r="AC85" i="16"/>
  <c r="AC100" i="16"/>
  <c r="AC339" i="16"/>
  <c r="AC294" i="16"/>
  <c r="AC318" i="16"/>
  <c r="AC224" i="16"/>
  <c r="AC337" i="16"/>
  <c r="AC58" i="16"/>
  <c r="AC239" i="16"/>
  <c r="AC44" i="16"/>
  <c r="AC295" i="16"/>
  <c r="AC211" i="16"/>
  <c r="AC331" i="16"/>
  <c r="AC285" i="16"/>
  <c r="AC123" i="16"/>
  <c r="AC348" i="16"/>
  <c r="AC356" i="16"/>
  <c r="AC156" i="16"/>
  <c r="AC101" i="16"/>
  <c r="AC263" i="16"/>
  <c r="AC23" i="16"/>
  <c r="AC291" i="16"/>
  <c r="AC21" i="16"/>
  <c r="AC90" i="16"/>
  <c r="AC346" i="16"/>
  <c r="AC385" i="16"/>
  <c r="AC296" i="16"/>
  <c r="AC271" i="16"/>
  <c r="AC45" i="16"/>
  <c r="AC243" i="16"/>
  <c r="AC372" i="16"/>
  <c r="AC143" i="16"/>
  <c r="AC218" i="16"/>
  <c r="AC361" i="16"/>
  <c r="AC57" i="16"/>
  <c r="AC59" i="16"/>
  <c r="AC50" i="16"/>
  <c r="AC334" i="16"/>
  <c r="AC332" i="16"/>
  <c r="AC227" i="16"/>
  <c r="AC110" i="16"/>
  <c r="AC144" i="16"/>
  <c r="AC229" i="16"/>
  <c r="AC232" i="16"/>
  <c r="AC161" i="16"/>
  <c r="AC281" i="16"/>
  <c r="AC117" i="16"/>
  <c r="AC98" i="16"/>
  <c r="AC184" i="16"/>
  <c r="AC147" i="16"/>
  <c r="AC290" i="16"/>
  <c r="AC185" i="16"/>
  <c r="AC328" i="16"/>
  <c r="AC309" i="16"/>
  <c r="AC132" i="16"/>
  <c r="AC226" i="16"/>
  <c r="AC237" i="16"/>
  <c r="AC36" i="16"/>
  <c r="AC268" i="16"/>
  <c r="AC202" i="16"/>
  <c r="AC270" i="16"/>
  <c r="AC279" i="16"/>
  <c r="AC9" i="16"/>
  <c r="AC102" i="16"/>
  <c r="AC193" i="16"/>
  <c r="AC7" i="16"/>
  <c r="AC129" i="16"/>
  <c r="AC6" i="16"/>
  <c r="AC344" i="16"/>
  <c r="AC210" i="16"/>
  <c r="AC141" i="16"/>
  <c r="AC194" i="16"/>
  <c r="AC91" i="16"/>
  <c r="AC253" i="16"/>
  <c r="AC126" i="16"/>
  <c r="AC308" i="16"/>
  <c r="AC40" i="16"/>
  <c r="AC326" i="16"/>
  <c r="AC312" i="16"/>
  <c r="AC17" i="16"/>
  <c r="AC96" i="16"/>
  <c r="AC159" i="16"/>
  <c r="AC104" i="16"/>
  <c r="AC89" i="16"/>
  <c r="AC244" i="16"/>
  <c r="AC347" i="16"/>
  <c r="AC20" i="16"/>
  <c r="AC266" i="16"/>
  <c r="AC148" i="16"/>
  <c r="AC262" i="16"/>
  <c r="AC131" i="16"/>
  <c r="AC302" i="16"/>
  <c r="AC216" i="16"/>
  <c r="AC189" i="16"/>
  <c r="AC261" i="16"/>
  <c r="AC198" i="16"/>
  <c r="AC316" i="16"/>
  <c r="AC124" i="16"/>
  <c r="AC88" i="16"/>
  <c r="AC168" i="16"/>
  <c r="AC314" i="16"/>
  <c r="AC153" i="16"/>
  <c r="AC47" i="16"/>
  <c r="AC363" i="16"/>
  <c r="AC178" i="16"/>
  <c r="AC368" i="16"/>
  <c r="AC220" i="16"/>
  <c r="AC37" i="16"/>
  <c r="AC60" i="16"/>
  <c r="AC251" i="16"/>
  <c r="AC307" i="16"/>
  <c r="AC313" i="16"/>
  <c r="AC373" i="16"/>
  <c r="AC246" i="16"/>
  <c r="AC278" i="16"/>
  <c r="AC259" i="16"/>
  <c r="AC170" i="16"/>
  <c r="AC2" i="16"/>
  <c r="AC272" i="16"/>
  <c r="AC119" i="16"/>
  <c r="AC255" i="16"/>
  <c r="AC150" i="16"/>
  <c r="AC99" i="16"/>
  <c r="AC353" i="16"/>
  <c r="AC249" i="16"/>
  <c r="AC225" i="16"/>
  <c r="AC114" i="16"/>
  <c r="AC381" i="16"/>
  <c r="AC155" i="16"/>
  <c r="AC228" i="16"/>
  <c r="AC29" i="16"/>
  <c r="AC254" i="16"/>
  <c r="AC171" i="16"/>
  <c r="AC121" i="16"/>
  <c r="AC109" i="16"/>
  <c r="AC369" i="16"/>
  <c r="AC257" i="16"/>
  <c r="AC223" i="16"/>
  <c r="AC13" i="16"/>
  <c r="AC128" i="16"/>
  <c r="AC350" i="16"/>
  <c r="AC355" i="16"/>
  <c r="AC67" i="16"/>
  <c r="AC364" i="16"/>
  <c r="AC68" i="16"/>
  <c r="AC327" i="16"/>
  <c r="AC158" i="16"/>
  <c r="AC78" i="16"/>
  <c r="AC166" i="16"/>
  <c r="AC127" i="16"/>
  <c r="AC115" i="16"/>
  <c r="AC360" i="16"/>
  <c r="AC52" i="16"/>
  <c r="AC238" i="16"/>
  <c r="AC233" i="16"/>
  <c r="AC317" i="16"/>
  <c r="AC298" i="16"/>
  <c r="AC105" i="16"/>
  <c r="AC235" i="16"/>
  <c r="AC56" i="16"/>
  <c r="AC358" i="16"/>
  <c r="AC199" i="16"/>
  <c r="AC28" i="16"/>
  <c r="AC188" i="16"/>
  <c r="AC282" i="16"/>
  <c r="AC173" i="16"/>
  <c r="AC63" i="16"/>
  <c r="AC65" i="16"/>
  <c r="AC42" i="16"/>
  <c r="AC64" i="16"/>
  <c r="AC122" i="16"/>
  <c r="AC48" i="16"/>
  <c r="AC160" i="16"/>
  <c r="AC66" i="16"/>
  <c r="AC179" i="16"/>
  <c r="AC338" i="16"/>
  <c r="AC324" i="16"/>
  <c r="AC18" i="16"/>
  <c r="AC283" i="16"/>
  <c r="AC172" i="16"/>
  <c r="AC286" i="16"/>
  <c r="AC311" i="16"/>
  <c r="AC113" i="16"/>
  <c r="AC205" i="16"/>
  <c r="AC206" i="16"/>
  <c r="AC387" i="16"/>
  <c r="AC164" i="16"/>
  <c r="AC362" i="16"/>
  <c r="AC92" i="16"/>
  <c r="AC236" i="16"/>
  <c r="AC41" i="16"/>
  <c r="AC384" i="16"/>
  <c r="AC284" i="16"/>
  <c r="AC75" i="16"/>
  <c r="AC103" i="16"/>
  <c r="AC306" i="16"/>
  <c r="AC53" i="16"/>
  <c r="AC61" i="16"/>
  <c r="AC187" i="16"/>
  <c r="AC386" i="16"/>
  <c r="AC377" i="16"/>
  <c r="AC51" i="16"/>
  <c r="AC321" i="16"/>
  <c r="AC94" i="16"/>
  <c r="AC77" i="16"/>
  <c r="AC374" i="16"/>
  <c r="AC323" i="16"/>
  <c r="AC108" i="16"/>
  <c r="AC5" i="16"/>
  <c r="AC297" i="16"/>
  <c r="AC35" i="16"/>
  <c r="AC250" i="16"/>
  <c r="AC325" i="16"/>
  <c r="AC73" i="16"/>
  <c r="AC215" i="16"/>
  <c r="AC274" i="16"/>
  <c r="AC80" i="16"/>
  <c r="AC30" i="16"/>
  <c r="AC221" i="16"/>
  <c r="AC241" i="16"/>
  <c r="AC181" i="16"/>
  <c r="AC19" i="16"/>
  <c r="AC329" i="16"/>
  <c r="AC69" i="16"/>
  <c r="AC135" i="16"/>
  <c r="AC111" i="16"/>
  <c r="AC27" i="16"/>
  <c r="AC39" i="16"/>
  <c r="AC97" i="16"/>
  <c r="AC138" i="16"/>
  <c r="AC375" i="16"/>
  <c r="AC169" i="16"/>
  <c r="AC22" i="16"/>
  <c r="AC365" i="16"/>
  <c r="AC192" i="16"/>
  <c r="AC70" i="16"/>
  <c r="AC366" i="16"/>
  <c r="AC183" i="16"/>
  <c r="AC11" i="16"/>
  <c r="AC74" i="16"/>
  <c r="AC207" i="16"/>
  <c r="AC139" i="16"/>
  <c r="AC315" i="16"/>
  <c r="AC174" i="16"/>
  <c r="AC256" i="16"/>
  <c r="AC10" i="16"/>
  <c r="AC14" i="16"/>
  <c r="AC265" i="16"/>
  <c r="AC137" i="16"/>
  <c r="AC107" i="16"/>
  <c r="AC175" i="16"/>
  <c r="AC154" i="16"/>
  <c r="AC267" i="16"/>
  <c r="AC217" i="16"/>
  <c r="AC341" i="16"/>
  <c r="AC299" i="16"/>
  <c r="AC200" i="16"/>
  <c r="AC34" i="16"/>
  <c r="AC305" i="16"/>
  <c r="AC304" i="16"/>
  <c r="AC32" i="16"/>
  <c r="AC230" i="16"/>
  <c r="AC330" i="16"/>
  <c r="AC289" i="16"/>
  <c r="AC146" i="16"/>
  <c r="AC231" i="16"/>
  <c r="AC340" i="16"/>
  <c r="AC280" i="16"/>
  <c r="AC222" i="16"/>
  <c r="AC112" i="16"/>
  <c r="AC71" i="16"/>
  <c r="AC219" i="16"/>
  <c r="AC24" i="16"/>
  <c r="AC240" i="16"/>
  <c r="AC62" i="16"/>
  <c r="AC49" i="16"/>
  <c r="AC370" i="16"/>
  <c r="AC242" i="16"/>
  <c r="AC293" i="16"/>
  <c r="AC209" i="16"/>
  <c r="AC151" i="16"/>
  <c r="AC46" i="16"/>
  <c r="AC165" i="16"/>
  <c r="AC167" i="16"/>
  <c r="AC310" i="16"/>
  <c r="AC383" i="16"/>
  <c r="AC162" i="16"/>
  <c r="AC273" i="16"/>
  <c r="AC354" i="16"/>
  <c r="AC247" i="16"/>
  <c r="AC264" i="16"/>
  <c r="AC195" i="16"/>
  <c r="AC133" i="16"/>
  <c r="AC300" i="16"/>
  <c r="AC3" i="16"/>
  <c r="AC191" i="16"/>
  <c r="AC186" i="16"/>
  <c r="AC134" i="16"/>
  <c r="AC319" i="16"/>
  <c r="AC149" i="16"/>
  <c r="AC25" i="16"/>
  <c r="AC4" i="16"/>
  <c r="AC118" i="16"/>
  <c r="AC336" i="16"/>
  <c r="AC212" i="16"/>
  <c r="AC287" i="16"/>
  <c r="AC201" i="16"/>
  <c r="AC208" i="16"/>
  <c r="AC382" i="16"/>
  <c r="AC234" i="16"/>
  <c r="AC54" i="16"/>
  <c r="AC130" i="16"/>
  <c r="F22" i="14"/>
  <c r="H27" i="15"/>
  <c r="I27" i="15"/>
  <c r="AJ23" i="16"/>
  <c r="V6" i="18"/>
  <c r="V60" i="18"/>
  <c r="V36" i="18"/>
  <c r="V62" i="18"/>
  <c r="V72" i="18"/>
  <c r="V57" i="18"/>
  <c r="V25" i="18"/>
  <c r="V3" i="18"/>
  <c r="V58" i="18"/>
  <c r="V8" i="18"/>
  <c r="V92" i="17"/>
  <c r="V22" i="17"/>
  <c r="V39" i="17"/>
  <c r="V65" i="17"/>
  <c r="V49" i="17"/>
  <c r="V6" i="17"/>
  <c r="V59" i="17"/>
  <c r="V86" i="17"/>
  <c r="V26" i="17"/>
  <c r="V25" i="17"/>
  <c r="V28" i="17"/>
  <c r="AH11" i="14"/>
  <c r="K11" i="14"/>
  <c r="AH22" i="14"/>
  <c r="V47" i="18"/>
  <c r="V26" i="18"/>
  <c r="V29" i="18"/>
  <c r="V44" i="18"/>
  <c r="V41" i="18"/>
  <c r="V78" i="18"/>
  <c r="V58" i="17"/>
  <c r="V34" i="17"/>
  <c r="V31" i="17"/>
  <c r="V60" i="17"/>
  <c r="V36" i="17"/>
  <c r="V75" i="17"/>
  <c r="V17" i="17"/>
  <c r="V43" i="17"/>
  <c r="V45" i="17"/>
  <c r="V40" i="17"/>
  <c r="V64" i="17"/>
  <c r="V52" i="18"/>
  <c r="V30" i="18"/>
  <c r="V75" i="18"/>
  <c r="V18" i="18"/>
  <c r="V31" i="18"/>
  <c r="V76" i="18"/>
  <c r="V24" i="18"/>
  <c r="V48" i="18"/>
  <c r="V61" i="18"/>
  <c r="V32" i="18"/>
  <c r="V20" i="17"/>
  <c r="V29" i="17"/>
  <c r="V19" i="17"/>
  <c r="V69" i="17"/>
  <c r="V16" i="17"/>
  <c r="V15" i="17"/>
  <c r="V30" i="17"/>
  <c r="V48" i="17"/>
  <c r="V51" i="17"/>
  <c r="V38" i="17"/>
  <c r="V74" i="17"/>
  <c r="AL23" i="17"/>
  <c r="AJ23" i="17"/>
  <c r="K6" i="14"/>
  <c r="V12" i="18"/>
  <c r="V73" i="18"/>
  <c r="V13" i="18"/>
  <c r="V63" i="18"/>
  <c r="V37" i="18"/>
  <c r="V5" i="18"/>
  <c r="V45" i="18"/>
  <c r="V21" i="18"/>
  <c r="V56" i="18"/>
  <c r="V74" i="18"/>
  <c r="V33" i="17"/>
  <c r="V13" i="17"/>
  <c r="V89" i="17"/>
  <c r="V3" i="17"/>
  <c r="V7" i="17"/>
  <c r="V61" i="17"/>
  <c r="V50" i="17"/>
  <c r="V14" i="17"/>
  <c r="V71" i="17"/>
  <c r="V84" i="17"/>
  <c r="V35" i="17"/>
  <c r="V55" i="17"/>
  <c r="K7" i="14"/>
  <c r="K12" i="14"/>
  <c r="K9" i="14"/>
  <c r="V33" i="18"/>
  <c r="V16" i="18"/>
  <c r="V71" i="18"/>
  <c r="V70" i="18"/>
  <c r="V4" i="18"/>
  <c r="V15" i="18"/>
  <c r="V38" i="18"/>
  <c r="V64" i="18"/>
  <c r="V67" i="18"/>
  <c r="V63" i="17"/>
  <c r="V42" i="17"/>
  <c r="V47" i="17"/>
  <c r="V82" i="17"/>
  <c r="V12" i="17"/>
  <c r="V9" i="17"/>
  <c r="V21" i="17"/>
  <c r="V85" i="17"/>
  <c r="V4" i="17"/>
  <c r="V90" i="17"/>
  <c r="V18" i="17"/>
  <c r="V53" i="17"/>
  <c r="K8" i="14"/>
  <c r="K13" i="14"/>
  <c r="V69" i="18"/>
  <c r="V27" i="18"/>
  <c r="V51" i="18"/>
  <c r="V22" i="18"/>
  <c r="V35" i="18"/>
  <c r="V34" i="18"/>
  <c r="V55" i="18"/>
  <c r="V59" i="18"/>
  <c r="V40" i="18"/>
  <c r="V88" i="17"/>
  <c r="V56" i="17"/>
  <c r="V57" i="17"/>
  <c r="V80" i="17"/>
  <c r="V78" i="17"/>
  <c r="V10" i="17"/>
  <c r="V67" i="17"/>
  <c r="V91" i="17"/>
  <c r="V46" i="17"/>
  <c r="V23" i="17"/>
  <c r="V11" i="17"/>
  <c r="K10" i="14"/>
  <c r="K14" i="14"/>
  <c r="V39" i="18"/>
  <c r="F21" i="14"/>
  <c r="V9" i="18"/>
  <c r="V53" i="18"/>
  <c r="V79" i="18"/>
  <c r="V42" i="18"/>
  <c r="V65" i="18"/>
  <c r="V20" i="18"/>
  <c r="V19" i="18"/>
  <c r="V43" i="18"/>
  <c r="V23" i="18"/>
  <c r="V87" i="17"/>
  <c r="V72" i="17"/>
  <c r="V27" i="17"/>
  <c r="V76" i="17"/>
  <c r="V32" i="17"/>
  <c r="V62" i="17"/>
  <c r="V41" i="17"/>
  <c r="V44" i="17"/>
  <c r="V68" i="17"/>
  <c r="V52" i="17"/>
  <c r="V5" i="17"/>
  <c r="AJ23" i="15"/>
  <c r="AJ22" i="15"/>
  <c r="K15" i="14"/>
  <c r="V14" i="18"/>
  <c r="V46" i="18"/>
  <c r="V17" i="18"/>
  <c r="H26" i="15"/>
  <c r="I26" i="15"/>
  <c r="V66" i="18"/>
  <c r="V11" i="18"/>
  <c r="V54" i="18"/>
  <c r="V68" i="18"/>
  <c r="V7" i="18"/>
  <c r="V10" i="18"/>
  <c r="V49" i="18"/>
  <c r="V50" i="18"/>
  <c r="V28" i="18"/>
  <c r="V77" i="18"/>
  <c r="V70" i="17"/>
  <c r="V83" i="17"/>
  <c r="V79" i="17"/>
  <c r="V77" i="17"/>
  <c r="V24" i="17"/>
  <c r="V66" i="17"/>
  <c r="V8" i="17"/>
  <c r="V73" i="17"/>
  <c r="V37" i="17"/>
  <c r="V54" i="17"/>
  <c r="V81" i="17"/>
  <c r="AH23" i="14"/>
  <c r="K16" i="14"/>
  <c r="J47" i="15"/>
  <c r="J43" i="15"/>
  <c r="J39" i="15"/>
  <c r="J35" i="15"/>
  <c r="L11" i="14"/>
  <c r="N11" i="14" s="1"/>
  <c r="R11" i="14"/>
  <c r="M11" i="14"/>
  <c r="Q11" i="14"/>
  <c r="M14" i="14"/>
  <c r="R14" i="14"/>
  <c r="L14" i="14"/>
  <c r="N14" i="14" s="1"/>
  <c r="Q14" i="14"/>
  <c r="Q15" i="14"/>
  <c r="M15" i="14"/>
  <c r="L15" i="14"/>
  <c r="N15" i="14" s="1"/>
  <c r="R15" i="14"/>
  <c r="Q9" i="14"/>
  <c r="M9" i="14"/>
  <c r="R9" i="14"/>
  <c r="L9" i="14"/>
  <c r="N9" i="14" s="1"/>
  <c r="J37" i="15"/>
  <c r="J31" i="15"/>
  <c r="J28" i="15"/>
  <c r="Q7" i="14"/>
  <c r="R7" i="14"/>
  <c r="M7" i="14"/>
  <c r="L7" i="14"/>
  <c r="N7" i="14" s="1"/>
  <c r="Q8" i="14"/>
  <c r="L8" i="14"/>
  <c r="N8" i="14" s="1"/>
  <c r="M8" i="14"/>
  <c r="R8" i="14"/>
  <c r="M13" i="14"/>
  <c r="L13" i="14"/>
  <c r="N13" i="14" s="1"/>
  <c r="Q13" i="14"/>
  <c r="R13" i="14"/>
  <c r="J26" i="15"/>
  <c r="J46" i="15"/>
  <c r="J42" i="15"/>
  <c r="J38" i="15"/>
  <c r="Q6" i="14"/>
  <c r="M6" i="14"/>
  <c r="R6" i="14"/>
  <c r="L6" i="14"/>
  <c r="N6" i="14" s="1"/>
  <c r="Q12" i="14"/>
  <c r="R12" i="14"/>
  <c r="M12" i="14"/>
  <c r="L12" i="14"/>
  <c r="N12" i="14" s="1"/>
  <c r="J41" i="15"/>
  <c r="R16" i="14"/>
  <c r="M16" i="14"/>
  <c r="Q16" i="14"/>
  <c r="L16" i="14"/>
  <c r="N16" i="14" s="1"/>
  <c r="J34" i="15"/>
  <c r="J33" i="15"/>
  <c r="J30" i="15"/>
  <c r="J45" i="15"/>
  <c r="J40" i="15"/>
  <c r="J32" i="15"/>
  <c r="J44" i="15"/>
  <c r="J36" i="15"/>
  <c r="J29" i="15"/>
  <c r="J27" i="15"/>
  <c r="L10" i="14"/>
  <c r="N10" i="14" s="1"/>
  <c r="U3" i="14" s="1" a="1"/>
  <c r="Q10" i="14"/>
  <c r="R10" i="14"/>
  <c r="M10" i="14"/>
  <c r="U32" i="14" l="1"/>
  <c r="U21" i="14"/>
  <c r="U4" i="14"/>
  <c r="U18" i="14"/>
  <c r="U11" i="14"/>
  <c r="U6" i="14"/>
  <c r="U12" i="14"/>
  <c r="U46" i="14"/>
  <c r="U39" i="14"/>
  <c r="U10" i="14"/>
  <c r="U56" i="14"/>
  <c r="U54" i="14"/>
  <c r="U20" i="14"/>
  <c r="U13" i="14"/>
  <c r="U22" i="14"/>
  <c r="U48" i="14"/>
  <c r="U19" i="14"/>
  <c r="U26" i="14"/>
  <c r="U43" i="14"/>
  <c r="U55" i="14"/>
  <c r="U15" i="14"/>
  <c r="U31" i="14"/>
  <c r="U57" i="14"/>
  <c r="U25" i="14"/>
  <c r="U34" i="14"/>
  <c r="U3" i="14"/>
  <c r="U50" i="14"/>
  <c r="U42" i="14"/>
  <c r="U53" i="14"/>
  <c r="U51" i="14"/>
  <c r="U24" i="14"/>
  <c r="U17" i="14"/>
  <c r="U16" i="14"/>
  <c r="U37" i="14"/>
  <c r="U41" i="14"/>
  <c r="U45" i="14"/>
  <c r="U7" i="14"/>
  <c r="U36" i="14"/>
  <c r="U47" i="14"/>
  <c r="U52" i="14"/>
  <c r="U27" i="14"/>
  <c r="U40" i="14"/>
  <c r="U8" i="14"/>
  <c r="U33" i="14"/>
  <c r="U28" i="14"/>
  <c r="U30" i="14"/>
  <c r="U35" i="14"/>
  <c r="U23" i="14"/>
  <c r="U29" i="14"/>
  <c r="U49" i="14"/>
  <c r="U38" i="14"/>
  <c r="U9" i="14"/>
  <c r="U14" i="14"/>
  <c r="U44" i="14"/>
  <c r="U5" i="14"/>
  <c r="M23" i="15"/>
  <c r="M25" i="15"/>
  <c r="M32" i="15"/>
  <c r="M40" i="15"/>
  <c r="M28" i="15"/>
  <c r="M36" i="15"/>
  <c r="M41" i="15"/>
  <c r="M26" i="15"/>
  <c r="M29" i="15"/>
  <c r="M30" i="15"/>
  <c r="M37" i="15"/>
  <c r="M34" i="15"/>
  <c r="M38" i="15"/>
  <c r="M42" i="15"/>
  <c r="M22" i="15"/>
  <c r="M24" i="15"/>
  <c r="M27" i="15"/>
  <c r="M33" i="15"/>
  <c r="M31" i="15"/>
  <c r="M35" i="15"/>
  <c r="M39" i="15"/>
  <c r="M43" i="15"/>
  <c r="Z32" i="14"/>
  <c r="Y32" i="14"/>
  <c r="X32" i="14"/>
  <c r="W32" i="14"/>
  <c r="V32" i="14"/>
  <c r="Z39" i="14"/>
  <c r="V39" i="14"/>
  <c r="Y39" i="14"/>
  <c r="W39" i="14"/>
  <c r="X39" i="14"/>
  <c r="V19" i="14"/>
  <c r="Y19" i="14"/>
  <c r="X19" i="14"/>
  <c r="Z19" i="14"/>
  <c r="W19" i="14"/>
  <c r="V34" i="14"/>
  <c r="W34" i="14"/>
  <c r="Y34" i="14"/>
  <c r="Z34" i="14"/>
  <c r="X34" i="14"/>
  <c r="X16" i="14"/>
  <c r="W16" i="14"/>
  <c r="Z16" i="14"/>
  <c r="V16" i="14"/>
  <c r="Y16" i="14"/>
  <c r="X27" i="14"/>
  <c r="Y27" i="14"/>
  <c r="W27" i="14"/>
  <c r="Z27" i="14"/>
  <c r="V27" i="14"/>
  <c r="V29" i="14"/>
  <c r="Z29" i="14"/>
  <c r="W29" i="14"/>
  <c r="Y29" i="14"/>
  <c r="X29" i="14"/>
  <c r="N25" i="15"/>
  <c r="T25" i="15"/>
  <c r="S25" i="15"/>
  <c r="O25" i="15"/>
  <c r="S30" i="15"/>
  <c r="N30" i="15"/>
  <c r="T30" i="15"/>
  <c r="O30" i="15"/>
  <c r="S33" i="15"/>
  <c r="T33" i="15"/>
  <c r="O33" i="15"/>
  <c r="N33" i="15"/>
  <c r="N31" i="15"/>
  <c r="O31" i="15"/>
  <c r="T31" i="15"/>
  <c r="S31" i="15"/>
  <c r="W4" i="14"/>
  <c r="X4" i="14"/>
  <c r="Z4" i="14"/>
  <c r="V4" i="14"/>
  <c r="Y4" i="14"/>
  <c r="X56" i="14"/>
  <c r="V56" i="14"/>
  <c r="Z56" i="14"/>
  <c r="W56" i="14"/>
  <c r="Y56" i="14"/>
  <c r="W43" i="14"/>
  <c r="V43" i="14"/>
  <c r="X43" i="14"/>
  <c r="Z43" i="14"/>
  <c r="Y43" i="14"/>
  <c r="Y50" i="14"/>
  <c r="Z50" i="14"/>
  <c r="V50" i="14"/>
  <c r="W50" i="14"/>
  <c r="X50" i="14"/>
  <c r="Y41" i="14"/>
  <c r="Z41" i="14"/>
  <c r="X41" i="14"/>
  <c r="V41" i="14"/>
  <c r="W41" i="14"/>
  <c r="Y8" i="14"/>
  <c r="W8" i="14"/>
  <c r="X8" i="14"/>
  <c r="Z8" i="14"/>
  <c r="V8" i="14"/>
  <c r="Z38" i="14"/>
  <c r="X38" i="14"/>
  <c r="Y38" i="14"/>
  <c r="V38" i="14"/>
  <c r="W38" i="14"/>
  <c r="S40" i="15"/>
  <c r="O40" i="15"/>
  <c r="N40" i="15"/>
  <c r="T40" i="15"/>
  <c r="S35" i="15"/>
  <c r="O35" i="15"/>
  <c r="T35" i="15"/>
  <c r="N35" i="15"/>
  <c r="W21" i="14"/>
  <c r="Y21" i="14"/>
  <c r="X21" i="14"/>
  <c r="V21" i="14"/>
  <c r="Z21" i="14"/>
  <c r="Y10" i="14"/>
  <c r="X10" i="14"/>
  <c r="Z10" i="14"/>
  <c r="W10" i="14"/>
  <c r="V10" i="14"/>
  <c r="Z26" i="14"/>
  <c r="X26" i="14"/>
  <c r="V26" i="14"/>
  <c r="W26" i="14"/>
  <c r="Y26" i="14"/>
  <c r="W3" i="14"/>
  <c r="V3" i="14"/>
  <c r="Z3" i="14"/>
  <c r="Y3" i="14"/>
  <c r="X3" i="14"/>
  <c r="Y37" i="14"/>
  <c r="X37" i="14"/>
  <c r="V37" i="14"/>
  <c r="W37" i="14"/>
  <c r="Z37" i="14"/>
  <c r="Z40" i="14"/>
  <c r="V40" i="14"/>
  <c r="W40" i="14"/>
  <c r="X40" i="14"/>
  <c r="Y40" i="14"/>
  <c r="Z49" i="14"/>
  <c r="Y49" i="14"/>
  <c r="X49" i="14"/>
  <c r="W49" i="14"/>
  <c r="V49" i="14"/>
  <c r="T32" i="15"/>
  <c r="S32" i="15"/>
  <c r="O32" i="15"/>
  <c r="N32" i="15"/>
  <c r="N37" i="15"/>
  <c r="T37" i="15"/>
  <c r="S37" i="15"/>
  <c r="O37" i="15"/>
  <c r="N34" i="15"/>
  <c r="S34" i="15"/>
  <c r="T34" i="15"/>
  <c r="O34" i="15"/>
  <c r="S29" i="15"/>
  <c r="T29" i="15"/>
  <c r="N29" i="15"/>
  <c r="O29" i="15"/>
  <c r="W18" i="14"/>
  <c r="X18" i="14"/>
  <c r="Z18" i="14"/>
  <c r="V18" i="14"/>
  <c r="Y18" i="14"/>
  <c r="Z54" i="14"/>
  <c r="X54" i="14"/>
  <c r="W54" i="14"/>
  <c r="Y54" i="14"/>
  <c r="V54" i="14"/>
  <c r="V55" i="14"/>
  <c r="X55" i="14"/>
  <c r="Z55" i="14"/>
  <c r="Y55" i="14"/>
  <c r="W55" i="14"/>
  <c r="X42" i="14"/>
  <c r="V42" i="14"/>
  <c r="W42" i="14"/>
  <c r="Z42" i="14"/>
  <c r="Y42" i="14"/>
  <c r="W45" i="14"/>
  <c r="X45" i="14"/>
  <c r="V45" i="14"/>
  <c r="Y45" i="14"/>
  <c r="Z45" i="14"/>
  <c r="X33" i="14"/>
  <c r="Y33" i="14"/>
  <c r="Z33" i="14"/>
  <c r="V33" i="14"/>
  <c r="W33" i="14"/>
  <c r="Z9" i="14"/>
  <c r="W9" i="14"/>
  <c r="V9" i="14"/>
  <c r="X9" i="14"/>
  <c r="Y9" i="14"/>
  <c r="N28" i="15"/>
  <c r="S28" i="15"/>
  <c r="T28" i="15"/>
  <c r="O28" i="15"/>
  <c r="S38" i="15"/>
  <c r="N38" i="15"/>
  <c r="O38" i="15"/>
  <c r="T38" i="15"/>
  <c r="S39" i="15"/>
  <c r="T39" i="15"/>
  <c r="N39" i="15"/>
  <c r="O39" i="15"/>
  <c r="W3" i="15" a="1"/>
  <c r="O22" i="15"/>
  <c r="S22" i="15"/>
  <c r="N22" i="15"/>
  <c r="T22" i="15"/>
  <c r="Y22" i="14"/>
  <c r="Z22" i="14"/>
  <c r="W22" i="14"/>
  <c r="V22" i="14"/>
  <c r="X22" i="14"/>
  <c r="T24" i="15"/>
  <c r="O24" i="15"/>
  <c r="N24" i="15"/>
  <c r="S24" i="15"/>
  <c r="V11" i="14"/>
  <c r="Z11" i="14"/>
  <c r="Y11" i="14"/>
  <c r="W11" i="14"/>
  <c r="X11" i="14"/>
  <c r="V20" i="14"/>
  <c r="X20" i="14"/>
  <c r="W20" i="14"/>
  <c r="Z20" i="14"/>
  <c r="Y20" i="14"/>
  <c r="Y15" i="14"/>
  <c r="W15" i="14"/>
  <c r="X15" i="14"/>
  <c r="Z15" i="14"/>
  <c r="V15" i="14"/>
  <c r="W53" i="14"/>
  <c r="Y53" i="14"/>
  <c r="X53" i="14"/>
  <c r="V53" i="14"/>
  <c r="Z53" i="14"/>
  <c r="V7" i="14"/>
  <c r="Z7" i="14"/>
  <c r="W7" i="14"/>
  <c r="X7" i="14"/>
  <c r="Y7" i="14"/>
  <c r="Y28" i="14"/>
  <c r="Z28" i="14"/>
  <c r="W28" i="14"/>
  <c r="X28" i="14"/>
  <c r="V28" i="14"/>
  <c r="V14" i="14"/>
  <c r="Z14" i="14"/>
  <c r="W14" i="14"/>
  <c r="Y14" i="14"/>
  <c r="X14" i="14"/>
  <c r="T36" i="15"/>
  <c r="N36" i="15"/>
  <c r="O36" i="15"/>
  <c r="S36" i="15"/>
  <c r="S42" i="15"/>
  <c r="O42" i="15"/>
  <c r="N42" i="15"/>
  <c r="T42" i="15"/>
  <c r="S43" i="15"/>
  <c r="O43" i="15"/>
  <c r="T43" i="15"/>
  <c r="N43" i="15"/>
  <c r="X6" i="14"/>
  <c r="V6" i="14"/>
  <c r="Y6" i="14"/>
  <c r="Z6" i="14"/>
  <c r="W6" i="14"/>
  <c r="W13" i="14"/>
  <c r="Z13" i="14"/>
  <c r="V13" i="14"/>
  <c r="Y13" i="14"/>
  <c r="X13" i="14"/>
  <c r="W31" i="14"/>
  <c r="V31" i="14"/>
  <c r="X31" i="14"/>
  <c r="Z31" i="14"/>
  <c r="Y31" i="14"/>
  <c r="W51" i="14"/>
  <c r="V51" i="14"/>
  <c r="Y51" i="14"/>
  <c r="Z51" i="14"/>
  <c r="X51" i="14"/>
  <c r="X36" i="14"/>
  <c r="V36" i="14"/>
  <c r="Y36" i="14"/>
  <c r="Z36" i="14"/>
  <c r="W36" i="14"/>
  <c r="Y30" i="14"/>
  <c r="V30" i="14"/>
  <c r="W30" i="14"/>
  <c r="Z30" i="14"/>
  <c r="X30" i="14"/>
  <c r="X44" i="14"/>
  <c r="Z44" i="14"/>
  <c r="Y44" i="14"/>
  <c r="V44" i="14"/>
  <c r="W44" i="14"/>
  <c r="S41" i="15"/>
  <c r="O41" i="15"/>
  <c r="T41" i="15"/>
  <c r="N41" i="15"/>
  <c r="V12" i="14"/>
  <c r="X12" i="14"/>
  <c r="Y12" i="14"/>
  <c r="W12" i="14"/>
  <c r="Z12" i="14"/>
  <c r="X24" i="14"/>
  <c r="Y24" i="14"/>
  <c r="W24" i="14"/>
  <c r="V24" i="14"/>
  <c r="Z24" i="14"/>
  <c r="V47" i="14"/>
  <c r="Z47" i="14"/>
  <c r="W47" i="14"/>
  <c r="X47" i="14"/>
  <c r="Y47" i="14"/>
  <c r="X35" i="14"/>
  <c r="Y35" i="14"/>
  <c r="W35" i="14"/>
  <c r="V35" i="14"/>
  <c r="Z35" i="14"/>
  <c r="V5" i="14"/>
  <c r="Y5" i="14"/>
  <c r="W5" i="14"/>
  <c r="X5" i="14"/>
  <c r="Z5" i="14"/>
  <c r="S26" i="15"/>
  <c r="N26" i="15"/>
  <c r="T26" i="15"/>
  <c r="O26" i="15"/>
  <c r="Z57" i="14"/>
  <c r="W57" i="14"/>
  <c r="X57" i="14"/>
  <c r="Y57" i="14"/>
  <c r="V57" i="14"/>
  <c r="V25" i="14"/>
  <c r="X25" i="14"/>
  <c r="Y25" i="14"/>
  <c r="W25" i="14"/>
  <c r="Z25" i="14"/>
  <c r="W52" i="14"/>
  <c r="Y52" i="14"/>
  <c r="X52" i="14"/>
  <c r="V52" i="14"/>
  <c r="Z52" i="14"/>
  <c r="V23" i="14"/>
  <c r="W23" i="14"/>
  <c r="Y23" i="14"/>
  <c r="Z23" i="14"/>
  <c r="X23" i="14"/>
  <c r="S27" i="15"/>
  <c r="N27" i="15"/>
  <c r="T27" i="15"/>
  <c r="O27" i="15"/>
  <c r="Z46" i="14"/>
  <c r="X46" i="14"/>
  <c r="Y46" i="14"/>
  <c r="W46" i="14"/>
  <c r="V46" i="14"/>
  <c r="X48" i="14"/>
  <c r="V48" i="14"/>
  <c r="W48" i="14"/>
  <c r="Z48" i="14"/>
  <c r="Y48" i="14"/>
  <c r="Z17" i="14"/>
  <c r="Y17" i="14"/>
  <c r="W17" i="14"/>
  <c r="X17" i="14"/>
  <c r="V17" i="14"/>
  <c r="S23" i="15"/>
  <c r="N23" i="15"/>
  <c r="T23" i="15"/>
  <c r="O23" i="15"/>
  <c r="T17" i="14" l="1"/>
  <c r="T48" i="14"/>
  <c r="T46" i="14"/>
  <c r="T23" i="14"/>
  <c r="T52" i="14"/>
  <c r="T25" i="14"/>
  <c r="T57" i="14"/>
  <c r="T5" i="14"/>
  <c r="T35" i="14"/>
  <c r="T47" i="14"/>
  <c r="T24" i="14"/>
  <c r="T12" i="14"/>
  <c r="T44" i="14"/>
  <c r="T30" i="14"/>
  <c r="T36" i="14"/>
  <c r="T51" i="14"/>
  <c r="T31" i="14"/>
  <c r="T13" i="14"/>
  <c r="T6" i="14"/>
  <c r="T14" i="14"/>
  <c r="T28" i="14"/>
  <c r="T7" i="14"/>
  <c r="T53" i="14"/>
  <c r="T15" i="14"/>
  <c r="T20" i="14"/>
  <c r="T11" i="14"/>
  <c r="T22" i="14"/>
  <c r="W5" i="15"/>
  <c r="W110" i="15"/>
  <c r="W76" i="15"/>
  <c r="W66" i="15"/>
  <c r="W6" i="15"/>
  <c r="W116" i="15"/>
  <c r="W54" i="15"/>
  <c r="W22" i="15"/>
  <c r="W72" i="15"/>
  <c r="W109" i="15"/>
  <c r="W122" i="15"/>
  <c r="W34" i="15"/>
  <c r="W56" i="15"/>
  <c r="W36" i="15"/>
  <c r="W93" i="15"/>
  <c r="W80" i="15"/>
  <c r="W77" i="15"/>
  <c r="W19" i="15"/>
  <c r="W20" i="15"/>
  <c r="W86" i="15"/>
  <c r="W17" i="15"/>
  <c r="W99" i="15"/>
  <c r="W89" i="15"/>
  <c r="W104" i="15"/>
  <c r="W33" i="15"/>
  <c r="W41" i="15"/>
  <c r="W98" i="15"/>
  <c r="W4" i="15"/>
  <c r="W102" i="15"/>
  <c r="W100" i="15"/>
  <c r="W91" i="15"/>
  <c r="W15" i="15"/>
  <c r="W58" i="15"/>
  <c r="W53" i="15"/>
  <c r="W16" i="15"/>
  <c r="W111" i="15"/>
  <c r="W88" i="15"/>
  <c r="W90" i="15"/>
  <c r="W52" i="15"/>
  <c r="W10" i="15"/>
  <c r="W25" i="15"/>
  <c r="W121" i="15"/>
  <c r="W13" i="15"/>
  <c r="W63" i="15"/>
  <c r="W123" i="15"/>
  <c r="W75" i="15"/>
  <c r="W27" i="15"/>
  <c r="W28" i="15"/>
  <c r="W84" i="15"/>
  <c r="W94" i="15"/>
  <c r="W12" i="15"/>
  <c r="W107" i="15"/>
  <c r="W106" i="15"/>
  <c r="W31" i="15"/>
  <c r="W9" i="15"/>
  <c r="W40" i="15"/>
  <c r="W46" i="15"/>
  <c r="W67" i="15"/>
  <c r="W49" i="15"/>
  <c r="W92" i="15"/>
  <c r="W69" i="15"/>
  <c r="W55" i="15"/>
  <c r="W23" i="15"/>
  <c r="W112" i="15"/>
  <c r="W26" i="15"/>
  <c r="W43" i="15"/>
  <c r="W24" i="15"/>
  <c r="W78" i="15"/>
  <c r="W64" i="15"/>
  <c r="W87" i="15"/>
  <c r="W45" i="15"/>
  <c r="W96" i="15"/>
  <c r="W3" i="15"/>
  <c r="W48" i="15"/>
  <c r="W85" i="15"/>
  <c r="W79" i="15"/>
  <c r="W105" i="15"/>
  <c r="W51" i="15"/>
  <c r="W95" i="15"/>
  <c r="W29" i="15"/>
  <c r="W62" i="15"/>
  <c r="W47" i="15"/>
  <c r="W70" i="15"/>
  <c r="W115" i="15"/>
  <c r="W108" i="15"/>
  <c r="W32" i="15"/>
  <c r="W81" i="15"/>
  <c r="W114" i="15"/>
  <c r="W118" i="15"/>
  <c r="W8" i="15"/>
  <c r="W38" i="15"/>
  <c r="W42" i="15"/>
  <c r="W113" i="15"/>
  <c r="W59" i="15"/>
  <c r="W60" i="15"/>
  <c r="W101" i="15"/>
  <c r="W14" i="15"/>
  <c r="W119" i="15"/>
  <c r="W120" i="15"/>
  <c r="W11" i="15"/>
  <c r="W71" i="15"/>
  <c r="W103" i="15"/>
  <c r="W117" i="15"/>
  <c r="W21" i="15"/>
  <c r="W61" i="15"/>
  <c r="W65" i="15"/>
  <c r="W74" i="15"/>
  <c r="W68" i="15"/>
  <c r="W30" i="15"/>
  <c r="W97" i="15"/>
  <c r="W37" i="15"/>
  <c r="W18" i="15"/>
  <c r="W50" i="15"/>
  <c r="W124" i="15"/>
  <c r="W73" i="15"/>
  <c r="W39" i="15"/>
  <c r="W35" i="15"/>
  <c r="W83" i="15"/>
  <c r="W82" i="15"/>
  <c r="W57" i="15"/>
  <c r="W44" i="15"/>
  <c r="W7" i="15"/>
  <c r="T9" i="14"/>
  <c r="T33" i="14"/>
  <c r="T45" i="14"/>
  <c r="T42" i="14"/>
  <c r="T55" i="14"/>
  <c r="T54" i="14"/>
  <c r="T18" i="14"/>
  <c r="T49" i="14"/>
  <c r="T40" i="14"/>
  <c r="T37" i="14"/>
  <c r="T3" i="14"/>
  <c r="T26" i="14"/>
  <c r="T10" i="14"/>
  <c r="T21" i="14"/>
  <c r="T38" i="14"/>
  <c r="T8" i="14"/>
  <c r="T41" i="14"/>
  <c r="T50" i="14"/>
  <c r="T43" i="14"/>
  <c r="T56" i="14"/>
  <c r="T4" i="14"/>
  <c r="T29" i="14"/>
  <c r="T27" i="14"/>
  <c r="T16" i="14"/>
  <c r="T34" i="14"/>
  <c r="T19" i="14"/>
  <c r="T39" i="14"/>
  <c r="T32" i="14"/>
  <c r="Y116" i="15"/>
  <c r="AA116" i="15"/>
  <c r="X116" i="15"/>
  <c r="AB116" i="15"/>
  <c r="Z116" i="15"/>
  <c r="X36" i="15"/>
  <c r="Y36" i="15"/>
  <c r="Z36" i="15"/>
  <c r="AA36" i="15"/>
  <c r="AB36" i="15"/>
  <c r="X99" i="15"/>
  <c r="Y99" i="15"/>
  <c r="AA99" i="15"/>
  <c r="Z99" i="15"/>
  <c r="AB99" i="15"/>
  <c r="X100" i="15"/>
  <c r="Y100" i="15"/>
  <c r="AA100" i="15"/>
  <c r="AB100" i="15"/>
  <c r="Z100" i="15"/>
  <c r="AA90" i="15"/>
  <c r="Y90" i="15"/>
  <c r="X90" i="15"/>
  <c r="Z90" i="15"/>
  <c r="AB90" i="15"/>
  <c r="X75" i="15"/>
  <c r="AB75" i="15"/>
  <c r="Z75" i="15"/>
  <c r="Y75" i="15"/>
  <c r="AA75" i="15"/>
  <c r="Y31" i="15"/>
  <c r="X31" i="15"/>
  <c r="AB31" i="15"/>
  <c r="AA31" i="15"/>
  <c r="Z31" i="15"/>
  <c r="X55" i="15"/>
  <c r="AA55" i="15"/>
  <c r="Z55" i="15"/>
  <c r="AB55" i="15"/>
  <c r="Y55" i="15"/>
  <c r="Z87" i="15"/>
  <c r="X87" i="15"/>
  <c r="AB87" i="15"/>
  <c r="AA87" i="15"/>
  <c r="Y87" i="15"/>
  <c r="AB51" i="15"/>
  <c r="X51" i="15"/>
  <c r="Z51" i="15"/>
  <c r="AA51" i="15"/>
  <c r="Y51" i="15"/>
  <c r="Y32" i="15"/>
  <c r="AA32" i="15"/>
  <c r="X32" i="15"/>
  <c r="AB32" i="15"/>
  <c r="Z32" i="15"/>
  <c r="X59" i="15"/>
  <c r="AB59" i="15"/>
  <c r="AA59" i="15"/>
  <c r="Y59" i="15"/>
  <c r="Z59" i="15"/>
  <c r="X103" i="15"/>
  <c r="AA103" i="15"/>
  <c r="Z103" i="15"/>
  <c r="AB103" i="15"/>
  <c r="Y103" i="15"/>
  <c r="AA97" i="15"/>
  <c r="X97" i="15"/>
  <c r="Y97" i="15"/>
  <c r="AB97" i="15"/>
  <c r="Z97" i="15"/>
  <c r="X83" i="15"/>
  <c r="Y83" i="15"/>
  <c r="AB83" i="15"/>
  <c r="AA83" i="15"/>
  <c r="Z83" i="15"/>
  <c r="Y54" i="15"/>
  <c r="Z54" i="15"/>
  <c r="AA54" i="15"/>
  <c r="AB54" i="15"/>
  <c r="X54" i="15"/>
  <c r="AB89" i="15"/>
  <c r="Z89" i="15"/>
  <c r="X89" i="15"/>
  <c r="Y89" i="15"/>
  <c r="AA89" i="15"/>
  <c r="Y91" i="15"/>
  <c r="Z91" i="15"/>
  <c r="AA91" i="15"/>
  <c r="AB91" i="15"/>
  <c r="X91" i="15"/>
  <c r="Z52" i="15"/>
  <c r="AB52" i="15"/>
  <c r="AA52" i="15"/>
  <c r="X52" i="15"/>
  <c r="Y52" i="15"/>
  <c r="Y27" i="15"/>
  <c r="AA27" i="15"/>
  <c r="AB27" i="15"/>
  <c r="Z27" i="15"/>
  <c r="X27" i="15"/>
  <c r="AB9" i="15"/>
  <c r="X9" i="15"/>
  <c r="AA9" i="15"/>
  <c r="Y9" i="15"/>
  <c r="Z9" i="15"/>
  <c r="X23" i="15"/>
  <c r="Y23" i="15"/>
  <c r="AA23" i="15"/>
  <c r="AB23" i="15"/>
  <c r="Z23" i="15"/>
  <c r="Y45" i="15"/>
  <c r="Z45" i="15"/>
  <c r="AB45" i="15"/>
  <c r="AA45" i="15"/>
  <c r="X45" i="15"/>
  <c r="AB95" i="15"/>
  <c r="Z95" i="15"/>
  <c r="Y95" i="15"/>
  <c r="AA95" i="15"/>
  <c r="X95" i="15"/>
  <c r="Z81" i="15"/>
  <c r="X81" i="15"/>
  <c r="AB81" i="15"/>
  <c r="Y81" i="15"/>
  <c r="AA81" i="15"/>
  <c r="X60" i="15"/>
  <c r="Z60" i="15"/>
  <c r="Y60" i="15"/>
  <c r="AB60" i="15"/>
  <c r="AA60" i="15"/>
  <c r="X37" i="15"/>
  <c r="AB37" i="15"/>
  <c r="AA37" i="15"/>
  <c r="Z37" i="15"/>
  <c r="Y37" i="15"/>
  <c r="AA82" i="15"/>
  <c r="X82" i="15"/>
  <c r="Z82" i="15"/>
  <c r="Y82" i="15"/>
  <c r="AB82" i="15"/>
  <c r="X40" i="15"/>
  <c r="Z40" i="15"/>
  <c r="Y40" i="15"/>
  <c r="AA40" i="15"/>
  <c r="AB40" i="15"/>
  <c r="X18" i="15"/>
  <c r="AB18" i="15"/>
  <c r="Y18" i="15"/>
  <c r="AA18" i="15"/>
  <c r="Z18" i="15"/>
  <c r="AB5" i="15"/>
  <c r="X5" i="15"/>
  <c r="AA5" i="15"/>
  <c r="Y5" i="15"/>
  <c r="Z5" i="15"/>
  <c r="AB72" i="15"/>
  <c r="AA72" i="15"/>
  <c r="X72" i="15"/>
  <c r="Z72" i="15"/>
  <c r="Y72" i="15"/>
  <c r="AB77" i="15"/>
  <c r="Y77" i="15"/>
  <c r="Z77" i="15"/>
  <c r="X77" i="15"/>
  <c r="AA77" i="15"/>
  <c r="AB33" i="15"/>
  <c r="Z33" i="15"/>
  <c r="AA33" i="15"/>
  <c r="Y33" i="15"/>
  <c r="X33" i="15"/>
  <c r="X58" i="15"/>
  <c r="Y58" i="15"/>
  <c r="Z58" i="15"/>
  <c r="AA58" i="15"/>
  <c r="AB58" i="15"/>
  <c r="Z25" i="15"/>
  <c r="AB25" i="15"/>
  <c r="Y25" i="15"/>
  <c r="X25" i="15"/>
  <c r="AA25" i="15"/>
  <c r="X84" i="15"/>
  <c r="AA84" i="15"/>
  <c r="AB84" i="15"/>
  <c r="Z84" i="15"/>
  <c r="Y84" i="15"/>
  <c r="Y46" i="15"/>
  <c r="Z46" i="15"/>
  <c r="AB46" i="15"/>
  <c r="AA46" i="15"/>
  <c r="X46" i="15"/>
  <c r="Y26" i="15"/>
  <c r="AB26" i="15"/>
  <c r="X26" i="15"/>
  <c r="Z26" i="15"/>
  <c r="AA26" i="15"/>
  <c r="Y62" i="15"/>
  <c r="X62" i="15"/>
  <c r="Z62" i="15"/>
  <c r="AB62" i="15"/>
  <c r="AA62" i="15"/>
  <c r="Z118" i="15"/>
  <c r="AA118" i="15"/>
  <c r="AB118" i="15"/>
  <c r="Y118" i="15"/>
  <c r="X118" i="15"/>
  <c r="X14" i="15"/>
  <c r="Y14" i="15"/>
  <c r="Z14" i="15"/>
  <c r="AA14" i="15"/>
  <c r="AB14" i="15"/>
  <c r="AB61" i="15"/>
  <c r="Z61" i="15"/>
  <c r="AA61" i="15"/>
  <c r="Y61" i="15"/>
  <c r="X61" i="15"/>
  <c r="Y44" i="15"/>
  <c r="Z44" i="15"/>
  <c r="AA44" i="15"/>
  <c r="AB44" i="15"/>
  <c r="X44" i="15"/>
  <c r="Y41" i="15"/>
  <c r="AB41" i="15"/>
  <c r="Z41" i="15"/>
  <c r="X41" i="15"/>
  <c r="AA41" i="15"/>
  <c r="AA67" i="15"/>
  <c r="Z67" i="15"/>
  <c r="AB67" i="15"/>
  <c r="Y67" i="15"/>
  <c r="X67" i="15"/>
  <c r="AA47" i="15"/>
  <c r="Z47" i="15"/>
  <c r="Y47" i="15"/>
  <c r="AB47" i="15"/>
  <c r="X47" i="15"/>
  <c r="Y119" i="15"/>
  <c r="AB119" i="15"/>
  <c r="X119" i="15"/>
  <c r="AA119" i="15"/>
  <c r="Z119" i="15"/>
  <c r="X7" i="15"/>
  <c r="AB7" i="15"/>
  <c r="Y7" i="15"/>
  <c r="Z7" i="15"/>
  <c r="AA7" i="15"/>
  <c r="X76" i="15"/>
  <c r="AA76" i="15"/>
  <c r="AB76" i="15"/>
  <c r="Y76" i="15"/>
  <c r="Z76" i="15"/>
  <c r="AA20" i="15"/>
  <c r="AB20" i="15"/>
  <c r="Y20" i="15"/>
  <c r="Z20" i="15"/>
  <c r="X20" i="15"/>
  <c r="AB13" i="15"/>
  <c r="Y13" i="15"/>
  <c r="Z13" i="15"/>
  <c r="X13" i="15"/>
  <c r="AA13" i="15"/>
  <c r="AA12" i="15"/>
  <c r="Y12" i="15"/>
  <c r="AB12" i="15"/>
  <c r="Z12" i="15"/>
  <c r="X12" i="15"/>
  <c r="Z24" i="15"/>
  <c r="AA24" i="15"/>
  <c r="AB24" i="15"/>
  <c r="X24" i="15"/>
  <c r="Y24" i="15"/>
  <c r="AB38" i="15"/>
  <c r="Z38" i="15"/>
  <c r="X38" i="15"/>
  <c r="Y38" i="15"/>
  <c r="AA38" i="15"/>
  <c r="X73" i="15"/>
  <c r="AB73" i="15"/>
  <c r="Z73" i="15"/>
  <c r="Y73" i="15"/>
  <c r="AA73" i="15"/>
  <c r="AB66" i="15"/>
  <c r="AA66" i="15"/>
  <c r="X66" i="15"/>
  <c r="Y66" i="15"/>
  <c r="Z66" i="15"/>
  <c r="Y34" i="15"/>
  <c r="AB34" i="15"/>
  <c r="AA34" i="15"/>
  <c r="Z34" i="15"/>
  <c r="X34" i="15"/>
  <c r="Y86" i="15"/>
  <c r="AA86" i="15"/>
  <c r="AB86" i="15"/>
  <c r="Z86" i="15"/>
  <c r="X86" i="15"/>
  <c r="Z111" i="15"/>
  <c r="Y111" i="15"/>
  <c r="AA111" i="15"/>
  <c r="X111" i="15"/>
  <c r="AB111" i="15"/>
  <c r="X63" i="15"/>
  <c r="Y63" i="15"/>
  <c r="AB63" i="15"/>
  <c r="Z63" i="15"/>
  <c r="AA63" i="15"/>
  <c r="Y107" i="15"/>
  <c r="Z107" i="15"/>
  <c r="AA107" i="15"/>
  <c r="AB107" i="15"/>
  <c r="X107" i="15"/>
  <c r="X92" i="15"/>
  <c r="AA92" i="15"/>
  <c r="AB92" i="15"/>
  <c r="Y92" i="15"/>
  <c r="Z92" i="15"/>
  <c r="AA78" i="15"/>
  <c r="X78" i="15"/>
  <c r="Y78" i="15"/>
  <c r="AB78" i="15"/>
  <c r="Z78" i="15"/>
  <c r="Z79" i="15"/>
  <c r="AA79" i="15"/>
  <c r="Y79" i="15"/>
  <c r="AB79" i="15"/>
  <c r="X79" i="15"/>
  <c r="Y115" i="15"/>
  <c r="X115" i="15"/>
  <c r="Z115" i="15"/>
  <c r="AB115" i="15"/>
  <c r="AA115" i="15"/>
  <c r="Y42" i="15"/>
  <c r="AB42" i="15"/>
  <c r="Z42" i="15"/>
  <c r="AA42" i="15"/>
  <c r="X42" i="15"/>
  <c r="AB68" i="15"/>
  <c r="Y68" i="15"/>
  <c r="Z68" i="15"/>
  <c r="X68" i="15"/>
  <c r="AA68" i="15"/>
  <c r="Y93" i="15"/>
  <c r="X93" i="15"/>
  <c r="Z93" i="15"/>
  <c r="AB93" i="15"/>
  <c r="AA93" i="15"/>
  <c r="Z117" i="15"/>
  <c r="AB117" i="15"/>
  <c r="Y117" i="15"/>
  <c r="AA117" i="15"/>
  <c r="X117" i="15"/>
  <c r="AB22" i="15"/>
  <c r="AA22" i="15"/>
  <c r="Z22" i="15"/>
  <c r="Y22" i="15"/>
  <c r="X22" i="15"/>
  <c r="Z80" i="15"/>
  <c r="AA80" i="15"/>
  <c r="Y80" i="15"/>
  <c r="X80" i="15"/>
  <c r="AB80" i="15"/>
  <c r="Z104" i="15"/>
  <c r="Y104" i="15"/>
  <c r="AB104" i="15"/>
  <c r="AA104" i="15"/>
  <c r="X104" i="15"/>
  <c r="AA15" i="15"/>
  <c r="Z15" i="15"/>
  <c r="AB15" i="15"/>
  <c r="X15" i="15"/>
  <c r="Y15" i="15"/>
  <c r="AA10" i="15"/>
  <c r="AB10" i="15"/>
  <c r="Y10" i="15"/>
  <c r="X10" i="15"/>
  <c r="Z10" i="15"/>
  <c r="Z28" i="15"/>
  <c r="Y28" i="15"/>
  <c r="AA28" i="15"/>
  <c r="X28" i="15"/>
  <c r="AB28" i="15"/>
  <c r="X112" i="15"/>
  <c r="Y112" i="15"/>
  <c r="AB112" i="15"/>
  <c r="AA112" i="15"/>
  <c r="Z112" i="15"/>
  <c r="AB96" i="15"/>
  <c r="X96" i="15"/>
  <c r="Y96" i="15"/>
  <c r="Z96" i="15"/>
  <c r="AA96" i="15"/>
  <c r="Z29" i="15"/>
  <c r="AB29" i="15"/>
  <c r="Y29" i="15"/>
  <c r="AA29" i="15"/>
  <c r="X29" i="15"/>
  <c r="X114" i="15"/>
  <c r="AA114" i="15"/>
  <c r="Y114" i="15"/>
  <c r="Z114" i="15"/>
  <c r="AB114" i="15"/>
  <c r="AB101" i="15"/>
  <c r="Y101" i="15"/>
  <c r="Z101" i="15"/>
  <c r="X101" i="15"/>
  <c r="AA101" i="15"/>
  <c r="Z21" i="15"/>
  <c r="X21" i="15"/>
  <c r="AB21" i="15"/>
  <c r="Y21" i="15"/>
  <c r="AA21" i="15"/>
  <c r="AB57" i="15"/>
  <c r="AA57" i="15"/>
  <c r="X57" i="15"/>
  <c r="Z57" i="15"/>
  <c r="Y57" i="15"/>
  <c r="Y50" i="15"/>
  <c r="Z50" i="15"/>
  <c r="AB50" i="15"/>
  <c r="X50" i="15"/>
  <c r="AA50" i="15"/>
  <c r="AB121" i="15"/>
  <c r="Z121" i="15"/>
  <c r="X121" i="15"/>
  <c r="Y121" i="15"/>
  <c r="AA121" i="15"/>
  <c r="AA48" i="15"/>
  <c r="AB48" i="15"/>
  <c r="Y48" i="15"/>
  <c r="Z48" i="15"/>
  <c r="X48" i="15"/>
  <c r="X8" i="15"/>
  <c r="Y8" i="15"/>
  <c r="AB8" i="15"/>
  <c r="AA8" i="15"/>
  <c r="Z8" i="15"/>
  <c r="X124" i="15"/>
  <c r="Y124" i="15"/>
  <c r="AB124" i="15"/>
  <c r="Z124" i="15"/>
  <c r="AA124" i="15"/>
  <c r="X122" i="15"/>
  <c r="AB122" i="15"/>
  <c r="AA122" i="15"/>
  <c r="Z122" i="15"/>
  <c r="Y122" i="15"/>
  <c r="AA16" i="15"/>
  <c r="AB16" i="15"/>
  <c r="X16" i="15"/>
  <c r="Z16" i="15"/>
  <c r="Y16" i="15"/>
  <c r="X49" i="15"/>
  <c r="Y49" i="15"/>
  <c r="AA49" i="15"/>
  <c r="AB49" i="15"/>
  <c r="Z49" i="15"/>
  <c r="Y70" i="15"/>
  <c r="Z70" i="15"/>
  <c r="AA70" i="15"/>
  <c r="AB70" i="15"/>
  <c r="X70" i="15"/>
  <c r="Y120" i="15"/>
  <c r="Z120" i="15"/>
  <c r="AB120" i="15"/>
  <c r="X120" i="15"/>
  <c r="AA120" i="15"/>
  <c r="AB4" i="15"/>
  <c r="Y4" i="15"/>
  <c r="X4" i="15"/>
  <c r="AA4" i="15"/>
  <c r="Z4" i="15"/>
  <c r="X11" i="15"/>
  <c r="Y11" i="15"/>
  <c r="AB11" i="15"/>
  <c r="AA11" i="15"/>
  <c r="Z11" i="15"/>
  <c r="AB56" i="15"/>
  <c r="Z56" i="15"/>
  <c r="Y56" i="15"/>
  <c r="AA56" i="15"/>
  <c r="X56" i="15"/>
  <c r="Y105" i="15"/>
  <c r="X105" i="15"/>
  <c r="AB105" i="15"/>
  <c r="AA105" i="15"/>
  <c r="Z105" i="15"/>
  <c r="AB30" i="15"/>
  <c r="Z30" i="15"/>
  <c r="Y30" i="15"/>
  <c r="X30" i="15"/>
  <c r="AA30" i="15"/>
  <c r="Z94" i="15"/>
  <c r="Y94" i="15"/>
  <c r="AA94" i="15"/>
  <c r="AB94" i="15"/>
  <c r="X94" i="15"/>
  <c r="AB98" i="15"/>
  <c r="X98" i="15"/>
  <c r="AA98" i="15"/>
  <c r="Z98" i="15"/>
  <c r="Y98" i="15"/>
  <c r="Z85" i="15"/>
  <c r="AB85" i="15"/>
  <c r="AA85" i="15"/>
  <c r="X85" i="15"/>
  <c r="Y85" i="15"/>
  <c r="AB74" i="15"/>
  <c r="X74" i="15"/>
  <c r="Z74" i="15"/>
  <c r="Y74" i="15"/>
  <c r="AA74" i="15"/>
  <c r="X113" i="15"/>
  <c r="AB113" i="15"/>
  <c r="Z113" i="15"/>
  <c r="Y113" i="15"/>
  <c r="AA113" i="15"/>
  <c r="Z3" i="15"/>
  <c r="AB3" i="15"/>
  <c r="X3" i="15"/>
  <c r="Y3" i="15"/>
  <c r="AA3" i="15"/>
  <c r="AA110" i="15"/>
  <c r="Z110" i="15"/>
  <c r="Y110" i="15"/>
  <c r="X110" i="15"/>
  <c r="AB110" i="15"/>
  <c r="X109" i="15"/>
  <c r="AA109" i="15"/>
  <c r="Z109" i="15"/>
  <c r="Y109" i="15"/>
  <c r="AB109" i="15"/>
  <c r="AB19" i="15"/>
  <c r="AA19" i="15"/>
  <c r="Z19" i="15"/>
  <c r="X19" i="15"/>
  <c r="Y19" i="15"/>
  <c r="X53" i="15"/>
  <c r="Y53" i="15"/>
  <c r="AA53" i="15"/>
  <c r="AB53" i="15"/>
  <c r="Z53" i="15"/>
  <c r="Z43" i="15"/>
  <c r="X43" i="15"/>
  <c r="AB43" i="15"/>
  <c r="Y43" i="15"/>
  <c r="AA43" i="15"/>
  <c r="AB65" i="15"/>
  <c r="Z65" i="15"/>
  <c r="Y65" i="15"/>
  <c r="AA65" i="15"/>
  <c r="X65" i="15"/>
  <c r="X39" i="15"/>
  <c r="AA39" i="15"/>
  <c r="AB39" i="15"/>
  <c r="Z39" i="15"/>
  <c r="Y39" i="15"/>
  <c r="AA6" i="15"/>
  <c r="X6" i="15"/>
  <c r="Z6" i="15"/>
  <c r="AB6" i="15"/>
  <c r="Y6" i="15"/>
  <c r="AB17" i="15"/>
  <c r="Z17" i="15"/>
  <c r="AA17" i="15"/>
  <c r="X17" i="15"/>
  <c r="Y17" i="15"/>
  <c r="X102" i="15"/>
  <c r="AA102" i="15"/>
  <c r="AB102" i="15"/>
  <c r="Y102" i="15"/>
  <c r="Z102" i="15"/>
  <c r="Y88" i="15"/>
  <c r="AA88" i="15"/>
  <c r="Z88" i="15"/>
  <c r="AB88" i="15"/>
  <c r="X88" i="15"/>
  <c r="Z123" i="15"/>
  <c r="Y123" i="15"/>
  <c r="X123" i="15"/>
  <c r="AA123" i="15"/>
  <c r="AB123" i="15"/>
  <c r="AB106" i="15"/>
  <c r="Z106" i="15"/>
  <c r="AA106" i="15"/>
  <c r="Y106" i="15"/>
  <c r="X106" i="15"/>
  <c r="X69" i="15"/>
  <c r="AB69" i="15"/>
  <c r="AA69" i="15"/>
  <c r="Z69" i="15"/>
  <c r="Y69" i="15"/>
  <c r="Z64" i="15"/>
  <c r="AB64" i="15"/>
  <c r="Y64" i="15"/>
  <c r="X64" i="15"/>
  <c r="AA64" i="15"/>
  <c r="Y108" i="15"/>
  <c r="X108" i="15"/>
  <c r="Z108" i="15"/>
  <c r="AA108" i="15"/>
  <c r="AB108" i="15"/>
  <c r="AB71" i="15"/>
  <c r="AA71" i="15"/>
  <c r="X71" i="15"/>
  <c r="Z71" i="15"/>
  <c r="Y71" i="15"/>
  <c r="Z35" i="15"/>
  <c r="X35" i="15"/>
  <c r="AA35" i="15"/>
  <c r="Y35" i="15"/>
  <c r="AB35" i="15"/>
  <c r="V35" i="15" l="1"/>
  <c r="V71" i="15"/>
  <c r="V108" i="15"/>
  <c r="V64" i="15"/>
  <c r="V69" i="15"/>
  <c r="V106" i="15"/>
  <c r="V123" i="15"/>
  <c r="V88" i="15"/>
  <c r="V102" i="15"/>
  <c r="V17" i="15"/>
  <c r="V6" i="15"/>
  <c r="V39" i="15"/>
  <c r="V65" i="15"/>
  <c r="V43" i="15"/>
  <c r="V53" i="15"/>
  <c r="V19" i="15"/>
  <c r="V109" i="15"/>
  <c r="V110" i="15"/>
  <c r="V3" i="15"/>
  <c r="V113" i="15"/>
  <c r="V74" i="15"/>
  <c r="V85" i="15"/>
  <c r="V98" i="15"/>
  <c r="V94" i="15"/>
  <c r="V30" i="15"/>
  <c r="V105" i="15"/>
  <c r="V56" i="15"/>
  <c r="V11" i="15"/>
  <c r="V4" i="15"/>
  <c r="V120" i="15"/>
  <c r="V70" i="15"/>
  <c r="V49" i="15"/>
  <c r="V16" i="15"/>
  <c r="V122" i="15"/>
  <c r="V124" i="15"/>
  <c r="V8" i="15"/>
  <c r="V48" i="15"/>
  <c r="V121" i="15"/>
  <c r="V50" i="15"/>
  <c r="V57" i="15"/>
  <c r="V21" i="15"/>
  <c r="V101" i="15"/>
  <c r="V114" i="15"/>
  <c r="V29" i="15"/>
  <c r="V96" i="15"/>
  <c r="V112" i="15"/>
  <c r="V28" i="15"/>
  <c r="V10" i="15"/>
  <c r="V15" i="15"/>
  <c r="V104" i="15"/>
  <c r="V80" i="15"/>
  <c r="V22" i="15"/>
  <c r="V117" i="15"/>
  <c r="V93" i="15"/>
  <c r="V68" i="15"/>
  <c r="V42" i="15"/>
  <c r="V115" i="15"/>
  <c r="V79" i="15"/>
  <c r="V78" i="15"/>
  <c r="V92" i="15"/>
  <c r="V107" i="15"/>
  <c r="V63" i="15"/>
  <c r="V111" i="15"/>
  <c r="V86" i="15"/>
  <c r="V34" i="15"/>
  <c r="V66" i="15"/>
  <c r="V73" i="15"/>
  <c r="V38" i="15"/>
  <c r="V24" i="15"/>
  <c r="V12" i="15"/>
  <c r="V13" i="15"/>
  <c r="V20" i="15"/>
  <c r="V76" i="15"/>
  <c r="V7" i="15"/>
  <c r="V119" i="15"/>
  <c r="V47" i="15"/>
  <c r="V67" i="15"/>
  <c r="V41" i="15"/>
  <c r="V44" i="15"/>
  <c r="V61" i="15"/>
  <c r="V14" i="15"/>
  <c r="V118" i="15"/>
  <c r="V62" i="15"/>
  <c r="V26" i="15"/>
  <c r="V46" i="15"/>
  <c r="V84" i="15"/>
  <c r="V25" i="15"/>
  <c r="V58" i="15"/>
  <c r="V33" i="15"/>
  <c r="V77" i="15"/>
  <c r="V72" i="15"/>
  <c r="V5" i="15"/>
  <c r="V18" i="15"/>
  <c r="V40" i="15"/>
  <c r="V82" i="15"/>
  <c r="V37" i="15"/>
  <c r="V60" i="15"/>
  <c r="V81" i="15"/>
  <c r="V95" i="15"/>
  <c r="V45" i="15"/>
  <c r="V23" i="15"/>
  <c r="V9" i="15"/>
  <c r="V27" i="15"/>
  <c r="V52" i="15"/>
  <c r="V91" i="15"/>
  <c r="V89" i="15"/>
  <c r="V54" i="15"/>
  <c r="V83" i="15"/>
  <c r="V97" i="15"/>
  <c r="V103" i="15"/>
  <c r="V59" i="15"/>
  <c r="V32" i="15"/>
  <c r="V51" i="15"/>
  <c r="V87" i="15"/>
  <c r="V55" i="15"/>
  <c r="V31" i="15"/>
  <c r="V75" i="15"/>
  <c r="V90" i="15"/>
  <c r="V100" i="15"/>
  <c r="V99" i="15"/>
  <c r="V36" i="15"/>
  <c r="V116" i="15"/>
  <c r="D43" i="1" l="1"/>
  <c r="C52" i="1"/>
  <c r="C51" i="1"/>
  <c r="D51" i="1"/>
  <c r="I28" i="1"/>
  <c r="I29" i="1"/>
  <c r="D44" i="1"/>
  <c r="D52" i="1"/>
  <c r="I13" i="1"/>
  <c r="H22" i="1"/>
  <c r="I14" i="1"/>
  <c r="AC2" i="15" a="1"/>
  <c r="AC63" i="15"/>
  <c r="AC55" i="15"/>
  <c r="AC109" i="15"/>
  <c r="AC82" i="15"/>
  <c r="AC101" i="15"/>
  <c r="AC118" i="15"/>
  <c r="AC98" i="15"/>
  <c r="AC68" i="15"/>
  <c r="AC105" i="15"/>
  <c r="AC65" i="15"/>
  <c r="AC119" i="15"/>
  <c r="AC94" i="15"/>
  <c r="AC113" i="15"/>
  <c r="AC120" i="15"/>
  <c r="AC116" i="15"/>
  <c r="AC67" i="15"/>
  <c r="AC22" i="15"/>
  <c r="AC7" i="15"/>
  <c r="AC16" i="15"/>
  <c r="AC44" i="15"/>
  <c r="AC58" i="15"/>
  <c r="AC62" i="15"/>
  <c r="AC33" i="15"/>
  <c r="AC66" i="15"/>
  <c r="AC103" i="15"/>
  <c r="AC11" i="15"/>
  <c r="AC117" i="15"/>
  <c r="AC43" i="15"/>
  <c r="AC91" i="15"/>
  <c r="AC42" i="15"/>
  <c r="AC104" i="15"/>
  <c r="AC107" i="15"/>
  <c r="AC86" i="15"/>
  <c r="AC79" i="15"/>
  <c r="AC99" i="15"/>
  <c r="AC93" i="15"/>
  <c r="AC75" i="15"/>
  <c r="AC124" i="15"/>
  <c r="AC27" i="15"/>
  <c r="AC112" i="15"/>
  <c r="AC81" i="15"/>
  <c r="AC32" i="15"/>
  <c r="AC17" i="15"/>
  <c r="AC41" i="15"/>
  <c r="AC77" i="15"/>
  <c r="AC83" i="15"/>
  <c r="AC76" i="15"/>
  <c r="AC39" i="15"/>
  <c r="AC70" i="15"/>
  <c r="AC97" i="15"/>
  <c r="AC21" i="15"/>
  <c r="AC69" i="15"/>
  <c r="AC54" i="15"/>
  <c r="AC20" i="15"/>
  <c r="AC5" i="15"/>
  <c r="AC111" i="15"/>
  <c r="AC37" i="15"/>
  <c r="AC40" i="15"/>
  <c r="AC9" i="15"/>
  <c r="AC3" i="15"/>
  <c r="AC23" i="15"/>
  <c r="AC122" i="15"/>
  <c r="AC47" i="15"/>
  <c r="AC80" i="15"/>
  <c r="AC64" i="15"/>
  <c r="AC108" i="15"/>
  <c r="AC51" i="15"/>
  <c r="AC61" i="15"/>
  <c r="AC73" i="15"/>
  <c r="AC95" i="15"/>
  <c r="AC18" i="15"/>
  <c r="AC25" i="15"/>
  <c r="AC71" i="15"/>
  <c r="AC92" i="15"/>
  <c r="AC2" i="15"/>
  <c r="AC59" i="15"/>
  <c r="AC60" i="15"/>
  <c r="AC35" i="15"/>
  <c r="AC87" i="15"/>
  <c r="AC100" i="15"/>
  <c r="AC115" i="15"/>
  <c r="AC102" i="15"/>
  <c r="AC56" i="15"/>
  <c r="AC4" i="15"/>
  <c r="AC89" i="15"/>
  <c r="AC31" i="15"/>
  <c r="AC72" i="15"/>
  <c r="AC30" i="15"/>
  <c r="AC78" i="15"/>
  <c r="AC14" i="15"/>
  <c r="AC38" i="15"/>
  <c r="AC8" i="15"/>
  <c r="AC29" i="15"/>
  <c r="AC34" i="15"/>
  <c r="AC49" i="15"/>
  <c r="AC74" i="15"/>
  <c r="AC106" i="15"/>
  <c r="AC19" i="15"/>
  <c r="AC90" i="15"/>
  <c r="AC53" i="15"/>
  <c r="AC10" i="15"/>
  <c r="AC48" i="15"/>
  <c r="AC15" i="15"/>
  <c r="AC96" i="15"/>
  <c r="AC85" i="15"/>
  <c r="AC12" i="15"/>
  <c r="AC84" i="15"/>
  <c r="AC6" i="15"/>
  <c r="AC24" i="15"/>
  <c r="AC26" i="15"/>
  <c r="AC46" i="15"/>
  <c r="AC28" i="15"/>
  <c r="AC13" i="15"/>
  <c r="AC121" i="15"/>
  <c r="AC52" i="15"/>
  <c r="AC57" i="15"/>
  <c r="AC45" i="15"/>
  <c r="AC50" i="15"/>
  <c r="AC36" i="15"/>
  <c r="AC88" i="15"/>
  <c r="AC110" i="15"/>
  <c r="AC114" i="15"/>
  <c r="AC123" i="15"/>
  <c r="I22" i="1"/>
  <c r="D13" i="1"/>
  <c r="D14" i="1"/>
  <c r="C22" i="1"/>
  <c r="AA2" i="14" a="1"/>
  <c r="AA31" i="14"/>
  <c r="AA21" i="14"/>
  <c r="AA24" i="14"/>
  <c r="AA52" i="14"/>
  <c r="AA32" i="14"/>
  <c r="AA36" i="14"/>
  <c r="AA47" i="14"/>
  <c r="AA28" i="14"/>
  <c r="AA41" i="14"/>
  <c r="AA3" i="14"/>
  <c r="AA17" i="14"/>
  <c r="AA45" i="14"/>
  <c r="AA34" i="14"/>
  <c r="AA54" i="14"/>
  <c r="AA44" i="14"/>
  <c r="AA37" i="14"/>
  <c r="AA43" i="14"/>
  <c r="AA25" i="14"/>
  <c r="AA56" i="14"/>
  <c r="AA48" i="14"/>
  <c r="AA9" i="14"/>
  <c r="AA26" i="14"/>
  <c r="AA40" i="14"/>
  <c r="AA29" i="14"/>
  <c r="AA6" i="14"/>
  <c r="AA12" i="14"/>
  <c r="AA38" i="14"/>
  <c r="AA35" i="14"/>
  <c r="AA4" i="14"/>
  <c r="AA11" i="14"/>
  <c r="AA15" i="14"/>
  <c r="AA23" i="14"/>
  <c r="AA57" i="14"/>
  <c r="AA30" i="14"/>
  <c r="AA53" i="14"/>
  <c r="AA39" i="14"/>
  <c r="AA14" i="14"/>
  <c r="AA8" i="14"/>
  <c r="AA16" i="14"/>
  <c r="AA42" i="14"/>
  <c r="AA51" i="14"/>
  <c r="AA2" i="14"/>
  <c r="AA10" i="14"/>
  <c r="AA7" i="14"/>
  <c r="AA49" i="14"/>
  <c r="AA50" i="14"/>
  <c r="AA55" i="14"/>
  <c r="AA13" i="14"/>
  <c r="AA22" i="14"/>
  <c r="AA18" i="14"/>
  <c r="AA5" i="14"/>
  <c r="AA27" i="14"/>
  <c r="AA33" i="14"/>
  <c r="AA19" i="14"/>
  <c r="AA20" i="14"/>
  <c r="AA46" i="14"/>
  <c r="C21" i="1"/>
  <c r="D22" i="1"/>
  <c r="H36" i="1"/>
  <c r="I36" i="1"/>
  <c r="D21" i="1"/>
  <c r="H37" i="1"/>
  <c r="I37" i="1"/>
  <c r="AC2" i="17" a="1"/>
  <c r="AC6" i="17"/>
  <c r="AC92" i="17"/>
  <c r="AC56" i="17"/>
  <c r="AC41" i="17"/>
  <c r="AC2" i="17"/>
  <c r="AC39" i="17"/>
  <c r="AC44" i="17"/>
  <c r="AC72" i="17"/>
  <c r="AC18" i="17"/>
  <c r="AC13" i="17"/>
  <c r="AC67" i="17"/>
  <c r="AC45" i="17"/>
  <c r="AC65" i="17"/>
  <c r="AC14" i="17"/>
  <c r="AC63" i="17"/>
  <c r="AC28" i="17"/>
  <c r="AC46" i="17"/>
  <c r="AC43" i="17"/>
  <c r="AC77" i="17"/>
  <c r="AC62" i="17"/>
  <c r="AC25" i="17"/>
  <c r="AC64" i="17"/>
  <c r="AC33" i="17"/>
  <c r="AC61" i="17"/>
  <c r="AC84" i="17"/>
  <c r="AC81" i="17"/>
  <c r="AC82" i="17"/>
  <c r="AC70" i="17"/>
  <c r="AC21" i="17"/>
  <c r="AC22" i="17"/>
  <c r="AC24" i="17"/>
  <c r="AC66" i="17"/>
  <c r="AC47" i="17"/>
  <c r="AC49" i="17"/>
  <c r="AC80" i="17"/>
  <c r="AC58" i="17"/>
  <c r="AC87" i="17"/>
  <c r="AC51" i="17"/>
  <c r="AC7" i="17"/>
  <c r="AC40" i="17"/>
  <c r="AC27" i="17"/>
  <c r="AC90" i="17"/>
  <c r="AC38" i="17"/>
  <c r="AC74" i="17"/>
  <c r="AC79" i="17"/>
  <c r="AC52" i="17"/>
  <c r="AC36" i="17"/>
  <c r="AC8" i="17"/>
  <c r="AC89" i="17"/>
  <c r="AC30" i="17"/>
  <c r="AC16" i="17"/>
  <c r="AC57" i="17"/>
  <c r="AC55" i="17"/>
  <c r="AC69" i="17"/>
  <c r="AC48" i="17"/>
  <c r="AC12" i="17"/>
  <c r="AC19" i="17"/>
  <c r="AC73" i="17"/>
  <c r="AC78" i="17"/>
  <c r="AC59" i="17"/>
  <c r="AC83" i="17"/>
  <c r="AC15" i="17"/>
  <c r="AC3" i="17"/>
  <c r="AC37" i="17"/>
  <c r="AC10" i="17"/>
  <c r="AC91" i="17"/>
  <c r="AC35" i="17"/>
  <c r="AC85" i="17"/>
  <c r="AC11" i="17"/>
  <c r="AC60" i="17"/>
  <c r="AC75" i="17"/>
  <c r="AC34" i="17"/>
  <c r="AC9" i="17"/>
  <c r="AC32" i="17"/>
  <c r="AC54" i="17"/>
  <c r="AC17" i="17"/>
  <c r="AC71" i="17"/>
  <c r="AC4" i="17"/>
  <c r="AC50" i="17"/>
  <c r="AC5" i="17"/>
  <c r="AC29" i="17"/>
  <c r="AC26" i="17"/>
  <c r="AC23" i="17"/>
  <c r="AC31" i="17"/>
  <c r="AC76" i="17"/>
  <c r="AC42" i="17"/>
  <c r="AC53" i="17"/>
  <c r="AC20" i="17"/>
  <c r="AC86" i="17"/>
  <c r="AC88" i="17"/>
  <c r="AC68" i="17"/>
  <c r="H21" i="1"/>
  <c r="I21" i="1"/>
  <c r="AC2" i="18" a="1"/>
  <c r="AC14" i="18"/>
  <c r="AC48" i="18"/>
  <c r="AC70" i="18"/>
  <c r="AC26" i="18"/>
  <c r="AC38" i="18"/>
  <c r="AC75" i="18"/>
  <c r="AC67" i="18"/>
  <c r="AC20" i="18"/>
  <c r="AC74" i="18"/>
  <c r="AC58" i="18"/>
  <c r="AC32" i="18"/>
  <c r="AC31" i="18"/>
  <c r="AC47" i="18"/>
  <c r="AC35" i="18"/>
  <c r="AC76" i="18"/>
  <c r="AC41" i="18"/>
  <c r="AC37" i="18"/>
  <c r="AC56" i="18"/>
  <c r="AC18" i="18"/>
  <c r="AC33" i="18"/>
  <c r="AC2" i="18"/>
  <c r="AC36" i="18"/>
  <c r="AC8" i="18"/>
  <c r="AC22" i="18"/>
  <c r="AC49" i="18"/>
  <c r="AC15" i="18"/>
  <c r="AC57" i="18"/>
  <c r="AC34" i="18"/>
  <c r="AC11" i="18"/>
  <c r="AC40" i="18"/>
  <c r="AC46" i="18"/>
  <c r="AC21" i="18"/>
  <c r="AC55" i="18"/>
  <c r="AC30" i="18"/>
  <c r="AC45" i="18"/>
  <c r="AC77" i="18"/>
  <c r="AC4" i="18"/>
  <c r="AC64" i="18"/>
  <c r="AC68" i="18"/>
  <c r="AC29" i="18"/>
  <c r="AC53" i="18"/>
  <c r="AC13" i="18"/>
  <c r="AC63" i="18"/>
  <c r="AC17" i="18"/>
  <c r="AC12" i="18"/>
  <c r="AC60" i="18"/>
  <c r="AC42" i="18"/>
  <c r="AC25" i="18"/>
  <c r="AC16" i="18"/>
  <c r="AC27" i="18"/>
  <c r="AC43" i="18"/>
  <c r="AC3" i="18"/>
  <c r="AC59" i="18"/>
  <c r="AC5" i="18"/>
  <c r="AC72" i="18"/>
  <c r="AC51" i="18"/>
  <c r="AC19" i="18"/>
  <c r="AC10" i="18"/>
  <c r="AC28" i="18"/>
  <c r="AC71" i="18"/>
  <c r="AC7" i="18"/>
  <c r="AC69" i="18"/>
  <c r="AC65" i="18"/>
  <c r="AC61" i="18"/>
  <c r="AC24" i="18"/>
  <c r="AC23" i="18"/>
  <c r="AC54" i="18"/>
  <c r="AC62" i="18"/>
  <c r="AC73" i="18"/>
  <c r="AC52" i="18"/>
  <c r="AC39" i="18"/>
  <c r="AC50" i="18"/>
  <c r="AC79" i="18"/>
  <c r="AC66" i="18"/>
  <c r="AC9" i="18"/>
  <c r="AC6" i="18"/>
  <c r="AC78" i="18"/>
  <c r="AC44" i="18"/>
  <c r="I23" i="1"/>
  <c r="D23" i="1"/>
  <c r="I38" i="1"/>
  <c r="D5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<sst xmlns="http://schemas.openxmlformats.org/spreadsheetml/2006/main" count="3107" uniqueCount="162">
  <si>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</si>
  <si>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</si>
  <si>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</si>
  <si>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</si>
  <si>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</si>
  <si>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</si>
  <si>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</si>
  <si>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</si>
  <si>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</si>
  <si>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</si>
  <si>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</si>
  <si>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</si>
  <si>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</si>
  <si>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</si>
  <si>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</si>
  <si>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</si>
  <si>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</si>
  <si>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</si>
  <si>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</si>
  <si>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</si>
  <si>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</si>
  <si>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</si>
  <si>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</si>
  <si>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</si>
  <si>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</si>
  <si>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</si>
  <si>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</si>
  <si>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</si>
  <si>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</si>
  <si>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</si>
  <si>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</si>
  <si>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</si>
  <si>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</si>
  <si>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</si>
  <si>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</si>
  <si>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</si>
  <si>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</si>
  <si>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</si>
  <si>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</si>
  <si>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</si>
  <si>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</si>
  <si>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</si>
  <si>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</si>
  <si>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</si>
  <si>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</si>
  <si>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</si>
  <si>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</si>
  <si>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</si>
  <si>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</si>
  <si>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</si>
  <si>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</si>
  <si>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</si>
  <si>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</si>
  <si>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</si>
  <si>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</si>
  <si>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</si>
  <si>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</si>
  <si>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</si>
  <si>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</si>
  <si>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</si>
  <si>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</si>
  <si>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</si>
  <si>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</si>
  <si>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</si>
  <si>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</si>
  <si>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</si>
  <si>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</si>
  <si>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</si>
  <si>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</si>
  <si>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</si>
  <si>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</si>
  <si>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</si>
  <si>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</si>
  <si>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</si>
  <si>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</si>
  <si>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</si>
  <si>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</si>
  <si>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</si>
  <si>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</si>
  <si>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</si>
  <si>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</si>
  <si>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</si>
  <si>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</si>
  <si>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</si>
  <si>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</si>
  <si>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</si>
  <si>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</si>
  <si>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</si>
  <si>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</si>
  <si>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</si>
  <si>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</si>
  <si>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</si>
  <si>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</si>
  <si>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</si>
  <si>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</si>
  <si>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</si>
  <si>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</si>
  <si>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</si>
  <si>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</si>
  <si>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</si>
  <si>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</si>
  <si>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</si>
  <si>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</si>
  <si>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</si>
  <si>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</si>
  <si>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</si>
  <si>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</si>
  <si>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</si>
  <si>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</si>
  <si>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</si>
  <si>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</si>
  <si>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</si>
  <si>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</si>
  <si>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</si>
  <si>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</si>
  <si>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</si>
  <si>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</si>
  <si>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</si>
  <si>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</si>
  <si>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</si>
  <si>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</si>
  <si>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</si>
  <si>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</si>
  <si>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</si>
  <si>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</si>
  <si>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</si>
  <si>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</si>
  <si>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</si>
  <si>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</si>
  <si>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</si>
  <si>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</si>
  <si>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</si>
  <si>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</si>
  <si>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</si>
  <si>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</si>
  <si>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</si>
  <si>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</si>
  <si>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</si>
  <si>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</si>
  <si>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</si>
  <si>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</si>
  <si>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</si>
  <si>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</si>
  <si>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</si>
  <si>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</si>
  <si>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</si>
  <si>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</si>
  <si>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</si>
  <si>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</si>
  <si>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</si>
  <si>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</si>
  <si>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</si>
  <si>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</si>
  <si>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</si>
  <si>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</si>
  <si>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</si>
  <si>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</si>
  <si>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</si>
  <si>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qlFraRateHelper(,H12,B12&amp;"M",G12,PillarDate,,Permanent,Trigger,ObjectOverwrite)</t>
  </si>
  <si>
    <t>qlSwapRateHelper2(,H62,2,B62,Calendar,D62,E62,F62,G62,I62,C62,Discounting,PillarDate,,Permanent,Trigger,ObjectOverwrite)</t>
  </si>
  <si>
    <t>Discount</t>
  </si>
  <si>
    <t>MonotonicLogCubicNaturalSpline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</si>
</sst>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42277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42279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9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_EURON#0007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_EUR3M#0015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160</v>
      </c>
      <c r="E18" s="43"/>
      <c r="G18" s="23"/>
      <c r="H18" s="26" t="s">
        <v>16</v>
      </c>
      <c r="I18" s="29" t="s">
        <v>160</v>
      </c>
      <c r="J18" s="43"/>
    </row>
    <row r="19" spans="1:10" x14ac:dyDescent="0.2">
      <c r="B19" s="23"/>
      <c r="C19" s="24" t="s">
        <v>17</v>
      </c>
      <c r="D19" s="30" t="s">
        <v>161</v>
      </c>
      <c r="E19" s="43"/>
      <c r="G19" s="23"/>
      <c r="H19" s="24" t="s">
        <v>17</v>
      </c>
      <c r="I19" s="30" t="s">
        <v>161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42277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42279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64194</v>
      </c>
      <c r="D22" s="35">
        <f>_xll.qlYieldTSDiscount(YieldCurve_ON,C22,,Trigger)</f>
        <v>0.43815317030192119</v>
      </c>
      <c r="E22" s="43"/>
      <c r="G22" s="23"/>
      <c r="H22" s="34">
        <f>_xll.qlTermStructureMaxDate(YieldCurve_3M,Trigger)</f>
        <v>64194</v>
      </c>
      <c r="I22" s="35">
        <f>_xll.qlYieldTSDiscount(YieldCurve_3M,H22,,Trigger)</f>
        <v>0.42343411925510538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_EUR6M#0008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_EUR1M#0003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160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161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42279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42279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64194</v>
      </c>
      <c r="D37" s="35">
        <f>_xll.qlYieldTSDiscount(YieldCurve_6M,C37,,Trigger)</f>
        <v>0.41727980468582959</v>
      </c>
      <c r="E37" s="43"/>
      <c r="F37" s="50"/>
      <c r="G37" s="23"/>
      <c r="H37" s="34">
        <f>_xll.qlTermStructureMaxDate(YieldCurve_1M,Trigger)</f>
        <v>64194</v>
      </c>
      <c r="I37" s="35">
        <f>_xll.qlYieldTSDiscount(YieldCurve_1M,H37,,Trigger)</f>
        <v>0.43563060811144755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_EUR1Y#0003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42279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64194</v>
      </c>
      <c r="D52" s="35">
        <f>_xll.qlYieldTSDiscount(YieldCurve_1Y,C52,,Trigger)</f>
        <v>0.40465575519940278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8">
        <f t="array" ref="AA2:AA57">_xll.qlPiecewiseYieldCurveData(YieldCurve_ON,Trigger)</f>
        <v>1</v>
      </c>
      <c r="AD2" s="240" t="s">
        <v>87</v>
      </c>
      <c r="AE2" s="241"/>
      <c r="AF2" s="241"/>
      <c r="AG2" s="241"/>
      <c r="AH2" s="242"/>
    </row>
    <row r="3" spans="1:36" ht="11.25" customHeight="1" x14ac:dyDescent="0.2">
      <c r="A3" s="250" t="s">
        <v>27</v>
      </c>
      <c r="B3" s="251" t="s">
        <v>37</v>
      </c>
      <c r="C3" s="252" t="s">
        <v>6</v>
      </c>
      <c r="D3" s="253"/>
      <c r="E3" s="254" t="str">
        <f>$E$1</f>
        <v>Eonia</v>
      </c>
      <c r="F3" s="255" t="str">
        <f>Currency&amp;$B3&amp;"D"&amp;QuoteSuffix</f>
        <v>EUROND_Quote</v>
      </c>
      <c r="G3" s="253"/>
      <c r="H3" s="256" t="str">
        <f>_xll.qlDepositRateHelper(,F3,E3,Permanent,Trigger,ObjectOverwrite)</f>
        <v>obj_00513#0003</v>
      </c>
      <c r="I3" s="52"/>
      <c r="J3" s="10" t="str">
        <f>A3</f>
        <v>Dp</v>
      </c>
      <c r="K3" s="95" t="str">
        <f>IF(ISBLANK(H3),"--",H3)</f>
        <v>obj_00513#0003</v>
      </c>
      <c r="L3" s="149" t="str">
        <f>IFERROR(_xll.qlRateHelperQuoteName(K3,Trigger),"--")</f>
        <v>EUROND_Quote</v>
      </c>
      <c r="M3" s="99">
        <f>IFERROR(_xll.qlRateHelperQuoteValue($K3,Trigger),"--")</f>
        <v>-1.1000000000000001E-3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42277</v>
      </c>
      <c r="R3" s="100">
        <f>IFERROR(_xll.qlRateHelperPillarDate(K3,Trigger),"--")</f>
        <v>42278</v>
      </c>
      <c r="T3" s="4" t="str">
        <f t="shared" ref="T3:T36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obj_00513</v>
      </c>
      <c r="V3" s="4" t="str">
        <f>IFERROR(_xll.qlRateHelperQuoteName(U3,Trigger),"")</f>
        <v>EUROND_Quote</v>
      </c>
      <c r="W3" s="73">
        <f>IFERROR(_xll.qlRateHelperRate(U3,Trigger),"")</f>
        <v>-1.1000000000000001E-3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42277</v>
      </c>
      <c r="Z3" s="5">
        <f>IFERROR(_xll.qlRateHelperPillarDate(U3,Trigger),"")</f>
        <v>42278</v>
      </c>
      <c r="AA3" s="73">
        <v>1.000003055564892</v>
      </c>
      <c r="AD3" s="108" t="s">
        <v>88</v>
      </c>
      <c r="AH3" s="244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obj_00511#0003</v>
      </c>
      <c r="I4" s="51"/>
      <c r="J4" s="10" t="str">
        <f>A4</f>
        <v>Dp</v>
      </c>
      <c r="K4" s="95" t="str">
        <f t="shared" ref="K4:K5" si="2">IF(ISBLANK(H4),"--",H4)</f>
        <v>obj_00511#0003</v>
      </c>
      <c r="L4" s="149" t="str">
        <f>IFERROR(_xll.qlRateHelperQuoteName(K4,Trigger),"--")</f>
        <v>EURTND_Quote</v>
      </c>
      <c r="M4" s="99">
        <f>IFERROR(_xll.qlRateHelperQuoteValue($K4,Trigger),"--")</f>
        <v>-1.1999999999999999E-3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42278</v>
      </c>
      <c r="R4" s="100">
        <f>IFERROR(_xll.qlRateHelperPillarDate(K4,Trigger),"--")</f>
        <v>42279</v>
      </c>
      <c r="T4" s="4" t="str">
        <f t="shared" si="0"/>
        <v>Dp</v>
      </c>
      <c r="U4" s="4" t="str">
        <v>obj_00511</v>
      </c>
      <c r="V4" s="4" t="str">
        <f>IFERROR(_xll.qlRateHelperQuoteName(U4,Trigger),"")</f>
        <v>EURTND_Quote</v>
      </c>
      <c r="W4" s="73">
        <f>IFERROR(_xll.qlRateHelperRate(U4,Trigger),"")</f>
        <v>-1.1999999999999999E-3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42278</v>
      </c>
      <c r="Z4" s="5">
        <f>IFERROR(_xll.qlRateHelperPillarDate(U4,Trigger),"")</f>
        <v>42279</v>
      </c>
      <c r="AA4" s="73">
        <v>1.0000063889195221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0"/>
        <v>OIS</v>
      </c>
      <c r="U5" s="4" t="str">
        <v>obj_00536</v>
      </c>
      <c r="V5" s="4" t="str">
        <f>IFERROR(_xll.qlRateHelperQuoteName(U5,Trigger),"")</f>
        <v>EUREONSW_Quote</v>
      </c>
      <c r="W5" s="73">
        <f>IFERROR(_xll.qlRateHelperRate(U5,Trigger),"")</f>
        <v>-1.4300000000000001E-3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42279</v>
      </c>
      <c r="Z5" s="5">
        <f>IFERROR(_xll.qlRateHelperPillarDate(U5,Trigger),"")</f>
        <v>42286</v>
      </c>
      <c r="AA5" s="73">
        <v>1.0000341954259004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obj_00542#0003</v>
      </c>
      <c r="L6" s="148" t="str">
        <f>IFERROR(_xll.qlRateHelperQuoteName(K6,Trigger),"--")</f>
        <v>EURECBOISOCT15_Quote</v>
      </c>
      <c r="M6" s="136">
        <f>IFERROR(_xll.qlRateHelperQuoteValue($K6,Trigger),"--")</f>
        <v>-1.4499999999999999E-3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42305</v>
      </c>
      <c r="R6" s="137">
        <f>IFERROR(_xll.qlRateHelperPillarDate(K6,Trigger),"--")</f>
        <v>42347</v>
      </c>
      <c r="T6" s="4" t="str">
        <f t="shared" si="0"/>
        <v>OIS</v>
      </c>
      <c r="U6" s="4" t="str">
        <v>obj_00524</v>
      </c>
      <c r="V6" s="4" t="str">
        <f>IFERROR(_xll.qlRateHelperQuoteName(U6,Trigger),"")</f>
        <v>EUREON2W_Quote</v>
      </c>
      <c r="W6" s="73">
        <f>IFERROR(_xll.qlRateHelperRate(U6,Trigger),"")</f>
        <v>-1.4300000000000001E-3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42279</v>
      </c>
      <c r="Z6" s="5">
        <f>IFERROR(_xll.qlRateHelperPillarDate(U6,Trigger),"")</f>
        <v>42293</v>
      </c>
      <c r="AA6" s="73">
        <v>1.000062003478744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obj_00541#0003</v>
      </c>
      <c r="L7" s="149" t="str">
        <f>IFERROR(_xll.qlRateHelperQuoteName(K7,Trigger),"--")</f>
        <v>EURECBOISDEC15_Quote</v>
      </c>
      <c r="M7" s="99">
        <f>IFERROR(_xll.qlRateHelperQuoteValue($K7,Trigger),"--")</f>
        <v>-1.5299999999999999E-3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42347</v>
      </c>
      <c r="R7" s="100">
        <f>IFERROR(_xll.qlRateHelperPillarDate(K7,Trigger),"--")</f>
        <v>42396</v>
      </c>
      <c r="T7" s="4" t="str">
        <f t="shared" si="0"/>
        <v>OIS</v>
      </c>
      <c r="U7" s="4" t="str">
        <v>obj_00528</v>
      </c>
      <c r="V7" s="4" t="str">
        <f>IFERROR(_xll.qlRateHelperQuoteName(U7,Trigger),"")</f>
        <v>EUREON3W_Quote</v>
      </c>
      <c r="W7" s="73">
        <f>IFERROR(_xll.qlRateHelperRate(U7,Trigger),"")</f>
        <v>-1.4300000000000001E-3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42279</v>
      </c>
      <c r="Z7" s="5">
        <f>IFERROR(_xll.qlRateHelperPillarDate(U7,Trigger),"")</f>
        <v>42300</v>
      </c>
      <c r="AA7" s="73">
        <v>1.0000898130781053</v>
      </c>
    </row>
    <row r="8" spans="1:36" ht="11.25" customHeight="1" x14ac:dyDescent="0.2">
      <c r="A8" s="56" t="s">
        <v>127</v>
      </c>
      <c r="B8" s="57" t="str">
        <f>_xll.qlECBNextCode(Settlementdate,Trigger)</f>
        <v>OCT15</v>
      </c>
      <c r="C8" s="160">
        <f>_xll.qlECBdate(B8,Trigger)</f>
        <v>42305</v>
      </c>
      <c r="D8" s="160">
        <f>_xll.qlECBNextDate(C8,Trigger)</f>
        <v>42347</v>
      </c>
      <c r="E8" s="129" t="str">
        <f>$E$1</f>
        <v>Eonia</v>
      </c>
      <c r="F8" s="60" t="str">
        <f t="shared" ref="F8:F16" si="5">Currency&amp;$E$6&amp;B8&amp;QuoteSuffix</f>
        <v>EURECBOISOCT15_Quote</v>
      </c>
      <c r="G8" s="132"/>
      <c r="H8" s="61" t="str">
        <f>_xll.qlDatedOISRateHelper(,C8,D8,F8,E8,,Permanent,Trigger,ObjectOverwrite)</f>
        <v>obj_00542#0003</v>
      </c>
      <c r="I8" s="51"/>
      <c r="J8" s="10" t="str">
        <f t="shared" si="3"/>
        <v>ECB</v>
      </c>
      <c r="K8" s="95" t="str">
        <f t="shared" si="4"/>
        <v>obj_0053e#0003</v>
      </c>
      <c r="L8" s="149" t="str">
        <f>IFERROR(_xll.qlRateHelperQuoteName(K8,Trigger),"--")</f>
        <v>EURECBOISJAN16_Quote</v>
      </c>
      <c r="M8" s="99">
        <f>IFERROR(_xll.qlRateHelperQuoteValue($K8,Trigger),"--")</f>
        <v>-1.6799999999999999E-3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42396</v>
      </c>
      <c r="R8" s="100">
        <f>IFERROR(_xll.qlRateHelperPillarDate(K8,Trigger),"--")</f>
        <v>42445</v>
      </c>
      <c r="T8" s="4" t="str">
        <f t="shared" si="0"/>
        <v>OIS</v>
      </c>
      <c r="U8" s="4" t="str">
        <v>obj_0052e</v>
      </c>
      <c r="V8" s="4" t="str">
        <f>IFERROR(_xll.qlRateHelperQuoteName(U8,Trigger),"")</f>
        <v>EUREON1M_Quote</v>
      </c>
      <c r="W8" s="73">
        <f>IFERROR(_xll.qlRateHelperRate(U8,Trigger),"")</f>
        <v>-1.3999999999999998E-3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42279</v>
      </c>
      <c r="Z8" s="5">
        <f>IFERROR(_xll.qlRateHelperPillarDate(U8,Trigger),"")</f>
        <v>42310</v>
      </c>
      <c r="AA8" s="73">
        <v>1.0001289600387049</v>
      </c>
    </row>
    <row r="9" spans="1:36" ht="11.25" customHeight="1" x14ac:dyDescent="0.2">
      <c r="A9" s="62" t="s">
        <v>127</v>
      </c>
      <c r="B9" s="63" t="str">
        <f>_xll.qlECBNextCode(C8,Trigger)</f>
        <v>DEC15</v>
      </c>
      <c r="C9" s="161">
        <f>_xll.qlECBdate(B9,Trigger)</f>
        <v>42347</v>
      </c>
      <c r="D9" s="161">
        <f>_xll.qlECBNextDate(C9,Trigger)</f>
        <v>42396</v>
      </c>
      <c r="E9" s="130" t="str">
        <f t="shared" ref="E9:E18" si="6">$E$1</f>
        <v>Eonia</v>
      </c>
      <c r="F9" s="66" t="str">
        <f t="shared" si="5"/>
        <v>EURECBOISDEC15_Quote</v>
      </c>
      <c r="G9" s="126"/>
      <c r="H9" s="67" t="str">
        <f>_xll.qlDatedOISRateHelper(,C9,D9,F9,E9,,Permanent,Trigger,ObjectOverwrite)</f>
        <v>obj_00541#0003</v>
      </c>
      <c r="I9" s="51"/>
      <c r="J9" s="10" t="str">
        <f t="shared" si="3"/>
        <v>ECB</v>
      </c>
      <c r="K9" s="95" t="str">
        <f t="shared" si="4"/>
        <v>obj_0053f#0003</v>
      </c>
      <c r="L9" s="149" t="str">
        <f>IFERROR(_xll.qlRateHelperQuoteName(K9,Trigger),"--")</f>
        <v>EURECBOISMAR16_Quote</v>
      </c>
      <c r="M9" s="99">
        <f>IFERROR(_xll.qlRateHelperQuoteValue($K9,Trigger),"--")</f>
        <v>-1.7599999999999998E-3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42445</v>
      </c>
      <c r="R9" s="100">
        <f>IFERROR(_xll.qlRateHelperPillarDate(K9,Trigger),"--")</f>
        <v>42487</v>
      </c>
      <c r="T9" s="4" t="str">
        <f t="shared" si="0"/>
        <v>OIS</v>
      </c>
      <c r="U9" s="4" t="str">
        <v>obj_0052c</v>
      </c>
      <c r="V9" s="4" t="str">
        <f>IFERROR(_xll.qlRateHelperQuoteName(U9,Trigger),"")</f>
        <v>EUREON2M_Quote</v>
      </c>
      <c r="W9" s="73">
        <f>IFERROR(_xll.qlRateHelperRate(U9,Trigger),"")</f>
        <v>-1.4499999999999999E-3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42279</v>
      </c>
      <c r="Z9" s="5">
        <f>IFERROR(_xll.qlRateHelperPillarDate(U9,Trigger),"")</f>
        <v>42340</v>
      </c>
      <c r="AA9" s="73">
        <v>1.0002541458229612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JAN16</v>
      </c>
      <c r="C10" s="161">
        <f>_xll.qlECBdate(B10,Trigger)</f>
        <v>42396</v>
      </c>
      <c r="D10" s="161">
        <f>_xll.qlECBNextDate(C10,Trigger)</f>
        <v>42445</v>
      </c>
      <c r="E10" s="130" t="str">
        <f t="shared" si="6"/>
        <v>Eonia</v>
      </c>
      <c r="F10" s="66" t="str">
        <f t="shared" si="5"/>
        <v>EURECBOISJAN16_Quote</v>
      </c>
      <c r="G10" s="126"/>
      <c r="H10" s="67" t="str">
        <f>_xll.qlDatedOISRateHelper(,C10,D10,F10,E10,,Permanent,Trigger,ObjectOverwrite)</f>
        <v>obj_0053e#0003</v>
      </c>
      <c r="I10" s="51"/>
      <c r="J10" s="10" t="str">
        <f t="shared" si="3"/>
        <v>ECB</v>
      </c>
      <c r="K10" s="95" t="str">
        <f t="shared" si="4"/>
        <v>obj_0053c#0003</v>
      </c>
      <c r="L10" s="149" t="str">
        <f>IFERROR(_xll.qlRateHelperQuoteName(K10,Trigger),"--")</f>
        <v>EURECBOISAPR16_Quote</v>
      </c>
      <c r="M10" s="99">
        <f>IFERROR(_xll.qlRateHelperQuoteValue($K10,Trigger),"--")</f>
        <v>-1.8400000000000001E-3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42487</v>
      </c>
      <c r="R10" s="100">
        <f>IFERROR(_xll.qlRateHelperPillarDate(K10,Trigger),"--")</f>
        <v>42529</v>
      </c>
      <c r="T10" s="4" t="str">
        <f t="shared" si="0"/>
        <v>ECB</v>
      </c>
      <c r="U10" s="4" t="str">
        <v>obj_00542</v>
      </c>
      <c r="V10" s="4" t="str">
        <f>IFERROR(_xll.qlRateHelperQuoteName(U10,Trigger),"")</f>
        <v>EURECBOISOCT15_Quote</v>
      </c>
      <c r="W10" s="73">
        <f>IFERROR(_xll.qlRateHelperRate(U10,Trigger),"")</f>
        <v>-1.4499999999999999E-3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73">
        <v>1.0002805058845028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MAR16</v>
      </c>
      <c r="C11" s="161">
        <f>_xll.qlECBdate(B11,Trigger)</f>
        <v>42445</v>
      </c>
      <c r="D11" s="161">
        <f>_xll.qlECBNextDate(C11,Trigger)</f>
        <v>42487</v>
      </c>
      <c r="E11" s="130" t="str">
        <f t="shared" si="6"/>
        <v>Eonia</v>
      </c>
      <c r="F11" s="66" t="str">
        <f t="shared" si="5"/>
        <v>EURECBOISMAR16_Quote</v>
      </c>
      <c r="G11" s="126"/>
      <c r="H11" s="67" t="str">
        <f>_xll.qlDatedOISRateHelper(,C11,D11,F11,E11,,Permanent,Trigger,ObjectOverwrite)</f>
        <v>obj_0053f#0003</v>
      </c>
      <c r="I11" s="51"/>
      <c r="J11" s="10" t="str">
        <f t="shared" si="3"/>
        <v>ECB</v>
      </c>
      <c r="K11" s="95" t="str">
        <f t="shared" si="4"/>
        <v>obj_00543#0003</v>
      </c>
      <c r="L11" s="149" t="str">
        <f>IFERROR(_xll.qlRateHelperQuoteName(K11,Trigger),"--")</f>
        <v>EURECBOISJUN16_Quote</v>
      </c>
      <c r="M11" s="99">
        <f>IFERROR(_xll.qlRateHelperQuoteValue($K11,Trigger),"--")</f>
        <v>-1.92E-3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42529</v>
      </c>
      <c r="R11" s="100">
        <f>IFERROR(_xll.qlRateHelperPillarDate(K11,Trigger),"--")</f>
        <v>42578</v>
      </c>
      <c r="T11" s="4" t="str">
        <f t="shared" si="0"/>
        <v>ECB</v>
      </c>
      <c r="U11" s="4" t="str">
        <v>obj_00541</v>
      </c>
      <c r="V11" s="4" t="str">
        <f>IFERROR(_xll.qlRateHelperQuoteName(U11,Trigger),"")</f>
        <v>EURECBOISDEC15_Quote</v>
      </c>
      <c r="W11" s="73">
        <f>IFERROR(_xll.qlRateHelperRate(U11,Trigger),"")</f>
        <v>-1.5299999999999999E-3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42396</v>
      </c>
      <c r="AA11" s="73">
        <v>1.000494460458401</v>
      </c>
      <c r="AC11" s="166">
        <v>1</v>
      </c>
      <c r="AD11" s="167">
        <f>_xll.qlCalendarEndOfMonth(Calendar,Settlementdate,Trigger)</f>
        <v>42307</v>
      </c>
      <c r="AE11" s="166" t="str">
        <f t="shared" ref="AE11:AE23" si="7">Currency&amp;$AE$9&amp;AC11&amp;JumpSuffix&amp;QuoteSuffix</f>
        <v>EURJump1_SYNTHON_Quote</v>
      </c>
      <c r="AF11" s="230">
        <f>_xll.qlDayCounterYearFraction("actual/360",AD11,_xll.qlCalendarAdvance(Calendar,AD11,"1D",,,Trigger))</f>
        <v>8.3333333333333332E-3</v>
      </c>
      <c r="AG11" s="168">
        <f>IF(_xll.qlQuoteIsValid(AE11,Trigger),_xll.qlQuoteValue(AE11,Trigger),1)</f>
        <v>0.99999800000000005</v>
      </c>
      <c r="AH11" s="233">
        <f>-LN(AG11)/AF11</f>
        <v>2.4000023999389868E-4</v>
      </c>
      <c r="AI11" s="236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APR16</v>
      </c>
      <c r="C12" s="161">
        <f>_xll.qlECBdate(B12,Trigger)</f>
        <v>42487</v>
      </c>
      <c r="D12" s="161">
        <f>_xll.qlECBNextDate(C12,Trigger)</f>
        <v>42529</v>
      </c>
      <c r="E12" s="130" t="str">
        <f t="shared" si="6"/>
        <v>Eonia</v>
      </c>
      <c r="F12" s="66" t="str">
        <f t="shared" si="5"/>
        <v>EURECBOISAPR16_Quote</v>
      </c>
      <c r="G12" s="126"/>
      <c r="H12" s="67" t="str">
        <f>_xll.qlDatedOISRateHelper(,C12,D12,F12,E12,,Permanent,Trigger,ObjectOverwrite)</f>
        <v>obj_0053c#0003</v>
      </c>
      <c r="I12" s="51"/>
      <c r="J12" s="10" t="str">
        <f t="shared" si="3"/>
        <v>ECB</v>
      </c>
      <c r="K12" s="95" t="str">
        <f t="shared" si="4"/>
        <v>obj_00540#0003</v>
      </c>
      <c r="L12" s="149" t="str">
        <f>IFERROR(_xll.qlRateHelperQuoteName(K12,Trigger),"--")</f>
        <v>EURECBOISJUL16_Quote</v>
      </c>
      <c r="M12" s="99">
        <f>IFERROR(_xll.qlRateHelperQuoteValue($K12,Trigger),"--")</f>
        <v>-1.9599999999999999E-3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42578</v>
      </c>
      <c r="R12" s="100">
        <f>IFERROR(_xll.qlRateHelperPillarDate(K12,Trigger),"--")</f>
        <v>42627</v>
      </c>
      <c r="T12" s="4" t="str">
        <f t="shared" si="0"/>
        <v>ECB</v>
      </c>
      <c r="U12" s="4" t="str">
        <v>obj_0053e</v>
      </c>
      <c r="V12" s="4" t="str">
        <f>IFERROR(_xll.qlRateHelperQuoteName(U12,Trigger),"")</f>
        <v>EURECBOISJAN16_Quote</v>
      </c>
      <c r="W12" s="73">
        <f>IFERROR(_xll.qlRateHelperRate(U12,Trigger),"")</f>
        <v>-1.6799999999999999E-3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42396</v>
      </c>
      <c r="Z12" s="5">
        <f>IFERROR(_xll.qlRateHelperPillarDate(U12,Trigger),"")</f>
        <v>42445</v>
      </c>
      <c r="AA12" s="73">
        <v>1.0007232925183067</v>
      </c>
      <c r="AC12" s="169">
        <v>2</v>
      </c>
      <c r="AD12" s="170">
        <f>_xll.qlCalendarEndOfMonth(Calendar,_xll.qlCalendarAdvance(Calendar,AD11,"1m","mf",TRUE),Trigger)</f>
        <v>42338</v>
      </c>
      <c r="AE12" s="169" t="str">
        <f t="shared" si="7"/>
        <v>EURJump2_SYNTHON_Quote</v>
      </c>
      <c r="AF12" s="231">
        <f>_xll.qlDayCounterYearFraction("actual/360",AD12,_xll.qlCalendarAdvance(Calendar,AD12,"1D",,,Trigger))</f>
        <v>2.7777777777777779E-3</v>
      </c>
      <c r="AG12" s="171">
        <f>IF(_xll.qlQuoteIsValid(AE12,Trigger),_xll.qlQuoteValue(AE12,Trigger),1)</f>
        <v>1</v>
      </c>
      <c r="AH12" s="234">
        <f t="shared" ref="AH12:AH23" si="8">-LN(AG12)/AF12</f>
        <v>0</v>
      </c>
      <c r="AI12" s="237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JUN16</v>
      </c>
      <c r="C13" s="161">
        <f>_xll.qlECBdate(B13,Trigger)</f>
        <v>42529</v>
      </c>
      <c r="D13" s="161">
        <f>_xll.qlECBNextDate(C13,Trigger)</f>
        <v>42578</v>
      </c>
      <c r="E13" s="130" t="str">
        <f t="shared" si="6"/>
        <v>Eonia</v>
      </c>
      <c r="F13" s="66" t="str">
        <f t="shared" si="5"/>
        <v>EURECBOISJUN16_Quote</v>
      </c>
      <c r="G13" s="126"/>
      <c r="H13" s="67" t="str">
        <f>_xll.qlDatedOISRateHelper(,C13,D13,F13,E13,,Permanent,Trigger,ObjectOverwrite)</f>
        <v>obj_00543#0003</v>
      </c>
      <c r="I13" s="51"/>
      <c r="J13" s="10" t="str">
        <f t="shared" si="3"/>
        <v>ECB</v>
      </c>
      <c r="K13" s="95" t="str">
        <f t="shared" si="4"/>
        <v>obj_0053d#0003</v>
      </c>
      <c r="L13" s="149" t="str">
        <f>IFERROR(_xll.qlRateHelperQuoteName(K13,Trigger),"--")</f>
        <v>EURECBOISSEP16_Quote</v>
      </c>
      <c r="M13" s="99">
        <f>IFERROR(_xll.qlRateHelperQuoteValue($K13,Trigger),"--")</f>
        <v>-1.99E-3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42627</v>
      </c>
      <c r="R13" s="100">
        <f>IFERROR(_xll.qlRateHelperPillarDate(K13,Trigger),"--")</f>
        <v>42669</v>
      </c>
      <c r="T13" s="4" t="str">
        <f t="shared" si="0"/>
        <v>ECB</v>
      </c>
      <c r="U13" s="4" t="str">
        <v>obj_0053f</v>
      </c>
      <c r="V13" s="4" t="str">
        <f>IFERROR(_xll.qlRateHelperQuoteName(U13,Trigger),"")</f>
        <v>EURECBOISMAR16_Quote</v>
      </c>
      <c r="W13" s="73">
        <f>IFERROR(_xll.qlRateHelperRate(U13,Trigger),"")</f>
        <v>-1.7599999999999998E-3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73">
        <v>1.0009288165689818</v>
      </c>
      <c r="AC13" s="169">
        <v>3</v>
      </c>
      <c r="AD13" s="170">
        <f>_xll.qlCalendarEndOfMonth(Calendar,_xll.qlCalendarAdvance(Calendar,AD12,"1m","mf",TRUE),Trigger)</f>
        <v>42369</v>
      </c>
      <c r="AE13" s="169" t="str">
        <f t="shared" si="7"/>
        <v>EURJump3_SYNTHON_Quote</v>
      </c>
      <c r="AF13" s="231">
        <f>_xll.qlDayCounterYearFraction("actual/360",AD13,_xll.qlCalendarAdvance(Calendar,AD13,"1D",,,Trigger))</f>
        <v>1.1111111111111112E-2</v>
      </c>
      <c r="AG13" s="171">
        <f>IF(_xll.qlQuoteIsValid(AE13,Trigger),_xll.qlQuoteValue(AE13,Trigger),1)</f>
        <v>0.99999439999999995</v>
      </c>
      <c r="AH13" s="234">
        <f t="shared" si="8"/>
        <v>5.0400141120976938E-4</v>
      </c>
      <c r="AI13" s="237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JUL16</v>
      </c>
      <c r="C14" s="161">
        <f>_xll.qlECBdate(B14,Trigger)</f>
        <v>42578</v>
      </c>
      <c r="D14" s="161">
        <f>_xll.qlECBNextDate(C14,Trigger)</f>
        <v>42627</v>
      </c>
      <c r="E14" s="130" t="str">
        <f t="shared" si="6"/>
        <v>Eonia</v>
      </c>
      <c r="F14" s="66" t="str">
        <f t="shared" si="5"/>
        <v>EURECBOISJUL16_Quote</v>
      </c>
      <c r="G14" s="126"/>
      <c r="H14" s="67" t="str">
        <f>_xll.qlDatedOISRateHelper(,C14,D14,F14,E14,,Permanent,Trigger,ObjectOverwrite)</f>
        <v>obj_00540#0003</v>
      </c>
      <c r="I14" s="51"/>
      <c r="J14" s="10" t="str">
        <f t="shared" ref="J14:J16" si="10">A16</f>
        <v>ECB</v>
      </c>
      <c r="K14" s="95" t="str">
        <f t="shared" ref="K14:K16" si="11">IF(ISBLANK(H16),"--",H16)</f>
        <v>obj_0053b#0003</v>
      </c>
      <c r="L14" s="149" t="str">
        <f>IFERROR(_xll.qlRateHelperQuoteName(K14,Trigger),"--")</f>
        <v>EURECBOISOCT16_Quote</v>
      </c>
      <c r="M14" s="99">
        <f>IFERROR(_xll.qlRateHelperQuoteValue($K14,Trigger),"--")</f>
        <v>-1.9599999999999999E-3</v>
      </c>
      <c r="N14" s="98" t="b">
        <f>NOT(ISERROR(_xll.qlQuoteValue(L14)))</f>
        <v>1</v>
      </c>
      <c r="O14" s="95">
        <v>70</v>
      </c>
      <c r="P14" s="95">
        <v>7</v>
      </c>
      <c r="Q14" s="100">
        <f>IFERROR(_xll.qlRateHelperEarliestDate(K14,Trigger),"--")</f>
        <v>42669</v>
      </c>
      <c r="R14" s="100">
        <f>IFERROR(_xll.qlRateHelperPillarDate(K14,Trigger),"--")</f>
        <v>42718</v>
      </c>
      <c r="T14" s="4" t="str">
        <f t="shared" si="0"/>
        <v>ECB</v>
      </c>
      <c r="U14" s="4" t="str">
        <v>obj_0053c</v>
      </c>
      <c r="V14" s="4" t="str">
        <f>IFERROR(_xll.qlRateHelperQuoteName(U14,Trigger),"")</f>
        <v>EURECBOISAPR16_Quote</v>
      </c>
      <c r="W14" s="73">
        <f>IFERROR(_xll.qlRateHelperRate(U14,Trigger),"")</f>
        <v>-1.8400000000000001E-3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73">
        <v>1.0011437287564691</v>
      </c>
      <c r="AC14" s="169">
        <v>4</v>
      </c>
      <c r="AD14" s="170">
        <f>_xll.qlCalendarEndOfMonth(Calendar,_xll.qlCalendarAdvance(Calendar,AD13,"1m","mf",TRUE),Trigger)</f>
        <v>42398</v>
      </c>
      <c r="AE14" s="169" t="str">
        <f t="shared" si="7"/>
        <v>EURJump4_SYNTHON_Quote</v>
      </c>
      <c r="AF14" s="231">
        <f>_xll.qlDayCounterYearFraction("actual/360",AD14,_xll.qlCalendarAdvance(Calendar,AD14,"1D",,,Trigger))</f>
        <v>8.3333333333333332E-3</v>
      </c>
      <c r="AG14" s="171">
        <f>IF(_xll.qlQuoteIsValid(AE14,Trigger),_xll.qlQuoteValue(AE14,Trigger),1)</f>
        <v>1</v>
      </c>
      <c r="AH14" s="234">
        <f t="shared" si="8"/>
        <v>0</v>
      </c>
      <c r="AI14" s="237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SEP16</v>
      </c>
      <c r="C15" s="161">
        <f>_xll.qlECBdate(B15,Trigger)</f>
        <v>42627</v>
      </c>
      <c r="D15" s="161">
        <f>_xll.qlECBNextDate(C15,Trigger)</f>
        <v>42669</v>
      </c>
      <c r="E15" s="130" t="str">
        <f t="shared" si="6"/>
        <v>Eonia</v>
      </c>
      <c r="F15" s="66" t="str">
        <f t="shared" si="5"/>
        <v>EURECBOISSEP16_Quote</v>
      </c>
      <c r="G15" s="126"/>
      <c r="H15" s="67" t="str">
        <f>_xll.qlDatedOISRateHelper(,C15,D15,F15,E15,,Permanent,Trigger,ObjectOverwrite)</f>
        <v>obj_0053d#0003</v>
      </c>
      <c r="I15" s="51"/>
      <c r="J15" s="10" t="str">
        <f t="shared" si="10"/>
        <v>ECB</v>
      </c>
      <c r="K15" s="95" t="str">
        <f t="shared" si="11"/>
        <v>obj_0053a#0003</v>
      </c>
      <c r="L15" s="149" t="str">
        <f>IFERROR(_xll.qlRateHelperQuoteName(K15,Trigger),"--")</f>
        <v>EURECBOISDEC16_Quote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>
        <f>IFERROR(_xll.qlRateHelperEarliestDate(K15,Trigger),"--")</f>
        <v>42718</v>
      </c>
      <c r="R15" s="100">
        <f>IFERROR(_xll.qlRateHelperPillarDate(K15,Trigger),"--")</f>
        <v>42760</v>
      </c>
      <c r="T15" s="4" t="str">
        <f t="shared" si="0"/>
        <v>ECB</v>
      </c>
      <c r="U15" s="4" t="str">
        <v>obj_00543</v>
      </c>
      <c r="V15" s="4" t="str">
        <f>IFERROR(_xll.qlRateHelperQuoteName(U15,Trigger),"")</f>
        <v>EURECBOISJUN16_Quote</v>
      </c>
      <c r="W15" s="73">
        <f>IFERROR(_xll.qlRateHelperRate(U15,Trigger),"")</f>
        <v>-1.92E-3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42529</v>
      </c>
      <c r="Z15" s="5">
        <f>IFERROR(_xll.qlRateHelperPillarDate(U15,Trigger),"")</f>
        <v>42578</v>
      </c>
      <c r="AA15" s="73">
        <v>1.0014054293758496</v>
      </c>
      <c r="AC15" s="169">
        <v>5</v>
      </c>
      <c r="AD15" s="170">
        <f>_xll.qlCalendarEndOfMonth(Calendar,_xll.qlCalendarAdvance(Calendar,AD14,"1m","mf",TRUE),Trigger)</f>
        <v>42429</v>
      </c>
      <c r="AE15" s="169" t="str">
        <f t="shared" si="7"/>
        <v>EURJump5_SYNTHON_Quote</v>
      </c>
      <c r="AF15" s="231">
        <f>_xll.qlDayCounterYearFraction("actual/360",AD15,_xll.qlCalendarAdvance(Calendar,AD15,"1D",,,Trigger))</f>
        <v>2.7777777777777779E-3</v>
      </c>
      <c r="AG15" s="171">
        <f>IF(_xll.qlQuoteIsValid(AE15,Trigger),_xll.qlQuoteValue(AE15,Trigger),1)</f>
        <v>1</v>
      </c>
      <c r="AH15" s="234">
        <f t="shared" si="8"/>
        <v>0</v>
      </c>
      <c r="AI15" s="237"/>
      <c r="AJ15" s="171" t="str">
        <f t="shared" si="9"/>
        <v>EURJump5_SYNTHON_Quote</v>
      </c>
    </row>
    <row r="16" spans="1:36" ht="11.25" customHeight="1" x14ac:dyDescent="0.2">
      <c r="A16" s="62" t="s">
        <v>127</v>
      </c>
      <c r="B16" s="63" t="str">
        <f>_xll.qlECBNextCode(C15,Trigger)</f>
        <v>OCT16</v>
      </c>
      <c r="C16" s="161">
        <f>_xll.qlECBdate(B16,Trigger)</f>
        <v>42669</v>
      </c>
      <c r="D16" s="161">
        <f>_xll.qlECBNextDate(C16,Trigger)</f>
        <v>42718</v>
      </c>
      <c r="E16" s="130" t="str">
        <f t="shared" si="6"/>
        <v>Eonia</v>
      </c>
      <c r="F16" s="66" t="str">
        <f t="shared" si="5"/>
        <v>EURECBOISOCT16_Quote</v>
      </c>
      <c r="G16" s="126"/>
      <c r="H16" s="67" t="str">
        <f>_xll.qlDatedOISRateHelper(,C16,D16,F16,E16,,Permanent,Trigger,ObjectOverwrite)</f>
        <v>obj_0053b#0003</v>
      </c>
      <c r="I16" s="51"/>
      <c r="J16" s="10" t="str">
        <f t="shared" si="10"/>
        <v>ECB</v>
      </c>
      <c r="K16" s="95" t="e">
        <f t="shared" si="11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" t="str">
        <f t="shared" si="0"/>
        <v>ECB</v>
      </c>
      <c r="U16" s="4" t="str">
        <v>obj_00540</v>
      </c>
      <c r="V16" s="4" t="str">
        <f>IFERROR(_xll.qlRateHelperQuoteName(U16,Trigger),"")</f>
        <v>EURECBOISJUL16_Quote</v>
      </c>
      <c r="W16" s="73">
        <f>IFERROR(_xll.qlRateHelperRate(U16,Trigger),"")</f>
        <v>-1.9599999999999999E-3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42578</v>
      </c>
      <c r="Z16" s="5">
        <f>IFERROR(_xll.qlRateHelperPillarDate(U16,Trigger),"")</f>
        <v>42627</v>
      </c>
      <c r="AA16" s="73">
        <v>1.0016726533809552</v>
      </c>
      <c r="AC16" s="169">
        <v>6</v>
      </c>
      <c r="AD16" s="170">
        <f>_xll.qlCalendarEndOfMonth(Calendar,_xll.qlCalendarAdvance(Calendar,AD15,"1m","mf",TRUE),Trigger)</f>
        <v>42460</v>
      </c>
      <c r="AE16" s="169" t="str">
        <f t="shared" si="7"/>
        <v>EURJump6_SYNTHON_Quote</v>
      </c>
      <c r="AF16" s="231">
        <f>_xll.qlDayCounterYearFraction("actual/360",AD16,_xll.qlCalendarAdvance(Calendar,AD16,"1D",,,Trigger))</f>
        <v>2.7777777777777779E-3</v>
      </c>
      <c r="AG16" s="171">
        <f>IF(_xll.qlQuoteIsValid(AE16,Trigger),_xll.qlQuoteValue(AE16,Trigger),1)</f>
        <v>1</v>
      </c>
      <c r="AH16" s="234">
        <f t="shared" si="8"/>
        <v>0</v>
      </c>
      <c r="AI16" s="237"/>
      <c r="AJ16" s="171" t="str">
        <f t="shared" si="9"/>
        <v>EURJump6_SYNTHON_Quote</v>
      </c>
    </row>
    <row r="17" spans="1:36" ht="11.25" customHeight="1" x14ac:dyDescent="0.2">
      <c r="A17" s="62" t="s">
        <v>127</v>
      </c>
      <c r="B17" s="63" t="str">
        <f>_xll.qlECBNextCode(C16,Trigger)</f>
        <v>DEC16</v>
      </c>
      <c r="C17" s="161">
        <f>_xll.qlECBdate(B17,Trigger)</f>
        <v>42718</v>
      </c>
      <c r="D17" s="161">
        <f>_xll.qlECBNextDate(C17,Trigger)</f>
        <v>42760</v>
      </c>
      <c r="E17" s="130" t="str">
        <f t="shared" si="6"/>
        <v>Eonia</v>
      </c>
      <c r="F17" s="66" t="str">
        <f t="shared" ref="F17:F18" si="12">Currency&amp;$E$6&amp;B17&amp;QuoteSuffix</f>
        <v>EURECBOISDEC16_Quote</v>
      </c>
      <c r="G17" s="126"/>
      <c r="H17" s="67" t="str">
        <f>_xll.qlDatedOISRateHelper(,C17,D17,F17,E17,,Permanent,Trigger,ObjectOverwrite)</f>
        <v>obj_0053a#0003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" t="str">
        <f t="shared" si="0"/>
        <v>ECB</v>
      </c>
      <c r="U17" s="4" t="str">
        <v>obj_0053d</v>
      </c>
      <c r="V17" s="4" t="str">
        <f>IFERROR(_xll.qlRateHelperQuoteName(U17,Trigger),"")</f>
        <v>EURECBOISSEP16_Quote</v>
      </c>
      <c r="W17" s="73">
        <f>IFERROR(_xll.qlRateHelperRate(U17,Trigger),"")</f>
        <v>-1.99E-3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42627</v>
      </c>
      <c r="Z17" s="5">
        <f>IFERROR(_xll.qlRateHelperPillarDate(U17,Trigger),"")</f>
        <v>42669</v>
      </c>
      <c r="AA17" s="73">
        <v>1.0019052623865981</v>
      </c>
      <c r="AC17" s="169">
        <v>7</v>
      </c>
      <c r="AD17" s="170">
        <f>_xll.qlCalendarEndOfMonth(Calendar,_xll.qlCalendarAdvance(Calendar,AD16,"1m","mf",TRUE),Trigger)</f>
        <v>42489</v>
      </c>
      <c r="AE17" s="169" t="str">
        <f t="shared" si="7"/>
        <v>EURJump7_SYNTHON_Quote</v>
      </c>
      <c r="AF17" s="231">
        <f>_xll.qlDayCounterYearFraction("actual/360",AD17,_xll.qlCalendarAdvance(Calendar,AD17,"1D",,,Trigger))</f>
        <v>8.3333333333333332E-3</v>
      </c>
      <c r="AG17" s="171">
        <f>IF(_xll.qlQuoteIsValid(AE17,Trigger),_xll.qlQuoteValue(AE17,Trigger),1)</f>
        <v>1</v>
      </c>
      <c r="AH17" s="234">
        <f t="shared" si="8"/>
        <v>0</v>
      </c>
      <c r="AI17" s="237"/>
      <c r="AJ17" s="171" t="str">
        <f t="shared" si="9"/>
        <v>EURJump7_SYNTHON_Quote</v>
      </c>
    </row>
    <row r="18" spans="1:36" ht="11.25" customHeight="1" x14ac:dyDescent="0.2">
      <c r="A18" s="1" t="s">
        <v>127</v>
      </c>
      <c r="B18" s="8" t="str">
        <f>_xll.qlECBNextCode(C17,Trigger)</f>
        <v>JAN17</v>
      </c>
      <c r="C18" s="162">
        <f>_xll.qlECBdate(B18,Trigger)</f>
        <v>42760</v>
      </c>
      <c r="D18" s="162" t="e">
        <f>_xll.qlECBNextDate(C18,Trigger)</f>
        <v>#NUM!</v>
      </c>
      <c r="E18" s="133" t="str">
        <f t="shared" si="6"/>
        <v>Eonia</v>
      </c>
      <c r="F18" s="2" t="str">
        <f t="shared" si="12"/>
        <v>EURECBOISJAN17_Quote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" t="str">
        <f t="shared" si="0"/>
        <v>ECB</v>
      </c>
      <c r="U18" s="4" t="str">
        <v>obj_0053b</v>
      </c>
      <c r="V18" s="4" t="str">
        <f>IFERROR(_xll.qlRateHelperQuoteName(U18,Trigger),"")</f>
        <v>EURECBOISOCT16_Quote</v>
      </c>
      <c r="W18" s="73">
        <f>IFERROR(_xll.qlRateHelperRate(U18,Trigger),"")</f>
        <v>-1.9599999999999999E-3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42669</v>
      </c>
      <c r="Z18" s="5">
        <f>IFERROR(_xll.qlRateHelperPillarDate(U18,Trigger),"")</f>
        <v>42718</v>
      </c>
      <c r="AA18" s="73">
        <v>1.0021726197717893</v>
      </c>
      <c r="AC18" s="169">
        <v>8</v>
      </c>
      <c r="AD18" s="170">
        <f>_xll.qlCalendarEndOfMonth(Calendar,_xll.qlCalendarAdvance(Calendar,AD17,"1m","mf",TRUE),Trigger)</f>
        <v>42521</v>
      </c>
      <c r="AE18" s="169" t="str">
        <f t="shared" si="7"/>
        <v>EURJump8_SYNTHON_Quote</v>
      </c>
      <c r="AF18" s="231">
        <f>_xll.qlDayCounterYearFraction("actual/360",AD18,_xll.qlCalendarAdvance(Calendar,AD18,"1D",,,Trigger))</f>
        <v>2.7777777777777779E-3</v>
      </c>
      <c r="AG18" s="171">
        <f>IF(_xll.qlQuoteIsValid(AE18,Trigger),_xll.qlQuoteValue(AE18,Trigger),1)</f>
        <v>1</v>
      </c>
      <c r="AH18" s="234">
        <f t="shared" si="8"/>
        <v>0</v>
      </c>
      <c r="AI18" s="237"/>
      <c r="AJ18" s="171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" t="str">
        <f t="shared" si="0"/>
        <v>OIS</v>
      </c>
      <c r="U19" s="4" t="str">
        <v>obj_00539</v>
      </c>
      <c r="V19" s="4" t="str">
        <f>IFERROR(_xll.qlRateHelperQuoteName(U19,Trigger),"")</f>
        <v>EUREON15M_Quote</v>
      </c>
      <c r="W19" s="73">
        <f>IFERROR(_xll.qlRateHelperRate(U19,Trigger),"")</f>
        <v>-1.7699999999999999E-3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42279</v>
      </c>
      <c r="Z19" s="5">
        <f>IFERROR(_xll.qlRateHelperPillarDate(U19,Trigger),"")</f>
        <v>42737</v>
      </c>
      <c r="AA19" s="73">
        <v>1.0022767800213304</v>
      </c>
      <c r="AC19" s="169">
        <v>9</v>
      </c>
      <c r="AD19" s="170">
        <f>_xll.qlCalendarEndOfMonth(Calendar,_xll.qlCalendarAdvance(Calendar,AD18,"1m","mf",TRUE),Trigger)</f>
        <v>42551</v>
      </c>
      <c r="AE19" s="169" t="str">
        <f t="shared" si="7"/>
        <v>EURJump9_SYNTHON_Quote</v>
      </c>
      <c r="AF19" s="231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4">
        <f t="shared" si="8"/>
        <v>0</v>
      </c>
      <c r="AI19" s="237"/>
      <c r="AJ19" s="171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" t="str">
        <f t="shared" si="0"/>
        <v>OIS</v>
      </c>
      <c r="U20" s="4" t="str">
        <v>obj_00521</v>
      </c>
      <c r="V20" s="4" t="str">
        <f>IFERROR(_xll.qlRateHelperQuoteName(U20,Trigger),"")</f>
        <v>EUREON18M_Quote</v>
      </c>
      <c r="W20" s="73">
        <f>IFERROR(_xll.qlRateHelperRate(U20,Trigger),"")</f>
        <v>-1.7799999999999999E-3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42279</v>
      </c>
      <c r="Z20" s="5">
        <f>IFERROR(_xll.qlRateHelperPillarDate(U20,Trigger),"")</f>
        <v>42828</v>
      </c>
      <c r="AA20" s="73">
        <v>1.00274087375792</v>
      </c>
      <c r="AC20" s="169">
        <v>10</v>
      </c>
      <c r="AD20" s="170">
        <f>_xll.qlCalendarEndOfMonth(Calendar,_xll.qlCalendarAdvance(Calendar,AD19,"1m","mf",TRUE),Trigger)</f>
        <v>42580</v>
      </c>
      <c r="AE20" s="169" t="str">
        <f t="shared" si="7"/>
        <v>EURJump10_SYNTHON_Quote</v>
      </c>
      <c r="AF20" s="231">
        <f>_xll.qlDayCounterYearFraction("actual/360",AD20,_xll.qlCalendarAdvance(Calendar,AD20,"1D",,,Trigger))</f>
        <v>8.3333333333333332E-3</v>
      </c>
      <c r="AG20" s="171">
        <f>IF(_xll.qlQuoteIsValid(AE20,Trigger),_xll.qlQuoteValue(AE20,Trigger),1)</f>
        <v>1</v>
      </c>
      <c r="AH20" s="234">
        <f t="shared" si="8"/>
        <v>0</v>
      </c>
      <c r="AI20" s="237"/>
      <c r="AJ20" s="171" t="str">
        <f t="shared" si="9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Z5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0"/>
        <v>OIS</v>
      </c>
      <c r="U21" s="4" t="str">
        <v>obj_0052a</v>
      </c>
      <c r="V21" s="4" t="str">
        <f>IFERROR(_xll.qlRateHelperQuoteName(U21,Trigger),"")</f>
        <v>EUREON21M_Quote</v>
      </c>
      <c r="W21" s="73">
        <f>IFERROR(_xll.qlRateHelperRate(U21,Trigger),"")</f>
        <v>-1.7599999999999998E-3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42279</v>
      </c>
      <c r="Z21" s="5">
        <f>IFERROR(_xll.qlRateHelperPillarDate(U21,Trigger),"")</f>
        <v>42919</v>
      </c>
      <c r="AA21" s="73">
        <v>1.0031569342757247</v>
      </c>
      <c r="AC21" s="169">
        <v>11</v>
      </c>
      <c r="AD21" s="170">
        <f>_xll.qlCalendarEndOfMonth(Calendar,_xll.qlCalendarAdvance(Calendar,AD20,"1m","mf",TRUE),Trigger)</f>
        <v>42613</v>
      </c>
      <c r="AE21" s="169" t="str">
        <f t="shared" si="7"/>
        <v>EURJump11_SYNTHON_Quote</v>
      </c>
      <c r="AF21" s="231">
        <f>_xll.qlDayCounterYearFraction("actual/360",AD21,_xll.qlCalendarAdvance(Calendar,AD21,"1D",,,Trigger))</f>
        <v>2.7777777777777779E-3</v>
      </c>
      <c r="AG21" s="171">
        <f>IF(_xll.qlQuoteIsValid(AE21,Trigger),_xll.qlQuoteValue(AE21,Trigger),1)</f>
        <v>1</v>
      </c>
      <c r="AH21" s="234">
        <f t="shared" si="8"/>
        <v>0</v>
      </c>
      <c r="AI21" s="237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H6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obj_00536#0003</v>
      </c>
      <c r="L22" s="149" t="str">
        <f>IFERROR(_xll.qlRateHelperQuoteName(K22,Trigger),"--")</f>
        <v>EUREONSW_Quote</v>
      </c>
      <c r="M22" s="99">
        <f>IFERROR(_xll.qlRateHelperQuoteValue($K22,Trigger),"--")</f>
        <v>-1.4300000000000001E-3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42279</v>
      </c>
      <c r="R22" s="100">
        <f>IFERROR(_xll.qlRateHelperPillarDate(K22,Trigger),"--")</f>
        <v>42286</v>
      </c>
      <c r="T22" s="4" t="str">
        <f t="shared" si="0"/>
        <v>OIS</v>
      </c>
      <c r="U22" s="4" t="str">
        <v>obj_00537</v>
      </c>
      <c r="V22" s="4" t="str">
        <f>IFERROR(_xll.qlRateHelperQuoteName(U22,Trigger),"")</f>
        <v>EUREON2Y_Quote</v>
      </c>
      <c r="W22" s="73">
        <f>IFERROR(_xll.qlRateHelperRate(U22,Trigger),"")</f>
        <v>-1.7099999999999999E-3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42279</v>
      </c>
      <c r="Z22" s="5">
        <f>IFERROR(_xll.qlRateHelperPillarDate(U22,Trigger),"")</f>
        <v>43010</v>
      </c>
      <c r="AA22" s="73">
        <v>1.0035021054352802</v>
      </c>
      <c r="AC22" s="169">
        <v>12</v>
      </c>
      <c r="AD22" s="170">
        <f>_xll.qlCalendarEndOfMonth(Calendar,_xll.qlCalendarAdvance(Calendar,AD21,"1m","mf",TRUE),Trigger)</f>
        <v>42643</v>
      </c>
      <c r="AE22" s="169" t="str">
        <f t="shared" si="7"/>
        <v>EURJump12_SYNTHON_Quote</v>
      </c>
      <c r="AF22" s="231">
        <f>_xll.qlDayCounterYearFraction("actual/360",AD22,_xll.qlCalendarAdvance(Calendar,AD22,"1D",,,Trigger))</f>
        <v>8.3333333333333332E-3</v>
      </c>
      <c r="AG22" s="171">
        <f>IF(_xll.qlQuoteIsValid(AE22,Trigger),_xll.qlQuoteValue(AE22,Trigger),1)</f>
        <v>1</v>
      </c>
      <c r="AH22" s="234">
        <f t="shared" si="8"/>
        <v>0</v>
      </c>
      <c r="AI22" s="237"/>
      <c r="AJ22" s="171" t="str">
        <f t="shared" si="9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M6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5" t="str">
        <f t="shared" si="14"/>
        <v>obj_00524#0003</v>
      </c>
      <c r="L23" s="149" t="str">
        <f>IFERROR(_xll.qlRateHelperQuoteName(K23,Trigger),"--")</f>
        <v>EUREON2W_Quote</v>
      </c>
      <c r="M23" s="99">
        <f>IFERROR(_xll.qlRateHelperQuoteValue($K23,Trigger),"--")</f>
        <v>-1.4300000000000001E-3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42279</v>
      </c>
      <c r="R23" s="100">
        <f>IFERROR(_xll.qlRateHelperPillarDate(K23,Trigger),"--")</f>
        <v>42293</v>
      </c>
      <c r="T23" s="4" t="str">
        <f t="shared" si="0"/>
        <v>OIS</v>
      </c>
      <c r="U23" s="4" t="str">
        <v>obj_00522</v>
      </c>
      <c r="V23" s="4" t="str">
        <f>IFERROR(_xll.qlRateHelperQuoteName(U23,Trigger),"")</f>
        <v>EUREON3Y_Quote</v>
      </c>
      <c r="W23" s="73">
        <f>IFERROR(_xll.qlRateHelperRate(U23,Trigger),"")</f>
        <v>-1.1799999999999998E-3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42279</v>
      </c>
      <c r="Z23" s="5">
        <f>IFERROR(_xll.qlRateHelperPillarDate(U23,Trigger),"")</f>
        <v>43375</v>
      </c>
      <c r="AA23" s="73">
        <v>1.0036237943356154</v>
      </c>
      <c r="AC23" s="172">
        <v>13</v>
      </c>
      <c r="AD23" s="173">
        <f>_xll.qlCalendarAdjust(Calendar,DATE(YEAR(AD11)+1,12,31),"preceding",Trigger)</f>
        <v>42734</v>
      </c>
      <c r="AE23" s="172" t="str">
        <f t="shared" si="7"/>
        <v>EURJump13_SYNTHON_Quote</v>
      </c>
      <c r="AF23" s="232">
        <f>_xll.qlDayCounterYearFraction("actual/360",AD23,_xll.qlCalendarAdvance(Calendar,AD23,"1D",,,Trigger))</f>
        <v>8.3333333333333332E-3</v>
      </c>
      <c r="AG23" s="174">
        <f>IF(_xll.qlQuoteIsValid(AE23,Trigger),_xll.qlQuoteValue(AE23,Trigger),1)</f>
        <v>0.99999329999999997</v>
      </c>
      <c r="AH23" s="235">
        <f t="shared" si="8"/>
        <v>8.0400269341516617E-4</v>
      </c>
      <c r="AI23" s="238"/>
      <c r="AJ23" s="174" t="str">
        <f t="shared" si="9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U6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5" t="str">
        <f t="shared" si="14"/>
        <v>obj_00528#0003</v>
      </c>
      <c r="L24" s="149" t="str">
        <f>IFERROR(_xll.qlRateHelperQuoteName(K24,Trigger),"--")</f>
        <v>EUREON3W_Quote</v>
      </c>
      <c r="M24" s="99">
        <f>IFERROR(_xll.qlRateHelperQuoteValue($K24,Trigger),"--")</f>
        <v>-1.4300000000000001E-3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42279</v>
      </c>
      <c r="R24" s="100">
        <f>IFERROR(_xll.qlRateHelperPillarDate(K24,Trigger),"--")</f>
        <v>42300</v>
      </c>
      <c r="T24" s="4" t="str">
        <f t="shared" si="0"/>
        <v>OIS</v>
      </c>
      <c r="U24" s="4" t="str">
        <v>obj_0052f</v>
      </c>
      <c r="V24" s="4" t="str">
        <f>IFERROR(_xll.qlRateHelperQuoteName(U24,Trigger),"")</f>
        <v>EUREON4Y_Quote</v>
      </c>
      <c r="W24" s="73">
        <f>IFERROR(_xll.qlRateHelperRate(U24,Trigger),"")</f>
        <v>-2.8000000000000003E-4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42279</v>
      </c>
      <c r="Z24" s="5">
        <f>IFERROR(_xll.qlRateHelperPillarDate(U24,Trigger),"")</f>
        <v>43740</v>
      </c>
      <c r="AA24" s="73">
        <v>1.0011598814310427</v>
      </c>
      <c r="AI24" s="239"/>
    </row>
    <row r="25" spans="1:36" ht="11.25" customHeight="1" x14ac:dyDescent="0.2">
      <c r="A25" s="1" t="s">
        <v>131</v>
      </c>
      <c r="B25" s="8" t="str">
        <f>_xll.qlIMMNextCode(B24,TRUE,Trigger)</f>
        <v>Z6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5" t="str">
        <f t="shared" si="14"/>
        <v>obj_0052e#0003</v>
      </c>
      <c r="L25" s="149" t="str">
        <f>IFERROR(_xll.qlRateHelperQuoteName(K25,Trigger),"--")</f>
        <v>EUREON1M_Quote</v>
      </c>
      <c r="M25" s="99">
        <f>IFERROR(_xll.qlRateHelperQuoteValue($K25,Trigger),"--")</f>
        <v>-1.3999999999999998E-3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42279</v>
      </c>
      <c r="R25" s="100">
        <f>IFERROR(_xll.qlRateHelperPillarDate(K25,Trigger),"--")</f>
        <v>42310</v>
      </c>
      <c r="T25" s="4" t="str">
        <f t="shared" si="0"/>
        <v>OIS</v>
      </c>
      <c r="U25" s="4" t="str">
        <v>obj_00535</v>
      </c>
      <c r="V25" s="4" t="str">
        <f>IFERROR(_xll.qlRateHelperQuoteName(U25,Trigger),"")</f>
        <v>EUREON5Y_Quote</v>
      </c>
      <c r="W25" s="73">
        <f>IFERROR(_xll.qlRateHelperRate(U25,Trigger),"")</f>
        <v>8.1999999999999987E-4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42279</v>
      </c>
      <c r="Z25" s="5">
        <f>IFERROR(_xll.qlRateHelperPillarDate(U25,Trigger),"")</f>
        <v>44106</v>
      </c>
      <c r="AA25" s="73">
        <v>0.99585427268515303</v>
      </c>
    </row>
    <row r="26" spans="1:36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obj_0052c#0003</v>
      </c>
      <c r="L26" s="149" t="str">
        <f>IFERROR(_xll.qlRateHelperQuoteName(K26,Trigger),"--")</f>
        <v>EUREON2M_Quote</v>
      </c>
      <c r="M26" s="99">
        <f>IFERROR(_xll.qlRateHelperQuoteValue($K26,Trigger),"--")</f>
        <v>-1.4499999999999999E-3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42279</v>
      </c>
      <c r="R26" s="100">
        <f>IFERROR(_xll.qlRateHelperPillarDate(K26,Trigger),"--")</f>
        <v>42340</v>
      </c>
      <c r="T26" s="4" t="str">
        <f t="shared" si="0"/>
        <v>OIS</v>
      </c>
      <c r="U26" s="4" t="str">
        <v>obj_00532</v>
      </c>
      <c r="V26" s="4" t="str">
        <f>IFERROR(_xll.qlRateHelperQuoteName(U26,Trigger),"")</f>
        <v>EUREON6Y_Quote</v>
      </c>
      <c r="W26" s="73">
        <f>IFERROR(_xll.qlRateHelperRate(U26,Trigger),"")</f>
        <v>2.1299999999999999E-3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42279</v>
      </c>
      <c r="Z26" s="5">
        <f>IFERROR(_xll.qlRateHelperPillarDate(U26,Trigger),"")</f>
        <v>44473</v>
      </c>
      <c r="AA26" s="73">
        <v>0.98705486095376993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" t="str">
        <f t="shared" si="0"/>
        <v>OIS</v>
      </c>
      <c r="U27" s="4" t="str">
        <v>obj_00531</v>
      </c>
      <c r="V27" s="4" t="str">
        <f>IFERROR(_xll.qlRateHelperQuoteName(U27,Trigger),"")</f>
        <v>EUREON7Y_Quote</v>
      </c>
      <c r="W27" s="73">
        <f>IFERROR(_xll.qlRateHelperRate(U27,Trigger),"")</f>
        <v>3.4699999999999996E-3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42279</v>
      </c>
      <c r="Z27" s="5">
        <f>IFERROR(_xll.qlRateHelperPillarDate(U27,Trigger),"")</f>
        <v>44837</v>
      </c>
      <c r="AA27" s="73">
        <v>0.97547544515792062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6"/>
      <c r="H28" s="61" t="str">
        <f>_xll.qlOISRateHelper(,C28,B28,F28,$E28,,Permanent,Trigger,ObjectOverwrite)</f>
        <v>obj_00536#0003</v>
      </c>
      <c r="J28" s="10" t="str">
        <f t="shared" si="13"/>
        <v>OIS</v>
      </c>
      <c r="K28" s="95" t="str">
        <f t="shared" si="14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" t="str">
        <f t="shared" si="0"/>
        <v>OIS</v>
      </c>
      <c r="U28" s="4" t="str">
        <v>obj_00538</v>
      </c>
      <c r="V28" s="4" t="str">
        <f>IFERROR(_xll.qlRateHelperQuoteName(U28,Trigger),"")</f>
        <v>EUREON8Y_Quote</v>
      </c>
      <c r="W28" s="73">
        <f>IFERROR(_xll.qlRateHelperRate(U28,Trigger),"")</f>
        <v>4.7599999999999995E-3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42279</v>
      </c>
      <c r="Z28" s="5">
        <f>IFERROR(_xll.qlRateHelperPillarDate(U28,Trigger),"")</f>
        <v>45201</v>
      </c>
      <c r="AA28" s="73">
        <v>0.96172189555451204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3" si="17">$E$1</f>
        <v>Eonia</v>
      </c>
      <c r="F29" s="66" t="str">
        <f t="shared" si="15"/>
        <v>EUREON2W_Quote</v>
      </c>
      <c r="G29" s="126"/>
      <c r="H29" s="67" t="str">
        <f>_xll.qlOISRateHelper(,C29,B29,F29,$E29,,Permanent,Trigger,ObjectOverwrite)</f>
        <v>obj_00524#0003</v>
      </c>
      <c r="J29" s="10" t="str">
        <f t="shared" si="13"/>
        <v>OIS</v>
      </c>
      <c r="K29" s="95" t="str">
        <f t="shared" si="14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" t="str">
        <f t="shared" si="0"/>
        <v>OIS</v>
      </c>
      <c r="U29" s="4" t="str">
        <v>obj_00523</v>
      </c>
      <c r="V29" s="4" t="str">
        <f>IFERROR(_xll.qlRateHelperQuoteName(U29,Trigger),"")</f>
        <v>EUREON9Y_Quote</v>
      </c>
      <c r="W29" s="73">
        <f>IFERROR(_xll.qlRateHelperRate(U29,Trigger),"")</f>
        <v>5.9699999999999996E-3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42279</v>
      </c>
      <c r="Z29" s="5">
        <f>IFERROR(_xll.qlRateHelperPillarDate(U29,Trigger),"")</f>
        <v>45567</v>
      </c>
      <c r="AA29" s="73">
        <v>0.94624305562785782</v>
      </c>
    </row>
    <row r="30" spans="1:36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126"/>
      <c r="H30" s="67" t="str">
        <f>_xll.qlOISRateHelper(,C30,B30,F30,$E30,,Permanent,Trigger,ObjectOverwrite)</f>
        <v>obj_00528#0003</v>
      </c>
      <c r="J30" s="10" t="str">
        <f t="shared" si="13"/>
        <v>OIS</v>
      </c>
      <c r="K30" s="95" t="str">
        <f t="shared" si="14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" t="str">
        <f t="shared" si="0"/>
        <v>OIS</v>
      </c>
      <c r="U30" s="4" t="str">
        <v>obj_00525</v>
      </c>
      <c r="V30" s="4" t="str">
        <f>IFERROR(_xll.qlRateHelperQuoteName(U30,Trigger),"")</f>
        <v>EUREON10Y_Quote</v>
      </c>
      <c r="W30" s="73">
        <f>IFERROR(_xll.qlRateHelperRate(U30,Trigger),"")</f>
        <v>7.0500000000000007E-3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42279</v>
      </c>
      <c r="Z30" s="5">
        <f>IFERROR(_xll.qlRateHelperPillarDate(U30,Trigger),"")</f>
        <v>45932</v>
      </c>
      <c r="AA30" s="73">
        <v>0.9298678208134955</v>
      </c>
    </row>
    <row r="31" spans="1:36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126"/>
      <c r="H31" s="67" t="str">
        <f>_xll.qlOISRateHelper(,C31,B31,F31,$E31,,Permanent,Trigger,ObjectOverwrite)</f>
        <v>obj_0052e#0003</v>
      </c>
      <c r="J31" s="10" t="str">
        <f t="shared" si="13"/>
        <v>OIS</v>
      </c>
      <c r="K31" s="95" t="str">
        <f t="shared" si="14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" t="str">
        <f t="shared" si="0"/>
        <v>OIS</v>
      </c>
      <c r="U31" s="4" t="str">
        <v>obj_00527</v>
      </c>
      <c r="V31" s="4" t="str">
        <f>IFERROR(_xll.qlRateHelperQuoteName(U31,Trigger),"")</f>
        <v>EUREON11Y_Quote</v>
      </c>
      <c r="W31" s="73">
        <f>IFERROR(_xll.qlRateHelperRate(U31,Trigger),"")</f>
        <v>8.0400000000000003E-3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42279</v>
      </c>
      <c r="Z31" s="5">
        <f>IFERROR(_xll.qlRateHelperPillarDate(U31,Trigger),"")</f>
        <v>46297</v>
      </c>
      <c r="AA31" s="73">
        <v>0.91257753905566075</v>
      </c>
    </row>
    <row r="32" spans="1:36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126"/>
      <c r="H32" s="67" t="str">
        <f>_xll.qlOISRateHelper(,C32,B32,F32,$E32,,Permanent,Trigger,ObjectOverwrite)</f>
        <v>obj_0052c#0003</v>
      </c>
      <c r="J32" s="10" t="str">
        <f t="shared" si="13"/>
        <v>OIS</v>
      </c>
      <c r="K32" s="95" t="str">
        <f t="shared" si="14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" t="str">
        <f t="shared" si="0"/>
        <v>OIS</v>
      </c>
      <c r="U32" s="4" t="str">
        <v>obj_0052b</v>
      </c>
      <c r="V32" s="4" t="str">
        <f>IFERROR(_xll.qlRateHelperQuoteName(U32,Trigger),"")</f>
        <v>EUREON12Y_Quote</v>
      </c>
      <c r="W32" s="73">
        <f>IFERROR(_xll.qlRateHelperRate(U32,Trigger),"")</f>
        <v>8.9199999999999991E-3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42279</v>
      </c>
      <c r="Z32" s="5">
        <f>IFERROR(_xll.qlRateHelperPillarDate(U32,Trigger),"")</f>
        <v>46664</v>
      </c>
      <c r="AA32" s="73">
        <v>0.89486920361704192</v>
      </c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126"/>
      <c r="H33" s="67"/>
      <c r="J33" s="10" t="str">
        <f t="shared" si="13"/>
        <v>OIS</v>
      </c>
      <c r="K33" s="95" t="str">
        <f t="shared" si="14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" t="str">
        <f t="shared" si="0"/>
        <v>OIS</v>
      </c>
      <c r="U33" s="4" t="str">
        <v>obj_0052d</v>
      </c>
      <c r="V33" s="4" t="str">
        <f>IFERROR(_xll.qlRateHelperQuoteName(U33,Trigger),"")</f>
        <v>EUREON15Y_Quote</v>
      </c>
      <c r="W33" s="73">
        <f>IFERROR(_xll.qlRateHelperRate(U33,Trigger),"")</f>
        <v>1.099E-2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42279</v>
      </c>
      <c r="Z33" s="5">
        <f>IFERROR(_xll.qlRateHelperPillarDate(U33,Trigger),"")</f>
        <v>47758</v>
      </c>
      <c r="AA33" s="73">
        <v>0.84176708173504733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126"/>
      <c r="H34" s="67"/>
      <c r="J34" s="10" t="str">
        <f t="shared" si="13"/>
        <v>OIS</v>
      </c>
      <c r="K34" s="95" t="str">
        <f t="shared" si="14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" t="str">
        <f t="shared" si="0"/>
        <v>OIS</v>
      </c>
      <c r="U34" s="4" t="str">
        <v>obj_00529</v>
      </c>
      <c r="V34" s="4" t="str">
        <f>IFERROR(_xll.qlRateHelperQuoteName(U34,Trigger),"")</f>
        <v>EUREON20Y_Quote</v>
      </c>
      <c r="W34" s="73">
        <f>IFERROR(_xll.qlRateHelperRate(U34,Trigger),"")</f>
        <v>1.2810000000000002E-2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42279</v>
      </c>
      <c r="Z34" s="5">
        <f>IFERROR(_xll.qlRateHelperPillarDate(U34,Trigger),"")</f>
        <v>49584</v>
      </c>
      <c r="AA34" s="73">
        <v>0.76399284074837048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126"/>
      <c r="H35" s="67"/>
      <c r="J35" s="10" t="str">
        <f t="shared" si="13"/>
        <v>OIS</v>
      </c>
      <c r="K35" s="95" t="str">
        <f t="shared" si="14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" t="str">
        <f t="shared" si="0"/>
        <v>OIS</v>
      </c>
      <c r="U35" s="4" t="str">
        <v>obj_00526</v>
      </c>
      <c r="V35" s="4" t="str">
        <f>IFERROR(_xll.qlRateHelperQuoteName(U35,Trigger),"")</f>
        <v>EUREON25Y_Quote</v>
      </c>
      <c r="W35" s="73">
        <f>IFERROR(_xll.qlRateHelperRate(U35,Trigger),"")</f>
        <v>1.337E-2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42279</v>
      </c>
      <c r="Z35" s="5">
        <f>IFERROR(_xll.qlRateHelperPillarDate(U35,Trigger),"")</f>
        <v>51411</v>
      </c>
      <c r="AA35" s="73">
        <v>0.70434423977184524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126"/>
      <c r="H36" s="67"/>
      <c r="J36" s="10" t="str">
        <f t="shared" si="13"/>
        <v>OIS</v>
      </c>
      <c r="K36" s="95" t="str">
        <f t="shared" si="14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" t="str">
        <f t="shared" si="0"/>
        <v>OIS</v>
      </c>
      <c r="U36" s="4" t="str">
        <v>obj_00533</v>
      </c>
      <c r="V36" s="4" t="str">
        <f>IFERROR(_xll.qlRateHelperQuoteName(U36,Trigger),"")</f>
        <v>EUREON30Y_Quote</v>
      </c>
      <c r="W36" s="73">
        <f>IFERROR(_xll.qlRateHelperRate(U36,Trigger),"")</f>
        <v>1.3559999999999999E-2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42279</v>
      </c>
      <c r="Z36" s="5">
        <f>IFERROR(_xll.qlRateHelperPillarDate(U36,Trigger),"")</f>
        <v>53237</v>
      </c>
      <c r="AA36" s="73">
        <v>0.65380443784558817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126"/>
      <c r="H37" s="67"/>
      <c r="J37" s="10" t="str">
        <f t="shared" si="13"/>
        <v>OIS</v>
      </c>
      <c r="K37" s="95" t="str">
        <f t="shared" si="14"/>
        <v>obj_00539#0003</v>
      </c>
      <c r="L37" s="149" t="str">
        <f>IFERROR(_xll.qlRateHelperQuoteName(K37,Trigger),"--")</f>
        <v>EUREON15M_Quote</v>
      </c>
      <c r="M37" s="99">
        <f>IFERROR(_xll.qlRateHelperQuoteValue($K37,Trigger),"--")</f>
        <v>-1.7699999999999999E-3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42279</v>
      </c>
      <c r="R37" s="100">
        <f>IFERROR(_xll.qlRateHelperPillarDate(K37,Trigger),"--")</f>
        <v>42737</v>
      </c>
      <c r="T37" s="4" t="str">
        <f t="shared" ref="T37:T57" si="18">IFERROR(INDEX($J$3:$J$57,MATCH(V37,$L$3:$L$57,0),1),"")</f>
        <v>OIS</v>
      </c>
      <c r="U37" s="4" t="str">
        <v>obj_00534</v>
      </c>
      <c r="V37" s="4" t="str">
        <f>IFERROR(_xll.qlRateHelperQuoteName(U37,Trigger),"")</f>
        <v>EUREON40Y_Quote</v>
      </c>
      <c r="W37" s="73">
        <f>IFERROR(_xll.qlRateHelperRate(U37,Trigger),"")</f>
        <v>1.3820000000000001E-2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42279</v>
      </c>
      <c r="Z37" s="5">
        <f>IFERROR(_xll.qlRateHelperPillarDate(U37,Trigger),"")</f>
        <v>56891</v>
      </c>
      <c r="AA37" s="73">
        <v>0.56276088676441549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126"/>
      <c r="H38" s="67"/>
      <c r="J38" s="10" t="str">
        <f t="shared" si="13"/>
        <v>OIS</v>
      </c>
      <c r="K38" s="95" t="str">
        <f t="shared" si="14"/>
        <v>obj_00521#0003</v>
      </c>
      <c r="L38" s="149" t="str">
        <f>IFERROR(_xll.qlRateHelperQuoteName(K38,Trigger),"--")</f>
        <v>EUREON18M_Quote</v>
      </c>
      <c r="M38" s="99">
        <f>IFERROR(_xll.qlRateHelperQuoteValue($K38,Trigger),"--")</f>
        <v>-1.7799999999999999E-3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42279</v>
      </c>
      <c r="R38" s="100">
        <f>IFERROR(_xll.qlRateHelperPillarDate(K38,Trigger),"--")</f>
        <v>42828</v>
      </c>
      <c r="T38" s="4" t="str">
        <f t="shared" si="18"/>
        <v>OIS</v>
      </c>
      <c r="U38" s="4" t="str">
        <v>obj_00520</v>
      </c>
      <c r="V38" s="4" t="str">
        <f>IFERROR(_xll.qlRateHelperQuoteName(U38,Trigger),"")</f>
        <v>EUREON50Y_Quote</v>
      </c>
      <c r="W38" s="73">
        <f>IFERROR(_xll.qlRateHelperRate(U38,Trigger),"")</f>
        <v>1.3519999999999999E-2</v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42279</v>
      </c>
      <c r="Z38" s="5">
        <f>IFERROR(_xll.qlRateHelperPillarDate(U38,Trigger),"")</f>
        <v>60542</v>
      </c>
      <c r="AA38" s="73">
        <v>0.49998931456399864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126"/>
      <c r="H39" s="67"/>
      <c r="J39" s="10" t="str">
        <f t="shared" si="13"/>
        <v>OIS</v>
      </c>
      <c r="K39" s="95" t="str">
        <f t="shared" si="14"/>
        <v>obj_0052a#0003</v>
      </c>
      <c r="L39" s="149" t="str">
        <f>IFERROR(_xll.qlRateHelperQuoteName(K39,Trigger),"--")</f>
        <v>EUREON21M_Quote</v>
      </c>
      <c r="M39" s="99">
        <f>IFERROR(_xll.qlRateHelperQuoteValue($K39,Trigger),"--")</f>
        <v>-1.7599999999999998E-3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42279</v>
      </c>
      <c r="R39" s="100">
        <f>IFERROR(_xll.qlRateHelperPillarDate(K39,Trigger),"--")</f>
        <v>42919</v>
      </c>
      <c r="T39" s="4" t="str">
        <f t="shared" si="18"/>
        <v>OIS</v>
      </c>
      <c r="U39" s="4" t="str">
        <v>obj_00530</v>
      </c>
      <c r="V39" s="4" t="str">
        <f>IFERROR(_xll.qlRateHelperQuoteName(U39,Trigger),"")</f>
        <v>EUREON60Y_Quote</v>
      </c>
      <c r="W39" s="73">
        <f>IFERROR(_xll.qlRateHelperRate(U39,Trigger),"")</f>
        <v>1.3469999999999999E-2</v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>
        <f>IFERROR(_xll.qlRateHelperEarliestDate(U39,Trigger),"")</f>
        <v>42279</v>
      </c>
      <c r="Z39" s="5">
        <f>IFERROR(_xll.qlRateHelperPillarDate(U39,Trigger),"")</f>
        <v>64194</v>
      </c>
      <c r="AA39" s="73">
        <v>0.43815943595463691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126"/>
      <c r="H40" s="67"/>
      <c r="J40" s="10" t="str">
        <f t="shared" si="13"/>
        <v>OIS</v>
      </c>
      <c r="K40" s="95" t="str">
        <f t="shared" si="14"/>
        <v>obj_00537#0003</v>
      </c>
      <c r="L40" s="149" t="str">
        <f>IFERROR(_xll.qlRateHelperQuoteName(K40,Trigger),"--")</f>
        <v>EUREON2Y_Quote</v>
      </c>
      <c r="M40" s="99">
        <f>IFERROR(_xll.qlRateHelperQuoteValue($K40,Trigger),"--")</f>
        <v>-1.7099999999999999E-3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42279</v>
      </c>
      <c r="R40" s="100">
        <f>IFERROR(_xll.qlRateHelperPillarDate(K40,Trigger),"--")</f>
        <v>43010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126"/>
      <c r="H41" s="67"/>
      <c r="J41" s="10" t="str">
        <f t="shared" si="13"/>
        <v>OIS</v>
      </c>
      <c r="K41" s="95" t="str">
        <f t="shared" si="14"/>
        <v>obj_00522#0003</v>
      </c>
      <c r="L41" s="149" t="str">
        <f>IFERROR(_xll.qlRateHelperQuoteName(K41,Trigger),"--")</f>
        <v>EUREON3Y_Quote</v>
      </c>
      <c r="M41" s="99">
        <f>IFERROR(_xll.qlRateHelperQuoteValue($K41,Trigger),"--")</f>
        <v>-1.1799999999999998E-3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42279</v>
      </c>
      <c r="R41" s="100">
        <f>IFERROR(_xll.qlRateHelperPillarDate(K41,Trigger),"--")</f>
        <v>43375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126"/>
      <c r="H42" s="67"/>
      <c r="J42" s="10" t="str">
        <f t="shared" si="13"/>
        <v>OIS</v>
      </c>
      <c r="K42" s="95" t="str">
        <f t="shared" si="14"/>
        <v>obj_0052f#0003</v>
      </c>
      <c r="L42" s="149" t="str">
        <f>IFERROR(_xll.qlRateHelperQuoteName(K42,Trigger),"--")</f>
        <v>EUREON4Y_Quote</v>
      </c>
      <c r="M42" s="99">
        <f>IFERROR(_xll.qlRateHelperQuoteValue($K42,Trigger),"--")</f>
        <v>-2.8000000000000003E-4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42279</v>
      </c>
      <c r="R42" s="100">
        <f>IFERROR(_xll.qlRateHelperPillarDate(K42,Trigger),"--")</f>
        <v>43740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126"/>
      <c r="H43" s="67" t="str">
        <f>_xll.qlOISRateHelper(,C43,B43,F43,$E43,,Permanent,Trigger,ObjectOverwrite)</f>
        <v>obj_00539#0003</v>
      </c>
      <c r="J43" s="10" t="str">
        <f t="shared" si="13"/>
        <v>OIS</v>
      </c>
      <c r="K43" s="95" t="str">
        <f t="shared" si="14"/>
        <v>obj_00535#0003</v>
      </c>
      <c r="L43" s="149" t="str">
        <f>IFERROR(_xll.qlRateHelperQuoteName(K43,Trigger),"--")</f>
        <v>EUREON5Y_Quote</v>
      </c>
      <c r="M43" s="99">
        <f>IFERROR(_xll.qlRateHelperQuoteValue($K43,Trigger),"--")</f>
        <v>8.1999999999999987E-4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42279</v>
      </c>
      <c r="R43" s="100">
        <f>IFERROR(_xll.qlRateHelperPillarDate(K43,Trigger),"--")</f>
        <v>44106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126"/>
      <c r="H44" s="67" t="str">
        <f>_xll.qlOISRateHelper(,C44,B44,F44,$E44,,Permanent,Trigger,ObjectOverwrite)</f>
        <v>obj_00521#0003</v>
      </c>
      <c r="J44" s="10" t="str">
        <f t="shared" si="13"/>
        <v>OIS</v>
      </c>
      <c r="K44" s="95" t="str">
        <f t="shared" si="14"/>
        <v>obj_00532#0003</v>
      </c>
      <c r="L44" s="149" t="str">
        <f>IFERROR(_xll.qlRateHelperQuoteName(K44,Trigger),"--")</f>
        <v>EUREON6Y_Quote</v>
      </c>
      <c r="M44" s="99">
        <f>IFERROR(_xll.qlRateHelperQuoteValue($K44,Trigger),"--")</f>
        <v>2.1299999999999999E-3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42279</v>
      </c>
      <c r="R44" s="100">
        <f>IFERROR(_xll.qlRateHelperPillarDate(K44,Trigger),"--")</f>
        <v>44473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126"/>
      <c r="H45" s="67" t="str">
        <f>_xll.qlOISRateHelper(,C45,B45,F45,$E45,,Permanent,Trigger,ObjectOverwrite)</f>
        <v>obj_0052a#0003</v>
      </c>
      <c r="J45" s="10" t="str">
        <f t="shared" si="13"/>
        <v>OIS</v>
      </c>
      <c r="K45" s="95" t="str">
        <f t="shared" si="14"/>
        <v>obj_00531#0003</v>
      </c>
      <c r="L45" s="149" t="str">
        <f>IFERROR(_xll.qlRateHelperQuoteName(K45,Trigger),"--")</f>
        <v>EUREON7Y_Quote</v>
      </c>
      <c r="M45" s="99">
        <f>IFERROR(_xll.qlRateHelperQuoteValue($K45,Trigger),"--")</f>
        <v>3.4699999999999996E-3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42279</v>
      </c>
      <c r="R45" s="100">
        <f>IFERROR(_xll.qlRateHelperPillarDate(K45,Trigger),"--")</f>
        <v>44837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126"/>
      <c r="H46" s="67" t="str">
        <f>_xll.qlOISRateHelper(,C46,B46,F46,$E46,,Permanent,Trigger,ObjectOverwrite)</f>
        <v>obj_00537#0003</v>
      </c>
      <c r="J46" s="10" t="str">
        <f t="shared" si="13"/>
        <v>OIS</v>
      </c>
      <c r="K46" s="95" t="str">
        <f t="shared" si="14"/>
        <v>obj_00538#0003</v>
      </c>
      <c r="L46" s="149" t="str">
        <f>IFERROR(_xll.qlRateHelperQuoteName(K46,Trigger),"--")</f>
        <v>EUREON8Y_Quote</v>
      </c>
      <c r="M46" s="99">
        <f>IFERROR(_xll.qlRateHelperQuoteValue($K46,Trigger),"--")</f>
        <v>4.7599999999999995E-3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42279</v>
      </c>
      <c r="R46" s="100">
        <f>IFERROR(_xll.qlRateHelperPillarDate(K46,Trigger),"--")</f>
        <v>45201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126"/>
      <c r="H47" s="67" t="str">
        <f>_xll.qlOISRateHelper(,C47,B47,F47,$E47,,Permanent,Trigger,ObjectOverwrite)</f>
        <v>obj_00522#0003</v>
      </c>
      <c r="J47" s="10" t="str">
        <f t="shared" si="13"/>
        <v>OIS</v>
      </c>
      <c r="K47" s="95" t="str">
        <f t="shared" si="14"/>
        <v>obj_00523#0003</v>
      </c>
      <c r="L47" s="149" t="str">
        <f>IFERROR(_xll.qlRateHelperQuoteName(K47,Trigger),"--")</f>
        <v>EUREON9Y_Quote</v>
      </c>
      <c r="M47" s="99">
        <f>IFERROR(_xll.qlRateHelperQuoteValue($K47,Trigger),"--")</f>
        <v>5.9699999999999996E-3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42279</v>
      </c>
      <c r="R47" s="100">
        <f>IFERROR(_xll.qlRateHelperPillarDate(K47,Trigger),"--")</f>
        <v>45567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126"/>
      <c r="H48" s="67" t="str">
        <f>_xll.qlOISRateHelper(,C48,B48,F48,$E48,,Permanent,Trigger,ObjectOverwrite)</f>
        <v>obj_0052f#0003</v>
      </c>
      <c r="J48" s="10" t="str">
        <f t="shared" si="13"/>
        <v>OIS</v>
      </c>
      <c r="K48" s="95" t="str">
        <f t="shared" si="14"/>
        <v>obj_00525#0003</v>
      </c>
      <c r="L48" s="149" t="str">
        <f>IFERROR(_xll.qlRateHelperQuoteName(K48,Trigger),"--")</f>
        <v>EUREON10Y_Quote</v>
      </c>
      <c r="M48" s="99">
        <f>IFERROR(_xll.qlRateHelperQuoteValue($K48,Trigger),"--")</f>
        <v>7.0500000000000007E-3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42279</v>
      </c>
      <c r="R48" s="100">
        <f>IFERROR(_xll.qlRateHelperPillarDate(K48,Trigger),"--")</f>
        <v>45932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126"/>
      <c r="H49" s="67" t="str">
        <f>_xll.qlOISRateHelper(,C49,B49,F49,$E49,,Permanent,Trigger,ObjectOverwrite)</f>
        <v>obj_00535#0003</v>
      </c>
      <c r="J49" s="10" t="str">
        <f t="shared" si="13"/>
        <v>OIS</v>
      </c>
      <c r="K49" s="95" t="str">
        <f t="shared" si="14"/>
        <v>obj_00527#0003</v>
      </c>
      <c r="L49" s="149" t="str">
        <f>IFERROR(_xll.qlRateHelperQuoteName(K49,Trigger),"--")</f>
        <v>EUREON11Y_Quote</v>
      </c>
      <c r="M49" s="99">
        <f>IFERROR(_xll.qlRateHelperQuoteValue($K49,Trigger),"--")</f>
        <v>8.0400000000000003E-3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42279</v>
      </c>
      <c r="R49" s="100">
        <f>IFERROR(_xll.qlRateHelperPillarDate(K49,Trigger),"--")</f>
        <v>46297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126"/>
      <c r="H50" s="67" t="str">
        <f>_xll.qlOISRateHelper(,C50,B50,F50,$E50,,Permanent,Trigger,ObjectOverwrite)</f>
        <v>obj_00532#0003</v>
      </c>
      <c r="J50" s="10" t="str">
        <f t="shared" si="13"/>
        <v>OIS</v>
      </c>
      <c r="K50" s="95" t="str">
        <f t="shared" si="14"/>
        <v>obj_0052b#0003</v>
      </c>
      <c r="L50" s="149" t="str">
        <f>IFERROR(_xll.qlRateHelperQuoteName(K50,Trigger),"--")</f>
        <v>EUREON12Y_Quote</v>
      </c>
      <c r="M50" s="99">
        <f>IFERROR(_xll.qlRateHelperQuoteValue($K50,Trigger),"--")</f>
        <v>8.9199999999999991E-3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42279</v>
      </c>
      <c r="R50" s="100">
        <f>IFERROR(_xll.qlRateHelperPillarDate(K50,Trigger),"--")</f>
        <v>46664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126"/>
      <c r="H51" s="67" t="str">
        <f>_xll.qlOISRateHelper(,C51,B51,F51,$E51,,Permanent,Trigger,ObjectOverwrite)</f>
        <v>obj_00531#0003</v>
      </c>
      <c r="J51" s="10" t="str">
        <f t="shared" si="13"/>
        <v>OIS</v>
      </c>
      <c r="K51" s="95" t="str">
        <f t="shared" si="14"/>
        <v>obj_0052d#0003</v>
      </c>
      <c r="L51" s="149" t="str">
        <f>IFERROR(_xll.qlRateHelperQuoteName(K51,Trigger),"--")</f>
        <v>EUREON15Y_Quote</v>
      </c>
      <c r="M51" s="99">
        <f>IFERROR(_xll.qlRateHelperQuoteValue($K51,Trigger),"--")</f>
        <v>1.099E-2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42279</v>
      </c>
      <c r="R51" s="100">
        <f>IFERROR(_xll.qlRateHelperPillarDate(K51,Trigger),"--")</f>
        <v>47758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126"/>
      <c r="H52" s="67" t="str">
        <f>_xll.qlOISRateHelper(,C52,B52,F52,$E52,,Permanent,Trigger,ObjectOverwrite)</f>
        <v>obj_00538#0003</v>
      </c>
      <c r="J52" s="10" t="str">
        <f t="shared" si="13"/>
        <v>OIS</v>
      </c>
      <c r="K52" s="95" t="str">
        <f t="shared" si="14"/>
        <v>obj_00529#0003</v>
      </c>
      <c r="L52" s="149" t="str">
        <f>IFERROR(_xll.qlRateHelperQuoteName(K52,Trigger),"--")</f>
        <v>EUREON20Y_Quote</v>
      </c>
      <c r="M52" s="99">
        <f>IFERROR(_xll.qlRateHelperQuoteValue($K52,Trigger),"--")</f>
        <v>1.2810000000000002E-2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42279</v>
      </c>
      <c r="R52" s="100">
        <f>IFERROR(_xll.qlRateHelperPillarDate(K52,Trigger),"--")</f>
        <v>49584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126"/>
      <c r="H53" s="67" t="str">
        <f>_xll.qlOISRateHelper(,C53,B53,F53,$E53,,Permanent,Trigger,ObjectOverwrite)</f>
        <v>obj_00523#0003</v>
      </c>
      <c r="J53" s="10" t="str">
        <f t="shared" si="13"/>
        <v>OIS</v>
      </c>
      <c r="K53" s="95" t="str">
        <f t="shared" si="14"/>
        <v>obj_00526#0003</v>
      </c>
      <c r="L53" s="149" t="str">
        <f>IFERROR(_xll.qlRateHelperQuoteName(K53,Trigger),"--")</f>
        <v>EUREON25Y_Quote</v>
      </c>
      <c r="M53" s="99">
        <f>IFERROR(_xll.qlRateHelperQuoteValue($K53,Trigger),"--")</f>
        <v>1.337E-2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42279</v>
      </c>
      <c r="R53" s="100">
        <f>IFERROR(_xll.qlRateHelperPillarDate(K53,Trigger),"--")</f>
        <v>51411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126"/>
      <c r="H54" s="67" t="str">
        <f>_xll.qlOISRateHelper(,C54,B54,F54,$E54,,Permanent,Trigger,ObjectOverwrite)</f>
        <v>obj_00525#0003</v>
      </c>
      <c r="J54" s="10" t="str">
        <f t="shared" si="13"/>
        <v>OIS</v>
      </c>
      <c r="K54" s="95" t="str">
        <f t="shared" si="14"/>
        <v>obj_00533#0003</v>
      </c>
      <c r="L54" s="149" t="str">
        <f>IFERROR(_xll.qlRateHelperQuoteName(K54,Trigger),"--")</f>
        <v>EUREON30Y_Quote</v>
      </c>
      <c r="M54" s="99">
        <f>IFERROR(_xll.qlRateHelperQuoteValue($K54,Trigger),"--")</f>
        <v>1.3559999999999999E-2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42279</v>
      </c>
      <c r="R54" s="100">
        <f>IFERROR(_xll.qlRateHelperPillarDate(K54,Trigger),"--")</f>
        <v>53237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126"/>
      <c r="H55" s="67" t="str">
        <f>_xll.qlOISRateHelper(,C55,B55,F55,$E55,,Permanent,Trigger,ObjectOverwrite)</f>
        <v>obj_00527#0003</v>
      </c>
      <c r="J55" s="10" t="str">
        <f t="shared" si="13"/>
        <v>OIS</v>
      </c>
      <c r="K55" s="95" t="str">
        <f t="shared" si="14"/>
        <v>obj_00534#0003</v>
      </c>
      <c r="L55" s="149" t="str">
        <f>IFERROR(_xll.qlRateHelperQuoteName(K55,Trigger),"--")</f>
        <v>EUREON40Y_Quote</v>
      </c>
      <c r="M55" s="99">
        <f>IFERROR(_xll.qlRateHelperQuoteValue($K55,Trigger),"--")</f>
        <v>1.3820000000000001E-2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42279</v>
      </c>
      <c r="R55" s="100">
        <f>IFERROR(_xll.qlRateHelperPillarDate(K55,Trigger),"--")</f>
        <v>56891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126"/>
      <c r="H56" s="67" t="str">
        <f>_xll.qlOISRateHelper(,C56,B56,F56,$E56,,Permanent,Trigger,ObjectOverwrite)</f>
        <v>obj_0052b#0003</v>
      </c>
      <c r="J56" s="10" t="str">
        <f t="shared" si="13"/>
        <v>OIS</v>
      </c>
      <c r="K56" s="95" t="str">
        <f t="shared" si="14"/>
        <v>obj_00520#0003</v>
      </c>
      <c r="L56" s="149" t="str">
        <f>IFERROR(_xll.qlRateHelperQuoteName(K56,Trigger),"--")</f>
        <v>EUREON50Y_Quote</v>
      </c>
      <c r="M56" s="99">
        <f>IFERROR(_xll.qlRateHelperQuoteValue($K56,Trigger),"--")</f>
        <v>1.3519999999999999E-2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42279</v>
      </c>
      <c r="R56" s="100">
        <f>IFERROR(_xll.qlRateHelperPillarDate(K56,Trigger),"--")</f>
        <v>60542</v>
      </c>
      <c r="T56" s="4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126"/>
      <c r="H57" s="67" t="str">
        <f>_xll.qlOISRateHelper(,C57,B57,F57,$E57,,Permanent,Trigger,ObjectOverwrite)</f>
        <v>obj_0052d#0003</v>
      </c>
      <c r="J57" s="11" t="str">
        <f t="shared" si="13"/>
        <v>OIS</v>
      </c>
      <c r="K57" s="96" t="str">
        <f t="shared" si="14"/>
        <v>obj_00530#0003</v>
      </c>
      <c r="L57" s="150" t="str">
        <f>IFERROR(_xll.qlRateHelperQuoteName(K57,Trigger),"--")</f>
        <v>EUREON60Y_Quote</v>
      </c>
      <c r="M57" s="102">
        <f>IFERROR(_xll.qlRateHelperQuoteValue($K57,Trigger),"--")</f>
        <v>1.3469999999999999E-2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42279</v>
      </c>
      <c r="R57" s="103">
        <f>IFERROR(_xll.qlRateHelperPillarDate(K57,Trigger),"--")</f>
        <v>64194</v>
      </c>
      <c r="T57" s="6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126"/>
      <c r="H58" s="67" t="str">
        <f>_xll.qlOISRateHelper(,C58,B58,F58,$E58,,Permanent,Trigger,ObjectOverwrite)</f>
        <v>obj_00529#0003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126"/>
      <c r="H59" s="67" t="str">
        <f>_xll.qlOISRateHelper(,C59,B59,F59,$E59,,Permanent,Trigger,ObjectOverwrite)</f>
        <v>obj_00526#0003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126"/>
      <c r="H60" s="67" t="str">
        <f>_xll.qlOISRateHelper(,C60,B60,F60,$E60,,Permanent,Trigger,ObjectOverwrite)</f>
        <v>obj_00533#0003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126"/>
      <c r="H61" s="67" t="str">
        <f>_xll.qlOISRateHelper(,C61,B61,F61,$E61,,Permanent,Trigger,ObjectOverwrite)</f>
        <v>obj_00534#0003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126"/>
      <c r="H62" s="67" t="str">
        <f>_xll.qlOISRateHelper(,C62,B62,F62,$E62,,Permanent,Trigger,ObjectOverwrite)</f>
        <v>obj_00520#0003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127"/>
      <c r="H63" s="3" t="str">
        <f>_xll.qlOISRateHelper(,C63,B63,F63,$E63,,Permanent,Trigger,ObjectOverwrite)</f>
        <v>obj_00530#0003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P49" sqref="P49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124">_xll.qlPiecewiseYieldCurveData(YieldCurve_3M,Trigger)</f>
        <v>1</v>
      </c>
      <c r="AD2" s="188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obj_00499#0003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obj_00518</v>
      </c>
      <c r="X3" s="4" t="str">
        <f>IFERROR(_xll.qlRateHelperQuoteName(W3,Trigger),"")</f>
        <v>EUR1MD_SYNTH3M_Quote</v>
      </c>
      <c r="Y3" s="73">
        <f>IFERROR(_xll.qlRateHelperRate(W3,Trigger),"")</f>
        <v>-4.6500000000000003E-4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42279</v>
      </c>
      <c r="AB3" s="5">
        <f>IFERROR(_xll.qlRateHelperPillarDate(W3,Trigger),"")</f>
        <v>42310</v>
      </c>
      <c r="AC3" s="73">
        <v>1.0000420433541526</v>
      </c>
      <c r="AD3" s="188"/>
      <c r="AF3" s="243" t="s">
        <v>88</v>
      </c>
      <c r="AJ3" s="244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IFERROR(INDEX($L$3:$L$87,MATCH(X4,$N$3:$N$87,0),1),"")</f>
        <v>Dp</v>
      </c>
      <c r="W4" s="4" t="str">
        <v>obj_0051e</v>
      </c>
      <c r="X4" s="4" t="str">
        <f>IFERROR(_xll.qlRateHelperQuoteName(W4,Trigger),"")</f>
        <v>EUR2MD_SYNTH3M_Quote</v>
      </c>
      <c r="Y4" s="73">
        <f>IFERROR(_xll.qlRateHelperRate(W4,Trigger),"")</f>
        <v>-4.8799999999999999E-4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42279</v>
      </c>
      <c r="AB4" s="5">
        <f>IFERROR(_xll.qlRateHelperPillarDate(W4,Trigger),"")</f>
        <v>42340</v>
      </c>
      <c r="AC4" s="73">
        <v>1.000084695896128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obj_0051d</v>
      </c>
      <c r="X5" s="4" t="str">
        <f>IFERROR(_xll.qlRateHelperQuoteName(W5,Trigger),"")</f>
        <v>EUR3MD_SYNTH3M_Quote</v>
      </c>
      <c r="Y5" s="73">
        <f>IFERROR(_xll.qlRateHelperRate(W5,Trigger),"")</f>
        <v>-4.46E-4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42279</v>
      </c>
      <c r="AB5" s="5">
        <f>IFERROR(_xll.qlRateHelperPillarDate(W5,Trigger),"")</f>
        <v>42373</v>
      </c>
      <c r="AC5" s="73">
        <v>1.0001240700509519</v>
      </c>
      <c r="AD5" s="188"/>
      <c r="AE5" s="81"/>
      <c r="AF5" s="108" t="s">
        <v>90</v>
      </c>
      <c r="AJ5" s="109">
        <v>4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obj_00512#0003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FUT</v>
      </c>
      <c r="W6" s="4" t="str">
        <v>obj_0054b</v>
      </c>
      <c r="X6" s="4" t="str">
        <f>IFERROR(_xll.qlRateHelperQuoteName(W6,Trigger),"")</f>
        <v>EURFUT3MZ5_Quote</v>
      </c>
      <c r="Y6" s="73">
        <f>IFERROR(_xll.qlRateHelperRate(W6,Trigger),"")</f>
        <v>-5.0000000000016698E-4</v>
      </c>
      <c r="Z6" s="10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3">
        <v>1.0002337140843753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obj_00518#0003</v>
      </c>
      <c r="K7" s="51"/>
      <c r="L7" s="10" t="str">
        <f t="shared" si="1"/>
        <v>Dp</v>
      </c>
      <c r="M7" s="95" t="str">
        <f t="shared" si="2"/>
        <v>obj_00518#0003</v>
      </c>
      <c r="N7" s="149" t="str">
        <f>IFERROR(_xll.qlRateHelperQuoteName(M7,Trigger),"--")</f>
        <v>EUR1MD_SYNTH3M_Quote</v>
      </c>
      <c r="O7" s="99">
        <f>IFERROR(_xll.qlRateHelperQuoteValue($M7,Trigger),"--")</f>
        <v>-4.6500000000000003E-4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42279</v>
      </c>
      <c r="T7" s="100">
        <f>IFERROR(_xll.qlRateHelperPillarDate(M7,Trigger),"--")</f>
        <v>42310</v>
      </c>
      <c r="V7" s="4" t="str">
        <f t="shared" si="3"/>
        <v>FUT</v>
      </c>
      <c r="W7" s="4" t="str">
        <v>obj_0054a</v>
      </c>
      <c r="X7" s="4" t="str">
        <f>IFERROR(_xll.qlRateHelperQuoteName(W7,Trigger),"")</f>
        <v>EURFUT3MH6_Quote</v>
      </c>
      <c r="Y7" s="73">
        <f>IFERROR(_xll.qlRateHelperRate(W7,Trigger),"")</f>
        <v>-5.7499999999999218E-4</v>
      </c>
      <c r="Z7" s="10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73">
        <v>1.0003807144721801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obj_0051e#0003</v>
      </c>
      <c r="K8" s="51"/>
      <c r="L8" s="10" t="str">
        <f t="shared" si="1"/>
        <v>Dp</v>
      </c>
      <c r="M8" s="95" t="str">
        <f t="shared" si="2"/>
        <v>obj_0051e#0003</v>
      </c>
      <c r="N8" s="149" t="str">
        <f>IFERROR(_xll.qlRateHelperQuoteName(M8,Trigger),"--")</f>
        <v>EUR2MD_SYNTH3M_Quote</v>
      </c>
      <c r="O8" s="99">
        <f>IFERROR(_xll.qlRateHelperQuoteValue($M8,Trigger),"--")</f>
        <v>-4.8799999999999999E-4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42279</v>
      </c>
      <c r="T8" s="100">
        <f>IFERROR(_xll.qlRateHelperPillarDate(M8,Trigger),"--")</f>
        <v>42340</v>
      </c>
      <c r="V8" s="4" t="str">
        <f t="shared" si="3"/>
        <v>FUT</v>
      </c>
      <c r="W8" s="4" t="str">
        <v>obj_00556</v>
      </c>
      <c r="X8" s="4" t="str">
        <f>IFERROR(_xll.qlRateHelperQuoteName(W8,Trigger),"")</f>
        <v>EURFUT3MM6_Quote</v>
      </c>
      <c r="Y8" s="73">
        <f>IFERROR(_xll.qlRateHelperRate(W8,Trigger),"")</f>
        <v>-6.7499999999998117E-4</v>
      </c>
      <c r="Z8" s="10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73">
        <v>1.0005515757376791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obj_0051d#0003</v>
      </c>
      <c r="K9" s="51"/>
      <c r="L9" s="11" t="str">
        <f t="shared" si="1"/>
        <v>Dp</v>
      </c>
      <c r="M9" s="96" t="str">
        <f t="shared" si="2"/>
        <v>obj_0051d#0003</v>
      </c>
      <c r="N9" s="150" t="str">
        <f>IFERROR(_xll.qlRateHelperQuoteName(M9,Trigger),"--")</f>
        <v>EUR3MD_SYNTH3M_Quote</v>
      </c>
      <c r="O9" s="102">
        <f>IFERROR(_xll.qlRateHelperQuoteValue($M9,Trigger),"--")</f>
        <v>-4.46E-4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42279</v>
      </c>
      <c r="T9" s="103">
        <f>IFERROR(_xll.qlRateHelperPillarDate(M9,Trigger),"--")</f>
        <v>42373</v>
      </c>
      <c r="V9" s="4" t="str">
        <f t="shared" si="3"/>
        <v>FUT</v>
      </c>
      <c r="W9" s="4" t="str">
        <v>obj_00552</v>
      </c>
      <c r="X9" s="4" t="str">
        <f>IFERROR(_xll.qlRateHelperQuoteName(W9,Trigger),"")</f>
        <v>EURFUT3MU6_Quote</v>
      </c>
      <c r="Y9" s="73">
        <f>IFERROR(_xll.qlRateHelperRate(W9,Trigger),"")</f>
        <v>-6.250000000000977E-4</v>
      </c>
      <c r="Z9" s="105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3">
        <v>1.0007208981085702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3"/>
        <v>FUT</v>
      </c>
      <c r="W10" s="4" t="str">
        <v>obj_00551</v>
      </c>
      <c r="X10" s="4" t="str">
        <f>IFERROR(_xll.qlRateHelperQuoteName(W10,Trigger),"")</f>
        <v>EURFUT3MZ6_Quote</v>
      </c>
      <c r="Y10" s="73">
        <f>IFERROR(_xll.qlRateHelperRate(W10,Trigger),"")</f>
        <v>-4.750000000000032E-4</v>
      </c>
      <c r="Z10" s="105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73">
        <v>1.0008464534998633</v>
      </c>
      <c r="AD10" s="188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3"/>
        <v>FUT</v>
      </c>
      <c r="W11" s="4" t="str">
        <v>obj_00548</v>
      </c>
      <c r="X11" s="4" t="str">
        <f>IFERROR(_xll.qlRateHelperQuoteName(W11,Trigger),"")</f>
        <v>EURFUT3MH7_Quote</v>
      </c>
      <c r="Y11" s="73">
        <f>IFERROR(_xll.qlRateHelperRate(W11,Trigger),"")</f>
        <v>-2.2500000000014175E-4</v>
      </c>
      <c r="Z11" s="105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73">
        <v>1.0008975860079947</v>
      </c>
      <c r="AD11" s="188"/>
      <c r="AE11" s="166">
        <v>1</v>
      </c>
      <c r="AF11" s="167">
        <f>_xll.qlCalendarEndOfMonth(Calendar,Settlementdate,Trigger)</f>
        <v>42307</v>
      </c>
      <c r="AG11" s="166" t="str">
        <f t="shared" ref="AG11:AG23" si="7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0.99999800000000005</v>
      </c>
      <c r="AJ11" s="233">
        <f>-LN(AI11)/AH11</f>
        <v>2.4000023999389868E-4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">
        <v>158</v>
      </c>
      <c r="K12" s="51" t="s">
        <v>36</v>
      </c>
      <c r="L12" s="10" t="str">
        <f t="shared" si="5"/>
        <v>FRA</v>
      </c>
      <c r="M12" s="95" t="str">
        <f t="shared" si="6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3"/>
        <v>FUT</v>
      </c>
      <c r="W12" s="4" t="str">
        <v>obj_00558</v>
      </c>
      <c r="X12" s="4" t="str">
        <f>IFERROR(_xll.qlRateHelperQuoteName(W12,Trigger),"")</f>
        <v>EURFUT3MM7_Quote</v>
      </c>
      <c r="Y12" s="73">
        <f>IFERROR(_xll.qlRateHelperRate(W12,Trigger),"")</f>
        <v>1.2500000000004174E-4</v>
      </c>
      <c r="Z12" s="105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73">
        <v>1.0008664690514528</v>
      </c>
      <c r="AD12" s="188"/>
      <c r="AE12" s="169">
        <v>2</v>
      </c>
      <c r="AF12" s="170">
        <f>_xll.qlCalendarEndOfMonth(Calendar,_xll.qlCalendarAdvance(Calendar,AF11,"1m","mf",TRUE),Trigger)</f>
        <v>42338</v>
      </c>
      <c r="AG12" s="169" t="str">
        <f t="shared" si="7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11">-LN(AI12)/AH12</f>
        <v>0</v>
      </c>
      <c r="AK12" s="237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/>
      <c r="K13" s="51"/>
      <c r="L13" s="10" t="str">
        <f t="shared" si="5"/>
        <v>FRA</v>
      </c>
      <c r="M13" s="95" t="str">
        <f t="shared" si="6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3"/>
        <v>FUT</v>
      </c>
      <c r="W13" s="4" t="str">
        <v>obj_00549</v>
      </c>
      <c r="X13" s="4" t="str">
        <f>IFERROR(_xll.qlRateHelperQuoteName(W13,Trigger),"")</f>
        <v>EURFUT3MU7_Quote</v>
      </c>
      <c r="Y13" s="73">
        <f>IFERROR(_xll.qlRateHelperRate(W13,Trigger),"")</f>
        <v>5.2500000000010871E-4</v>
      </c>
      <c r="Z13" s="105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3">
        <v>1.0007344915498932</v>
      </c>
      <c r="AD13" s="188"/>
      <c r="AE13" s="169">
        <v>3</v>
      </c>
      <c r="AF13" s="170">
        <f>_xll.qlCalendarEndOfMonth(Calendar,_xll.qlCalendarAdvance(Calendar,AF12,"1m","mf",TRUE),Trigger)</f>
        <v>42369</v>
      </c>
      <c r="AG13" s="169" t="str">
        <f t="shared" si="7"/>
        <v>EURJump3_SYNTHON_Quote</v>
      </c>
      <c r="AH13" s="231">
        <f>_xll.qlDayCounterYearFraction("actual/360",AF13,_xll.qlCalendarAdvance(Calendar,AF13,"1D",,,Trigger))</f>
        <v>1.1111111111111112E-2</v>
      </c>
      <c r="AI13" s="171">
        <f>IF(_xll.qlQuoteIsValid(AG13,Trigger),_xll.qlQuoteValue(AG13,Trigger),1)</f>
        <v>0.99999439999999995</v>
      </c>
      <c r="AJ13" s="234">
        <f t="shared" si="11"/>
        <v>5.0400141120976938E-4</v>
      </c>
      <c r="AK13" s="237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/>
      <c r="K14" s="51"/>
      <c r="L14" s="10" t="str">
        <f t="shared" si="5"/>
        <v>FRA</v>
      </c>
      <c r="M14" s="95" t="str">
        <f t="shared" si="6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3"/>
        <v>Sw</v>
      </c>
      <c r="W14" s="4" t="str">
        <v>obj_004df</v>
      </c>
      <c r="X14" s="4" t="str">
        <f>IFERROR(_xll.qlRateHelperQuoteName(W14,Trigger),"")</f>
        <v>EURAB3E3Y_Quote</v>
      </c>
      <c r="Y14" s="73">
        <f>IFERROR(_xll.qlRateHelperRate(W14,Trigger),"")</f>
        <v>2.5000000000000001E-4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42279</v>
      </c>
      <c r="AB14" s="5">
        <f>IFERROR(_xll.qlRateHelperPillarDate(W14,Trigger),"")</f>
        <v>43375</v>
      </c>
      <c r="AC14" s="73">
        <v>0.99927938396713045</v>
      </c>
      <c r="AD14" s="188"/>
      <c r="AE14" s="169">
        <v>4</v>
      </c>
      <c r="AF14" s="170">
        <f>_xll.qlCalendarEndOfMonth(Calendar,_xll.qlCalendarAdvance(Calendar,AF13,"1m","mf",TRUE),Trigger)</f>
        <v>42398</v>
      </c>
      <c r="AG14" s="169" t="str">
        <f t="shared" si="7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11"/>
        <v>0</v>
      </c>
      <c r="AK14" s="237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/>
      <c r="K15" s="51"/>
      <c r="L15" s="10" t="str">
        <f t="shared" si="5"/>
        <v>FRA</v>
      </c>
      <c r="M15" s="95" t="str">
        <f t="shared" si="6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3"/>
        <v>Sw</v>
      </c>
      <c r="W15" s="4" t="str">
        <v>obj_004e2</v>
      </c>
      <c r="X15" s="4" t="str">
        <f>IFERROR(_xll.qlRateHelperQuoteName(W15,Trigger),"")</f>
        <v>EURAB3E4Y_Quote</v>
      </c>
      <c r="Y15" s="73">
        <f>IFERROR(_xll.qlRateHelperRate(W15,Trigger),"")</f>
        <v>1.25E-3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42279</v>
      </c>
      <c r="AB15" s="5">
        <f>IFERROR(_xll.qlRateHelperPillarDate(W15,Trigger),"")</f>
        <v>43740</v>
      </c>
      <c r="AC15" s="73">
        <v>0.99504258354642972</v>
      </c>
      <c r="AD15" s="188"/>
      <c r="AE15" s="169">
        <v>5</v>
      </c>
      <c r="AF15" s="170">
        <f>_xll.qlCalendarEndOfMonth(Calendar,_xll.qlCalendarAdvance(Calendar,AF14,"1m","mf",TRUE),Trigger)</f>
        <v>42429</v>
      </c>
      <c r="AG15" s="169" t="str">
        <f t="shared" si="7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11"/>
        <v>0</v>
      </c>
      <c r="AK15" s="237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/>
      <c r="K16" s="51"/>
      <c r="L16" s="10" t="str">
        <f t="shared" si="5"/>
        <v>FRA</v>
      </c>
      <c r="M16" s="95" t="str">
        <f t="shared" si="6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3"/>
        <v>Sw</v>
      </c>
      <c r="W16" s="4" t="str">
        <v>obj_004e4</v>
      </c>
      <c r="X16" s="4" t="str">
        <f>IFERROR(_xll.qlRateHelperQuoteName(W16,Trigger),"")</f>
        <v>EURAB3E5Y_Quote</v>
      </c>
      <c r="Y16" s="73">
        <f>IFERROR(_xll.qlRateHelperRate(W16,Trigger),"")</f>
        <v>2.4199999999999998E-3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42279</v>
      </c>
      <c r="AB16" s="5">
        <f>IFERROR(_xll.qlRateHelperPillarDate(W16,Trigger),"")</f>
        <v>44106</v>
      </c>
      <c r="AC16" s="73">
        <v>0.98799266408446507</v>
      </c>
      <c r="AD16" s="188"/>
      <c r="AE16" s="169">
        <v>6</v>
      </c>
      <c r="AF16" s="170">
        <f>_xll.qlCalendarEndOfMonth(Calendar,_xll.qlCalendarAdvance(Calendar,AF15,"1m","mf",TRUE),Trigger)</f>
        <v>42460</v>
      </c>
      <c r="AG16" s="169" t="str">
        <f t="shared" si="7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1"/>
        <v>0</v>
      </c>
      <c r="AK16" s="237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/>
      <c r="K17" s="51"/>
      <c r="L17" s="10" t="str">
        <f t="shared" si="5"/>
        <v>FRA</v>
      </c>
      <c r="M17" s="95" t="str">
        <f t="shared" si="6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3"/>
        <v>Sw</v>
      </c>
      <c r="W17" s="4" t="str">
        <v>obj_004ea</v>
      </c>
      <c r="X17" s="4" t="str">
        <f>IFERROR(_xll.qlRateHelperQuoteName(W17,Trigger),"")</f>
        <v>EURAB3E6Y_Quote</v>
      </c>
      <c r="Y17" s="73">
        <f>IFERROR(_xll.qlRateHelperRate(W17,Trigger),"")</f>
        <v>3.7399999999999998E-3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42279</v>
      </c>
      <c r="AB17" s="5">
        <f>IFERROR(_xll.qlRateHelperPillarDate(W17,Trigger),"")</f>
        <v>44473</v>
      </c>
      <c r="AC17" s="73">
        <v>0.977764533749094</v>
      </c>
      <c r="AD17" s="188"/>
      <c r="AE17" s="169">
        <v>7</v>
      </c>
      <c r="AF17" s="170">
        <f>_xll.qlCalendarEndOfMonth(Calendar,_xll.qlCalendarAdvance(Calendar,AF16,"1m","mf",TRUE),Trigger)</f>
        <v>42489</v>
      </c>
      <c r="AG17" s="169" t="str">
        <f t="shared" si="7"/>
        <v>EURJump7_SYNTHON_Quote</v>
      </c>
      <c r="AH17" s="231">
        <f>_xll.qlDayCounterYearFraction("actual/360",AF17,_xll.qlCalendarAdvance(Calendar,AF17,"1D",,,Trigger))</f>
        <v>8.3333333333333332E-3</v>
      </c>
      <c r="AI17" s="171">
        <f>IF(_xll.qlQuoteIsValid(AG17,Trigger),_xll.qlQuoteValue(AG17,Trigger),1)</f>
        <v>1</v>
      </c>
      <c r="AJ17" s="234">
        <f t="shared" si="11"/>
        <v>0</v>
      </c>
      <c r="AK17" s="237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/>
      <c r="K18" s="51"/>
      <c r="L18" s="10" t="str">
        <f t="shared" si="5"/>
        <v>FRA</v>
      </c>
      <c r="M18" s="95" t="str">
        <f t="shared" si="6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3"/>
        <v>Sw</v>
      </c>
      <c r="W18" s="4" t="str">
        <v>obj_004e7</v>
      </c>
      <c r="X18" s="4" t="str">
        <f>IFERROR(_xll.qlRateHelperQuoteName(W18,Trigger),"")</f>
        <v>EURAB3E7Y_Quote</v>
      </c>
      <c r="Y18" s="73">
        <f>IFERROR(_xll.qlRateHelperRate(W18,Trigger),"")</f>
        <v>5.0899999999999999E-3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42279</v>
      </c>
      <c r="AB18" s="5">
        <f>IFERROR(_xll.qlRateHelperPillarDate(W18,Trigger),"")</f>
        <v>44837</v>
      </c>
      <c r="AC18" s="73">
        <v>0.96485038698571979</v>
      </c>
      <c r="AD18" s="188"/>
      <c r="AE18" s="169">
        <v>8</v>
      </c>
      <c r="AF18" s="170">
        <f>_xll.qlCalendarEndOfMonth(Calendar,_xll.qlCalendarAdvance(Calendar,AF17,"1m","mf",TRUE),Trigger)</f>
        <v>42521</v>
      </c>
      <c r="AG18" s="169" t="str">
        <f t="shared" si="7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11"/>
        <v>0</v>
      </c>
      <c r="AK18" s="237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/>
      <c r="K19" s="51"/>
      <c r="L19" s="10" t="str">
        <f t="shared" si="5"/>
        <v>FRA</v>
      </c>
      <c r="M19" s="95" t="str">
        <f t="shared" si="6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obj_004e1</v>
      </c>
      <c r="X19" s="4" t="str">
        <f>IFERROR(_xll.qlRateHelperQuoteName(W19,Trigger),"")</f>
        <v>EURAB3E8Y_Quote</v>
      </c>
      <c r="Y19" s="73">
        <f>IFERROR(_xll.qlRateHelperRate(W19,Trigger),"")</f>
        <v>6.3899999999999998E-3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42279</v>
      </c>
      <c r="AB19" s="5">
        <f>IFERROR(_xll.qlRateHelperPillarDate(W19,Trigger),"")</f>
        <v>45201</v>
      </c>
      <c r="AC19" s="73">
        <v>0.94983909590972349</v>
      </c>
      <c r="AD19" s="188"/>
      <c r="AE19" s="169">
        <v>9</v>
      </c>
      <c r="AF19" s="170">
        <f>_xll.qlCalendarEndOfMonth(Calendar,_xll.qlCalendarAdvance(Calendar,AF18,"1m","mf",TRUE),Trigger)</f>
        <v>42551</v>
      </c>
      <c r="AG19" s="169" t="str">
        <f t="shared" si="7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1"/>
        <v>0</v>
      </c>
      <c r="AK19" s="237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/>
      <c r="K20" s="51"/>
      <c r="L20" s="10" t="str">
        <f t="shared" si="5"/>
        <v>FRA</v>
      </c>
      <c r="M20" s="95" t="str">
        <f t="shared" si="6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obj_004e8</v>
      </c>
      <c r="X20" s="4" t="str">
        <f>IFERROR(_xll.qlRateHelperQuoteName(W20,Trigger),"")</f>
        <v>EURAB3E9Y_Quote</v>
      </c>
      <c r="Y20" s="73">
        <f>IFERROR(_xll.qlRateHelperRate(W20,Trigger),"")</f>
        <v>7.6100000000000004E-3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42279</v>
      </c>
      <c r="AB20" s="5">
        <f>IFERROR(_xll.qlRateHelperPillarDate(W20,Trigger),"")</f>
        <v>45567</v>
      </c>
      <c r="AC20" s="73">
        <v>0.93318706009615437</v>
      </c>
      <c r="AD20" s="188"/>
      <c r="AE20" s="169">
        <v>10</v>
      </c>
      <c r="AF20" s="170">
        <f>_xll.qlCalendarEndOfMonth(Calendar,_xll.qlCalendarAdvance(Calendar,AF19,"1m","mf",TRUE),Trigger)</f>
        <v>42580</v>
      </c>
      <c r="AG20" s="169" t="str">
        <f t="shared" si="7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1"/>
        <v>0</v>
      </c>
      <c r="AK20" s="237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/>
      <c r="K21" s="51"/>
      <c r="L21" s="11" t="str">
        <f t="shared" si="5"/>
        <v>FRA</v>
      </c>
      <c r="M21" s="96" t="str">
        <f t="shared" si="6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>Sw</v>
      </c>
      <c r="W21" s="4" t="str">
        <v>obj_004e6</v>
      </c>
      <c r="X21" s="4" t="str">
        <f>IFERROR(_xll.qlRateHelperQuoteName(W21,Trigger),"")</f>
        <v>EURAB3E10Y_Quote</v>
      </c>
      <c r="Y21" s="73">
        <f>IFERROR(_xll.qlRateHelperRate(W21,Trigger),"")</f>
        <v>8.6999999999999994E-3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42279</v>
      </c>
      <c r="AB21" s="5">
        <f>IFERROR(_xll.qlRateHelperPillarDate(W21,Trigger),"")</f>
        <v>45932</v>
      </c>
      <c r="AC21" s="73">
        <v>0.9156833842587917</v>
      </c>
      <c r="AD21" s="188"/>
      <c r="AE21" s="169">
        <v>11</v>
      </c>
      <c r="AF21" s="170">
        <f>_xll.qlCalendarEndOfMonth(Calendar,_xll.qlCalendarAdvance(Calendar,AF20,"1m","mf",TRUE),Trigger)</f>
        <v>42613</v>
      </c>
      <c r="AG21" s="169" t="str">
        <f t="shared" si="7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1"/>
        <v>0</v>
      </c>
      <c r="AK21" s="237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obj_0054c#0003</v>
      </c>
      <c r="N22" s="148" t="str">
        <f>IFERROR(_xll.qlRateHelperQuoteName(M22,Trigger),"--")</f>
        <v>EURFUT3MV5_Quote</v>
      </c>
      <c r="O22" s="153">
        <f>IFERROR(_xll.qlRateHelperQuoteValue($M22,Trigger),"--")</f>
        <v>100.0425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42298</v>
      </c>
      <c r="T22" s="137">
        <f>IFERROR(_xll.qlRateHelperPillarDate(M22,Trigger),"--")</f>
        <v>42390</v>
      </c>
      <c r="V22" s="4" t="str">
        <f t="shared" si="3"/>
        <v>Sw</v>
      </c>
      <c r="W22" s="4" t="str">
        <v>obj_004e3</v>
      </c>
      <c r="X22" s="4" t="str">
        <f>IFERROR(_xll.qlRateHelperQuoteName(W22,Trigger),"")</f>
        <v>EURAB3E12Y_Quote</v>
      </c>
      <c r="Y22" s="73">
        <f>IFERROR(_xll.qlRateHelperRate(W22,Trigger),"")</f>
        <v>1.056E-2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42279</v>
      </c>
      <c r="AB22" s="5">
        <f>IFERROR(_xll.qlRateHelperPillarDate(W22,Trigger),"")</f>
        <v>46664</v>
      </c>
      <c r="AC22" s="73">
        <v>0.87892802949686988</v>
      </c>
      <c r="AD22" s="188"/>
      <c r="AE22" s="169">
        <v>12</v>
      </c>
      <c r="AF22" s="170">
        <f>_xll.qlCalendarEndOfMonth(Calendar,_xll.qlCalendarAdvance(Calendar,AF21,"1m","mf",TRUE),Trigger)</f>
        <v>42643</v>
      </c>
      <c r="AG22" s="169" t="str">
        <f t="shared" si="7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11"/>
        <v>0</v>
      </c>
      <c r="AK22" s="237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/>
      <c r="K23" s="51"/>
      <c r="L23" s="10" t="str">
        <f t="shared" ref="L23:L43" si="13">A27</f>
        <v>FUT</v>
      </c>
      <c r="M23" s="95" t="str">
        <f t="shared" ref="M23:M43" si="14">IF(ISBLANK(J27),"--",J27)</f>
        <v>obj_0055a#0003</v>
      </c>
      <c r="N23" s="149" t="str">
        <f>IFERROR(_xll.qlRateHelperQuoteName(M23,Trigger),"--")</f>
        <v>EURFUT3MX5_Quote</v>
      </c>
      <c r="O23" s="154">
        <f>IFERROR(_xll.qlRateHelperQuoteValue($M23,Trigger),"--")</f>
        <v>100.0475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42326</v>
      </c>
      <c r="T23" s="100">
        <f>IFERROR(_xll.qlRateHelperPillarDate(M23,Trigger),"--")</f>
        <v>42418</v>
      </c>
      <c r="V23" s="4" t="str">
        <f t="shared" si="3"/>
        <v>Sw</v>
      </c>
      <c r="W23" s="4" t="str">
        <v>obj_004e5</v>
      </c>
      <c r="X23" s="4" t="str">
        <f>IFERROR(_xll.qlRateHelperQuoteName(W23,Trigger),"")</f>
        <v>EURAB3E15Y_Quote</v>
      </c>
      <c r="Y23" s="73">
        <f>IFERROR(_xll.qlRateHelperRate(W23,Trigger),"")</f>
        <v>1.2570000000000001E-2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42279</v>
      </c>
      <c r="AB23" s="5">
        <f>IFERROR(_xll.qlRateHelperPillarDate(W23,Trigger),"")</f>
        <v>47758</v>
      </c>
      <c r="AC23" s="73">
        <v>0.82431486833494072</v>
      </c>
      <c r="AD23" s="188"/>
      <c r="AE23" s="172">
        <v>13</v>
      </c>
      <c r="AF23" s="173">
        <f>_xll.qlCalendarAdjust(Calendar,DATE(YEAR(AF11)+1,12,31),"preceding",Trigger)</f>
        <v>42734</v>
      </c>
      <c r="AG23" s="172" t="str">
        <f t="shared" si="7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1"/>
        <v>8.0400269341516617E-4</v>
      </c>
      <c r="AK23" s="238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obj_0054b#0003</v>
      </c>
      <c r="N24" s="149" t="str">
        <f>IFERROR(_xll.qlRateHelperQuoteName(M24,Trigger),"--")</f>
        <v>EURFUT3MZ5_Quote</v>
      </c>
      <c r="O24" s="154">
        <f>IFERROR(_xll.qlRateHelperQuoteValue($M24,Trigger),"--")</f>
        <v>100.05000000000001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42354</v>
      </c>
      <c r="T24" s="100">
        <f>IFERROR(_xll.qlRateHelperPillarDate(M24,Trigger),"--")</f>
        <v>42445</v>
      </c>
      <c r="V24" s="4" t="str">
        <f t="shared" si="3"/>
        <v>Sw</v>
      </c>
      <c r="W24" s="4" t="str">
        <v>obj_004de</v>
      </c>
      <c r="X24" s="4" t="str">
        <f>IFERROR(_xll.qlRateHelperQuoteName(W24,Trigger),"")</f>
        <v>EURAB3E20Y_Quote</v>
      </c>
      <c r="Y24" s="73">
        <f>IFERROR(_xll.qlRateHelperRate(W24,Trigger),"")</f>
        <v>1.4249999999999999E-2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42279</v>
      </c>
      <c r="AB24" s="5">
        <f>IFERROR(_xll.qlRateHelperPillarDate(W24,Trigger),"")</f>
        <v>49584</v>
      </c>
      <c r="AC24" s="73">
        <v>0.74573139399611532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obj_00559#0003</v>
      </c>
      <c r="N25" s="149" t="str">
        <f>IFERROR(_xll.qlRateHelperQuoteName(M25,Trigger),"--")</f>
        <v>EURFUT3MF6_Quote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42389</v>
      </c>
      <c r="T25" s="100">
        <f>IFERROR(_xll.qlRateHelperPillarDate(M25,Trigger),"--")</f>
        <v>42480</v>
      </c>
      <c r="V25" s="4" t="str">
        <f t="shared" si="3"/>
        <v>Sw</v>
      </c>
      <c r="W25" s="4" t="str">
        <v>obj_004dd</v>
      </c>
      <c r="X25" s="4" t="str">
        <f>IFERROR(_xll.qlRateHelperQuoteName(W25,Trigger),"")</f>
        <v>EURAB3E25Y_Quote</v>
      </c>
      <c r="Y25" s="73">
        <f>IFERROR(_xll.qlRateHelperRate(W25,Trigger),"")</f>
        <v>1.468E-2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42279</v>
      </c>
      <c r="AB25" s="5">
        <f>IFERROR(_xll.qlRateHelperPillarDate(W25,Trigger),"")</f>
        <v>51411</v>
      </c>
      <c r="AC25" s="73">
        <v>0.68608599571762996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V5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EURFUT3MV5_Quote</v>
      </c>
      <c r="I26" s="119" t="str">
        <f t="shared" ref="I26:I47" si="17">Currency&amp;"FUT"&amp;Tenor&amp;$C26&amp;"ConvAdj"&amp;QuoteSuffix</f>
        <v>EURFUT3MV5ConvAdj_Quote</v>
      </c>
      <c r="J26" s="61" t="str">
        <f>_xll.qlFuturesRateHelper(,H26,FuturesType,C26,G26,I26,Permanent,Trigger,ObjectOverwrite)</f>
        <v>obj_0054c#0003</v>
      </c>
      <c r="K26" s="51"/>
      <c r="L26" s="10" t="str">
        <f t="shared" si="13"/>
        <v>FUT</v>
      </c>
      <c r="M26" s="95" t="str">
        <f t="shared" si="14"/>
        <v>obj_00553#0003</v>
      </c>
      <c r="N26" s="149" t="str">
        <f>IFERROR(_xll.qlRateHelperQuoteName(M26,Trigger),"--")</f>
        <v>EURFUT3MG6_Quote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42417</v>
      </c>
      <c r="T26" s="100">
        <f>IFERROR(_xll.qlRateHelperPillarDate(M26,Trigger),"--")</f>
        <v>42507</v>
      </c>
      <c r="V26" s="4" t="str">
        <f t="shared" si="3"/>
        <v>Sw</v>
      </c>
      <c r="W26" s="4" t="str">
        <v>obj_004e9</v>
      </c>
      <c r="X26" s="4" t="str">
        <f>IFERROR(_xll.qlRateHelperQuoteName(W26,Trigger),"")</f>
        <v>EURAB3E30Y_Quote</v>
      </c>
      <c r="Y26" s="73">
        <f>IFERROR(_xll.qlRateHelperRate(W26,Trigger),"")</f>
        <v>1.4780000000000001E-2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42279</v>
      </c>
      <c r="AB26" s="5">
        <f>IFERROR(_xll.qlRateHelperPillarDate(W26,Trigger),"")</f>
        <v>53237</v>
      </c>
      <c r="AC26" s="73">
        <v>0.63552062551756183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X5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EURFUT3MX5_Quote</v>
      </c>
      <c r="I27" s="120" t="str">
        <f t="shared" si="17"/>
        <v>EURFUT3MX5ConvAdj_Quote</v>
      </c>
      <c r="J27" s="67" t="str">
        <f>_xll.qlFuturesRateHelper(,H27,FuturesType,C27,G27,I27,Permanent,Trigger,ObjectOverwrite)</f>
        <v>obj_0055a#0003</v>
      </c>
      <c r="K27" s="51"/>
      <c r="L27" s="10" t="str">
        <f t="shared" si="13"/>
        <v>FUT</v>
      </c>
      <c r="M27" s="95" t="str">
        <f t="shared" si="14"/>
        <v>obj_0054a#0003</v>
      </c>
      <c r="N27" s="149" t="str">
        <f>IFERROR(_xll.qlRateHelperQuoteName(M27,Trigger),"--")</f>
        <v>EURFUT3MH6_Quote</v>
      </c>
      <c r="O27" s="154">
        <f>IFERROR(_xll.qlRateHelperQuoteValue($M27,Trigger),"--")</f>
        <v>100.0575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42445</v>
      </c>
      <c r="T27" s="100">
        <f>IFERROR(_xll.qlRateHelperPillarDate(M27,Trigger),"--")</f>
        <v>42537</v>
      </c>
      <c r="V27" s="4" t="str">
        <f t="shared" si="3"/>
        <v>Sw</v>
      </c>
      <c r="W27" s="4" t="str">
        <v>obj_004db</v>
      </c>
      <c r="X27" s="4" t="str">
        <f>IFERROR(_xll.qlRateHelperQuoteName(W27,Trigger),"")</f>
        <v>EURAB3E40Y_Quote</v>
      </c>
      <c r="Y27" s="73">
        <f>IFERROR(_xll.qlRateHelperRate(W27,Trigger),"")</f>
        <v>1.4900000000000002E-2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42279</v>
      </c>
      <c r="AB27" s="5">
        <f>IFERROR(_xll.qlRateHelperPillarDate(W27,Trigger),"")</f>
        <v>56891</v>
      </c>
      <c r="AC27" s="73">
        <v>0.54552518456677523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Z5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EURFUT3MZ5_Quote</v>
      </c>
      <c r="I28" s="120" t="str">
        <f t="shared" si="17"/>
        <v>EURFUT3MZ5ConvAdj_Quote</v>
      </c>
      <c r="J28" s="67" t="str">
        <f>_xll.qlFuturesRateHelper(,H28,FuturesType,C28,G28,I28,Permanent,Trigger,ObjectOverwrite)</f>
        <v>obj_0054b#0003</v>
      </c>
      <c r="K28" s="51"/>
      <c r="L28" s="10" t="str">
        <f t="shared" si="13"/>
        <v>FUT</v>
      </c>
      <c r="M28" s="95" t="str">
        <f t="shared" si="14"/>
        <v>obj_00556#0003</v>
      </c>
      <c r="N28" s="149" t="str">
        <f>IFERROR(_xll.qlRateHelperQuoteName(M28,Trigger),"--")</f>
        <v>EURFUT3MM6_Quote</v>
      </c>
      <c r="O28" s="154">
        <f>IFERROR(_xll.qlRateHelperQuoteValue($M28,Trigger),"--")</f>
        <v>100.0675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42536</v>
      </c>
      <c r="T28" s="100">
        <f>IFERROR(_xll.qlRateHelperPillarDate(M28,Trigger),"--")</f>
        <v>42628</v>
      </c>
      <c r="V28" s="4" t="str">
        <f t="shared" si="3"/>
        <v>Sw</v>
      </c>
      <c r="W28" s="4" t="str">
        <v>obj_004da</v>
      </c>
      <c r="X28" s="4" t="str">
        <f>IFERROR(_xll.qlRateHelperQuoteName(W28,Trigger),"")</f>
        <v>EURAB3E50Y_Quote</v>
      </c>
      <c r="Y28" s="73">
        <f>IFERROR(_xll.qlRateHelperRate(W28,Trigger),"")</f>
        <v>1.4489999999999998E-2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42279</v>
      </c>
      <c r="AB28" s="5">
        <f>IFERROR(_xll.qlRateHelperPillarDate(W28,Trigger),"")</f>
        <v>60542</v>
      </c>
      <c r="AC28" s="73">
        <v>0.48397908391741651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F6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EURFUT3MF6_Quote</v>
      </c>
      <c r="I29" s="120" t="str">
        <f t="shared" si="17"/>
        <v>EURFUT3MF6ConvAdj_Quote</v>
      </c>
      <c r="J29" s="67" t="str">
        <f>_xll.qlFuturesRateHelper(,H29,FuturesType,C29,G29,I29,Permanent,Trigger,ObjectOverwrite)</f>
        <v>obj_00559#0003</v>
      </c>
      <c r="K29" s="51"/>
      <c r="L29" s="10" t="str">
        <f t="shared" si="13"/>
        <v>FUT</v>
      </c>
      <c r="M29" s="95" t="str">
        <f t="shared" si="14"/>
        <v>obj_00552#0003</v>
      </c>
      <c r="N29" s="149" t="str">
        <f>IFERROR(_xll.qlRateHelperQuoteName(M29,Trigger),"--")</f>
        <v>EURFUT3MU6_Quote</v>
      </c>
      <c r="O29" s="154">
        <f>IFERROR(_xll.qlRateHelperQuoteValue($M29,Trigger),"--")</f>
        <v>100.0625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42634</v>
      </c>
      <c r="T29" s="100">
        <f>IFERROR(_xll.qlRateHelperPillarDate(M29,Trigger),"--")</f>
        <v>42725</v>
      </c>
      <c r="V29" s="4" t="str">
        <f t="shared" si="3"/>
        <v>Sw</v>
      </c>
      <c r="W29" s="4" t="str">
        <v>obj_004e0</v>
      </c>
      <c r="X29" s="4" t="str">
        <f>IFERROR(_xll.qlRateHelperQuoteName(W29,Trigger),"")</f>
        <v>EURAB3E60Y_Quote</v>
      </c>
      <c r="Y29" s="73">
        <f>IFERROR(_xll.qlRateHelperRate(W29,Trigger),"")</f>
        <v>1.4369999999999999E-2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42279</v>
      </c>
      <c r="AB29" s="5">
        <f>IFERROR(_xll.qlRateHelperPillarDate(W29,Trigger),"")</f>
        <v>64194</v>
      </c>
      <c r="AC29" s="73">
        <v>0.42344017442329557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G6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EURFUT3MG6_Quote</v>
      </c>
      <c r="I30" s="121" t="str">
        <f t="shared" si="17"/>
        <v>EURFUT3MG6ConvAdj_Quote</v>
      </c>
      <c r="J30" s="3" t="str">
        <f>_xll.qlFuturesRateHelper(,H30,FuturesType,C30,G30,I30,Permanent,Trigger,ObjectOverwrite)</f>
        <v>obj_00553#0003</v>
      </c>
      <c r="K30" s="51"/>
      <c r="L30" s="10" t="str">
        <f t="shared" si="13"/>
        <v>FUT</v>
      </c>
      <c r="M30" s="95" t="str">
        <f t="shared" si="14"/>
        <v>obj_00551#0003</v>
      </c>
      <c r="N30" s="149" t="str">
        <f>IFERROR(_xll.qlRateHelperQuoteName(M30,Trigger),"--")</f>
        <v>EURFUT3MZ6_Quote</v>
      </c>
      <c r="O30" s="154">
        <f>IFERROR(_xll.qlRateHelperQuoteValue($M30,Trigger),"--")</f>
        <v>100.0475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42725</v>
      </c>
      <c r="T30" s="100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3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H6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EURFUT3MH6_Quote</v>
      </c>
      <c r="I31" s="120" t="str">
        <f t="shared" si="17"/>
        <v>EURFUT3MH6ConvAdj_Quote</v>
      </c>
      <c r="J31" s="67" t="str">
        <f>_xll.qlFuturesRateHelper(,H31,FuturesType,C31,G31,I31,Permanent,Trigger,ObjectOverwrite)</f>
        <v>obj_0054a#0003</v>
      </c>
      <c r="K31" s="51"/>
      <c r="L31" s="10" t="str">
        <f t="shared" si="13"/>
        <v>FUT</v>
      </c>
      <c r="M31" s="95" t="str">
        <f t="shared" si="14"/>
        <v>obj_00548#0003</v>
      </c>
      <c r="N31" s="149" t="str">
        <f>IFERROR(_xll.qlRateHelperQuoteName(M31,Trigger),"--")</f>
        <v>EURFUT3MH7_Quote</v>
      </c>
      <c r="O31" s="154">
        <f>IFERROR(_xll.qlRateHelperQuoteValue($M31,Trigger),"--")</f>
        <v>100.02250000000001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42809</v>
      </c>
      <c r="T31" s="100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3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M6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EURFUT3MM6_Quote</v>
      </c>
      <c r="I32" s="120" t="str">
        <f t="shared" si="17"/>
        <v>EURFUT3MM6ConvAdj_Quote</v>
      </c>
      <c r="J32" s="67" t="str">
        <f>_xll.qlFuturesRateHelper(,H32,FuturesType,C32,G32,I32,Permanent,Trigger,ObjectOverwrite)</f>
        <v>obj_00556#0003</v>
      </c>
      <c r="K32" s="51"/>
      <c r="L32" s="10" t="str">
        <f t="shared" si="13"/>
        <v>FUT</v>
      </c>
      <c r="M32" s="95" t="str">
        <f t="shared" si="14"/>
        <v>obj_00558#0003</v>
      </c>
      <c r="N32" s="149" t="str">
        <f>IFERROR(_xll.qlRateHelperQuoteName(M32,Trigger),"--")</f>
        <v>EURFUT3MM7_Quote</v>
      </c>
      <c r="O32" s="154">
        <f>IFERROR(_xll.qlRateHelperQuoteValue($M32,Trigger),"--")</f>
        <v>99.987499999999997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42907</v>
      </c>
      <c r="T32" s="100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3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U6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EURFUT3MU6_Quote</v>
      </c>
      <c r="I33" s="120" t="str">
        <f t="shared" si="17"/>
        <v>EURFUT3MU6ConvAdj_Quote</v>
      </c>
      <c r="J33" s="67" t="str">
        <f>_xll.qlFuturesRateHelper(,H33,FuturesType,C33,G33,I33,Permanent,Trigger,ObjectOverwrite)</f>
        <v>obj_00552#0003</v>
      </c>
      <c r="K33" s="51"/>
      <c r="L33" s="10" t="str">
        <f t="shared" si="13"/>
        <v>FUT</v>
      </c>
      <c r="M33" s="95" t="str">
        <f t="shared" si="14"/>
        <v>obj_00549#0003</v>
      </c>
      <c r="N33" s="149" t="str">
        <f>IFERROR(_xll.qlRateHelperQuoteName(M33,Trigger),"--")</f>
        <v>EURFUT3MU7_Quote</v>
      </c>
      <c r="O33" s="154">
        <f>IFERROR(_xll.qlRateHelperQuoteValue($M33,Trigger),"--")</f>
        <v>99.947499999999991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42998</v>
      </c>
      <c r="T33" s="100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3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Z6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EURFUT3MZ6_Quote</v>
      </c>
      <c r="I34" s="120" t="str">
        <f t="shared" si="17"/>
        <v>EURFUT3MZ6ConvAdj_Quote</v>
      </c>
      <c r="J34" s="67" t="str">
        <f>_xll.qlFuturesRateHelper(,H34,FuturesType,C34,G34,I34,Permanent,Trigger,ObjectOverwrite)</f>
        <v>obj_00551#0003</v>
      </c>
      <c r="K34" s="51"/>
      <c r="L34" s="10" t="str">
        <f t="shared" si="13"/>
        <v>FUT</v>
      </c>
      <c r="M34" s="95" t="str">
        <f t="shared" si="14"/>
        <v>obj_0054f#0003</v>
      </c>
      <c r="N34" s="149" t="str">
        <f>IFERROR(_xll.qlRateHelperQuoteName(M34,Trigger),"--")</f>
        <v>EURFUT3MZ7_Quote</v>
      </c>
      <c r="O34" s="154">
        <f>IFERROR(_xll.qlRateHelperQuoteValue($M34,Trigger),"--")</f>
        <v>99.892499999999998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43089</v>
      </c>
      <c r="T34" s="100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3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H7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EURFUT3MH7_Quote</v>
      </c>
      <c r="I35" s="120" t="str">
        <f t="shared" si="17"/>
        <v>EURFUT3MH7ConvAdj_Quote</v>
      </c>
      <c r="J35" s="67" t="str">
        <f>_xll.qlFuturesRateHelper(,H35,FuturesType,C35,G35,I35,Permanent,Trigger,ObjectOverwrite)</f>
        <v>obj_00548#0003</v>
      </c>
      <c r="K35" s="51"/>
      <c r="L35" s="10" t="str">
        <f t="shared" si="13"/>
        <v>FUT</v>
      </c>
      <c r="M35" s="95" t="str">
        <f t="shared" si="14"/>
        <v>obj_00547#0003</v>
      </c>
      <c r="N35" s="149" t="str">
        <f>IFERROR(_xll.qlRateHelperQuoteName(M35,Trigger),"--")</f>
        <v>EURFUT3MH8_Quote</v>
      </c>
      <c r="O35" s="154">
        <f>IFERROR(_xll.qlRateHelperQuoteValue($M35,Trigger),"--")</f>
        <v>99.832499999999996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43180</v>
      </c>
      <c r="T35" s="100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3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M7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EURFUT3MM7_Quote</v>
      </c>
      <c r="I36" s="120" t="str">
        <f t="shared" si="17"/>
        <v>EURFUT3MM7ConvAdj_Quote</v>
      </c>
      <c r="J36" s="67" t="str">
        <f>_xll.qlFuturesRateHelper(,H36,FuturesType,C36,G36,I36,Permanent,Trigger,ObjectOverwrite)</f>
        <v>obj_00558#0003</v>
      </c>
      <c r="K36" s="51"/>
      <c r="L36" s="10" t="str">
        <f t="shared" si="13"/>
        <v>FUT</v>
      </c>
      <c r="M36" s="95" t="str">
        <f t="shared" si="14"/>
        <v>obj_00555#0003</v>
      </c>
      <c r="N36" s="149" t="str">
        <f>IFERROR(_xll.qlRateHelperQuoteName(M36,Trigger),"--")</f>
        <v>EURFUT3MM8_Quote</v>
      </c>
      <c r="O36" s="154">
        <f>IFERROR(_xll.qlRateHelperQuoteValue($M36,Trigger),"--")</f>
        <v>99.765000000000001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43271</v>
      </c>
      <c r="T36" s="100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3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U7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EURFUT3MU7_Quote</v>
      </c>
      <c r="I37" s="120" t="str">
        <f t="shared" si="17"/>
        <v>EURFUT3MU7ConvAdj_Quote</v>
      </c>
      <c r="J37" s="67" t="str">
        <f>_xll.qlFuturesRateHelper(,H37,FuturesType,C37,G37,I37,Permanent,Trigger,ObjectOverwrite)</f>
        <v>obj_00549#0003</v>
      </c>
      <c r="K37" s="51"/>
      <c r="L37" s="10" t="str">
        <f t="shared" si="13"/>
        <v>FUT</v>
      </c>
      <c r="M37" s="95" t="str">
        <f t="shared" si="14"/>
        <v>obj_00550#0003</v>
      </c>
      <c r="N37" s="149" t="str">
        <f>IFERROR(_xll.qlRateHelperQuoteName(M37,Trigger),"--")</f>
        <v>EURFUT3MU8_Quote</v>
      </c>
      <c r="O37" s="154">
        <f>IFERROR(_xll.qlRateHelperQuoteValue($M37,Trigger),"--")</f>
        <v>99.6875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43362</v>
      </c>
      <c r="T37" s="100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3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Z7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EURFUT3MZ7_Quote</v>
      </c>
      <c r="I38" s="120" t="str">
        <f t="shared" si="17"/>
        <v>EURFUT3MZ7ConvAdj_Quote</v>
      </c>
      <c r="J38" s="67" t="str">
        <f>_xll.qlFuturesRateHelper(,H38,FuturesType,C38,G38,I38,Permanent,Trigger,ObjectOverwrite)</f>
        <v>obj_0054f#0003</v>
      </c>
      <c r="K38" s="51"/>
      <c r="L38" s="10" t="str">
        <f t="shared" si="13"/>
        <v>FUT</v>
      </c>
      <c r="M38" s="95" t="str">
        <f t="shared" si="14"/>
        <v>obj_0054e#0003</v>
      </c>
      <c r="N38" s="149" t="str">
        <f>IFERROR(_xll.qlRateHelperQuoteName(M38,Trigger),"--")</f>
        <v>EURFUT3MZ8_Quote</v>
      </c>
      <c r="O38" s="154">
        <f>IFERROR(_xll.qlRateHelperQuoteValue($M38,Trigger),"--")</f>
        <v>99.612499999999997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43453</v>
      </c>
      <c r="T38" s="100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H8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EURFUT3MH8_Quote</v>
      </c>
      <c r="I39" s="120" t="str">
        <f t="shared" si="17"/>
        <v>EURFUT3MH8ConvAdj_Quote</v>
      </c>
      <c r="J39" s="67" t="str">
        <f>_xll.qlFuturesRateHelper(,H39,FuturesType,C39,G39,I39,Permanent,Trigger,ObjectOverwrite)</f>
        <v>obj_00547#0003</v>
      </c>
      <c r="K39" s="51"/>
      <c r="L39" s="10" t="str">
        <f t="shared" si="13"/>
        <v>FUT</v>
      </c>
      <c r="M39" s="95" t="str">
        <f t="shared" si="14"/>
        <v>obj_00546#0003</v>
      </c>
      <c r="N39" s="149" t="str">
        <f>IFERROR(_xll.qlRateHelperQuoteName(M39,Trigger),"--")</f>
        <v>EURFUT3MH9_Quote</v>
      </c>
      <c r="O39" s="154">
        <f>IFERROR(_xll.qlRateHelperQuoteValue($M39,Trigger),"--")</f>
        <v>99.537499999999994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43544</v>
      </c>
      <c r="T39" s="100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M8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EURFUT3MM8_Quote</v>
      </c>
      <c r="I40" s="120" t="str">
        <f t="shared" si="17"/>
        <v>EURFUT3MM8ConvAdj_Quote</v>
      </c>
      <c r="J40" s="67" t="str">
        <f>_xll.qlFuturesRateHelper(,H40,FuturesType,C40,G40,I40,Permanent,Trigger,ObjectOverwrite)</f>
        <v>obj_00555#0003</v>
      </c>
      <c r="K40" s="51"/>
      <c r="L40" s="10" t="str">
        <f t="shared" si="13"/>
        <v>FUT</v>
      </c>
      <c r="M40" s="95" t="str">
        <f t="shared" si="14"/>
        <v>obj_00557#0003</v>
      </c>
      <c r="N40" s="149" t="str">
        <f>IFERROR(_xll.qlRateHelperQuoteName(M40,Trigger),"--")</f>
        <v>EURFUT3MM9_Quote</v>
      </c>
      <c r="O40" s="154">
        <f>IFERROR(_xll.qlRateHelperQuoteValue($M40,Trigger),"--")</f>
        <v>99.457499999999996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43635</v>
      </c>
      <c r="T40" s="100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U8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EURFUT3MU8_Quote</v>
      </c>
      <c r="I41" s="120" t="str">
        <f t="shared" si="17"/>
        <v>EURFUT3MU8ConvAdj_Quote</v>
      </c>
      <c r="J41" s="67" t="str">
        <f>_xll.qlFuturesRateHelper(,H41,FuturesType,C41,G41,I41,Permanent,Trigger,ObjectOverwrite)</f>
        <v>obj_00550#0003</v>
      </c>
      <c r="L41" s="10" t="str">
        <f t="shared" si="13"/>
        <v>FUT</v>
      </c>
      <c r="M41" s="95" t="str">
        <f t="shared" si="14"/>
        <v>obj_00554#0003</v>
      </c>
      <c r="N41" s="149" t="str">
        <f>IFERROR(_xll.qlRateHelperQuoteName(M41,Trigger),"--")</f>
        <v>EURFUT3MU9_Quote</v>
      </c>
      <c r="O41" s="154">
        <f>IFERROR(_xll.qlRateHelperQuoteValue($M41,Trigger),"--")</f>
        <v>99.382499999999993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43726</v>
      </c>
      <c r="T41" s="100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Z8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EURFUT3MZ8_Quote</v>
      </c>
      <c r="I42" s="120" t="str">
        <f t="shared" si="17"/>
        <v>EURFUT3MZ8ConvAdj_Quote</v>
      </c>
      <c r="J42" s="67" t="str">
        <f>_xll.qlFuturesRateHelper(,H42,FuturesType,C42,G42,I42,Permanent,Trigger,ObjectOverwrite)</f>
        <v>obj_0054e#0003</v>
      </c>
      <c r="L42" s="10" t="str">
        <f t="shared" si="13"/>
        <v>FUT</v>
      </c>
      <c r="M42" s="95" t="str">
        <f t="shared" si="14"/>
        <v>obj_0054d#0003</v>
      </c>
      <c r="N42" s="149" t="str">
        <f>IFERROR(_xll.qlRateHelperQuoteName(M42,Trigger),"--")</f>
        <v>EURFUT3MZ9_Quote</v>
      </c>
      <c r="O42" s="154">
        <f>IFERROR(_xll.qlRateHelperQuoteValue($M42,Trigger),"--")</f>
        <v>99.307500000000005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43817</v>
      </c>
      <c r="T42" s="100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H9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EURFUT3MH9_Quote</v>
      </c>
      <c r="I43" s="120" t="str">
        <f t="shared" si="17"/>
        <v>EURFUT3MH9ConvAdj_Quote</v>
      </c>
      <c r="J43" s="67" t="str">
        <f>_xll.qlFuturesRateHelper(,H43,FuturesType,C43,G43,I43,Permanent,Trigger,ObjectOverwrite)</f>
        <v>obj_00546#0003</v>
      </c>
      <c r="L43" s="11" t="str">
        <f t="shared" si="13"/>
        <v>FUT</v>
      </c>
      <c r="M43" s="96" t="str">
        <f t="shared" si="14"/>
        <v>obj_00545#0003</v>
      </c>
      <c r="N43" s="150" t="str">
        <f>IFERROR(_xll.qlRateHelperQuoteName(M43,Trigger),"--")</f>
        <v>EURFUT3MH0_Quote</v>
      </c>
      <c r="O43" s="155">
        <f>IFERROR(_xll.qlRateHelperQuoteValue($M43,Trigger),"--")</f>
        <v>99.234999999999999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43908</v>
      </c>
      <c r="T43" s="103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M9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EURFUT3MM9_Quote</v>
      </c>
      <c r="I44" s="120" t="str">
        <f t="shared" si="17"/>
        <v>EURFUT3MM9ConvAdj_Quote</v>
      </c>
      <c r="J44" s="67" t="str">
        <f>_xll.qlFuturesRateHelper(,H44,FuturesType,C44,G44,I44,Permanent,Trigger,ObjectOverwrite)</f>
        <v>obj_00557#0003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U9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EURFUT3MU9_Quote</v>
      </c>
      <c r="I45" s="120" t="str">
        <f t="shared" si="17"/>
        <v>EURFUT3MU9ConvAdj_Quote</v>
      </c>
      <c r="J45" s="67" t="str">
        <f>_xll.qlFuturesRateHelper(,H45,FuturesType,C45,G45,I45,Permanent,Trigger,ObjectOverwrite)</f>
        <v>obj_00554#0003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Z9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EURFUT3MZ9_Quote</v>
      </c>
      <c r="I46" s="120" t="str">
        <f t="shared" si="17"/>
        <v>EURFUT3MZ9ConvAdj_Quote</v>
      </c>
      <c r="J46" s="67" t="str">
        <f>_xll.qlFuturesRateHelper(,H46,FuturesType,C46,G46,I46,Permanent,Trigger,ObjectOverwrite)</f>
        <v>obj_0054d#0003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H0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EURFUT3MH0_Quote</v>
      </c>
      <c r="I47" s="121" t="str">
        <f t="shared" si="17"/>
        <v>EURFUT3MH0ConvAdj_Quote</v>
      </c>
      <c r="J47" s="3" t="str">
        <f>_xll.qlFuturesRateHelper(,H47,FuturesType,C47,G47,I47,Permanent,Trigger,ObjectOverwrite)</f>
        <v>obj_00545#0003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obj_00961#0003</v>
      </c>
      <c r="N48" s="152" t="str">
        <f>IFERROR(_xll.qlRateHelperQuoteName(M48,Trigger),"--")</f>
        <v>EURAB3E2Y_Quote</v>
      </c>
      <c r="O48" s="145">
        <f>IFERROR(_xll.qlRateHelperQuoteValue($M48,Trigger),"--")</f>
        <v>-3.8999999999999999E-4</v>
      </c>
      <c r="P48" s="144" t="b">
        <v>0</v>
      </c>
      <c r="Q48" s="143">
        <v>70</v>
      </c>
      <c r="R48" s="143">
        <v>1</v>
      </c>
      <c r="S48" s="146">
        <f>IFERROR(_xll.qlRateHelperEarliestDate(M48,Trigger),"--")</f>
        <v>42279</v>
      </c>
      <c r="T48" s="146">
        <f>IFERROR(_xll.qlRateHelperPillarDate(M48,Trigger),"--")</f>
        <v>43010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obj_004df#0003</v>
      </c>
      <c r="N49" s="152" t="str">
        <f>IFERROR(_xll.qlRateHelperQuoteName(M49,Trigger),"--")</f>
        <v>EURAB3E3Y_Quote</v>
      </c>
      <c r="O49" s="145">
        <f>IFERROR(_xll.qlRateHelperQuoteValue($M49,Trigger),"--")</f>
        <v>2.5000000000000001E-4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42279</v>
      </c>
      <c r="T49" s="146">
        <f>IFERROR(_xll.qlRateHelperPillarDate(M49,Trigger),"--")</f>
        <v>43375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obj_004e2#0003</v>
      </c>
      <c r="N50" s="152" t="str">
        <f>IFERROR(_xll.qlRateHelperQuoteName(M50,Trigger),"--")</f>
        <v>EURAB3E4Y_Quote</v>
      </c>
      <c r="O50" s="145">
        <f>IFERROR(_xll.qlRateHelperQuoteValue($M50,Trigger),"--")</f>
        <v>1.25E-3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42279</v>
      </c>
      <c r="T50" s="146">
        <f>IFERROR(_xll.qlRateHelperPillarDate(M50,Trigger),"--")</f>
        <v>43740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obj_004e4#0003</v>
      </c>
      <c r="N51" s="152" t="str">
        <f>IFERROR(_xll.qlRateHelperQuoteName(M51,Trigger),"--")</f>
        <v>EURAB3E5Y_Quote</v>
      </c>
      <c r="O51" s="145">
        <f>IFERROR(_xll.qlRateHelperQuoteValue($M51,Trigger),"--")</f>
        <v>2.4199999999999998E-3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42279</v>
      </c>
      <c r="T51" s="146">
        <f>IFERROR(_xll.qlRateHelperPillarDate(M51,Trigger),"--")</f>
        <v>44106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obj_004ea#0003</v>
      </c>
      <c r="N52" s="152" t="str">
        <f>IFERROR(_xll.qlRateHelperQuoteName(M52,Trigger),"--")</f>
        <v>EURAB3E6Y_Quote</v>
      </c>
      <c r="O52" s="145">
        <f>IFERROR(_xll.qlRateHelperQuoteValue($M52,Trigger),"--")</f>
        <v>3.7399999999999998E-3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42279</v>
      </c>
      <c r="T52" s="146">
        <f>IFERROR(_xll.qlRateHelperPillarDate(M52,Trigger),"--")</f>
        <v>44473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obj_004e7#0003</v>
      </c>
      <c r="N53" s="152" t="str">
        <f>IFERROR(_xll.qlRateHelperQuoteName(M53,Trigger),"--")</f>
        <v>EURAB3E7Y_Quote</v>
      </c>
      <c r="O53" s="145">
        <f>IFERROR(_xll.qlRateHelperQuoteValue($M53,Trigger),"--")</f>
        <v>5.0899999999999999E-3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42279</v>
      </c>
      <c r="T53" s="146">
        <f>IFERROR(_xll.qlRateHelperPillarDate(M53,Trigger),"--")</f>
        <v>44837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 t="str">
        <f>_xll.qlSwapRateHelper2(,H54,2,B54,Calendar,D54,E54,F54,G54,I54,C54,Discounting,PillarDate,,Permanent,Trigger,ObjectOverwrite)</f>
        <v>obj_00961#0003</v>
      </c>
      <c r="L54" s="74" t="str">
        <f t="shared" si="18"/>
        <v>Sw</v>
      </c>
      <c r="M54" s="143" t="str">
        <f t="shared" si="19"/>
        <v>obj_004e1#0003</v>
      </c>
      <c r="N54" s="152" t="str">
        <f>IFERROR(_xll.qlRateHelperQuoteName(M54,Trigger),"--")</f>
        <v>EURAB3E8Y_Quote</v>
      </c>
      <c r="O54" s="145">
        <f>IFERROR(_xll.qlRateHelperQuoteValue($M54,Trigger),"--")</f>
        <v>6.3899999999999998E-3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42279</v>
      </c>
      <c r="T54" s="146">
        <f>IFERROR(_xll.qlRateHelperPillarDate(M54,Trigger),"--")</f>
        <v>45201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obj_004df#0003</v>
      </c>
      <c r="L55" s="74" t="str">
        <f t="shared" si="18"/>
        <v>Sw</v>
      </c>
      <c r="M55" s="143" t="str">
        <f t="shared" si="19"/>
        <v>obj_004e8#0003</v>
      </c>
      <c r="N55" s="152" t="str">
        <f>IFERROR(_xll.qlRateHelperQuoteName(M55,Trigger),"--")</f>
        <v>EURAB3E9Y_Quote</v>
      </c>
      <c r="O55" s="145">
        <f>IFERROR(_xll.qlRateHelperQuoteValue($M55,Trigger),"--")</f>
        <v>7.6100000000000004E-3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42279</v>
      </c>
      <c r="T55" s="146">
        <f>IFERROR(_xll.qlRateHelperPillarDate(M55,Trigger),"--")</f>
        <v>45567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obj_004e2#0003</v>
      </c>
      <c r="L56" s="74" t="str">
        <f t="shared" si="18"/>
        <v>Sw</v>
      </c>
      <c r="M56" s="144" t="str">
        <f t="shared" si="19"/>
        <v>obj_004e6#0003</v>
      </c>
      <c r="N56" s="152" t="str">
        <f>IFERROR(_xll.qlRateHelperQuoteName(M56,Trigger),"--")</f>
        <v>EURAB3E10Y_Quote</v>
      </c>
      <c r="O56" s="145">
        <f>IFERROR(_xll.qlRateHelperQuoteValue($M56,Trigger),"--")</f>
        <v>8.6999999999999994E-3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42279</v>
      </c>
      <c r="T56" s="146">
        <f>IFERROR(_xll.qlRateHelperPillarDate(M56,Trigger),"--")</f>
        <v>45932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obj_004e4#0003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obj_004ea#0003</v>
      </c>
      <c r="L58" s="74" t="str">
        <f t="shared" si="18"/>
        <v>Sw</v>
      </c>
      <c r="M58" s="144" t="str">
        <f t="shared" si="19"/>
        <v>obj_004e3#0003</v>
      </c>
      <c r="N58" s="152" t="str">
        <f>IFERROR(_xll.qlRateHelperQuoteName(M58,Trigger),"--")</f>
        <v>EURAB3E12Y_Quote</v>
      </c>
      <c r="O58" s="145">
        <f>IFERROR(_xll.qlRateHelperQuoteValue($M58,Trigger),"--")</f>
        <v>1.056E-2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42279</v>
      </c>
      <c r="T58" s="146">
        <f>IFERROR(_xll.qlRateHelperPillarDate(M58,Trigger),"--")</f>
        <v>46664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obj_004e7#0003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obj_004e1#0003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obj_004e8#0003</v>
      </c>
      <c r="L61" s="74" t="str">
        <f t="shared" si="18"/>
        <v>Sw</v>
      </c>
      <c r="M61" s="144" t="str">
        <f t="shared" si="19"/>
        <v>obj_004e5#0003</v>
      </c>
      <c r="N61" s="152" t="str">
        <f>IFERROR(_xll.qlRateHelperQuoteName(M61,Trigger),"--")</f>
        <v>EURAB3E15Y_Quote</v>
      </c>
      <c r="O61" s="145">
        <f>IFERROR(_xll.qlRateHelperQuoteValue($M61,Trigger),"--")</f>
        <v>1.2570000000000001E-2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42279</v>
      </c>
      <c r="T61" s="146">
        <f>IFERROR(_xll.qlRateHelperPillarDate(M61,Trigger),"--")</f>
        <v>47758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obj_004e6#0003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obj_004e3#0003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obj_004de#0003</v>
      </c>
      <c r="N66" s="152" t="str">
        <f>IFERROR(_xll.qlRateHelperQuoteName(M66,Trigger),"--")</f>
        <v>EURAB3E20Y_Quote</v>
      </c>
      <c r="O66" s="145">
        <f>IFERROR(_xll.qlRateHelperQuoteValue($M66,Trigger),"--")</f>
        <v>1.4249999999999999E-2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42279</v>
      </c>
      <c r="T66" s="146">
        <f>IFERROR(_xll.qlRateHelperPillarDate(M66,Trigger),"--")</f>
        <v>49584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obj_004e5#0003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obj_004dd#0003</v>
      </c>
      <c r="N71" s="152" t="str">
        <f>IFERROR(_xll.qlRateHelperQuoteName(M71,Trigger),"--")</f>
        <v>EURAB3E25Y_Quote</v>
      </c>
      <c r="O71" s="145">
        <f>IFERROR(_xll.qlRateHelperQuoteValue($M71,Trigger),"--")</f>
        <v>1.468E-2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42279</v>
      </c>
      <c r="T71" s="146">
        <f>IFERROR(_xll.qlRateHelperPillarDate(M71,Trigger),"--")</f>
        <v>51411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obj_004de#0003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obj_004e9#0003</v>
      </c>
      <c r="N76" s="152" t="str">
        <f>IFERROR(_xll.qlRateHelperQuoteName(M76,Trigger),"--")</f>
        <v>EURAB3E30Y_Quote</v>
      </c>
      <c r="O76" s="145">
        <f>IFERROR(_xll.qlRateHelperQuoteValue($M76,Trigger),"--")</f>
        <v>1.4780000000000001E-2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42279</v>
      </c>
      <c r="T76" s="146">
        <f>IFERROR(_xll.qlRateHelperPillarDate(M76,Trigger),"--")</f>
        <v>53237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obj_004dd#0003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obj_004db#0003</v>
      </c>
      <c r="N78" s="152" t="str">
        <f>IFERROR(_xll.qlRateHelperQuoteName(M78,Trigger),"--")</f>
        <v>EURAB3E40Y_Quote</v>
      </c>
      <c r="O78" s="145">
        <f>IFERROR(_xll.qlRateHelperQuoteValue($M78,Trigger),"--")</f>
        <v>1.4900000000000002E-2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42279</v>
      </c>
      <c r="T78" s="146">
        <f>IFERROR(_xll.qlRateHelperPillarDate(M78,Trigger),"--")</f>
        <v>56891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obj_004da#0003</v>
      </c>
      <c r="N79" s="152" t="str">
        <f>IFERROR(_xll.qlRateHelperQuoteName(M79,Trigger),"--")</f>
        <v>EURAB3E50Y_Quote</v>
      </c>
      <c r="O79" s="145">
        <f>IFERROR(_xll.qlRateHelperQuoteValue($M79,Trigger),"--")</f>
        <v>1.4489999999999998E-2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42279</v>
      </c>
      <c r="T79" s="146">
        <f>IFERROR(_xll.qlRateHelperPillarDate(M79,Trigger),"--")</f>
        <v>60542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obj_004e0#0003</v>
      </c>
      <c r="N80" s="152" t="str">
        <f>IFERROR(_xll.qlRateHelperQuoteName(M80,Trigger),"--")</f>
        <v>EURAB3E60Y_Quote</v>
      </c>
      <c r="O80" s="158">
        <f>IFERROR(_xll.qlRateHelperQuoteValue($M80,Trigger),"--")</f>
        <v>1.4369999999999999E-2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42279</v>
      </c>
      <c r="T80" s="146">
        <f>IFERROR(_xll.qlRateHelperPillarDate(M80,Trigger),"--")</f>
        <v>64194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obj_004e9#0003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obj_004db#0003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obj_004da#0003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obj_004e0#0003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7" t="s">
        <v>26</v>
      </c>
      <c r="B93" s="258">
        <v>24</v>
      </c>
      <c r="C93" s="259" t="s">
        <v>6</v>
      </c>
      <c r="D93" s="259" t="s">
        <v>8</v>
      </c>
      <c r="E93" s="259" t="s">
        <v>7</v>
      </c>
      <c r="F93" s="259" t="s">
        <v>28</v>
      </c>
      <c r="G93" s="259" t="str">
        <f t="shared" si="27"/>
        <v>Euribor3M</v>
      </c>
      <c r="H93" s="257" t="str">
        <f>Currency&amp;"1S"&amp;$B93&amp;QuoteSuffix</f>
        <v>EUR1S24_Quote</v>
      </c>
      <c r="I93" s="260">
        <v>0</v>
      </c>
      <c r="J93" s="261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2" t="s">
        <v>26</v>
      </c>
      <c r="B94" s="263">
        <v>24</v>
      </c>
      <c r="C94" s="264" t="s">
        <v>6</v>
      </c>
      <c r="D94" s="264" t="s">
        <v>8</v>
      </c>
      <c r="E94" s="264" t="s">
        <v>7</v>
      </c>
      <c r="F94" s="264" t="s">
        <v>28</v>
      </c>
      <c r="G94" s="264" t="str">
        <f t="shared" si="27"/>
        <v>Euribor3M</v>
      </c>
      <c r="H94" s="262" t="str">
        <f>Currency&amp;"2S"&amp;$B94&amp;QuoteSuffix</f>
        <v>EUR2S24_Quote</v>
      </c>
      <c r="I94" s="265">
        <v>0</v>
      </c>
      <c r="J94" s="266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7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7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388">_xll.qlPiecewiseYieldCurveData(YieldCurve_6M,Trigger)</f>
        <v>1</v>
      </c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obj_004dc#0003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obj_0051b</v>
      </c>
      <c r="X3" s="4" t="str">
        <f>IFERROR(_xll.qlRateHelperQuoteName(W3,Trigger),"")</f>
        <v>EUR1MD_SYNTH6M_Quote</v>
      </c>
      <c r="Y3" s="73">
        <f>IFERROR(_xll.qlRateHelperRate(W3,Trigger),"")</f>
        <v>2.5599999999999999E-4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42279</v>
      </c>
      <c r="AB3" s="5">
        <f>IFERROR(_xll.qlRateHelperPillarDate(W3,Trigger),"")</f>
        <v>42310</v>
      </c>
      <c r="AC3" s="73">
        <v>0.99997995600141421</v>
      </c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obj_0051a</v>
      </c>
      <c r="X4" s="4" t="str">
        <f>IFERROR(_xll.qlRateHelperQuoteName(W4,Trigger),"")</f>
        <v>EUR2MD_SYNTH6M_Quote</v>
      </c>
      <c r="Y4" s="73">
        <f>IFERROR(_xll.qlRateHelperRate(W4,Trigger),"")</f>
        <v>2.3699999999999999E-4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42279</v>
      </c>
      <c r="AB4" s="5">
        <f>IFERROR(_xll.qlRateHelperPillarDate(W4,Trigger),"")</f>
        <v>42340</v>
      </c>
      <c r="AC4" s="73">
        <v>0.99996184320312143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obj_0051c</v>
      </c>
      <c r="X5" s="4" t="str">
        <f>IFERROR(_xll.qlRateHelperQuoteName(W5,Trigger),"")</f>
        <v>EUR3MD_SYNTH6M_Quote</v>
      </c>
      <c r="Y5" s="73">
        <f>IFERROR(_xll.qlRateHelperRate(W5,Trigger),"")</f>
        <v>2.8400000000000002E-4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42279</v>
      </c>
      <c r="AB5" s="5">
        <f>IFERROR(_xll.qlRateHelperPillarDate(W5,Trigger),"")</f>
        <v>42373</v>
      </c>
      <c r="AC5" s="73">
        <v>0.99993344942615103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obj_004b4#0003</v>
      </c>
      <c r="H6" s="194" t="str">
        <f t="shared" si="0"/>
        <v>EUR3WD_SYNTH6M_Quote</v>
      </c>
      <c r="I6" s="192"/>
      <c r="J6" s="195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obj_00517</v>
      </c>
      <c r="X6" s="4" t="str">
        <f>IFERROR(_xll.qlRateHelperQuoteName(W6,Trigger),"")</f>
        <v>EUR4MD_SYNTH6M_Quote</v>
      </c>
      <c r="Y6" s="73">
        <f>IFERROR(_xll.qlRateHelperRate(W6,Trigger),"")</f>
        <v>2.5900000000000001E-4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42279</v>
      </c>
      <c r="AB6" s="5">
        <f>IFERROR(_xll.qlRateHelperPillarDate(W6,Trigger),"")</f>
        <v>42402</v>
      </c>
      <c r="AC6" s="73">
        <v>0.99991911553749457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obj_0051b#0003</v>
      </c>
      <c r="K7" s="51"/>
      <c r="L7" s="10" t="str">
        <f t="shared" si="1"/>
        <v>Dp</v>
      </c>
      <c r="M7" s="95" t="str">
        <f t="shared" si="2"/>
        <v>obj_0051b#0003</v>
      </c>
      <c r="N7" s="149" t="str">
        <f>IFERROR(_xll.qlRateHelperQuoteName(M7,Trigger),"--")</f>
        <v>EUR1MD_SYNTH6M_Quote</v>
      </c>
      <c r="O7" s="99">
        <f>IFERROR(_xll.qlRateHelperQuoteValue($M7,Trigger),"--")</f>
        <v>2.5599999999999999E-4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42279</v>
      </c>
      <c r="T7" s="100">
        <f>IFERROR(_xll.qlRateHelperPillarDate(M7,Trigger),"--")</f>
        <v>42310</v>
      </c>
      <c r="V7" s="4" t="str">
        <f t="shared" si="3"/>
        <v>Dp</v>
      </c>
      <c r="W7" s="4" t="str">
        <v>obj_0051f</v>
      </c>
      <c r="X7" s="4" t="str">
        <f>IFERROR(_xll.qlRateHelperQuoteName(W7,Trigger),"")</f>
        <v>EUR5MD_SYNTH6M_Quote</v>
      </c>
      <c r="Y7" s="73">
        <f>IFERROR(_xll.qlRateHelperRate(W7,Trigger),"")</f>
        <v>2.5000000000000001E-4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42279</v>
      </c>
      <c r="AB7" s="5">
        <f>IFERROR(_xll.qlRateHelperPillarDate(W7,Trigger),"")</f>
        <v>42431</v>
      </c>
      <c r="AC7" s="73">
        <v>0.99990205482949468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obj_0051a#0003</v>
      </c>
      <c r="K8" s="51"/>
      <c r="L8" s="10" t="str">
        <f t="shared" si="1"/>
        <v>Dp</v>
      </c>
      <c r="M8" s="95" t="str">
        <f t="shared" si="2"/>
        <v>obj_0051a#0003</v>
      </c>
      <c r="N8" s="149" t="str">
        <f>IFERROR(_xll.qlRateHelperQuoteName(M8,Trigger),"--")</f>
        <v>EUR2MD_SYNTH6M_Quote</v>
      </c>
      <c r="O8" s="99">
        <f>IFERROR(_xll.qlRateHelperQuoteValue($M8,Trigger),"--")</f>
        <v>2.3699999999999999E-4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42279</v>
      </c>
      <c r="T8" s="100">
        <f>IFERROR(_xll.qlRateHelperPillarDate(M8,Trigger),"--")</f>
        <v>42340</v>
      </c>
      <c r="V8" s="4" t="str">
        <f t="shared" si="3"/>
        <v>Dp</v>
      </c>
      <c r="W8" s="4" t="str">
        <v>obj_00519</v>
      </c>
      <c r="X8" s="4" t="str">
        <f>IFERROR(_xll.qlRateHelperQuoteName(W8,Trigger),"")</f>
        <v>EUR6MD_SYNTH6M_Quote</v>
      </c>
      <c r="Y8" s="73">
        <f>IFERROR(_xll.qlRateHelperRate(W8,Trigger),"")</f>
        <v>2.42E-4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42279</v>
      </c>
      <c r="AB8" s="5">
        <f>IFERROR(_xll.qlRateHelperPillarDate(W8,Trigger),"")</f>
        <v>42464</v>
      </c>
      <c r="AC8" s="73">
        <v>0.99988325345417917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obj_0051c#0003</v>
      </c>
      <c r="K9" s="51"/>
      <c r="L9" s="10" t="str">
        <f t="shared" si="1"/>
        <v>Dp</v>
      </c>
      <c r="M9" s="95" t="str">
        <f t="shared" si="2"/>
        <v>obj_0051c#0003</v>
      </c>
      <c r="N9" s="149" t="str">
        <f>IFERROR(_xll.qlRateHelperQuoteName(M9,Trigger),"--")</f>
        <v>EUR3MD_SYNTH6M_Quote</v>
      </c>
      <c r="O9" s="99">
        <f>IFERROR(_xll.qlRateHelperQuoteValue($M9,Trigger),"--")</f>
        <v>2.8400000000000002E-4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42279</v>
      </c>
      <c r="T9" s="100">
        <f>IFERROR(_xll.qlRateHelperPillarDate(M9,Trigger),"--")</f>
        <v>42373</v>
      </c>
      <c r="V9" s="4" t="str">
        <f t="shared" si="3"/>
        <v>FRA</v>
      </c>
      <c r="W9" s="4" t="str">
        <v>obj_00503</v>
      </c>
      <c r="X9" s="4" t="str">
        <f>IFERROR(_xll.qlRateHelperQuoteName(W9,Trigger),"")</f>
        <v>EUR1x7F_Quote</v>
      </c>
      <c r="Y9" s="73">
        <f>IFERROR(_xll.qlRateHelperRate(W9,Trigger),"")</f>
        <v>2.5000000000000001E-4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42310</v>
      </c>
      <c r="AB9" s="5">
        <f>IFERROR(_xll.qlRateHelperPillarDate(W9,Trigger),"")</f>
        <v>42492</v>
      </c>
      <c r="AC9" s="73">
        <v>0.99985918482888814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obj_004ae#0003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obj_00517#0003</v>
      </c>
      <c r="K10" s="51"/>
      <c r="L10" s="10" t="str">
        <f t="shared" ref="L10:L12" si="6">A10</f>
        <v>Dp</v>
      </c>
      <c r="M10" s="95" t="str">
        <f t="shared" ref="M10:M12" si="7">IF(ISBLANK(J10),"--",J10)</f>
        <v>obj_00517#0003</v>
      </c>
      <c r="N10" s="149" t="str">
        <f>IFERROR(_xll.qlRateHelperQuoteName(M10,Trigger),"--")</f>
        <v>EUR4MD_SYNTH6M_Quote</v>
      </c>
      <c r="O10" s="99">
        <f>IFERROR(_xll.qlRateHelperQuoteValue($M10,Trigger),"--")</f>
        <v>2.5900000000000001E-4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42279</v>
      </c>
      <c r="T10" s="100">
        <f>IFERROR(_xll.qlRateHelperPillarDate(M10,Trigger),"--")</f>
        <v>42402</v>
      </c>
      <c r="V10" s="4" t="str">
        <f t="shared" si="3"/>
        <v>FRA</v>
      </c>
      <c r="W10" s="4" t="str">
        <v>obj_004f7</v>
      </c>
      <c r="X10" s="4" t="str">
        <f>IFERROR(_xll.qlRateHelperQuoteName(W10,Trigger),"")</f>
        <v>EUR2x8F_Quote</v>
      </c>
      <c r="Y10" s="73">
        <f>IFERROR(_xll.qlRateHelperRate(W10,Trigger),"")</f>
        <v>2.3000000000000001E-4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42340</v>
      </c>
      <c r="AB10" s="5">
        <f>IFERROR(_xll.qlRateHelperPillarDate(W10,Trigger),"")</f>
        <v>42523</v>
      </c>
      <c r="AC10" s="73">
        <v>0.99985054382805305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obj_004b7#0003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obj_0051f#0003</v>
      </c>
      <c r="K11" s="51"/>
      <c r="L11" s="10" t="str">
        <f t="shared" si="6"/>
        <v>Dp</v>
      </c>
      <c r="M11" s="95" t="str">
        <f t="shared" si="7"/>
        <v>obj_0051f#0003</v>
      </c>
      <c r="N11" s="149" t="str">
        <f>IFERROR(_xll.qlRateHelperQuoteName(M11,Trigger),"--")</f>
        <v>EUR5MD_SYNTH6M_Quote</v>
      </c>
      <c r="O11" s="99">
        <f>IFERROR(_xll.qlRateHelperQuoteValue($M11,Trigger),"--")</f>
        <v>2.5000000000000001E-4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42279</v>
      </c>
      <c r="T11" s="100">
        <f>IFERROR(_xll.qlRateHelperPillarDate(M11,Trigger),"--")</f>
        <v>42431</v>
      </c>
      <c r="V11" s="4" t="str">
        <f t="shared" si="3"/>
        <v>FRA</v>
      </c>
      <c r="W11" s="4" t="str">
        <v>obj_004f4</v>
      </c>
      <c r="X11" s="4" t="str">
        <f>IFERROR(_xll.qlRateHelperQuoteName(W11,Trigger),"")</f>
        <v>EUR3x9F_Quote</v>
      </c>
      <c r="Y11" s="73">
        <f>IFERROR(_xll.qlRateHelperRate(W11,Trigger),"")</f>
        <v>2.1999999999999998E-4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42373</v>
      </c>
      <c r="AB11" s="5">
        <f>IFERROR(_xll.qlRateHelperPillarDate(W11,Trigger),"")</f>
        <v>42555</v>
      </c>
      <c r="AC11" s="73">
        <v>0.99982224697401545</v>
      </c>
      <c r="AE11" s="166">
        <v>1</v>
      </c>
      <c r="AF11" s="167">
        <f>_xll.qlCalendarEndOfMonth(Calendar,Settlementdate,Trigger)</f>
        <v>42307</v>
      </c>
      <c r="AG11" s="166" t="str">
        <f t="shared" ref="AG11:AG23" si="8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0.99999800000000005</v>
      </c>
      <c r="AJ11" s="233">
        <f>-LN(AI11)/AH11</f>
        <v>2.4000023999389868E-4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obj_00519#0003</v>
      </c>
      <c r="K12" s="51" t="s">
        <v>36</v>
      </c>
      <c r="L12" s="11" t="str">
        <f t="shared" si="6"/>
        <v>Dp</v>
      </c>
      <c r="M12" s="96" t="str">
        <f t="shared" si="7"/>
        <v>obj_00519#0003</v>
      </c>
      <c r="N12" s="150" t="str">
        <f>IFERROR(_xll.qlRateHelperQuoteName(M12,Trigger),"--")</f>
        <v>EUR6MD_SYNTH6M_Quote</v>
      </c>
      <c r="O12" s="102">
        <f>IFERROR(_xll.qlRateHelperQuoteValue($M12,Trigger),"--")</f>
        <v>2.42E-4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42279</v>
      </c>
      <c r="T12" s="103">
        <f>IFERROR(_xll.qlRateHelperPillarDate(M12,Trigger),"--")</f>
        <v>42464</v>
      </c>
      <c r="V12" s="4" t="str">
        <f t="shared" si="3"/>
        <v>FRA</v>
      </c>
      <c r="W12" s="4" t="str">
        <v>obj_004ff</v>
      </c>
      <c r="X12" s="4" t="str">
        <f>IFERROR(_xll.qlRateHelperQuoteName(W12,Trigger),"")</f>
        <v>EUR4x10F_Quote</v>
      </c>
      <c r="Y12" s="73">
        <f>IFERROR(_xll.qlRateHelperRate(W12,Trigger),"")</f>
        <v>2.0999999999999998E-4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42402</v>
      </c>
      <c r="AB12" s="5">
        <f>IFERROR(_xll.qlRateHelperPillarDate(W12,Trigger),"")</f>
        <v>42584</v>
      </c>
      <c r="AC12" s="73">
        <v>0.99981296872731484</v>
      </c>
      <c r="AE12" s="169">
        <v>2</v>
      </c>
      <c r="AF12" s="170">
        <f>_xll.qlCalendarEndOfMonth(Calendar,_xll.qlCalendarAdvance(Calendar,AF11,"1m","mf",TRUE),Trigger)</f>
        <v>42338</v>
      </c>
      <c r="AG12" s="169" t="str">
        <f t="shared" si="8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9">-LN(AI12)/AH12</f>
        <v>0</v>
      </c>
      <c r="AK12" s="237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obj_00503#0003</v>
      </c>
      <c r="N13" s="148" t="str">
        <f>IFERROR(_xll.qlRateHelperQuoteName(M13,Trigger),"--")</f>
        <v>EUR1x7F_Quote</v>
      </c>
      <c r="O13" s="136">
        <f>IFERROR(_xll.qlRateHelperQuoteValue($M13,Trigger),"--")</f>
        <v>2.5000000000000001E-4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42310</v>
      </c>
      <c r="T13" s="137">
        <f>IFERROR(_xll.qlRateHelperPillarDate(M13,Trigger),"--")</f>
        <v>42492</v>
      </c>
      <c r="V13" s="4" t="str">
        <f t="shared" si="3"/>
        <v>FRA</v>
      </c>
      <c r="W13" s="4" t="str">
        <v>obj_004f1</v>
      </c>
      <c r="X13" s="4" t="str">
        <f>IFERROR(_xll.qlRateHelperQuoteName(W13,Trigger),"")</f>
        <v>EUR5x11F_Quote</v>
      </c>
      <c r="Y13" s="73">
        <f>IFERROR(_xll.qlRateHelperRate(W13,Trigger),"")</f>
        <v>2.0000000000000001E-4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42431</v>
      </c>
      <c r="AB13" s="5">
        <f>IFERROR(_xll.qlRateHelperPillarDate(W13,Trigger),"")</f>
        <v>42615</v>
      </c>
      <c r="AC13" s="73">
        <v>0.9997998530667368</v>
      </c>
      <c r="AE13" s="169">
        <v>3</v>
      </c>
      <c r="AF13" s="170">
        <f>_xll.qlCalendarEndOfMonth(Calendar,_xll.qlCalendarAdvance(Calendar,AF12,"1m","mf",TRUE),Trigger)</f>
        <v>42369</v>
      </c>
      <c r="AG13" s="169" t="str">
        <f t="shared" si="8"/>
        <v>EURJump3_SYNTHON_Quote</v>
      </c>
      <c r="AH13" s="231">
        <f>_xll.qlDayCounterYearFraction("actual/360",AF13,_xll.qlCalendarAdvance(Calendar,AF13,"1D",,,Trigger))</f>
        <v>1.1111111111111112E-2</v>
      </c>
      <c r="AI13" s="171">
        <f>IF(_xll.qlQuoteIsValid(AG13,Trigger),_xll.qlQuoteValue(AG13,Trigger),1)</f>
        <v>0.99999439999999995</v>
      </c>
      <c r="AJ13" s="234">
        <f t="shared" si="9"/>
        <v>5.0400141120976938E-4</v>
      </c>
      <c r="AK13" s="237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obj_004f7#0003</v>
      </c>
      <c r="N14" s="149" t="str">
        <f>IFERROR(_xll.qlRateHelperQuoteName(M14,Trigger),"--")</f>
        <v>EUR2x8F_Quote</v>
      </c>
      <c r="O14" s="99">
        <f>IFERROR(_xll.qlRateHelperQuoteValue($M14,Trigger),"--")</f>
        <v>2.3000000000000001E-4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42340</v>
      </c>
      <c r="T14" s="100">
        <f>IFERROR(_xll.qlRateHelperPillarDate(M14,Trigger),"--")</f>
        <v>42523</v>
      </c>
      <c r="V14" s="4" t="str">
        <f t="shared" si="3"/>
        <v>FRA</v>
      </c>
      <c r="W14" s="4" t="str">
        <v>obj_004f9</v>
      </c>
      <c r="X14" s="4" t="str">
        <f>IFERROR(_xll.qlRateHelperQuoteName(W14,Trigger),"")</f>
        <v>EUR6x12F_Quote</v>
      </c>
      <c r="Y14" s="73">
        <f>IFERROR(_xll.qlRateHelperRate(W14,Trigger),"")</f>
        <v>2.0000000000000001E-4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42464</v>
      </c>
      <c r="AB14" s="5">
        <f>IFERROR(_xll.qlRateHelperPillarDate(W14,Trigger),"")</f>
        <v>42646</v>
      </c>
      <c r="AC14" s="73">
        <v>0.99978257181075447</v>
      </c>
      <c r="AE14" s="169">
        <v>4</v>
      </c>
      <c r="AF14" s="170">
        <f>_xll.qlCalendarEndOfMonth(Calendar,_xll.qlCalendarAdvance(Calendar,AF13,"1m","mf",TRUE),Trigger)</f>
        <v>42398</v>
      </c>
      <c r="AG14" s="169" t="str">
        <f t="shared" si="8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9"/>
        <v>0</v>
      </c>
      <c r="AK14" s="237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obj_00503#0003</v>
      </c>
      <c r="K15" s="51"/>
      <c r="L15" s="10" t="str">
        <f t="shared" si="11"/>
        <v>FRA</v>
      </c>
      <c r="M15" s="95" t="str">
        <f t="shared" si="12"/>
        <v>obj_004f4#0003</v>
      </c>
      <c r="N15" s="149" t="str">
        <f>IFERROR(_xll.qlRateHelperQuoteName(M15,Trigger),"--")</f>
        <v>EUR3x9F_Quote</v>
      </c>
      <c r="O15" s="99">
        <f>IFERROR(_xll.qlRateHelperQuoteValue($M15,Trigger),"--")</f>
        <v>2.1999999999999998E-4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42373</v>
      </c>
      <c r="T15" s="100">
        <f>IFERROR(_xll.qlRateHelperPillarDate(M15,Trigger),"--")</f>
        <v>42555</v>
      </c>
      <c r="V15" s="4" t="str">
        <f t="shared" si="3"/>
        <v>FRA</v>
      </c>
      <c r="W15" s="4" t="str">
        <v>obj_00501</v>
      </c>
      <c r="X15" s="4" t="str">
        <f>IFERROR(_xll.qlRateHelperQuoteName(W15,Trigger),"")</f>
        <v>EUR7x13F_Quote</v>
      </c>
      <c r="Y15" s="73">
        <f>IFERROR(_xll.qlRateHelperRate(W15,Trigger),"")</f>
        <v>2.0999999999999998E-4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42492</v>
      </c>
      <c r="AB15" s="5">
        <f>IFERROR(_xll.qlRateHelperPillarDate(W15,Trigger),"")</f>
        <v>42676</v>
      </c>
      <c r="AC15" s="73">
        <v>0.99975187812730248</v>
      </c>
      <c r="AE15" s="169">
        <v>5</v>
      </c>
      <c r="AF15" s="170">
        <f>_xll.qlCalendarEndOfMonth(Calendar,_xll.qlCalendarAdvance(Calendar,AF14,"1m","mf",TRUE),Trigger)</f>
        <v>42429</v>
      </c>
      <c r="AG15" s="169" t="str">
        <f t="shared" si="8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9"/>
        <v>0</v>
      </c>
      <c r="AK15" s="237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obj_004f7#0003</v>
      </c>
      <c r="K16" s="51"/>
      <c r="L16" s="10" t="str">
        <f t="shared" si="11"/>
        <v>FRA</v>
      </c>
      <c r="M16" s="95" t="str">
        <f t="shared" si="12"/>
        <v>obj_004ff#0003</v>
      </c>
      <c r="N16" s="149" t="str">
        <f>IFERROR(_xll.qlRateHelperQuoteName(M16,Trigger),"--")</f>
        <v>EUR4x10F_Quote</v>
      </c>
      <c r="O16" s="99">
        <f>IFERROR(_xll.qlRateHelperQuoteValue($M16,Trigger),"--")</f>
        <v>2.0999999999999998E-4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42402</v>
      </c>
      <c r="T16" s="100">
        <f>IFERROR(_xll.qlRateHelperPillarDate(M16,Trigger),"--")</f>
        <v>42584</v>
      </c>
      <c r="V16" s="4" t="str">
        <f t="shared" si="3"/>
        <v>FRA</v>
      </c>
      <c r="W16" s="4" t="str">
        <v>obj_00507</v>
      </c>
      <c r="X16" s="4" t="str">
        <f>IFERROR(_xll.qlRateHelperQuoteName(W16,Trigger),"")</f>
        <v>EUR8x14F_Quote</v>
      </c>
      <c r="Y16" s="73">
        <f>IFERROR(_xll.qlRateHelperRate(W16,Trigger),"")</f>
        <v>2.0999999999999998E-4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42523</v>
      </c>
      <c r="AB16" s="5">
        <f>IFERROR(_xll.qlRateHelperPillarDate(W16,Trigger),"")</f>
        <v>42706</v>
      </c>
      <c r="AC16" s="73">
        <v>0.99974382117514238</v>
      </c>
      <c r="AE16" s="169">
        <v>6</v>
      </c>
      <c r="AF16" s="170">
        <f>_xll.qlCalendarEndOfMonth(Calendar,_xll.qlCalendarAdvance(Calendar,AF15,"1m","mf",TRUE),Trigger)</f>
        <v>42460</v>
      </c>
      <c r="AG16" s="169" t="str">
        <f t="shared" si="8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9"/>
        <v>0</v>
      </c>
      <c r="AK16" s="237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obj_004f4#0003</v>
      </c>
      <c r="K17" s="51"/>
      <c r="L17" s="10" t="str">
        <f t="shared" si="11"/>
        <v>FRA</v>
      </c>
      <c r="M17" s="95" t="str">
        <f t="shared" si="12"/>
        <v>obj_004f1#0003</v>
      </c>
      <c r="N17" s="149" t="str">
        <f>IFERROR(_xll.qlRateHelperQuoteName(M17,Trigger),"--")</f>
        <v>EUR5x11F_Quote</v>
      </c>
      <c r="O17" s="99">
        <f>IFERROR(_xll.qlRateHelperQuoteValue($M17,Trigger),"--")</f>
        <v>2.0000000000000001E-4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42431</v>
      </c>
      <c r="T17" s="100">
        <f>IFERROR(_xll.qlRateHelperPillarDate(M17,Trigger),"--")</f>
        <v>42615</v>
      </c>
      <c r="V17" s="4" t="str">
        <f t="shared" si="3"/>
        <v>FRA</v>
      </c>
      <c r="W17" s="4" t="str">
        <v>obj_00509</v>
      </c>
      <c r="X17" s="4" t="str">
        <f>IFERROR(_xll.qlRateHelperQuoteName(W17,Trigger),"")</f>
        <v>EUR9x15F_Quote</v>
      </c>
      <c r="Y17" s="73">
        <f>IFERROR(_xll.qlRateHelperRate(W17,Trigger),"")</f>
        <v>2.5000000000000001E-4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42555</v>
      </c>
      <c r="AB17" s="5">
        <f>IFERROR(_xll.qlRateHelperPillarDate(W17,Trigger),"")</f>
        <v>42737</v>
      </c>
      <c r="AC17" s="73">
        <v>0.99970379876619697</v>
      </c>
      <c r="AE17" s="169">
        <v>7</v>
      </c>
      <c r="AF17" s="170">
        <f>_xll.qlCalendarEndOfMonth(Calendar,_xll.qlCalendarAdvance(Calendar,AF16,"1m","mf",TRUE),Trigger)</f>
        <v>42489</v>
      </c>
      <c r="AG17" s="169" t="str">
        <f t="shared" si="8"/>
        <v>EURJump7_SYNTHON_Quote</v>
      </c>
      <c r="AH17" s="231">
        <f>_xll.qlDayCounterYearFraction("actual/360",AF17,_xll.qlCalendarAdvance(Calendar,AF17,"1D",,,Trigger))</f>
        <v>8.3333333333333332E-3</v>
      </c>
      <c r="AI17" s="171">
        <f>IF(_xll.qlQuoteIsValid(AG17,Trigger),_xll.qlQuoteValue(AG17,Trigger),1)</f>
        <v>1</v>
      </c>
      <c r="AJ17" s="234">
        <f t="shared" si="9"/>
        <v>0</v>
      </c>
      <c r="AK17" s="237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obj_004ff#0003</v>
      </c>
      <c r="K18" s="51"/>
      <c r="L18" s="10" t="str">
        <f t="shared" si="11"/>
        <v>FRA</v>
      </c>
      <c r="M18" s="95" t="str">
        <f t="shared" si="12"/>
        <v>obj_004f9#0003</v>
      </c>
      <c r="N18" s="149" t="str">
        <f>IFERROR(_xll.qlRateHelperQuoteName(M18,Trigger),"--")</f>
        <v>EUR6x12F_Quote</v>
      </c>
      <c r="O18" s="99">
        <f>IFERROR(_xll.qlRateHelperQuoteValue($M18,Trigger),"--")</f>
        <v>2.0000000000000001E-4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42464</v>
      </c>
      <c r="T18" s="100">
        <f>IFERROR(_xll.qlRateHelperPillarDate(M18,Trigger),"--")</f>
        <v>42646</v>
      </c>
      <c r="V18" s="4" t="str">
        <f t="shared" si="3"/>
        <v>FRA</v>
      </c>
      <c r="W18" s="4" t="str">
        <v>obj_0050e</v>
      </c>
      <c r="X18" s="4" t="str">
        <f>IFERROR(_xll.qlRateHelperQuoteName(W18,Trigger),"")</f>
        <v>EUR10x16F_Quote</v>
      </c>
      <c r="Y18" s="73">
        <f>IFERROR(_xll.qlRateHelperRate(W18,Trigger),"")</f>
        <v>2.9000000000000006E-4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42584</v>
      </c>
      <c r="AB18" s="5">
        <f>IFERROR(_xll.qlRateHelperPillarDate(W18,Trigger),"")</f>
        <v>42768</v>
      </c>
      <c r="AC18" s="73">
        <v>0.9996714939887561</v>
      </c>
      <c r="AE18" s="169">
        <v>8</v>
      </c>
      <c r="AF18" s="170">
        <f>_xll.qlCalendarEndOfMonth(Calendar,_xll.qlCalendarAdvance(Calendar,AF17,"1m","mf",TRUE),Trigger)</f>
        <v>42521</v>
      </c>
      <c r="AG18" s="169" t="str">
        <f t="shared" si="8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9"/>
        <v>0</v>
      </c>
      <c r="AK18" s="237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obj_004f1#0003</v>
      </c>
      <c r="K19" s="51"/>
      <c r="L19" s="10" t="str">
        <f t="shared" si="11"/>
        <v>FRA</v>
      </c>
      <c r="M19" s="95" t="str">
        <f t="shared" si="12"/>
        <v>obj_00501#0003</v>
      </c>
      <c r="N19" s="149" t="str">
        <f>IFERROR(_xll.qlRateHelperQuoteName(M19,Trigger),"--")</f>
        <v>EUR7x13F_Quote</v>
      </c>
      <c r="O19" s="99">
        <f>IFERROR(_xll.qlRateHelperQuoteValue($M19,Trigger),"--")</f>
        <v>2.0999999999999998E-4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42492</v>
      </c>
      <c r="T19" s="100">
        <f>IFERROR(_xll.qlRateHelperPillarDate(M19,Trigger),"--")</f>
        <v>42676</v>
      </c>
      <c r="V19" s="4" t="str">
        <f t="shared" si="3"/>
        <v>FRA</v>
      </c>
      <c r="W19" s="4" t="str">
        <v>obj_00505</v>
      </c>
      <c r="X19" s="4" t="str">
        <f>IFERROR(_xll.qlRateHelperQuoteName(W19,Trigger),"")</f>
        <v>EUR11x17F_Quote</v>
      </c>
      <c r="Y19" s="73">
        <f>IFERROR(_xll.qlRateHelperRate(W19,Trigger),"")</f>
        <v>3.3E-4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42615</v>
      </c>
      <c r="AB19" s="5">
        <f>IFERROR(_xll.qlRateHelperPillarDate(W19,Trigger),"")</f>
        <v>42796</v>
      </c>
      <c r="AC19" s="73">
        <v>0.99964069471870165</v>
      </c>
      <c r="AE19" s="169">
        <v>9</v>
      </c>
      <c r="AF19" s="170">
        <f>_xll.qlCalendarEndOfMonth(Calendar,_xll.qlCalendarAdvance(Calendar,AF18,"1m","mf",TRUE),Trigger)</f>
        <v>42551</v>
      </c>
      <c r="AG19" s="169" t="str">
        <f t="shared" si="8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9"/>
        <v>0</v>
      </c>
      <c r="AK19" s="237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obj_004f9#0003</v>
      </c>
      <c r="K20" s="51"/>
      <c r="L20" s="10" t="str">
        <f t="shared" si="11"/>
        <v>FRA</v>
      </c>
      <c r="M20" s="95" t="str">
        <f t="shared" si="12"/>
        <v>obj_00507#0003</v>
      </c>
      <c r="N20" s="149" t="str">
        <f>IFERROR(_xll.qlRateHelperQuoteName(M20,Trigger),"--")</f>
        <v>EUR8x14F_Quote</v>
      </c>
      <c r="O20" s="99">
        <f>IFERROR(_xll.qlRateHelperQuoteValue($M20,Trigger),"--")</f>
        <v>2.0999999999999998E-4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42523</v>
      </c>
      <c r="T20" s="100">
        <f>IFERROR(_xll.qlRateHelperPillarDate(M20,Trigger),"--")</f>
        <v>42706</v>
      </c>
      <c r="V20" s="4" t="str">
        <f t="shared" si="3"/>
        <v>FRA</v>
      </c>
      <c r="W20" s="4" t="str">
        <v>obj_004fe</v>
      </c>
      <c r="X20" s="4" t="str">
        <f>IFERROR(_xll.qlRateHelperQuoteName(W20,Trigger),"")</f>
        <v>EUR12x18F_Quote</v>
      </c>
      <c r="Y20" s="73">
        <f>IFERROR(_xll.qlRateHelperRate(W20,Trigger),"")</f>
        <v>3.8999999999999999E-4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42646</v>
      </c>
      <c r="AB20" s="5">
        <f>IFERROR(_xll.qlRateHelperPillarDate(W20,Trigger),"")</f>
        <v>42828</v>
      </c>
      <c r="AC20" s="73">
        <v>0.99959218414020912</v>
      </c>
      <c r="AE20" s="169">
        <v>10</v>
      </c>
      <c r="AF20" s="170">
        <f>_xll.qlCalendarEndOfMonth(Calendar,_xll.qlCalendarAdvance(Calendar,AF19,"1m","mf",TRUE),Trigger)</f>
        <v>42580</v>
      </c>
      <c r="AG20" s="169" t="str">
        <f t="shared" si="8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9"/>
        <v>0</v>
      </c>
      <c r="AK20" s="237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obj_00501#0003</v>
      </c>
      <c r="K21" s="51"/>
      <c r="L21" s="10" t="str">
        <f t="shared" si="11"/>
        <v>FRA</v>
      </c>
      <c r="M21" s="95" t="str">
        <f t="shared" si="12"/>
        <v>obj_00509#0003</v>
      </c>
      <c r="N21" s="149" t="str">
        <f>IFERROR(_xll.qlRateHelperQuoteName(M21,Trigger),"--")</f>
        <v>EUR9x15F_Quote</v>
      </c>
      <c r="O21" s="99">
        <f>IFERROR(_xll.qlRateHelperQuoteValue($M21,Trigger),"--")</f>
        <v>2.5000000000000001E-4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42555</v>
      </c>
      <c r="T21" s="100">
        <f>IFERROR(_xll.qlRateHelperPillarDate(M21,Trigger),"--")</f>
        <v>42737</v>
      </c>
      <c r="V21" s="4" t="str">
        <f t="shared" si="3"/>
        <v>FRA</v>
      </c>
      <c r="W21" s="4" t="str">
        <v>obj_00510</v>
      </c>
      <c r="X21" s="4" t="str">
        <f>IFERROR(_xll.qlRateHelperQuoteName(W21,Trigger),"")</f>
        <v>EUR13x19F_Quote</v>
      </c>
      <c r="Y21" s="73">
        <f>IFERROR(_xll.qlRateHelperRate(W21,Trigger),"")</f>
        <v>4.8000000000000001E-4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42676</v>
      </c>
      <c r="AB21" s="5">
        <f>IFERROR(_xll.qlRateHelperPillarDate(W21,Trigger),"")</f>
        <v>42857</v>
      </c>
      <c r="AC21" s="73">
        <v>0.99951735965363542</v>
      </c>
      <c r="AE21" s="169">
        <v>11</v>
      </c>
      <c r="AF21" s="170">
        <f>_xll.qlCalendarEndOfMonth(Calendar,_xll.qlCalendarAdvance(Calendar,AF20,"1m","mf",TRUE),Trigger)</f>
        <v>42613</v>
      </c>
      <c r="AG21" s="169" t="str">
        <f t="shared" si="8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9"/>
        <v>0</v>
      </c>
      <c r="AK21" s="237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obj_00507#0003</v>
      </c>
      <c r="K22" s="51"/>
      <c r="L22" s="10" t="str">
        <f t="shared" si="11"/>
        <v>FRA</v>
      </c>
      <c r="M22" s="95" t="str">
        <f t="shared" si="12"/>
        <v>obj_0050e#0003</v>
      </c>
      <c r="N22" s="149" t="str">
        <f>IFERROR(_xll.qlRateHelperQuoteName(M22,Trigger),"--")</f>
        <v>EUR10x16F_Quote</v>
      </c>
      <c r="O22" s="99">
        <f>IFERROR(_xll.qlRateHelperQuoteValue($M22,Trigger),"--")</f>
        <v>2.9000000000000006E-4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42584</v>
      </c>
      <c r="T22" s="100">
        <f>IFERROR(_xll.qlRateHelperPillarDate(M22,Trigger),"--")</f>
        <v>42768</v>
      </c>
      <c r="V22" s="4" t="str">
        <f t="shared" si="3"/>
        <v>FRA</v>
      </c>
      <c r="W22" s="4" t="str">
        <v>obj_004eb</v>
      </c>
      <c r="X22" s="4" t="str">
        <f>IFERROR(_xll.qlRateHelperQuoteName(W22,Trigger),"")</f>
        <v>EUR14x20F_Quote</v>
      </c>
      <c r="Y22" s="73">
        <f>IFERROR(_xll.qlRateHelperRate(W22,Trigger),"")</f>
        <v>5.5999999999999995E-4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42706</v>
      </c>
      <c r="AB22" s="5">
        <f>IFERROR(_xll.qlRateHelperPillarDate(W22,Trigger),"")</f>
        <v>42888</v>
      </c>
      <c r="AC22" s="73">
        <v>0.99946755913243757</v>
      </c>
      <c r="AE22" s="169">
        <v>12</v>
      </c>
      <c r="AF22" s="170">
        <f>_xll.qlCalendarEndOfMonth(Calendar,_xll.qlCalendarAdvance(Calendar,AF21,"1m","mf",TRUE),Trigger)</f>
        <v>42643</v>
      </c>
      <c r="AG22" s="169" t="str">
        <f t="shared" si="8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9"/>
        <v>0</v>
      </c>
      <c r="AK22" s="237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obj_00509#0003</v>
      </c>
      <c r="K23" s="51"/>
      <c r="L23" s="10" t="str">
        <f t="shared" si="11"/>
        <v>FRA</v>
      </c>
      <c r="M23" s="95" t="str">
        <f t="shared" si="12"/>
        <v>obj_00505#0003</v>
      </c>
      <c r="N23" s="149" t="str">
        <f>IFERROR(_xll.qlRateHelperQuoteName(M23,Trigger),"--")</f>
        <v>EUR11x17F_Quote</v>
      </c>
      <c r="O23" s="99">
        <f>IFERROR(_xll.qlRateHelperQuoteValue($M23,Trigger),"--")</f>
        <v>3.3E-4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42615</v>
      </c>
      <c r="T23" s="100">
        <f>IFERROR(_xll.qlRateHelperPillarDate(M23,Trigger),"--")</f>
        <v>42796</v>
      </c>
      <c r="V23" s="4" t="str">
        <f t="shared" si="3"/>
        <v>FRA</v>
      </c>
      <c r="W23" s="4" t="str">
        <v>obj_00504</v>
      </c>
      <c r="X23" s="4" t="str">
        <f>IFERROR(_xll.qlRateHelperQuoteName(W23,Trigger),"")</f>
        <v>EUR15x21F_Quote</v>
      </c>
      <c r="Y23" s="73">
        <f>IFERROR(_xll.qlRateHelperRate(W23,Trigger),"")</f>
        <v>6.6E-4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42737</v>
      </c>
      <c r="AB23" s="5">
        <f>IFERROR(_xll.qlRateHelperPillarDate(W23,Trigger),"")</f>
        <v>42919</v>
      </c>
      <c r="AC23" s="73">
        <v>0.99937034219485377</v>
      </c>
      <c r="AE23" s="172">
        <v>13</v>
      </c>
      <c r="AF23" s="173">
        <f>_xll.qlCalendarAdjust(Calendar,DATE(YEAR(AF11)+1,12,31),"preceding",Trigger)</f>
        <v>42734</v>
      </c>
      <c r="AG23" s="172" t="str">
        <f t="shared" si="8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9"/>
        <v>8.0400269341516617E-4</v>
      </c>
      <c r="AK23" s="238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obj_0050e#0003</v>
      </c>
      <c r="K24" s="51"/>
      <c r="L24" s="10" t="str">
        <f t="shared" si="11"/>
        <v>FRA</v>
      </c>
      <c r="M24" s="95" t="str">
        <f t="shared" si="12"/>
        <v>obj_004fe#0003</v>
      </c>
      <c r="N24" s="149" t="str">
        <f>IFERROR(_xll.qlRateHelperQuoteName(M24,Trigger),"--")</f>
        <v>EUR12x18F_Quote</v>
      </c>
      <c r="O24" s="99">
        <f>IFERROR(_xll.qlRateHelperQuoteValue($M24,Trigger),"--")</f>
        <v>3.8999999999999999E-4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42646</v>
      </c>
      <c r="T24" s="100">
        <f>IFERROR(_xll.qlRateHelperPillarDate(M24,Trigger),"--")</f>
        <v>42828</v>
      </c>
      <c r="V24" s="4" t="str">
        <f t="shared" si="3"/>
        <v>FRA</v>
      </c>
      <c r="W24" s="4" t="str">
        <v>obj_004ec</v>
      </c>
      <c r="X24" s="4" t="str">
        <f>IFERROR(_xll.qlRateHelperQuoteName(W24,Trigger),"")</f>
        <v>EUR16x22F_Quote</v>
      </c>
      <c r="Y24" s="73">
        <f>IFERROR(_xll.qlRateHelperRate(W24,Trigger),"")</f>
        <v>7.7000000000000018E-4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42768</v>
      </c>
      <c r="AB24" s="5">
        <f>IFERROR(_xll.qlRateHelperPillarDate(W24,Trigger),"")</f>
        <v>42949</v>
      </c>
      <c r="AC24" s="73">
        <v>0.99928463204662188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obj_00505#0003</v>
      </c>
      <c r="K25" s="51"/>
      <c r="L25" s="10" t="str">
        <f t="shared" si="11"/>
        <v>FRA</v>
      </c>
      <c r="M25" s="95" t="str">
        <f t="shared" si="12"/>
        <v>obj_00510#0003</v>
      </c>
      <c r="N25" s="149" t="str">
        <f>IFERROR(_xll.qlRateHelperQuoteName(M25,Trigger),"--")</f>
        <v>EUR13x19F_Quote</v>
      </c>
      <c r="O25" s="99">
        <f>IFERROR(_xll.qlRateHelperQuoteValue($M25,Trigger),"--")</f>
        <v>4.8000000000000001E-4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42676</v>
      </c>
      <c r="T25" s="100">
        <f>IFERROR(_xll.qlRateHelperPillarDate(M25,Trigger),"--")</f>
        <v>42857</v>
      </c>
      <c r="V25" s="4" t="str">
        <f t="shared" si="3"/>
        <v>FRA</v>
      </c>
      <c r="W25" s="4" t="str">
        <v>obj_00500</v>
      </c>
      <c r="X25" s="4" t="str">
        <f>IFERROR(_xll.qlRateHelperQuoteName(W25,Trigger),"")</f>
        <v>EUR17x23F_Quote</v>
      </c>
      <c r="Y25" s="73">
        <f>IFERROR(_xll.qlRateHelperRate(W25,Trigger),"")</f>
        <v>8.7999999999999992E-4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42796</v>
      </c>
      <c r="AB25" s="5">
        <f>IFERROR(_xll.qlRateHelperPillarDate(W25,Trigger),"")</f>
        <v>42982</v>
      </c>
      <c r="AC25" s="73">
        <v>0.99918639796975828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obj_004fe#0003</v>
      </c>
      <c r="K26" s="51"/>
      <c r="L26" s="10" t="str">
        <f t="shared" si="11"/>
        <v>FRA</v>
      </c>
      <c r="M26" s="95" t="str">
        <f t="shared" si="12"/>
        <v>obj_004eb#0003</v>
      </c>
      <c r="N26" s="149" t="str">
        <f>IFERROR(_xll.qlRateHelperQuoteName(M26,Trigger),"--")</f>
        <v>EUR14x20F_Quote</v>
      </c>
      <c r="O26" s="99">
        <f>IFERROR(_xll.qlRateHelperQuoteValue($M26,Trigger),"--")</f>
        <v>5.5999999999999995E-4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42706</v>
      </c>
      <c r="T26" s="100">
        <f>IFERROR(_xll.qlRateHelperPillarDate(M26,Trigger),"--")</f>
        <v>42888</v>
      </c>
      <c r="V26" s="4" t="str">
        <f t="shared" si="3"/>
        <v>FRA</v>
      </c>
      <c r="W26" s="4" t="str">
        <v>obj_004f3</v>
      </c>
      <c r="X26" s="4" t="str">
        <f>IFERROR(_xll.qlRateHelperQuoteName(W26,Trigger),"")</f>
        <v>EUR18x24F_Quote</v>
      </c>
      <c r="Y26" s="73">
        <f>IFERROR(_xll.qlRateHelperRate(W26,Trigger),"")</f>
        <v>1E-3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42828</v>
      </c>
      <c r="AB26" s="5">
        <f>IFERROR(_xll.qlRateHelperPillarDate(W26,Trigger),"")</f>
        <v>43010</v>
      </c>
      <c r="AC26" s="73">
        <v>0.99908810476839138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obj_00510#0003</v>
      </c>
      <c r="K27" s="51"/>
      <c r="L27" s="10" t="str">
        <f>A29</f>
        <v>FRA</v>
      </c>
      <c r="M27" s="95" t="str">
        <f>IF(ISBLANK(J29),"--",J29)</f>
        <v>obj_00504#0003</v>
      </c>
      <c r="N27" s="149" t="str">
        <f>IFERROR(_xll.qlRateHelperQuoteName(M27,Trigger),"--")</f>
        <v>EUR15x21F_Quote</v>
      </c>
      <c r="O27" s="99">
        <f>IFERROR(_xll.qlRateHelperQuoteValue($M27,Trigger),"--")</f>
        <v>6.6E-4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42737</v>
      </c>
      <c r="T27" s="100">
        <f>IFERROR(_xll.qlRateHelperPillarDate(M27,Trigger),"--")</f>
        <v>42919</v>
      </c>
      <c r="V27" s="4" t="str">
        <f t="shared" si="3"/>
        <v>Sw</v>
      </c>
      <c r="W27" s="4" t="str">
        <v>obj_004c0</v>
      </c>
      <c r="X27" s="4" t="str">
        <f>IFERROR(_xll.qlRateHelperQuoteName(W27,Trigger),"")</f>
        <v>EURAB6E3Y_Quote</v>
      </c>
      <c r="Y27" s="73">
        <f>IFERROR(_xll.qlRateHelperRate(W27,Trigger),"")</f>
        <v>1.2199999999999999E-3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42279</v>
      </c>
      <c r="AB27" s="5">
        <f>IFERROR(_xll.qlRateHelperPillarDate(W27,Trigger),"")</f>
        <v>43375</v>
      </c>
      <c r="AC27" s="73">
        <v>0.99638938436949731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obj_004eb#0003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obj_004ec#0003</v>
      </c>
      <c r="N28" s="149" t="str">
        <f>IFERROR(_xll.qlRateHelperQuoteName(M28,Trigger),"--")</f>
        <v>EUR16x22F_Quote</v>
      </c>
      <c r="O28" s="99">
        <f>IFERROR(_xll.qlRateHelperQuoteValue($M28,Trigger),"--")</f>
        <v>7.7000000000000018E-4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42768</v>
      </c>
      <c r="T28" s="100">
        <f>IFERROR(_xll.qlRateHelperPillarDate(M28,Trigger),"--")</f>
        <v>42949</v>
      </c>
      <c r="V28" s="4" t="str">
        <f t="shared" si="3"/>
        <v>Sw</v>
      </c>
      <c r="W28" s="4" t="str">
        <v>obj_004a2</v>
      </c>
      <c r="X28" s="4" t="str">
        <f>IFERROR(_xll.qlRateHelperQuoteName(W28,Trigger),"")</f>
        <v>EURAB6E4Y_Quote</v>
      </c>
      <c r="Y28" s="73">
        <f>IFERROR(_xll.qlRateHelperRate(W28,Trigger),"")</f>
        <v>2.2899999999999999E-3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42279</v>
      </c>
      <c r="AB28" s="5">
        <f>IFERROR(_xll.qlRateHelperPillarDate(W28,Trigger),"")</f>
        <v>43740</v>
      </c>
      <c r="AC28" s="73">
        <v>0.99092985849269877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obj_00504#0003</v>
      </c>
      <c r="K29" s="51"/>
      <c r="L29" s="10" t="str">
        <f t="shared" si="17"/>
        <v>FRA</v>
      </c>
      <c r="M29" s="95" t="str">
        <f t="shared" si="18"/>
        <v>obj_00500#0003</v>
      </c>
      <c r="N29" s="149" t="str">
        <f>IFERROR(_xll.qlRateHelperQuoteName(M29,Trigger),"--")</f>
        <v>EUR17x23F_Quote</v>
      </c>
      <c r="O29" s="99">
        <f>IFERROR(_xll.qlRateHelperQuoteValue($M29,Trigger),"--")</f>
        <v>8.7999999999999992E-4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42796</v>
      </c>
      <c r="T29" s="100">
        <f>IFERROR(_xll.qlRateHelperPillarDate(M29,Trigger),"--")</f>
        <v>42982</v>
      </c>
      <c r="V29" s="4" t="str">
        <f t="shared" si="3"/>
        <v>Sw</v>
      </c>
      <c r="W29" s="4" t="str">
        <v>obj_004b9</v>
      </c>
      <c r="X29" s="4" t="str">
        <f>IFERROR(_xll.qlRateHelperQuoteName(W29,Trigger),"")</f>
        <v>EURAB6E5Y_Quote</v>
      </c>
      <c r="Y29" s="73">
        <f>IFERROR(_xll.qlRateHelperRate(W29,Trigger),"")</f>
        <v>3.5299999999999997E-3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42279</v>
      </c>
      <c r="AB29" s="5">
        <f>IFERROR(_xll.qlRateHelperPillarDate(W29,Trigger),"")</f>
        <v>44106</v>
      </c>
      <c r="AC29" s="73">
        <v>0.9825494627651854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obj_004ec#0003</v>
      </c>
      <c r="K30" s="51"/>
      <c r="L30" s="11" t="str">
        <f>A32</f>
        <v>FRA</v>
      </c>
      <c r="M30" s="96" t="str">
        <f>IF(ISBLANK(J32),"--",J32)</f>
        <v>obj_004f3#0003</v>
      </c>
      <c r="N30" s="150" t="str">
        <f>IFERROR(_xll.qlRateHelperQuoteName(M30,Trigger),"--")</f>
        <v>EUR18x24F_Quote</v>
      </c>
      <c r="O30" s="102">
        <f>IFERROR(_xll.qlRateHelperQuoteValue($M30,Trigger),"--")</f>
        <v>1E-3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42828</v>
      </c>
      <c r="T30" s="103">
        <f>IFERROR(_xll.qlRateHelperPillarDate(M30,Trigger),"--")</f>
        <v>43010</v>
      </c>
      <c r="V30" s="4" t="str">
        <f t="shared" si="3"/>
        <v>Sw</v>
      </c>
      <c r="W30" s="4" t="str">
        <v>obj_004c8</v>
      </c>
      <c r="X30" s="4" t="str">
        <f>IFERROR(_xll.qlRateHelperQuoteName(W30,Trigger),"")</f>
        <v>EURAB6E6Y_Quote</v>
      </c>
      <c r="Y30" s="73">
        <f>IFERROR(_xll.qlRateHelperRate(W30,Trigger),"")</f>
        <v>4.8399999999999997E-3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42279</v>
      </c>
      <c r="AB30" s="5">
        <f>IFERROR(_xll.qlRateHelperPillarDate(W30,Trigger),"")</f>
        <v>44473</v>
      </c>
      <c r="AC30" s="73">
        <v>0.97136201009989076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obj_00500#0003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obj_004a4</v>
      </c>
      <c r="X31" s="4" t="str">
        <f>IFERROR(_xll.qlRateHelperQuoteName(W31,Trigger),"")</f>
        <v>EURAB6E7Y_Quote</v>
      </c>
      <c r="Y31" s="73">
        <f>IFERROR(_xll.qlRateHelperRate(W31,Trigger),"")</f>
        <v>6.1700000000000001E-3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42279</v>
      </c>
      <c r="AB31" s="5">
        <f>IFERROR(_xll.qlRateHelperPillarDate(W31,Trigger),"")</f>
        <v>44837</v>
      </c>
      <c r="AC31" s="73">
        <v>0.95762984868624712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obj_004f3#0003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obj_004b6</v>
      </c>
      <c r="X32" s="4" t="str">
        <f>IFERROR(_xll.qlRateHelperQuoteName(W32,Trigger),"")</f>
        <v>EURAB6E8Y_Quote</v>
      </c>
      <c r="Y32" s="73">
        <f>IFERROR(_xll.qlRateHelperRate(W32,Trigger),"")</f>
        <v>7.4399999999999996E-3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42279</v>
      </c>
      <c r="AB32" s="5">
        <f>IFERROR(_xll.qlRateHelperPillarDate(W32,Trigger),"")</f>
        <v>45201</v>
      </c>
      <c r="AC32" s="73">
        <v>0.94196107515765226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obj_004c0#0003</v>
      </c>
      <c r="N33" s="149" t="str">
        <f>IFERROR(_xll.qlRateHelperQuoteName(M33,Trigger),"--")</f>
        <v>EURAB6E3Y_Quote</v>
      </c>
      <c r="O33" s="99">
        <f>IFERROR(_xll.qlRateHelperQuoteValue($M33,Trigger),"--")</f>
        <v>1.2199999999999999E-3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42279</v>
      </c>
      <c r="T33" s="100">
        <f>IFERROR(_xll.qlRateHelperPillarDate(M33,Trigger),"--")</f>
        <v>43375</v>
      </c>
      <c r="V33" s="4" t="str">
        <f t="shared" si="3"/>
        <v>Sw</v>
      </c>
      <c r="W33" s="4" t="str">
        <v>obj_004c6</v>
      </c>
      <c r="X33" s="4" t="str">
        <f>IFERROR(_xll.qlRateHelperQuoteName(W33,Trigger),"")</f>
        <v>EURAB6E9Y_Quote</v>
      </c>
      <c r="Y33" s="73">
        <f>IFERROR(_xll.qlRateHelperRate(W33,Trigger),"")</f>
        <v>8.6099999999999996E-3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42279</v>
      </c>
      <c r="AB33" s="5">
        <f>IFERROR(_xll.qlRateHelperPillarDate(W33,Trigger),"")</f>
        <v>45567</v>
      </c>
      <c r="AC33" s="73">
        <v>0.92491982457331046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obj_004a2#0003</v>
      </c>
      <c r="N34" s="149" t="str">
        <f>IFERROR(_xll.qlRateHelperQuoteName(M34,Trigger),"--")</f>
        <v>EURAB6E4Y_Quote</v>
      </c>
      <c r="O34" s="99">
        <f>IFERROR(_xll.qlRateHelperQuoteValue($M34,Trigger),"--")</f>
        <v>2.2899999999999999E-3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42279</v>
      </c>
      <c r="T34" s="100">
        <f>IFERROR(_xll.qlRateHelperPillarDate(M34,Trigger),"--")</f>
        <v>43740</v>
      </c>
      <c r="V34" s="4" t="str">
        <f t="shared" si="3"/>
        <v>Sw</v>
      </c>
      <c r="W34" s="4" t="str">
        <v>obj_004cf</v>
      </c>
      <c r="X34" s="4" t="str">
        <f>IFERROR(_xll.qlRateHelperQuoteName(W34,Trigger),"")</f>
        <v>EURAB6E10Y_Quote</v>
      </c>
      <c r="Y34" s="73">
        <f>IFERROR(_xll.qlRateHelperRate(W34,Trigger),"")</f>
        <v>9.6499999999999989E-3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42279</v>
      </c>
      <c r="AB34" s="5">
        <f>IFERROR(_xll.qlRateHelperPillarDate(W34,Trigger),"")</f>
        <v>45932</v>
      </c>
      <c r="AC34" s="73">
        <v>0.90715141913488506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obj_004b9#0003</v>
      </c>
      <c r="N35" s="149" t="str">
        <f>IFERROR(_xll.qlRateHelperQuoteName(M35,Trigger),"--")</f>
        <v>EURAB6E5Y_Quote</v>
      </c>
      <c r="O35" s="99">
        <f>IFERROR(_xll.qlRateHelperQuoteValue($M35,Trigger),"--")</f>
        <v>3.5299999999999997E-3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42279</v>
      </c>
      <c r="T35" s="100">
        <f>IFERROR(_xll.qlRateHelperPillarDate(M35,Trigger),"--")</f>
        <v>44106</v>
      </c>
      <c r="V35" s="4" t="str">
        <f t="shared" si="3"/>
        <v>Sw</v>
      </c>
      <c r="W35" s="4" t="str">
        <v>obj_004c9</v>
      </c>
      <c r="X35" s="4" t="str">
        <f>IFERROR(_xll.qlRateHelperQuoteName(W35,Trigger),"")</f>
        <v>EURAB6E12Y_Quote</v>
      </c>
      <c r="Y35" s="73">
        <f>IFERROR(_xll.qlRateHelperRate(W35,Trigger),"")</f>
        <v>1.1430000000000001E-2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42279</v>
      </c>
      <c r="AB35" s="5">
        <f>IFERROR(_xll.qlRateHelperPillarDate(W35,Trigger),"")</f>
        <v>46664</v>
      </c>
      <c r="AC35" s="73">
        <v>0.86999321907317506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obj_004c8#0003</v>
      </c>
      <c r="N36" s="149" t="str">
        <f>IFERROR(_xll.qlRateHelperQuoteName(M36,Trigger),"--")</f>
        <v>EURAB6E6Y_Quote</v>
      </c>
      <c r="O36" s="99">
        <f>IFERROR(_xll.qlRateHelperQuoteValue($M36,Trigger),"--")</f>
        <v>4.8399999999999997E-3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42279</v>
      </c>
      <c r="T36" s="100">
        <f>IFERROR(_xll.qlRateHelperPillarDate(M36,Trigger),"--")</f>
        <v>44473</v>
      </c>
      <c r="V36" s="4" t="str">
        <f t="shared" si="3"/>
        <v>Sw</v>
      </c>
      <c r="W36" s="4" t="str">
        <v>obj_004d3</v>
      </c>
      <c r="X36" s="4" t="str">
        <f>IFERROR(_xll.qlRateHelperQuoteName(W36,Trigger),"")</f>
        <v>EURAB6E15Y_Quote</v>
      </c>
      <c r="Y36" s="73">
        <f>IFERROR(_xll.qlRateHelperRate(W36,Trigger),"")</f>
        <v>1.333E-2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42279</v>
      </c>
      <c r="AB36" s="5">
        <f>IFERROR(_xll.qlRateHelperPillarDate(W36,Trigger),"")</f>
        <v>47758</v>
      </c>
      <c r="AC36" s="73">
        <v>0.81531031520881203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obj_004a4#0003</v>
      </c>
      <c r="N37" s="149" t="str">
        <f>IFERROR(_xll.qlRateHelperQuoteName(M37,Trigger),"--")</f>
        <v>EURAB6E7Y_Quote</v>
      </c>
      <c r="O37" s="99">
        <f>IFERROR(_xll.qlRateHelperQuoteValue($M37,Trigger),"--")</f>
        <v>6.1700000000000001E-3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42279</v>
      </c>
      <c r="T37" s="100">
        <f>IFERROR(_xll.qlRateHelperPillarDate(M37,Trigger),"--")</f>
        <v>44837</v>
      </c>
      <c r="V37" s="4" t="str">
        <f t="shared" si="3"/>
        <v>Sw</v>
      </c>
      <c r="W37" s="4" t="str">
        <v>obj_004ce</v>
      </c>
      <c r="X37" s="4" t="str">
        <f>IFERROR(_xll.qlRateHelperQuoteName(W37,Trigger),"")</f>
        <v>EURAB6E20Y_Quote</v>
      </c>
      <c r="Y37" s="73">
        <f>IFERROR(_xll.qlRateHelperRate(W37,Trigger),"")</f>
        <v>1.4889999999999999E-2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42279</v>
      </c>
      <c r="AB37" s="5">
        <f>IFERROR(_xll.qlRateHelperPillarDate(W37,Trigger),"")</f>
        <v>49584</v>
      </c>
      <c r="AC37" s="73">
        <v>0.7368277555991134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obj_004b6#0003</v>
      </c>
      <c r="N38" s="149" t="str">
        <f>IFERROR(_xll.qlRateHelperQuoteName(M38,Trigger),"--")</f>
        <v>EURAB6E8Y_Quote</v>
      </c>
      <c r="O38" s="99">
        <f>IFERROR(_xll.qlRateHelperQuoteValue($M38,Trigger),"--")</f>
        <v>7.4399999999999996E-3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42279</v>
      </c>
      <c r="T38" s="100">
        <f>IFERROR(_xll.qlRateHelperPillarDate(M38,Trigger),"--")</f>
        <v>45201</v>
      </c>
      <c r="V38" s="4" t="str">
        <f t="shared" si="3"/>
        <v>Sw</v>
      </c>
      <c r="W38" s="4" t="str">
        <v>obj_004b5</v>
      </c>
      <c r="X38" s="4" t="str">
        <f>IFERROR(_xll.qlRateHelperQuoteName(W38,Trigger),"")</f>
        <v>EURAB6E25Y_Quote</v>
      </c>
      <c r="Y38" s="73">
        <f>IFERROR(_xll.qlRateHelperRate(W38,Trigger),"")</f>
        <v>1.523E-2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42279</v>
      </c>
      <c r="AB38" s="5">
        <f>IFERROR(_xll.qlRateHelperPillarDate(W38,Trigger),"")</f>
        <v>51411</v>
      </c>
      <c r="AC38" s="73">
        <v>0.67756222671676136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obj_004c6#0003</v>
      </c>
      <c r="N39" s="149" t="str">
        <f>IFERROR(_xll.qlRateHelperQuoteName(M39,Trigger),"--")</f>
        <v>EURAB6E9Y_Quote</v>
      </c>
      <c r="O39" s="99">
        <f>IFERROR(_xll.qlRateHelperQuoteValue($M39,Trigger),"--")</f>
        <v>8.6099999999999996E-3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42279</v>
      </c>
      <c r="T39" s="100">
        <f>IFERROR(_xll.qlRateHelperPillarDate(M39,Trigger),"--")</f>
        <v>45567</v>
      </c>
      <c r="V39" s="4" t="str">
        <f t="shared" si="3"/>
        <v>Sw</v>
      </c>
      <c r="W39" s="4" t="str">
        <v>obj_004cc</v>
      </c>
      <c r="X39" s="4" t="str">
        <f>IFERROR(_xll.qlRateHelperQuoteName(W39,Trigger),"")</f>
        <v>EURAB6E30Y_Quote</v>
      </c>
      <c r="Y39" s="73">
        <f>IFERROR(_xll.qlRateHelperRate(W39,Trigger),"")</f>
        <v>1.5270000000000001E-2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42279</v>
      </c>
      <c r="AB39" s="5">
        <f>IFERROR(_xll.qlRateHelperPillarDate(W39,Trigger),"")</f>
        <v>53237</v>
      </c>
      <c r="AC39" s="73">
        <v>0.62731417191233463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obj_004c0#0003</v>
      </c>
      <c r="K40" s="51"/>
      <c r="L40" s="10" t="str">
        <f t="shared" si="19"/>
        <v>Sw</v>
      </c>
      <c r="M40" s="95" t="str">
        <f t="shared" si="20"/>
        <v>obj_004cf#0003</v>
      </c>
      <c r="N40" s="149" t="str">
        <f>IFERROR(_xll.qlRateHelperQuoteName(M40,Trigger),"--")</f>
        <v>EURAB6E10Y_Quote</v>
      </c>
      <c r="O40" s="99">
        <f>IFERROR(_xll.qlRateHelperQuoteValue($M40,Trigger),"--")</f>
        <v>9.6499999999999989E-3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42279</v>
      </c>
      <c r="T40" s="100">
        <f>IFERROR(_xll.qlRateHelperPillarDate(M40,Trigger),"--")</f>
        <v>45932</v>
      </c>
      <c r="V40" s="4" t="str">
        <f t="shared" si="3"/>
        <v>Sw</v>
      </c>
      <c r="W40" s="4" t="str">
        <v>obj_004af</v>
      </c>
      <c r="X40" s="4" t="str">
        <f>IFERROR(_xll.qlRateHelperQuoteName(W40,Trigger),"")</f>
        <v>EURAB6E35Y_Quote</v>
      </c>
      <c r="Y40" s="73">
        <f>IFERROR(_xll.qlRateHelperRate(W40,Trigger),"")</f>
        <v>1.533E-2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42279</v>
      </c>
      <c r="AB40" s="5">
        <f>IFERROR(_xll.qlRateHelperPillarDate(W40,Trigger),"")</f>
        <v>55064</v>
      </c>
      <c r="AC40" s="73">
        <v>0.57995301077985184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obj_004a2#0003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obj_004b3</v>
      </c>
      <c r="X41" s="4" t="str">
        <f>IFERROR(_xll.qlRateHelperQuoteName(W41,Trigger),"")</f>
        <v>EURAB6E40Y_Quote</v>
      </c>
      <c r="Y41" s="73">
        <f>IFERROR(_xll.qlRateHelperRate(W41,Trigger),"")</f>
        <v>1.5300000000000001E-2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42279</v>
      </c>
      <c r="AB41" s="5">
        <f>IFERROR(_xll.qlRateHelperPillarDate(W41,Trigger),"")</f>
        <v>56891</v>
      </c>
      <c r="AC41" s="73">
        <v>0.53833447163267334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obj_004b9#0003</v>
      </c>
      <c r="L42" s="10" t="str">
        <f t="shared" si="19"/>
        <v>Sw</v>
      </c>
      <c r="M42" s="95" t="str">
        <f t="shared" si="20"/>
        <v>obj_004c9#0003</v>
      </c>
      <c r="N42" s="149" t="str">
        <f>IFERROR(_xll.qlRateHelperQuoteName(M42,Trigger),"--")</f>
        <v>EURAB6E12Y_Quote</v>
      </c>
      <c r="O42" s="99">
        <f>IFERROR(_xll.qlRateHelperQuoteValue($M42,Trigger),"--")</f>
        <v>1.1430000000000001E-2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42279</v>
      </c>
      <c r="T42" s="100">
        <f>IFERROR(_xll.qlRateHelperPillarDate(M42,Trigger),"--")</f>
        <v>46664</v>
      </c>
      <c r="V42" s="4" t="str">
        <f t="shared" si="3"/>
        <v>Sw</v>
      </c>
      <c r="W42" s="4" t="str">
        <v>obj_004cd</v>
      </c>
      <c r="X42" s="4" t="str">
        <f>IFERROR(_xll.qlRateHelperQuoteName(W42,Trigger),"")</f>
        <v>EURAB6E50Y_Quote</v>
      </c>
      <c r="Y42" s="73">
        <f>IFERROR(_xll.qlRateHelperRate(W42,Trigger),"")</f>
        <v>1.4839999999999999E-2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42279</v>
      </c>
      <c r="AB42" s="5">
        <f>IFERROR(_xll.qlRateHelperPillarDate(W42,Trigger),"")</f>
        <v>60542</v>
      </c>
      <c r="AC42" s="73">
        <v>0.4773500937086057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obj_004c8#0003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obj_004d9</v>
      </c>
      <c r="X43" s="4" t="str">
        <f>IFERROR(_xll.qlRateHelperQuoteName(W43,Trigger),"")</f>
        <v>EURAB6E60Y_Quote</v>
      </c>
      <c r="Y43" s="73">
        <f>IFERROR(_xll.qlRateHelperRate(W43,Trigger),"")</f>
        <v>1.4689999999999998E-2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42279</v>
      </c>
      <c r="AB43" s="5">
        <f>IFERROR(_xll.qlRateHelperPillarDate(W43,Trigger),"")</f>
        <v>64194</v>
      </c>
      <c r="AC43" s="73">
        <v>0.41728577184644522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obj_004a4#0003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obj_004b6#0003</v>
      </c>
      <c r="L45" s="10" t="str">
        <f t="shared" si="19"/>
        <v>Sw</v>
      </c>
      <c r="M45" s="95" t="str">
        <f t="shared" si="20"/>
        <v>obj_004d3#0003</v>
      </c>
      <c r="N45" s="149" t="str">
        <f>IFERROR(_xll.qlRateHelperQuoteName(M45,Trigger),"--")</f>
        <v>EURAB6E15Y_Quote</v>
      </c>
      <c r="O45" s="99">
        <f>IFERROR(_xll.qlRateHelperQuoteValue($M45,Trigger),"--")</f>
        <v>1.333E-2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42279</v>
      </c>
      <c r="T45" s="100">
        <f>IFERROR(_xll.qlRateHelperPillarDate(M45,Trigger),"--")</f>
        <v>47758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obj_004c6#0003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obj_004cf#0003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obj_004c9#0003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obj_004ce#0003</v>
      </c>
      <c r="N50" s="149" t="str">
        <f>IFERROR(_xll.qlRateHelperQuoteName(M50,Trigger),"--")</f>
        <v>EURAB6E20Y_Quote</v>
      </c>
      <c r="O50" s="99">
        <f>IFERROR(_xll.qlRateHelperQuoteValue($M50,Trigger),"--")</f>
        <v>1.4889999999999999E-2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42279</v>
      </c>
      <c r="T50" s="100">
        <f>IFERROR(_xll.qlRateHelperPillarDate(M50,Trigger),"--")</f>
        <v>49584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obj_004d3#0003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obj_004b5#0003</v>
      </c>
      <c r="N55" s="149" t="str">
        <f>IFERROR(_xll.qlRateHelperQuoteName(M55,Trigger),"--")</f>
        <v>EURAB6E25Y_Quote</v>
      </c>
      <c r="O55" s="99">
        <f>IFERROR(_xll.qlRateHelperQuoteValue($M55,Trigger),"--")</f>
        <v>1.523E-2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42279</v>
      </c>
      <c r="T55" s="100">
        <f>IFERROR(_xll.qlRateHelperPillarDate(M55,Trigger),"--")</f>
        <v>51411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obj_004ce#0003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obj_004cc#0003</v>
      </c>
      <c r="N60" s="149" t="str">
        <f>IFERROR(_xll.qlRateHelperQuoteName(M60,Trigger),"--")</f>
        <v>EURAB6E30Y_Quote</v>
      </c>
      <c r="O60" s="99">
        <f>IFERROR(_xll.qlRateHelperQuoteValue($M60,Trigger),"--")</f>
        <v>1.5270000000000001E-2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42279</v>
      </c>
      <c r="T60" s="100">
        <f>IFERROR(_xll.qlRateHelperPillarDate(M60,Trigger),"--")</f>
        <v>53237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obj_004af#0003</v>
      </c>
      <c r="N61" s="149" t="str">
        <f>IFERROR(_xll.qlRateHelperQuoteName(M61,Trigger),"--")</f>
        <v>EURAB6E35Y_Quote</v>
      </c>
      <c r="O61" s="99">
        <f>IFERROR(_xll.qlRateHelperQuoteValue($M61,Trigger),"--")</f>
        <v>1.533E-2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42279</v>
      </c>
      <c r="T61" s="100">
        <f>IFERROR(_xll.qlRateHelperPillarDate(M61,Trigger),"--")</f>
        <v>55064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obj_004b5#0003</v>
      </c>
      <c r="L62" s="10" t="str">
        <f t="shared" si="19"/>
        <v>Sw</v>
      </c>
      <c r="M62" s="95" t="str">
        <f t="shared" si="20"/>
        <v>obj_004b3#0003</v>
      </c>
      <c r="N62" s="149" t="str">
        <f>IFERROR(_xll.qlRateHelperQuoteName(M62,Trigger),"--")</f>
        <v>EURAB6E40Y_Quote</v>
      </c>
      <c r="O62" s="99">
        <f>IFERROR(_xll.qlRateHelperQuoteValue($M62,Trigger),"--")</f>
        <v>1.5300000000000001E-2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42279</v>
      </c>
      <c r="T62" s="100">
        <f>IFERROR(_xll.qlRateHelperPillarDate(M62,Trigger),"--")</f>
        <v>56891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obj_004cd#0003</v>
      </c>
      <c r="N63" s="149" t="str">
        <f>IFERROR(_xll.qlRateHelperQuoteName(M63,Trigger),"--")</f>
        <v>EURAB6E50Y_Quote</v>
      </c>
      <c r="O63" s="99">
        <f>IFERROR(_xll.qlRateHelperQuoteValue($M63,Trigger),"--")</f>
        <v>1.4839999999999999E-2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42279</v>
      </c>
      <c r="T63" s="100">
        <f>IFERROR(_xll.qlRateHelperPillarDate(M63,Trigger),"--")</f>
        <v>60542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obj_004d9#0003</v>
      </c>
      <c r="N64" s="150" t="str">
        <f>IFERROR(_xll.qlRateHelperQuoteName(M64,Trigger),"--")</f>
        <v>EURAB6E60Y_Quote</v>
      </c>
      <c r="O64" s="102">
        <f>IFERROR(_xll.qlRateHelperQuoteValue($M64,Trigger),"--")</f>
        <v>1.4689999999999998E-2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42279</v>
      </c>
      <c r="T64" s="103">
        <f>IFERROR(_xll.qlRateHelperPillarDate(M64,Trigger),"--")</f>
        <v>64194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obj_004ca#0003</v>
      </c>
      <c r="N65" s="218" t="str">
        <f>IFERROR(_xll.qlRateHelperQuoteName(M65,Trigger),"--")</f>
        <v>EUR15F30Y_Quote</v>
      </c>
      <c r="O65" s="99">
        <f>IFERROR(_xll.qlRateHelperQuoteValue($M65,Trigger),"--")</f>
        <v>1.643E-2</v>
      </c>
      <c r="P65" s="140" t="b">
        <v>0</v>
      </c>
      <c r="Q65" s="140">
        <v>50</v>
      </c>
      <c r="R65" s="140">
        <v>1</v>
      </c>
      <c r="S65" s="100">
        <f>IFERROR(_xll.qlRateHelperEarliestDate(M65,Trigger),"--")</f>
        <v>47758</v>
      </c>
      <c r="T65" s="100">
        <f>IFERROR(_xll.qlRateHelperPillarDate(M65,Trigger),"--")</f>
        <v>58718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obj_004d0#0003</v>
      </c>
      <c r="N66" s="219" t="str">
        <f>IFERROR(_xll.qlRateHelperQuoteName(M66,Trigger),"--")</f>
        <v>EUR25F30Y_Quote</v>
      </c>
      <c r="O66" s="99">
        <f>IFERROR(_xll.qlRateHelperQuoteValue($M66,Trigger),"--")</f>
        <v>1.4039999999999999E-2</v>
      </c>
      <c r="P66" s="144" t="b">
        <v>0</v>
      </c>
      <c r="Q66" s="144">
        <v>50</v>
      </c>
      <c r="R66" s="144">
        <v>1</v>
      </c>
      <c r="S66" s="100">
        <f>IFERROR(_xll.qlRateHelperEarliestDate(M66,Trigger),"--")</f>
        <v>51411</v>
      </c>
      <c r="T66" s="100">
        <f>IFERROR(_xll.qlRateHelperPillarDate(M66,Trigger),"--")</f>
        <v>62368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obj_004cc#0003</v>
      </c>
      <c r="L67" s="169" t="str">
        <f t="shared" si="23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obj_004af#0003</v>
      </c>
      <c r="L68" s="169" t="str">
        <f t="shared" si="23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obj_004b3#0003</v>
      </c>
      <c r="L69" s="169" t="str">
        <f t="shared" si="23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obj_004cd#0003</v>
      </c>
      <c r="L70" s="169" t="str">
        <f t="shared" si="23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obj_004d9#0003</v>
      </c>
      <c r="L71" s="169" t="str">
        <f t="shared" si="23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6" t="s">
        <v>152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3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152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3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152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3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152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3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152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3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152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3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152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3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#N/A</v>
      </c>
    </row>
    <row r="81" spans="1:29" x14ac:dyDescent="0.2">
      <c r="A81" s="169" t="s">
        <v>152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3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#N/A</v>
      </c>
    </row>
    <row r="82" spans="1:29" x14ac:dyDescent="0.2">
      <c r="A82" s="169" t="s">
        <v>152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3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#N/A</v>
      </c>
    </row>
    <row r="83" spans="1:29" x14ac:dyDescent="0.2">
      <c r="A83" s="169" t="s">
        <v>152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3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#N/A</v>
      </c>
    </row>
    <row r="84" spans="1:29" x14ac:dyDescent="0.2">
      <c r="A84" s="169" t="s">
        <v>152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3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#N/A</v>
      </c>
    </row>
    <row r="85" spans="1:29" x14ac:dyDescent="0.2">
      <c r="A85" s="169" t="s">
        <v>152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3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#N/A</v>
      </c>
    </row>
    <row r="86" spans="1:29" x14ac:dyDescent="0.2">
      <c r="A86" s="169" t="s">
        <v>152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3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#N/A</v>
      </c>
    </row>
    <row r="87" spans="1:29" x14ac:dyDescent="0.2">
      <c r="A87" s="169" t="s">
        <v>152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3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#N/A</v>
      </c>
    </row>
    <row r="88" spans="1:29" x14ac:dyDescent="0.2">
      <c r="A88" s="169" t="s">
        <v>152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3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#N/A</v>
      </c>
    </row>
    <row r="89" spans="1:29" x14ac:dyDescent="0.2">
      <c r="A89" s="169" t="s">
        <v>152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3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#N/A</v>
      </c>
    </row>
    <row r="90" spans="1:29" x14ac:dyDescent="0.2">
      <c r="A90" s="169" t="s">
        <v>152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#N/A</v>
      </c>
    </row>
    <row r="91" spans="1:29" x14ac:dyDescent="0.2">
      <c r="A91" s="172" t="s">
        <v>152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3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#N/A</v>
      </c>
    </row>
    <row r="92" spans="1:29" x14ac:dyDescent="0.2">
      <c r="A92" s="166" t="s">
        <v>152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3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#N/A</v>
      </c>
    </row>
    <row r="93" spans="1:29" x14ac:dyDescent="0.2">
      <c r="A93" s="169" t="s">
        <v>152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3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#N/A</v>
      </c>
    </row>
    <row r="94" spans="1:29" x14ac:dyDescent="0.2">
      <c r="A94" s="169" t="s">
        <v>152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3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#N/A</v>
      </c>
    </row>
    <row r="95" spans="1:29" x14ac:dyDescent="0.2">
      <c r="A95" s="169" t="s">
        <v>152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3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#N/A</v>
      </c>
    </row>
    <row r="96" spans="1:29" x14ac:dyDescent="0.2">
      <c r="A96" s="169" t="s">
        <v>152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3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#N/A</v>
      </c>
    </row>
    <row r="97" spans="1:29" x14ac:dyDescent="0.2">
      <c r="A97" s="169" t="s">
        <v>152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3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#N/A</v>
      </c>
    </row>
    <row r="98" spans="1:29" x14ac:dyDescent="0.2">
      <c r="A98" s="169" t="s">
        <v>152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3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#N/A</v>
      </c>
    </row>
    <row r="99" spans="1:29" x14ac:dyDescent="0.2">
      <c r="A99" s="169" t="s">
        <v>152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3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#N/A</v>
      </c>
    </row>
    <row r="100" spans="1:29" x14ac:dyDescent="0.2">
      <c r="A100" s="169" t="s">
        <v>152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3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#N/A</v>
      </c>
    </row>
    <row r="101" spans="1:29" x14ac:dyDescent="0.2">
      <c r="A101" s="169" t="s">
        <v>152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3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#N/A</v>
      </c>
    </row>
    <row r="102" spans="1:29" x14ac:dyDescent="0.2">
      <c r="A102" s="169" t="s">
        <v>152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3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#N/A</v>
      </c>
    </row>
    <row r="103" spans="1:29" x14ac:dyDescent="0.2">
      <c r="A103" s="169" t="s">
        <v>152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3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#N/A</v>
      </c>
    </row>
    <row r="104" spans="1:29" x14ac:dyDescent="0.2">
      <c r="A104" s="169" t="s">
        <v>152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3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#N/A</v>
      </c>
    </row>
    <row r="105" spans="1:29" x14ac:dyDescent="0.2">
      <c r="A105" s="169" t="s">
        <v>152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3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#N/A</v>
      </c>
    </row>
    <row r="106" spans="1:29" x14ac:dyDescent="0.2">
      <c r="A106" s="169" t="s">
        <v>152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3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#N/A</v>
      </c>
    </row>
    <row r="107" spans="1:29" x14ac:dyDescent="0.2">
      <c r="A107" s="169" t="s">
        <v>152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3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#N/A</v>
      </c>
    </row>
    <row r="108" spans="1:29" x14ac:dyDescent="0.2">
      <c r="A108" s="169" t="s">
        <v>152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3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#N/A</v>
      </c>
    </row>
    <row r="109" spans="1:29" x14ac:dyDescent="0.2">
      <c r="A109" s="172" t="s">
        <v>152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3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#N/A</v>
      </c>
    </row>
    <row r="110" spans="1:29" x14ac:dyDescent="0.2">
      <c r="A110" s="166" t="s">
        <v>152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3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#N/A</v>
      </c>
    </row>
    <row r="111" spans="1:29" x14ac:dyDescent="0.2">
      <c r="A111" s="169" t="s">
        <v>152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3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#N/A</v>
      </c>
    </row>
    <row r="112" spans="1:29" x14ac:dyDescent="0.2">
      <c r="A112" s="169" t="s">
        <v>152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3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#N/A</v>
      </c>
    </row>
    <row r="113" spans="1:29" x14ac:dyDescent="0.2">
      <c r="A113" s="169" t="s">
        <v>152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3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#N/A</v>
      </c>
    </row>
    <row r="114" spans="1:29" x14ac:dyDescent="0.2">
      <c r="A114" s="169" t="s">
        <v>152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3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#N/A</v>
      </c>
    </row>
    <row r="115" spans="1:29" x14ac:dyDescent="0.2">
      <c r="A115" s="169" t="s">
        <v>152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3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#N/A</v>
      </c>
    </row>
    <row r="116" spans="1:29" x14ac:dyDescent="0.2">
      <c r="A116" s="169" t="s">
        <v>152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3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#N/A</v>
      </c>
    </row>
    <row r="117" spans="1:29" x14ac:dyDescent="0.2">
      <c r="A117" s="169" t="s">
        <v>152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3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#N/A</v>
      </c>
    </row>
    <row r="118" spans="1:29" x14ac:dyDescent="0.2">
      <c r="A118" s="169" t="s">
        <v>152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3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#N/A</v>
      </c>
    </row>
    <row r="119" spans="1:29" x14ac:dyDescent="0.2">
      <c r="A119" s="169" t="s">
        <v>152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3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#N/A</v>
      </c>
    </row>
    <row r="120" spans="1:29" x14ac:dyDescent="0.2">
      <c r="A120" s="169" t="s">
        <v>152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3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#N/A</v>
      </c>
    </row>
    <row r="121" spans="1:29" x14ac:dyDescent="0.2">
      <c r="A121" s="169" t="s">
        <v>152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3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#N/A</v>
      </c>
    </row>
    <row r="122" spans="1:29" x14ac:dyDescent="0.2">
      <c r="A122" s="169" t="s">
        <v>152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3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#N/A</v>
      </c>
    </row>
    <row r="123" spans="1:29" x14ac:dyDescent="0.2">
      <c r="A123" s="169" t="s">
        <v>152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3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#N/A</v>
      </c>
    </row>
    <row r="124" spans="1:29" x14ac:dyDescent="0.2">
      <c r="A124" s="169" t="s">
        <v>152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3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#N/A</v>
      </c>
    </row>
    <row r="125" spans="1:29" x14ac:dyDescent="0.2">
      <c r="A125" s="169" t="s">
        <v>152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3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#N/A</v>
      </c>
    </row>
    <row r="126" spans="1:29" x14ac:dyDescent="0.2">
      <c r="A126" s="169" t="s">
        <v>152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3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#N/A</v>
      </c>
    </row>
    <row r="127" spans="1:29" x14ac:dyDescent="0.2">
      <c r="A127" s="172" t="s">
        <v>152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3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#N/A</v>
      </c>
    </row>
    <row r="128" spans="1:29" x14ac:dyDescent="0.2">
      <c r="A128" s="166" t="s">
        <v>152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3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#N/A</v>
      </c>
    </row>
    <row r="129" spans="1:29" x14ac:dyDescent="0.2">
      <c r="A129" s="169" t="s">
        <v>152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3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#N/A</v>
      </c>
    </row>
    <row r="130" spans="1:29" x14ac:dyDescent="0.2">
      <c r="A130" s="169" t="s">
        <v>152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5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#N/A</v>
      </c>
    </row>
    <row r="131" spans="1:29" x14ac:dyDescent="0.2">
      <c r="A131" s="169" t="s">
        <v>152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5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#N/A</v>
      </c>
    </row>
    <row r="132" spans="1:29" x14ac:dyDescent="0.2">
      <c r="A132" s="169" t="s">
        <v>152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5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#N/A</v>
      </c>
    </row>
    <row r="133" spans="1:29" x14ac:dyDescent="0.2">
      <c r="A133" s="169" t="s">
        <v>152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5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#N/A</v>
      </c>
    </row>
    <row r="134" spans="1:29" x14ac:dyDescent="0.2">
      <c r="A134" s="169" t="s">
        <v>152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5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#N/A</v>
      </c>
    </row>
    <row r="135" spans="1:29" x14ac:dyDescent="0.2">
      <c r="A135" s="169" t="s">
        <v>152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5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#N/A</v>
      </c>
    </row>
    <row r="136" spans="1:29" x14ac:dyDescent="0.2">
      <c r="A136" s="169" t="s">
        <v>152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5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#N/A</v>
      </c>
    </row>
    <row r="137" spans="1:29" x14ac:dyDescent="0.2">
      <c r="A137" s="169" t="s">
        <v>152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5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#N/A</v>
      </c>
    </row>
    <row r="138" spans="1:29" x14ac:dyDescent="0.2">
      <c r="A138" s="169" t="s">
        <v>152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5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#N/A</v>
      </c>
    </row>
    <row r="139" spans="1:29" x14ac:dyDescent="0.2">
      <c r="A139" s="169" t="s">
        <v>152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5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#N/A</v>
      </c>
    </row>
    <row r="140" spans="1:29" x14ac:dyDescent="0.2">
      <c r="A140" s="169" t="s">
        <v>152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5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#N/A</v>
      </c>
    </row>
    <row r="141" spans="1:29" x14ac:dyDescent="0.2">
      <c r="A141" s="169" t="s">
        <v>152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5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#N/A</v>
      </c>
    </row>
    <row r="142" spans="1:29" x14ac:dyDescent="0.2">
      <c r="A142" s="169" t="s">
        <v>152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5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#N/A</v>
      </c>
    </row>
    <row r="143" spans="1:29" x14ac:dyDescent="0.2">
      <c r="A143" s="169" t="s">
        <v>152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5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#N/A</v>
      </c>
    </row>
    <row r="144" spans="1:29" x14ac:dyDescent="0.2">
      <c r="A144" s="169" t="s">
        <v>152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5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#N/A</v>
      </c>
    </row>
    <row r="145" spans="1:29" x14ac:dyDescent="0.2">
      <c r="A145" s="172" t="s">
        <v>152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5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#N/A</v>
      </c>
    </row>
    <row r="146" spans="1:29" x14ac:dyDescent="0.2">
      <c r="A146" s="166" t="s">
        <v>152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5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#N/A</v>
      </c>
    </row>
    <row r="147" spans="1:29" x14ac:dyDescent="0.2">
      <c r="A147" s="169" t="s">
        <v>152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5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#N/A</v>
      </c>
    </row>
    <row r="148" spans="1:29" x14ac:dyDescent="0.2">
      <c r="A148" s="169" t="s">
        <v>152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5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#N/A</v>
      </c>
    </row>
    <row r="149" spans="1:29" x14ac:dyDescent="0.2">
      <c r="A149" s="169" t="s">
        <v>152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5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#N/A</v>
      </c>
    </row>
    <row r="150" spans="1:29" x14ac:dyDescent="0.2">
      <c r="A150" s="169" t="s">
        <v>152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5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#N/A</v>
      </c>
    </row>
    <row r="151" spans="1:29" x14ac:dyDescent="0.2">
      <c r="A151" s="169" t="s">
        <v>152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5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#N/A</v>
      </c>
    </row>
    <row r="152" spans="1:29" x14ac:dyDescent="0.2">
      <c r="A152" s="169" t="s">
        <v>152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5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#N/A</v>
      </c>
    </row>
    <row r="153" spans="1:29" x14ac:dyDescent="0.2">
      <c r="A153" s="169" t="s">
        <v>152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5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#N/A</v>
      </c>
    </row>
    <row r="154" spans="1:29" x14ac:dyDescent="0.2">
      <c r="A154" s="169" t="s">
        <v>152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5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#N/A</v>
      </c>
    </row>
    <row r="155" spans="1:29" x14ac:dyDescent="0.2">
      <c r="A155" s="169" t="s">
        <v>152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5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#N/A</v>
      </c>
    </row>
    <row r="156" spans="1:29" x14ac:dyDescent="0.2">
      <c r="A156" s="169" t="s">
        <v>152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5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#N/A</v>
      </c>
    </row>
    <row r="157" spans="1:29" x14ac:dyDescent="0.2">
      <c r="A157" s="169" t="s">
        <v>152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5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#N/A</v>
      </c>
    </row>
    <row r="158" spans="1:29" x14ac:dyDescent="0.2">
      <c r="A158" s="169" t="s">
        <v>152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5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#N/A</v>
      </c>
    </row>
    <row r="159" spans="1:29" x14ac:dyDescent="0.2">
      <c r="A159" s="169" t="s">
        <v>152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5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#N/A</v>
      </c>
    </row>
    <row r="160" spans="1:29" x14ac:dyDescent="0.2">
      <c r="A160" s="169" t="s">
        <v>152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5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#N/A</v>
      </c>
    </row>
    <row r="161" spans="1:29" x14ac:dyDescent="0.2">
      <c r="A161" s="169" t="s">
        <v>152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5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#N/A</v>
      </c>
    </row>
    <row r="162" spans="1:29" x14ac:dyDescent="0.2">
      <c r="A162" s="169" t="s">
        <v>152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5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#N/A</v>
      </c>
    </row>
    <row r="163" spans="1:29" x14ac:dyDescent="0.2">
      <c r="A163" s="172" t="s">
        <v>152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5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#N/A</v>
      </c>
    </row>
    <row r="164" spans="1:29" x14ac:dyDescent="0.2">
      <c r="A164" s="166" t="s">
        <v>152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5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#N/A</v>
      </c>
    </row>
    <row r="165" spans="1:29" x14ac:dyDescent="0.2">
      <c r="A165" s="169" t="s">
        <v>152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5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#N/A</v>
      </c>
    </row>
    <row r="166" spans="1:29" x14ac:dyDescent="0.2">
      <c r="A166" s="169" t="s">
        <v>152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5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#N/A</v>
      </c>
    </row>
    <row r="167" spans="1:29" x14ac:dyDescent="0.2">
      <c r="A167" s="169" t="s">
        <v>152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5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#N/A</v>
      </c>
    </row>
    <row r="168" spans="1:29" x14ac:dyDescent="0.2">
      <c r="A168" s="169" t="s">
        <v>152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5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#N/A</v>
      </c>
    </row>
    <row r="169" spans="1:29" x14ac:dyDescent="0.2">
      <c r="A169" s="169" t="s">
        <v>152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5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#N/A</v>
      </c>
    </row>
    <row r="170" spans="1:29" x14ac:dyDescent="0.2">
      <c r="A170" s="169" t="s">
        <v>152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5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#N/A</v>
      </c>
    </row>
    <row r="171" spans="1:29" x14ac:dyDescent="0.2">
      <c r="A171" s="169" t="s">
        <v>152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5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#N/A</v>
      </c>
    </row>
    <row r="172" spans="1:29" x14ac:dyDescent="0.2">
      <c r="A172" s="169" t="s">
        <v>152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5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#N/A</v>
      </c>
    </row>
    <row r="173" spans="1:29" x14ac:dyDescent="0.2">
      <c r="A173" s="169" t="s">
        <v>152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5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#N/A</v>
      </c>
    </row>
    <row r="174" spans="1:29" x14ac:dyDescent="0.2">
      <c r="A174" s="169" t="s">
        <v>152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5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#N/A</v>
      </c>
    </row>
    <row r="175" spans="1:29" x14ac:dyDescent="0.2">
      <c r="A175" s="169" t="s">
        <v>152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5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#N/A</v>
      </c>
    </row>
    <row r="176" spans="1:29" x14ac:dyDescent="0.2">
      <c r="A176" s="169" t="s">
        <v>152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5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#N/A</v>
      </c>
    </row>
    <row r="177" spans="1:29" x14ac:dyDescent="0.2">
      <c r="A177" s="169" t="s">
        <v>152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5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#N/A</v>
      </c>
    </row>
    <row r="178" spans="1:29" x14ac:dyDescent="0.2">
      <c r="A178" s="169" t="s">
        <v>152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5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#N/A</v>
      </c>
    </row>
    <row r="179" spans="1:29" x14ac:dyDescent="0.2">
      <c r="A179" s="169" t="s">
        <v>152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5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#N/A</v>
      </c>
    </row>
    <row r="180" spans="1:29" x14ac:dyDescent="0.2">
      <c r="A180" s="169" t="s">
        <v>152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5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#N/A</v>
      </c>
    </row>
    <row r="181" spans="1:29" x14ac:dyDescent="0.2">
      <c r="A181" s="172" t="s">
        <v>152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5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#N/A</v>
      </c>
    </row>
    <row r="182" spans="1:29" x14ac:dyDescent="0.2">
      <c r="A182" s="166" t="s">
        <v>152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5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#N/A</v>
      </c>
    </row>
    <row r="183" spans="1:29" x14ac:dyDescent="0.2">
      <c r="A183" s="169" t="s">
        <v>152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5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#N/A</v>
      </c>
    </row>
    <row r="184" spans="1:29" x14ac:dyDescent="0.2">
      <c r="A184" s="169" t="s">
        <v>152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5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#N/A</v>
      </c>
    </row>
    <row r="185" spans="1:29" x14ac:dyDescent="0.2">
      <c r="A185" s="169" t="s">
        <v>152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5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#N/A</v>
      </c>
    </row>
    <row r="186" spans="1:29" x14ac:dyDescent="0.2">
      <c r="A186" s="169" t="s">
        <v>152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5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#N/A</v>
      </c>
    </row>
    <row r="187" spans="1:29" x14ac:dyDescent="0.2">
      <c r="A187" s="169" t="s">
        <v>152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5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#N/A</v>
      </c>
    </row>
    <row r="188" spans="1:29" x14ac:dyDescent="0.2">
      <c r="A188" s="169" t="s">
        <v>152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5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#N/A</v>
      </c>
    </row>
    <row r="189" spans="1:29" x14ac:dyDescent="0.2">
      <c r="A189" s="169" t="s">
        <v>152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5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#N/A</v>
      </c>
    </row>
    <row r="190" spans="1:29" x14ac:dyDescent="0.2">
      <c r="A190" s="169" t="s">
        <v>152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5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#N/A</v>
      </c>
    </row>
    <row r="191" spans="1:29" x14ac:dyDescent="0.2">
      <c r="A191" s="169" t="s">
        <v>152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5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#N/A</v>
      </c>
    </row>
    <row r="192" spans="1:29" x14ac:dyDescent="0.2">
      <c r="A192" s="169" t="s">
        <v>152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5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#N/A</v>
      </c>
    </row>
    <row r="193" spans="1:29" x14ac:dyDescent="0.2">
      <c r="A193" s="169" t="s">
        <v>152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5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#N/A</v>
      </c>
    </row>
    <row r="194" spans="1:29" x14ac:dyDescent="0.2">
      <c r="A194" s="169" t="s">
        <v>152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7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#N/A</v>
      </c>
    </row>
    <row r="195" spans="1:29" x14ac:dyDescent="0.2">
      <c r="A195" s="169" t="s">
        <v>152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7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#N/A</v>
      </c>
    </row>
    <row r="196" spans="1:29" x14ac:dyDescent="0.2">
      <c r="A196" s="169" t="s">
        <v>152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7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#N/A</v>
      </c>
    </row>
    <row r="197" spans="1:29" x14ac:dyDescent="0.2">
      <c r="A197" s="169" t="s">
        <v>152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7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#N/A</v>
      </c>
    </row>
    <row r="198" spans="1:29" x14ac:dyDescent="0.2">
      <c r="A198" s="169" t="s">
        <v>152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7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#N/A</v>
      </c>
    </row>
    <row r="199" spans="1:29" x14ac:dyDescent="0.2">
      <c r="A199" s="172" t="s">
        <v>152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7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#N/A</v>
      </c>
    </row>
    <row r="200" spans="1:29" x14ac:dyDescent="0.2">
      <c r="A200" s="166" t="s">
        <v>152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7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#N/A</v>
      </c>
    </row>
    <row r="201" spans="1:29" x14ac:dyDescent="0.2">
      <c r="A201" s="169" t="s">
        <v>152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7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#N/A</v>
      </c>
    </row>
    <row r="202" spans="1:29" x14ac:dyDescent="0.2">
      <c r="A202" s="169" t="s">
        <v>152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7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#N/A</v>
      </c>
    </row>
    <row r="203" spans="1:29" x14ac:dyDescent="0.2">
      <c r="A203" s="169" t="s">
        <v>152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7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#N/A</v>
      </c>
    </row>
    <row r="204" spans="1:29" x14ac:dyDescent="0.2">
      <c r="A204" s="169" t="s">
        <v>152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7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#N/A</v>
      </c>
    </row>
    <row r="205" spans="1:29" x14ac:dyDescent="0.2">
      <c r="A205" s="169" t="s">
        <v>152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7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#N/A</v>
      </c>
    </row>
    <row r="206" spans="1:29" x14ac:dyDescent="0.2">
      <c r="A206" s="169" t="s">
        <v>152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7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#N/A</v>
      </c>
    </row>
    <row r="207" spans="1:29" x14ac:dyDescent="0.2">
      <c r="A207" s="169" t="s">
        <v>152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7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#N/A</v>
      </c>
    </row>
    <row r="208" spans="1:29" x14ac:dyDescent="0.2">
      <c r="A208" s="169" t="s">
        <v>152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7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#N/A</v>
      </c>
    </row>
    <row r="209" spans="1:29" x14ac:dyDescent="0.2">
      <c r="A209" s="169" t="s">
        <v>152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7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#N/A</v>
      </c>
    </row>
    <row r="210" spans="1:29" x14ac:dyDescent="0.2">
      <c r="A210" s="169" t="s">
        <v>152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7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#N/A</v>
      </c>
    </row>
    <row r="211" spans="1:29" x14ac:dyDescent="0.2">
      <c r="A211" s="169" t="s">
        <v>152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7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#N/A</v>
      </c>
    </row>
    <row r="212" spans="1:29" x14ac:dyDescent="0.2">
      <c r="A212" s="169" t="s">
        <v>152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7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#N/A</v>
      </c>
    </row>
    <row r="213" spans="1:29" x14ac:dyDescent="0.2">
      <c r="A213" s="169" t="s">
        <v>152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7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#N/A</v>
      </c>
    </row>
    <row r="214" spans="1:29" x14ac:dyDescent="0.2">
      <c r="A214" s="169" t="s">
        <v>152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7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#N/A</v>
      </c>
    </row>
    <row r="215" spans="1:29" x14ac:dyDescent="0.2">
      <c r="A215" s="169" t="s">
        <v>152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7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#N/A</v>
      </c>
    </row>
    <row r="216" spans="1:29" x14ac:dyDescent="0.2">
      <c r="A216" s="169" t="s">
        <v>152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7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#N/A</v>
      </c>
    </row>
    <row r="217" spans="1:29" x14ac:dyDescent="0.2">
      <c r="A217" s="172" t="s">
        <v>152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7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#N/A</v>
      </c>
    </row>
    <row r="218" spans="1:29" x14ac:dyDescent="0.2">
      <c r="A218" s="166" t="s">
        <v>152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7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#N/A</v>
      </c>
    </row>
    <row r="219" spans="1:29" x14ac:dyDescent="0.2">
      <c r="A219" s="169" t="s">
        <v>152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7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#N/A</v>
      </c>
    </row>
    <row r="220" spans="1:29" x14ac:dyDescent="0.2">
      <c r="A220" s="169" t="s">
        <v>152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7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#N/A</v>
      </c>
    </row>
    <row r="221" spans="1:29" x14ac:dyDescent="0.2">
      <c r="A221" s="169" t="s">
        <v>152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7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#N/A</v>
      </c>
    </row>
    <row r="222" spans="1:29" x14ac:dyDescent="0.2">
      <c r="A222" s="169" t="s">
        <v>152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7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#N/A</v>
      </c>
    </row>
    <row r="223" spans="1:29" x14ac:dyDescent="0.2">
      <c r="A223" s="169" t="s">
        <v>152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7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#N/A</v>
      </c>
    </row>
    <row r="224" spans="1:29" x14ac:dyDescent="0.2">
      <c r="A224" s="169" t="s">
        <v>152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7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#N/A</v>
      </c>
    </row>
    <row r="225" spans="1:29" x14ac:dyDescent="0.2">
      <c r="A225" s="169" t="s">
        <v>152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7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#N/A</v>
      </c>
    </row>
    <row r="226" spans="1:29" x14ac:dyDescent="0.2">
      <c r="A226" s="169" t="s">
        <v>152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7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#N/A</v>
      </c>
    </row>
    <row r="227" spans="1:29" x14ac:dyDescent="0.2">
      <c r="A227" s="169" t="s">
        <v>152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7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#N/A</v>
      </c>
    </row>
    <row r="228" spans="1:29" x14ac:dyDescent="0.2">
      <c r="A228" s="169" t="s">
        <v>152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7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#N/A</v>
      </c>
    </row>
    <row r="229" spans="1:29" x14ac:dyDescent="0.2">
      <c r="A229" s="169" t="s">
        <v>152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7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#N/A</v>
      </c>
    </row>
    <row r="230" spans="1:29" x14ac:dyDescent="0.2">
      <c r="A230" s="169" t="s">
        <v>152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7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#N/A</v>
      </c>
    </row>
    <row r="231" spans="1:29" x14ac:dyDescent="0.2">
      <c r="A231" s="169" t="s">
        <v>152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7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#N/A</v>
      </c>
    </row>
    <row r="232" spans="1:29" x14ac:dyDescent="0.2">
      <c r="A232" s="169" t="s">
        <v>152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7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#N/A</v>
      </c>
    </row>
    <row r="233" spans="1:29" x14ac:dyDescent="0.2">
      <c r="A233" s="169" t="s">
        <v>152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7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#N/A</v>
      </c>
    </row>
    <row r="234" spans="1:29" x14ac:dyDescent="0.2">
      <c r="A234" s="169" t="s">
        <v>152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7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#N/A</v>
      </c>
    </row>
    <row r="235" spans="1:29" x14ac:dyDescent="0.2">
      <c r="A235" s="172" t="s">
        <v>152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7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#N/A</v>
      </c>
    </row>
    <row r="236" spans="1:29" x14ac:dyDescent="0.2">
      <c r="A236" s="166" t="s">
        <v>152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7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#N/A</v>
      </c>
    </row>
    <row r="237" spans="1:29" x14ac:dyDescent="0.2">
      <c r="A237" s="169" t="s">
        <v>152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7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#N/A</v>
      </c>
    </row>
    <row r="238" spans="1:29" x14ac:dyDescent="0.2">
      <c r="A238" s="169" t="s">
        <v>152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7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#N/A</v>
      </c>
    </row>
    <row r="239" spans="1:29" x14ac:dyDescent="0.2">
      <c r="A239" s="169" t="s">
        <v>152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7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#N/A</v>
      </c>
    </row>
    <row r="240" spans="1:29" x14ac:dyDescent="0.2">
      <c r="A240" s="169" t="s">
        <v>152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7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#N/A</v>
      </c>
    </row>
    <row r="241" spans="1:29" x14ac:dyDescent="0.2">
      <c r="A241" s="169" t="s">
        <v>152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7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#N/A</v>
      </c>
    </row>
    <row r="242" spans="1:29" x14ac:dyDescent="0.2">
      <c r="A242" s="169" t="s">
        <v>152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7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#N/A</v>
      </c>
    </row>
    <row r="243" spans="1:29" x14ac:dyDescent="0.2">
      <c r="A243" s="169" t="s">
        <v>152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7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#N/A</v>
      </c>
    </row>
    <row r="244" spans="1:29" x14ac:dyDescent="0.2">
      <c r="A244" s="169" t="s">
        <v>152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7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#N/A</v>
      </c>
    </row>
    <row r="245" spans="1:29" x14ac:dyDescent="0.2">
      <c r="A245" s="169" t="s">
        <v>152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7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#N/A</v>
      </c>
    </row>
    <row r="246" spans="1:29" x14ac:dyDescent="0.2">
      <c r="A246" s="169" t="s">
        <v>152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7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#N/A</v>
      </c>
    </row>
    <row r="247" spans="1:29" x14ac:dyDescent="0.2">
      <c r="A247" s="169" t="s">
        <v>152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7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#N/A</v>
      </c>
    </row>
    <row r="248" spans="1:29" x14ac:dyDescent="0.2">
      <c r="A248" s="169" t="s">
        <v>152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7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#N/A</v>
      </c>
    </row>
    <row r="249" spans="1:29" x14ac:dyDescent="0.2">
      <c r="A249" s="169" t="s">
        <v>152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7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#N/A</v>
      </c>
    </row>
    <row r="250" spans="1:29" x14ac:dyDescent="0.2">
      <c r="A250" s="169" t="s">
        <v>152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7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#N/A</v>
      </c>
    </row>
    <row r="251" spans="1:29" x14ac:dyDescent="0.2">
      <c r="A251" s="169" t="s">
        <v>152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7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#N/A</v>
      </c>
    </row>
    <row r="252" spans="1:29" x14ac:dyDescent="0.2">
      <c r="A252" s="169" t="s">
        <v>152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7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#N/A</v>
      </c>
    </row>
    <row r="253" spans="1:29" x14ac:dyDescent="0.2">
      <c r="A253" s="172" t="s">
        <v>152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7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#N/A</v>
      </c>
    </row>
    <row r="254" spans="1:29" x14ac:dyDescent="0.2">
      <c r="A254" s="166" t="s">
        <v>152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7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#N/A</v>
      </c>
    </row>
    <row r="255" spans="1:29" x14ac:dyDescent="0.2">
      <c r="A255" s="169" t="s">
        <v>152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7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#N/A</v>
      </c>
    </row>
    <row r="256" spans="1:29" x14ac:dyDescent="0.2">
      <c r="A256" s="169" t="s">
        <v>152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7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#N/A</v>
      </c>
    </row>
    <row r="257" spans="1:29" x14ac:dyDescent="0.2">
      <c r="A257" s="169" t="s">
        <v>152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7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#N/A</v>
      </c>
    </row>
    <row r="258" spans="1:29" x14ac:dyDescent="0.2">
      <c r="A258" s="169" t="s">
        <v>152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29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#N/A</v>
      </c>
    </row>
    <row r="259" spans="1:29" x14ac:dyDescent="0.2">
      <c r="A259" s="169" t="s">
        <v>152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29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#N/A</v>
      </c>
    </row>
    <row r="260" spans="1:29" x14ac:dyDescent="0.2">
      <c r="A260" s="169" t="s">
        <v>152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29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#N/A</v>
      </c>
    </row>
    <row r="261" spans="1:29" x14ac:dyDescent="0.2">
      <c r="A261" s="169" t="s">
        <v>152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29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#N/A</v>
      </c>
    </row>
    <row r="262" spans="1:29" x14ac:dyDescent="0.2">
      <c r="A262" s="169" t="s">
        <v>152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29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#N/A</v>
      </c>
    </row>
    <row r="263" spans="1:29" x14ac:dyDescent="0.2">
      <c r="A263" s="169" t="s">
        <v>152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29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#N/A</v>
      </c>
    </row>
    <row r="264" spans="1:29" x14ac:dyDescent="0.2">
      <c r="A264" s="169" t="s">
        <v>152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29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#N/A</v>
      </c>
    </row>
    <row r="265" spans="1:29" x14ac:dyDescent="0.2">
      <c r="A265" s="169" t="s">
        <v>152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29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#N/A</v>
      </c>
    </row>
    <row r="266" spans="1:29" x14ac:dyDescent="0.2">
      <c r="A266" s="169" t="s">
        <v>152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29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#N/A</v>
      </c>
    </row>
    <row r="267" spans="1:29" x14ac:dyDescent="0.2">
      <c r="A267" s="169" t="s">
        <v>152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29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#N/A</v>
      </c>
    </row>
    <row r="268" spans="1:29" x14ac:dyDescent="0.2">
      <c r="A268" s="169" t="s">
        <v>152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29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#N/A</v>
      </c>
    </row>
    <row r="269" spans="1:29" x14ac:dyDescent="0.2">
      <c r="A269" s="169" t="s">
        <v>152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29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#N/A</v>
      </c>
    </row>
    <row r="270" spans="1:29" x14ac:dyDescent="0.2">
      <c r="A270" s="169" t="s">
        <v>152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29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#N/A</v>
      </c>
    </row>
    <row r="271" spans="1:29" x14ac:dyDescent="0.2">
      <c r="A271" s="172" t="s">
        <v>152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29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#N/A</v>
      </c>
    </row>
    <row r="272" spans="1:29" x14ac:dyDescent="0.2">
      <c r="A272" s="166" t="s">
        <v>152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29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#N/A</v>
      </c>
    </row>
    <row r="273" spans="1:29" x14ac:dyDescent="0.2">
      <c r="A273" s="169" t="s">
        <v>152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29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#N/A</v>
      </c>
    </row>
    <row r="274" spans="1:29" x14ac:dyDescent="0.2">
      <c r="A274" s="169" t="s">
        <v>152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29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#N/A</v>
      </c>
    </row>
    <row r="275" spans="1:29" x14ac:dyDescent="0.2">
      <c r="A275" s="169" t="s">
        <v>152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29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#N/A</v>
      </c>
    </row>
    <row r="276" spans="1:29" x14ac:dyDescent="0.2">
      <c r="A276" s="169" t="s">
        <v>152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29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#N/A</v>
      </c>
    </row>
    <row r="277" spans="1:29" x14ac:dyDescent="0.2">
      <c r="A277" s="169" t="s">
        <v>152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29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#N/A</v>
      </c>
    </row>
    <row r="278" spans="1:29" x14ac:dyDescent="0.2">
      <c r="A278" s="169" t="s">
        <v>152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29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#N/A</v>
      </c>
    </row>
    <row r="279" spans="1:29" x14ac:dyDescent="0.2">
      <c r="A279" s="169" t="s">
        <v>152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29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#N/A</v>
      </c>
    </row>
    <row r="280" spans="1:29" x14ac:dyDescent="0.2">
      <c r="A280" s="169" t="s">
        <v>152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29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#N/A</v>
      </c>
    </row>
    <row r="281" spans="1:29" x14ac:dyDescent="0.2">
      <c r="A281" s="169" t="s">
        <v>152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29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#N/A</v>
      </c>
    </row>
    <row r="282" spans="1:29" x14ac:dyDescent="0.2">
      <c r="A282" s="169" t="s">
        <v>152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29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#N/A</v>
      </c>
    </row>
    <row r="283" spans="1:29" x14ac:dyDescent="0.2">
      <c r="A283" s="169" t="s">
        <v>152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29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#N/A</v>
      </c>
    </row>
    <row r="284" spans="1:29" x14ac:dyDescent="0.2">
      <c r="A284" s="169" t="s">
        <v>152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29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#N/A</v>
      </c>
    </row>
    <row r="285" spans="1:29" x14ac:dyDescent="0.2">
      <c r="A285" s="169" t="s">
        <v>152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29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#N/A</v>
      </c>
    </row>
    <row r="286" spans="1:29" x14ac:dyDescent="0.2">
      <c r="A286" s="169" t="s">
        <v>152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29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#N/A</v>
      </c>
    </row>
    <row r="287" spans="1:29" x14ac:dyDescent="0.2">
      <c r="A287" s="169" t="s">
        <v>152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29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#N/A</v>
      </c>
    </row>
    <row r="288" spans="1:29" x14ac:dyDescent="0.2">
      <c r="A288" s="169" t="s">
        <v>152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29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#N/A</v>
      </c>
    </row>
    <row r="289" spans="1:29" x14ac:dyDescent="0.2">
      <c r="A289" s="172" t="s">
        <v>152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29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#N/A</v>
      </c>
    </row>
    <row r="290" spans="1:29" x14ac:dyDescent="0.2">
      <c r="A290" s="166" t="s">
        <v>152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29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#N/A</v>
      </c>
    </row>
    <row r="291" spans="1:29" x14ac:dyDescent="0.2">
      <c r="A291" s="169" t="s">
        <v>152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29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#N/A</v>
      </c>
    </row>
    <row r="292" spans="1:29" x14ac:dyDescent="0.2">
      <c r="A292" s="169" t="s">
        <v>152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29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#N/A</v>
      </c>
    </row>
    <row r="293" spans="1:29" x14ac:dyDescent="0.2">
      <c r="A293" s="169" t="s">
        <v>152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29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#N/A</v>
      </c>
    </row>
    <row r="294" spans="1:29" x14ac:dyDescent="0.2">
      <c r="A294" s="169" t="s">
        <v>152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29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#N/A</v>
      </c>
    </row>
    <row r="295" spans="1:29" x14ac:dyDescent="0.2">
      <c r="A295" s="169" t="s">
        <v>152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29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#N/A</v>
      </c>
    </row>
    <row r="296" spans="1:29" x14ac:dyDescent="0.2">
      <c r="A296" s="169" t="s">
        <v>152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29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#N/A</v>
      </c>
    </row>
    <row r="297" spans="1:29" x14ac:dyDescent="0.2">
      <c r="A297" s="169" t="s">
        <v>152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29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#N/A</v>
      </c>
    </row>
    <row r="298" spans="1:29" x14ac:dyDescent="0.2">
      <c r="A298" s="169" t="s">
        <v>152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29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#N/A</v>
      </c>
    </row>
    <row r="299" spans="1:29" x14ac:dyDescent="0.2">
      <c r="A299" s="169" t="s">
        <v>152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29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#N/A</v>
      </c>
    </row>
    <row r="300" spans="1:29" x14ac:dyDescent="0.2">
      <c r="A300" s="169" t="s">
        <v>152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29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#N/A</v>
      </c>
    </row>
    <row r="301" spans="1:29" x14ac:dyDescent="0.2">
      <c r="A301" s="169" t="s">
        <v>152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29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#N/A</v>
      </c>
    </row>
    <row r="302" spans="1:29" x14ac:dyDescent="0.2">
      <c r="A302" s="169" t="s">
        <v>152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29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#N/A</v>
      </c>
    </row>
    <row r="303" spans="1:29" x14ac:dyDescent="0.2">
      <c r="A303" s="169" t="s">
        <v>152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29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#N/A</v>
      </c>
    </row>
    <row r="304" spans="1:29" x14ac:dyDescent="0.2">
      <c r="A304" s="169" t="s">
        <v>152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29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#N/A</v>
      </c>
    </row>
    <row r="305" spans="1:29" x14ac:dyDescent="0.2">
      <c r="A305" s="169" t="s">
        <v>152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29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#N/A</v>
      </c>
    </row>
    <row r="306" spans="1:29" x14ac:dyDescent="0.2">
      <c r="A306" s="169" t="s">
        <v>152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29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#N/A</v>
      </c>
    </row>
    <row r="307" spans="1:29" x14ac:dyDescent="0.2">
      <c r="A307" s="172" t="s">
        <v>152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29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#N/A</v>
      </c>
    </row>
    <row r="308" spans="1:29" x14ac:dyDescent="0.2">
      <c r="A308" s="166" t="s">
        <v>152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29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#N/A</v>
      </c>
    </row>
    <row r="309" spans="1:29" x14ac:dyDescent="0.2">
      <c r="A309" s="169" t="s">
        <v>152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29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#N/A</v>
      </c>
    </row>
    <row r="310" spans="1:29" x14ac:dyDescent="0.2">
      <c r="A310" s="169" t="s">
        <v>152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29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#N/A</v>
      </c>
    </row>
    <row r="311" spans="1:29" x14ac:dyDescent="0.2">
      <c r="A311" s="169" t="s">
        <v>152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29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#N/A</v>
      </c>
    </row>
    <row r="312" spans="1:29" x14ac:dyDescent="0.2">
      <c r="A312" s="169" t="s">
        <v>152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29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#N/A</v>
      </c>
    </row>
    <row r="313" spans="1:29" x14ac:dyDescent="0.2">
      <c r="A313" s="169" t="s">
        <v>152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29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#N/A</v>
      </c>
    </row>
    <row r="314" spans="1:29" x14ac:dyDescent="0.2">
      <c r="A314" s="169" t="s">
        <v>152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29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#N/A</v>
      </c>
    </row>
    <row r="315" spans="1:29" x14ac:dyDescent="0.2">
      <c r="A315" s="169" t="s">
        <v>152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29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#N/A</v>
      </c>
    </row>
    <row r="316" spans="1:29" x14ac:dyDescent="0.2">
      <c r="A316" s="169" t="s">
        <v>152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29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#N/A</v>
      </c>
    </row>
    <row r="317" spans="1:29" x14ac:dyDescent="0.2">
      <c r="A317" s="169" t="s">
        <v>152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29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#N/A</v>
      </c>
    </row>
    <row r="318" spans="1:29" x14ac:dyDescent="0.2">
      <c r="A318" s="169" t="s">
        <v>152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29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#N/A</v>
      </c>
    </row>
    <row r="319" spans="1:29" x14ac:dyDescent="0.2">
      <c r="A319" s="169" t="s">
        <v>152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29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#N/A</v>
      </c>
    </row>
    <row r="320" spans="1:29" x14ac:dyDescent="0.2">
      <c r="A320" s="169" t="s">
        <v>152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29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#N/A</v>
      </c>
    </row>
    <row r="321" spans="1:29" x14ac:dyDescent="0.2">
      <c r="A321" s="169" t="s">
        <v>152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29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#N/A</v>
      </c>
    </row>
    <row r="322" spans="1:29" x14ac:dyDescent="0.2">
      <c r="A322" s="169" t="s">
        <v>152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1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#N/A</v>
      </c>
    </row>
    <row r="323" spans="1:29" x14ac:dyDescent="0.2">
      <c r="A323" s="169" t="s">
        <v>152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1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#N/A</v>
      </c>
    </row>
    <row r="324" spans="1:29" x14ac:dyDescent="0.2">
      <c r="A324" s="169" t="s">
        <v>152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1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#N/A</v>
      </c>
    </row>
    <row r="325" spans="1:29" x14ac:dyDescent="0.2">
      <c r="A325" s="172" t="s">
        <v>152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1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#N/A</v>
      </c>
    </row>
    <row r="326" spans="1:29" x14ac:dyDescent="0.2">
      <c r="A326" s="166" t="s">
        <v>152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1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#N/A</v>
      </c>
    </row>
    <row r="327" spans="1:29" x14ac:dyDescent="0.2">
      <c r="A327" s="169" t="s">
        <v>152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1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#N/A</v>
      </c>
    </row>
    <row r="328" spans="1:29" x14ac:dyDescent="0.2">
      <c r="A328" s="169" t="s">
        <v>152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1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#N/A</v>
      </c>
    </row>
    <row r="329" spans="1:29" x14ac:dyDescent="0.2">
      <c r="A329" s="169" t="s">
        <v>152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1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#N/A</v>
      </c>
    </row>
    <row r="330" spans="1:29" x14ac:dyDescent="0.2">
      <c r="A330" s="169" t="s">
        <v>152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1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#N/A</v>
      </c>
    </row>
    <row r="331" spans="1:29" x14ac:dyDescent="0.2">
      <c r="A331" s="169" t="s">
        <v>152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1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#N/A</v>
      </c>
    </row>
    <row r="332" spans="1:29" x14ac:dyDescent="0.2">
      <c r="A332" s="169" t="s">
        <v>152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1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#N/A</v>
      </c>
    </row>
    <row r="333" spans="1:29" x14ac:dyDescent="0.2">
      <c r="A333" s="169" t="s">
        <v>152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1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#N/A</v>
      </c>
    </row>
    <row r="334" spans="1:29" x14ac:dyDescent="0.2">
      <c r="A334" s="169" t="s">
        <v>152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1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#N/A</v>
      </c>
    </row>
    <row r="335" spans="1:29" x14ac:dyDescent="0.2">
      <c r="A335" s="169" t="s">
        <v>152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1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#N/A</v>
      </c>
    </row>
    <row r="336" spans="1:29" x14ac:dyDescent="0.2">
      <c r="A336" s="169" t="s">
        <v>152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1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#N/A</v>
      </c>
    </row>
    <row r="337" spans="1:29" x14ac:dyDescent="0.2">
      <c r="A337" s="169" t="s">
        <v>152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1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#N/A</v>
      </c>
    </row>
    <row r="338" spans="1:29" x14ac:dyDescent="0.2">
      <c r="A338" s="169" t="s">
        <v>152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1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#N/A</v>
      </c>
    </row>
    <row r="339" spans="1:29" x14ac:dyDescent="0.2">
      <c r="A339" s="169" t="s">
        <v>152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1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#N/A</v>
      </c>
    </row>
    <row r="340" spans="1:29" x14ac:dyDescent="0.2">
      <c r="A340" s="169" t="s">
        <v>152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1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#N/A</v>
      </c>
    </row>
    <row r="341" spans="1:29" x14ac:dyDescent="0.2">
      <c r="A341" s="169" t="s">
        <v>152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1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#N/A</v>
      </c>
    </row>
    <row r="342" spans="1:29" x14ac:dyDescent="0.2">
      <c r="A342" s="169" t="s">
        <v>152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1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#N/A</v>
      </c>
    </row>
    <row r="343" spans="1:29" x14ac:dyDescent="0.2">
      <c r="A343" s="172" t="s">
        <v>152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obj_004ca#0003</v>
      </c>
      <c r="L343" s="169" t="str">
        <f t="shared" si="31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#N/A</v>
      </c>
    </row>
    <row r="344" spans="1:29" x14ac:dyDescent="0.2">
      <c r="A344" s="166" t="s">
        <v>152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1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#N/A</v>
      </c>
    </row>
    <row r="345" spans="1:29" x14ac:dyDescent="0.2">
      <c r="A345" s="169" t="s">
        <v>152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1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#N/A</v>
      </c>
    </row>
    <row r="346" spans="1:29" x14ac:dyDescent="0.2">
      <c r="A346" s="169" t="s">
        <v>152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1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#N/A</v>
      </c>
    </row>
    <row r="347" spans="1:29" x14ac:dyDescent="0.2">
      <c r="A347" s="169" t="s">
        <v>152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1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#N/A</v>
      </c>
    </row>
    <row r="348" spans="1:29" x14ac:dyDescent="0.2">
      <c r="A348" s="169" t="s">
        <v>152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1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#N/A</v>
      </c>
    </row>
    <row r="349" spans="1:29" x14ac:dyDescent="0.2">
      <c r="A349" s="169" t="s">
        <v>152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1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#N/A</v>
      </c>
    </row>
    <row r="350" spans="1:29" x14ac:dyDescent="0.2">
      <c r="A350" s="169" t="s">
        <v>152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1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#N/A</v>
      </c>
    </row>
    <row r="351" spans="1:29" x14ac:dyDescent="0.2">
      <c r="A351" s="169" t="s">
        <v>152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1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#N/A</v>
      </c>
    </row>
    <row r="352" spans="1:29" x14ac:dyDescent="0.2">
      <c r="A352" s="169" t="s">
        <v>152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1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#N/A</v>
      </c>
    </row>
    <row r="353" spans="1:29" x14ac:dyDescent="0.2">
      <c r="A353" s="169" t="s">
        <v>152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1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#N/A</v>
      </c>
    </row>
    <row r="354" spans="1:29" x14ac:dyDescent="0.2">
      <c r="A354" s="169" t="s">
        <v>152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1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#N/A</v>
      </c>
    </row>
    <row r="355" spans="1:29" x14ac:dyDescent="0.2">
      <c r="A355" s="169" t="s">
        <v>152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1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#N/A</v>
      </c>
    </row>
    <row r="356" spans="1:29" x14ac:dyDescent="0.2">
      <c r="A356" s="169" t="s">
        <v>152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1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#N/A</v>
      </c>
    </row>
    <row r="357" spans="1:29" x14ac:dyDescent="0.2">
      <c r="A357" s="169" t="s">
        <v>152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1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#N/A</v>
      </c>
    </row>
    <row r="358" spans="1:29" x14ac:dyDescent="0.2">
      <c r="A358" s="169" t="s">
        <v>152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1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#N/A</v>
      </c>
    </row>
    <row r="359" spans="1:29" x14ac:dyDescent="0.2">
      <c r="A359" s="169" t="s">
        <v>152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1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#N/A</v>
      </c>
    </row>
    <row r="360" spans="1:29" x14ac:dyDescent="0.2">
      <c r="A360" s="169" t="s">
        <v>152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1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#N/A</v>
      </c>
    </row>
    <row r="361" spans="1:29" x14ac:dyDescent="0.2">
      <c r="A361" s="172" t="s">
        <v>152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1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#N/A</v>
      </c>
    </row>
    <row r="362" spans="1:29" x14ac:dyDescent="0.2">
      <c r="A362" s="166" t="s">
        <v>152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1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#N/A</v>
      </c>
    </row>
    <row r="363" spans="1:29" x14ac:dyDescent="0.2">
      <c r="A363" s="169" t="s">
        <v>152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1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#N/A</v>
      </c>
    </row>
    <row r="364" spans="1:29" x14ac:dyDescent="0.2">
      <c r="A364" s="169" t="s">
        <v>152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1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#N/A</v>
      </c>
    </row>
    <row r="365" spans="1:29" x14ac:dyDescent="0.2">
      <c r="A365" s="169" t="s">
        <v>152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1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#N/A</v>
      </c>
    </row>
    <row r="366" spans="1:29" x14ac:dyDescent="0.2">
      <c r="A366" s="169" t="s">
        <v>152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1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#N/A</v>
      </c>
    </row>
    <row r="367" spans="1:29" x14ac:dyDescent="0.2">
      <c r="A367" s="169" t="s">
        <v>152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1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#N/A</v>
      </c>
    </row>
    <row r="368" spans="1:29" x14ac:dyDescent="0.2">
      <c r="A368" s="169" t="s">
        <v>152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1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#N/A</v>
      </c>
    </row>
    <row r="369" spans="1:29" x14ac:dyDescent="0.2">
      <c r="A369" s="169" t="s">
        <v>152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1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#N/A</v>
      </c>
    </row>
    <row r="370" spans="1:29" x14ac:dyDescent="0.2">
      <c r="A370" s="169" t="s">
        <v>152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1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#N/A</v>
      </c>
    </row>
    <row r="371" spans="1:29" x14ac:dyDescent="0.2">
      <c r="A371" s="169" t="s">
        <v>152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1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#N/A</v>
      </c>
    </row>
    <row r="372" spans="1:29" x14ac:dyDescent="0.2">
      <c r="A372" s="169" t="s">
        <v>152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1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#N/A</v>
      </c>
    </row>
    <row r="373" spans="1:29" x14ac:dyDescent="0.2">
      <c r="A373" s="169" t="s">
        <v>152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1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#N/A</v>
      </c>
    </row>
    <row r="374" spans="1:29" x14ac:dyDescent="0.2">
      <c r="A374" s="169" t="s">
        <v>152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1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#N/A</v>
      </c>
    </row>
    <row r="375" spans="1:29" x14ac:dyDescent="0.2">
      <c r="A375" s="169" t="s">
        <v>152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1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#N/A</v>
      </c>
    </row>
    <row r="376" spans="1:29" x14ac:dyDescent="0.2">
      <c r="A376" s="169" t="s">
        <v>152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1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#N/A</v>
      </c>
    </row>
    <row r="377" spans="1:29" x14ac:dyDescent="0.2">
      <c r="A377" s="169" t="s">
        <v>152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1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#N/A</v>
      </c>
    </row>
    <row r="378" spans="1:29" x14ac:dyDescent="0.2">
      <c r="A378" s="169" t="s">
        <v>152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1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#N/A</v>
      </c>
    </row>
    <row r="379" spans="1:29" x14ac:dyDescent="0.2">
      <c r="A379" s="172" t="s">
        <v>152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obj_004d0#0003</v>
      </c>
      <c r="L379" s="169" t="str">
        <f t="shared" si="31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#N/A</v>
      </c>
    </row>
    <row r="380" spans="1:29" x14ac:dyDescent="0.2">
      <c r="A380" s="166" t="s">
        <v>152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1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#N/A</v>
      </c>
    </row>
    <row r="381" spans="1:29" x14ac:dyDescent="0.2">
      <c r="A381" s="169" t="s">
        <v>152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1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#N/A</v>
      </c>
    </row>
    <row r="382" spans="1:29" x14ac:dyDescent="0.2">
      <c r="A382" s="169" t="s">
        <v>152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1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#N/A</v>
      </c>
    </row>
    <row r="383" spans="1:29" x14ac:dyDescent="0.2">
      <c r="A383" s="169" t="s">
        <v>152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1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#N/A</v>
      </c>
    </row>
    <row r="384" spans="1:29" x14ac:dyDescent="0.2">
      <c r="A384" s="169" t="s">
        <v>152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1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#N/A</v>
      </c>
    </row>
    <row r="385" spans="1:29" x14ac:dyDescent="0.2">
      <c r="A385" s="169" t="s">
        <v>152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1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#N/A</v>
      </c>
    </row>
    <row r="386" spans="1:29" x14ac:dyDescent="0.2">
      <c r="A386" s="169" t="s">
        <v>152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#N/A</v>
      </c>
    </row>
    <row r="387" spans="1:29" x14ac:dyDescent="0.2">
      <c r="A387" s="169" t="s">
        <v>152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#N/A</v>
      </c>
    </row>
    <row r="388" spans="1:29" x14ac:dyDescent="0.2">
      <c r="A388" s="169" t="s">
        <v>152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#N/A</v>
      </c>
    </row>
    <row r="389" spans="1:29" x14ac:dyDescent="0.2">
      <c r="A389" s="169" t="s">
        <v>152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152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152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152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152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152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152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152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152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92">_xll.qlPiecewiseYieldCurveData(YieldCurve_1M,Trigger)</f>
        <v>-1.2207365116814013E-3</v>
      </c>
      <c r="AD2" s="81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obj_00495#0003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obj_004ad</v>
      </c>
      <c r="X3" s="169" t="str">
        <f>IFERROR(_xll.qlRateHelperQuoteName(W3,Trigger),"")</f>
        <v>EURSWD_SYNTH1M_Quote</v>
      </c>
      <c r="Y3" s="223">
        <f>IFERROR(_xll.qlRateHelperRate(W3,Trigger),"")</f>
        <v>-1.204E-3</v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42279</v>
      </c>
      <c r="AB3" s="170">
        <f>IFERROR(_xll.qlRateHelperPillarDate(W3,Trigger),"")</f>
        <v>42286</v>
      </c>
      <c r="AC3" s="223">
        <v>-1.2207365116814013E-3</v>
      </c>
      <c r="AD3" s="81"/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obj_004ad#0003</v>
      </c>
      <c r="K4" s="51"/>
      <c r="L4" s="10" t="str">
        <f t="shared" ref="L4:L7" si="1">A4</f>
        <v>Dp</v>
      </c>
      <c r="M4" s="95" t="str">
        <f t="shared" ref="M4:M7" si="2">IF(ISBLANK(J4),"--",J4)</f>
        <v>obj_004ad#0003</v>
      </c>
      <c r="N4" s="149" t="str">
        <f>IFERROR(_xll.qlRateHelperQuoteName(M4,Trigger),"--")</f>
        <v>EURSWD_SYNTH1M_Quote</v>
      </c>
      <c r="O4" s="99">
        <f>IFERROR(_xll.qlRateHelperQuoteValue($M4,Trigger),"--")</f>
        <v>-1.204E-3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42279</v>
      </c>
      <c r="T4" s="100">
        <f>IFERROR(_xll.qlRateHelperPillarDate(M4,Trigger),"--")</f>
        <v>42286</v>
      </c>
      <c r="V4" s="169" t="str">
        <f t="shared" ref="V4:V67" si="3">IFERROR(INDEX($L$3:$L$92,MATCH(X4,$N$3:$N$92,0),1),"")</f>
        <v>Dp</v>
      </c>
      <c r="W4" s="169" t="str">
        <v>obj_004bb</v>
      </c>
      <c r="X4" s="169" t="str">
        <f>IFERROR(_xll.qlRateHelperQuoteName(W4,Trigger),"")</f>
        <v>EUR2WD_SYNTH1M_Quote</v>
      </c>
      <c r="Y4" s="223">
        <f>IFERROR(_xll.qlRateHelperRate(W4,Trigger),"")</f>
        <v>-1.1869999999999999E-3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42279</v>
      </c>
      <c r="AB4" s="170">
        <f>IFERROR(_xll.qlRateHelperPillarDate(W4,Trigger),"")</f>
        <v>42293</v>
      </c>
      <c r="AC4" s="223">
        <v>-1.2035138890917039E-3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obj_004bb#0003</v>
      </c>
      <c r="K5" s="51"/>
      <c r="L5" s="10" t="str">
        <f t="shared" si="1"/>
        <v>Dp</v>
      </c>
      <c r="M5" s="95" t="str">
        <f t="shared" si="2"/>
        <v>obj_004bb#0003</v>
      </c>
      <c r="N5" s="149" t="str">
        <f>IFERROR(_xll.qlRateHelperQuoteName(M5,Trigger),"--")</f>
        <v>EUR2WD_SYNTH1M_Quote</v>
      </c>
      <c r="O5" s="99">
        <f>IFERROR(_xll.qlRateHelperQuoteValue($M5,Trigger),"--")</f>
        <v>-1.1869999999999999E-3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42279</v>
      </c>
      <c r="T5" s="100">
        <f>IFERROR(_xll.qlRateHelperPillarDate(M5,Trigger),"--")</f>
        <v>42293</v>
      </c>
      <c r="V5" s="169" t="str">
        <f t="shared" si="3"/>
        <v>Dp</v>
      </c>
      <c r="W5" s="169" t="str">
        <v>obj_004d7</v>
      </c>
      <c r="X5" s="169" t="str">
        <f>IFERROR(_xll.qlRateHelperQuoteName(W5,Trigger),"")</f>
        <v>EUR3WD_SYNTH1M_Quote</v>
      </c>
      <c r="Y5" s="223">
        <f>IFERROR(_xll.qlRateHelperRate(W5,Trigger),"")</f>
        <v>-1.175E-3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42279</v>
      </c>
      <c r="AB5" s="170">
        <f>IFERROR(_xll.qlRateHelperPillarDate(W5,Trigger),"")</f>
        <v>42300</v>
      </c>
      <c r="AC5" s="223">
        <v>-1.1913602738177174E-3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obj_00493#0003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obj_004d7#0003</v>
      </c>
      <c r="K6" s="51"/>
      <c r="L6" s="10" t="str">
        <f t="shared" si="1"/>
        <v>Dp</v>
      </c>
      <c r="M6" s="95" t="str">
        <f t="shared" si="2"/>
        <v>obj_004d7#0003</v>
      </c>
      <c r="N6" s="149" t="str">
        <f>IFERROR(_xll.qlRateHelperQuoteName(M6,Trigger),"--")</f>
        <v>EUR3WD_SYNTH1M_Quote</v>
      </c>
      <c r="O6" s="99">
        <f>IFERROR(_xll.qlRateHelperQuoteValue($M6,Trigger),"--")</f>
        <v>-1.175E-3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42279</v>
      </c>
      <c r="T6" s="100">
        <f>IFERROR(_xll.qlRateHelperPillarDate(M6,Trigger),"--")</f>
        <v>42300</v>
      </c>
      <c r="V6" s="169" t="str">
        <f t="shared" si="3"/>
        <v>Dp</v>
      </c>
      <c r="W6" s="169" t="str">
        <v>obj_00491</v>
      </c>
      <c r="X6" s="169" t="str">
        <f>IFERROR(_xll.qlRateHelperQuoteName(W6,Trigger),"")</f>
        <v>EUR1MD_SYNTH1M_Quote</v>
      </c>
      <c r="Y6" s="223">
        <f>IFERROR(_xll.qlRateHelperRate(W6,Trigger),"")</f>
        <v>-1.134E-3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42279</v>
      </c>
      <c r="AB6" s="170">
        <f>IFERROR(_xll.qlRateHelperPillarDate(W6,Trigger),"")</f>
        <v>42310</v>
      </c>
      <c r="AC6" s="223">
        <v>-1.149806140157385E-3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obj_00491#0003</v>
      </c>
      <c r="K7" s="51"/>
      <c r="L7" s="10" t="str">
        <f t="shared" si="1"/>
        <v>Dp</v>
      </c>
      <c r="M7" s="95" t="str">
        <f t="shared" si="2"/>
        <v>obj_00491#0003</v>
      </c>
      <c r="N7" s="149" t="str">
        <f>IFERROR(_xll.qlRateHelperQuoteName(M7,Trigger),"--")</f>
        <v>EUR1MD_SYNTH1M_Quote</v>
      </c>
      <c r="O7" s="99">
        <f>IFERROR(_xll.qlRateHelperQuoteValue($M7,Trigger),"--")</f>
        <v>-1.134E-3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42279</v>
      </c>
      <c r="T7" s="100">
        <f>IFERROR(_xll.qlRateHelperPillarDate(M7,Trigger),"--")</f>
        <v>42310</v>
      </c>
      <c r="V7" s="169" t="str">
        <f t="shared" si="3"/>
        <v>Sw</v>
      </c>
      <c r="W7" s="169" t="str">
        <v>obj_004a0</v>
      </c>
      <c r="X7" s="169" t="str">
        <f>IFERROR(_xll.qlRateHelperQuoteName(W7,Trigger),"")</f>
        <v>EUR2X1S_Quote</v>
      </c>
      <c r="Y7" s="223">
        <f>IFERROR(_xll.qlRateHelperRate(W7,Trigger),"")</f>
        <v>-1.1799999999999998E-3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42279</v>
      </c>
      <c r="AB7" s="170">
        <f>IFERROR(_xll.qlRateHelperPillarDate(W7,Trigger),"")</f>
        <v>42340</v>
      </c>
      <c r="AC7" s="223">
        <v>-1.1985828361007907E-3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obj_004a0#0003</v>
      </c>
      <c r="N8" s="148" t="str">
        <f>IFERROR(_xll.qlRateHelperQuoteName(M8,Trigger),"--")</f>
        <v>EUR2X1S_Quote</v>
      </c>
      <c r="O8" s="136">
        <f>IFERROR(_xll.qlRateHelperQuoteValue($M8,Trigger),"--")</f>
        <v>-1.1799999999999998E-3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42279</v>
      </c>
      <c r="T8" s="137">
        <f>IFERROR(_xll.qlRateHelperPillarDate(M8,Trigger),"--")</f>
        <v>42340</v>
      </c>
      <c r="V8" s="169" t="str">
        <f t="shared" si="3"/>
        <v>Sw</v>
      </c>
      <c r="W8" s="169" t="str">
        <v>obj_004d2</v>
      </c>
      <c r="X8" s="169" t="str">
        <f>IFERROR(_xll.qlRateHelperQuoteName(W8,Trigger),"")</f>
        <v>EUR3X1S_Quote</v>
      </c>
      <c r="Y8" s="223">
        <f>IFERROR(_xll.qlRateHelperRate(W8,Trigger),"")</f>
        <v>-1.1799999999999998E-3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42279</v>
      </c>
      <c r="AB8" s="170">
        <f>IFERROR(_xll.qlRateHelperPillarDate(W8,Trigger),"")</f>
        <v>42373</v>
      </c>
      <c r="AC8" s="223">
        <v>-1.1979356203747466E-3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obj_004d2#0003</v>
      </c>
      <c r="N9" s="149" t="str">
        <f>IFERROR(_xll.qlRateHelperQuoteName(M9,Trigger),"--")</f>
        <v>EUR3X1S_Quote</v>
      </c>
      <c r="O9" s="99">
        <f>IFERROR(_xll.qlRateHelperQuoteValue($M9,Trigger),"--")</f>
        <v>-1.1799999999999998E-3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42279</v>
      </c>
      <c r="T9" s="100">
        <f>IFERROR(_xll.qlRateHelperPillarDate(M9,Trigger),"--")</f>
        <v>42373</v>
      </c>
      <c r="V9" s="169" t="str">
        <f t="shared" si="3"/>
        <v>Sw</v>
      </c>
      <c r="W9" s="169" t="str">
        <v>obj_004bc</v>
      </c>
      <c r="X9" s="169" t="str">
        <f>IFERROR(_xll.qlRateHelperQuoteName(W9,Trigger),"")</f>
        <v>EUR4X1S_Quote</v>
      </c>
      <c r="Y9" s="223">
        <f>IFERROR(_xll.qlRateHelperRate(W9,Trigger),"")</f>
        <v>-1.2099999999999999E-3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42279</v>
      </c>
      <c r="AB9" s="170">
        <f>IFERROR(_xll.qlRateHelperPillarDate(W9,Trigger),"")</f>
        <v>42402</v>
      </c>
      <c r="AC9" s="223">
        <v>-1.2281259141017733E-3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obj_004a0#0003</v>
      </c>
      <c r="K10" s="51"/>
      <c r="L10" s="10" t="str">
        <f t="shared" si="5"/>
        <v>Sw</v>
      </c>
      <c r="M10" s="95" t="str">
        <f t="shared" si="6"/>
        <v>obj_004bc#0003</v>
      </c>
      <c r="N10" s="149" t="str">
        <f>IFERROR(_xll.qlRateHelperQuoteName(M10,Trigger),"--")</f>
        <v>EUR4X1S_Quote</v>
      </c>
      <c r="O10" s="99">
        <f>IFERROR(_xll.qlRateHelperQuoteValue($M10,Trigger),"--")</f>
        <v>-1.2099999999999999E-3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42279</v>
      </c>
      <c r="T10" s="100">
        <f>IFERROR(_xll.qlRateHelperPillarDate(M10,Trigger),"--")</f>
        <v>42402</v>
      </c>
      <c r="V10" s="169" t="str">
        <f t="shared" si="3"/>
        <v>Sw</v>
      </c>
      <c r="W10" s="169" t="str">
        <v>obj_004d4</v>
      </c>
      <c r="X10" s="169" t="str">
        <f>IFERROR(_xll.qlRateHelperQuoteName(W10,Trigger),"")</f>
        <v>EUR5X1S_Quote</v>
      </c>
      <c r="Y10" s="223">
        <f>IFERROR(_xll.qlRateHelperRate(W10,Trigger),"")</f>
        <v>-1.23E-3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42279</v>
      </c>
      <c r="AB10" s="170">
        <f>IFERROR(_xll.qlRateHelperPillarDate(W10,Trigger),"")</f>
        <v>42431</v>
      </c>
      <c r="AC10" s="223">
        <v>-1.2482990568060907E-3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obj_004d2#0003</v>
      </c>
      <c r="K11" s="51"/>
      <c r="L11" s="10" t="str">
        <f t="shared" si="5"/>
        <v>Sw</v>
      </c>
      <c r="M11" s="95" t="str">
        <f t="shared" si="6"/>
        <v>obj_004d4#0003</v>
      </c>
      <c r="N11" s="149" t="str">
        <f>IFERROR(_xll.qlRateHelperQuoteName(M11,Trigger),"--")</f>
        <v>EUR5X1S_Quote</v>
      </c>
      <c r="O11" s="99">
        <f>IFERROR(_xll.qlRateHelperQuoteValue($M11,Trigger),"--")</f>
        <v>-1.23E-3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42279</v>
      </c>
      <c r="T11" s="100">
        <f>IFERROR(_xll.qlRateHelperPillarDate(M11,Trigger),"--")</f>
        <v>42431</v>
      </c>
      <c r="V11" s="169" t="str">
        <f t="shared" si="3"/>
        <v>Sw</v>
      </c>
      <c r="W11" s="169" t="str">
        <v>obj_004a1</v>
      </c>
      <c r="X11" s="169" t="str">
        <f>IFERROR(_xll.qlRateHelperQuoteName(W11,Trigger),"")</f>
        <v>EUR6X1S_Quote</v>
      </c>
      <c r="Y11" s="223">
        <f>IFERROR(_xll.qlRateHelperRate(W11,Trigger),"")</f>
        <v>-1.24E-3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42279</v>
      </c>
      <c r="AB11" s="170">
        <f>IFERROR(_xll.qlRateHelperPillarDate(W11,Trigger),"")</f>
        <v>42464</v>
      </c>
      <c r="AC11" s="223">
        <v>-1.2583964518504854E-3</v>
      </c>
      <c r="AD11" s="81"/>
      <c r="AE11" s="166">
        <v>1</v>
      </c>
      <c r="AF11" s="167">
        <f>_xll.qlCalendarEndOfMonth(Calendar,Settlementdate,Trigger)</f>
        <v>42307</v>
      </c>
      <c r="AG11" s="166" t="str">
        <f t="shared" ref="AG11:AG23" si="9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0.99999800000000005</v>
      </c>
      <c r="AJ11" s="233">
        <f>-LN(AI11)/AH11</f>
        <v>2.4000023999389868E-4</v>
      </c>
      <c r="AK11" s="236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obj_004bc#0003</v>
      </c>
      <c r="K12" s="51" t="s">
        <v>36</v>
      </c>
      <c r="L12" s="10" t="str">
        <f t="shared" si="5"/>
        <v>Sw</v>
      </c>
      <c r="M12" s="95" t="str">
        <f t="shared" si="6"/>
        <v>obj_004a1#0003</v>
      </c>
      <c r="N12" s="149" t="str">
        <f>IFERROR(_xll.qlRateHelperQuoteName(M12,Trigger),"--")</f>
        <v>EUR6X1S_Quote</v>
      </c>
      <c r="O12" s="99">
        <f>IFERROR(_xll.qlRateHelperQuoteValue($M12,Trigger),"--")</f>
        <v>-1.24E-3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42279</v>
      </c>
      <c r="T12" s="100">
        <f>IFERROR(_xll.qlRateHelperPillarDate(M12,Trigger),"--")</f>
        <v>42464</v>
      </c>
      <c r="V12" s="169" t="str">
        <f t="shared" si="3"/>
        <v>Sw</v>
      </c>
      <c r="W12" s="169" t="str">
        <v>obj_004ab</v>
      </c>
      <c r="X12" s="169" t="str">
        <f>IFERROR(_xll.qlRateHelperQuoteName(W12,Trigger),"")</f>
        <v>EUR7X1S_Quote</v>
      </c>
      <c r="Y12" s="223">
        <f>IFERROR(_xll.qlRateHelperRate(W12,Trigger),"")</f>
        <v>-1.25E-3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42279</v>
      </c>
      <c r="AB12" s="170">
        <f>IFERROR(_xll.qlRateHelperPillarDate(W12,Trigger),"")</f>
        <v>42492</v>
      </c>
      <c r="AC12" s="223">
        <v>-1.2685415089762888E-3</v>
      </c>
      <c r="AD12" s="81"/>
      <c r="AE12" s="169">
        <v>2</v>
      </c>
      <c r="AF12" s="170">
        <f>_xll.qlCalendarEndOfMonth(Calendar,_xll.qlCalendarAdvance(Calendar,AF11,"1m","mf",TRUE),Trigger)</f>
        <v>42338</v>
      </c>
      <c r="AG12" s="169" t="str">
        <f t="shared" si="9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obj_004d4#0003</v>
      </c>
      <c r="K13" s="51"/>
      <c r="L13" s="10" t="str">
        <f t="shared" si="5"/>
        <v>Sw</v>
      </c>
      <c r="M13" s="95" t="str">
        <f t="shared" si="6"/>
        <v>obj_004ab#0003</v>
      </c>
      <c r="N13" s="149" t="str">
        <f>IFERROR(_xll.qlRateHelperQuoteName(M13,Trigger),"--")</f>
        <v>EUR7X1S_Quote</v>
      </c>
      <c r="O13" s="99">
        <f>IFERROR(_xll.qlRateHelperQuoteValue($M13,Trigger),"--")</f>
        <v>-1.25E-3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42279</v>
      </c>
      <c r="T13" s="100">
        <f>IFERROR(_xll.qlRateHelperPillarDate(M13,Trigger),"--")</f>
        <v>42492</v>
      </c>
      <c r="V13" s="169" t="str">
        <f t="shared" si="3"/>
        <v>Sw</v>
      </c>
      <c r="W13" s="169" t="str">
        <v>obj_004a6</v>
      </c>
      <c r="X13" s="169" t="str">
        <f>IFERROR(_xll.qlRateHelperQuoteName(W13,Trigger),"")</f>
        <v>EUR8X1S_Quote</v>
      </c>
      <c r="Y13" s="223">
        <f>IFERROR(_xll.qlRateHelperRate(W13,Trigger),"")</f>
        <v>-1.2800000000000001E-3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42279</v>
      </c>
      <c r="AB13" s="170">
        <f>IFERROR(_xll.qlRateHelperPillarDate(W13,Trigger),"")</f>
        <v>42523</v>
      </c>
      <c r="AC13" s="223">
        <v>-1.2989956555199546E-3</v>
      </c>
      <c r="AD13" s="81"/>
      <c r="AE13" s="169">
        <v>3</v>
      </c>
      <c r="AF13" s="170">
        <f>_xll.qlCalendarEndOfMonth(Calendar,_xll.qlCalendarAdvance(Calendar,AF12,"1m","mf",TRUE),Trigger)</f>
        <v>42369</v>
      </c>
      <c r="AG13" s="169" t="str">
        <f t="shared" si="9"/>
        <v>EURJump3_SYNTHON_Quote</v>
      </c>
      <c r="AH13" s="231">
        <f>_xll.qlDayCounterYearFraction("actual/360",AF13,_xll.qlCalendarAdvance(Calendar,AF13,"1D",,,Trigger))</f>
        <v>1.1111111111111112E-2</v>
      </c>
      <c r="AI13" s="171">
        <f>IF(_xll.qlQuoteIsValid(AG13,Trigger),_xll.qlQuoteValue(AG13,Trigger),1)</f>
        <v>0.99999439999999995</v>
      </c>
      <c r="AJ13" s="234">
        <f t="shared" si="10"/>
        <v>5.0400141120976938E-4</v>
      </c>
      <c r="AK13" s="237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obj_004a1#0003</v>
      </c>
      <c r="K14" s="51"/>
      <c r="L14" s="10" t="str">
        <f t="shared" si="5"/>
        <v>Sw</v>
      </c>
      <c r="M14" s="95" t="str">
        <f t="shared" si="6"/>
        <v>obj_004a6#0003</v>
      </c>
      <c r="N14" s="149" t="str">
        <f>IFERROR(_xll.qlRateHelperQuoteName(M14,Trigger),"--")</f>
        <v>EUR8X1S_Quote</v>
      </c>
      <c r="O14" s="99">
        <f>IFERROR(_xll.qlRateHelperQuoteValue($M14,Trigger),"--")</f>
        <v>-1.2800000000000001E-3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42279</v>
      </c>
      <c r="T14" s="100">
        <f>IFERROR(_xll.qlRateHelperPillarDate(M14,Trigger),"--")</f>
        <v>42523</v>
      </c>
      <c r="V14" s="169" t="str">
        <f t="shared" si="3"/>
        <v>Sw</v>
      </c>
      <c r="W14" s="169" t="str">
        <v>obj_004a7</v>
      </c>
      <c r="X14" s="169" t="str">
        <f>IFERROR(_xll.qlRateHelperQuoteName(W14,Trigger),"")</f>
        <v>EUR9X1S_Quote</v>
      </c>
      <c r="Y14" s="223">
        <f>IFERROR(_xll.qlRateHelperRate(W14,Trigger),"")</f>
        <v>-1.31E-3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42279</v>
      </c>
      <c r="AB14" s="170">
        <f>IFERROR(_xll.qlRateHelperPillarDate(W14,Trigger),"")</f>
        <v>42555</v>
      </c>
      <c r="AC14" s="223">
        <v>-1.3294773064525486E-3</v>
      </c>
      <c r="AD14" s="81"/>
      <c r="AE14" s="169">
        <v>4</v>
      </c>
      <c r="AF14" s="170">
        <f>_xll.qlCalendarEndOfMonth(Calendar,_xll.qlCalendarAdvance(Calendar,AF13,"1m","mf",TRUE),Trigger)</f>
        <v>42398</v>
      </c>
      <c r="AG14" s="169" t="str">
        <f t="shared" si="9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10"/>
        <v>0</v>
      </c>
      <c r="AK14" s="237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obj_004ab#0003</v>
      </c>
      <c r="K15" s="51"/>
      <c r="L15" s="10" t="str">
        <f t="shared" si="5"/>
        <v>Sw</v>
      </c>
      <c r="M15" s="95" t="str">
        <f t="shared" si="6"/>
        <v>obj_004a7#0003</v>
      </c>
      <c r="N15" s="149" t="str">
        <f>IFERROR(_xll.qlRateHelperQuoteName(M15,Trigger),"--")</f>
        <v>EUR9X1S_Quote</v>
      </c>
      <c r="O15" s="99">
        <f>IFERROR(_xll.qlRateHelperQuoteValue($M15,Trigger),"--")</f>
        <v>-1.31E-3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42279</v>
      </c>
      <c r="T15" s="100">
        <f>IFERROR(_xll.qlRateHelperPillarDate(M15,Trigger),"--")</f>
        <v>42555</v>
      </c>
      <c r="V15" s="169" t="str">
        <f t="shared" si="3"/>
        <v>Sw</v>
      </c>
      <c r="W15" s="169" t="str">
        <v>obj_0049c</v>
      </c>
      <c r="X15" s="169" t="str">
        <f>IFERROR(_xll.qlRateHelperQuoteName(W15,Trigger),"")</f>
        <v>EUR10X1S_Quote</v>
      </c>
      <c r="Y15" s="223">
        <f>IFERROR(_xll.qlRateHelperRate(W15,Trigger),"")</f>
        <v>-1.33E-3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42279</v>
      </c>
      <c r="AB15" s="170">
        <f>IFERROR(_xll.qlRateHelperPillarDate(W15,Trigger),"")</f>
        <v>42584</v>
      </c>
      <c r="AC15" s="223">
        <v>-1.349829742322376E-3</v>
      </c>
      <c r="AD15" s="81"/>
      <c r="AE15" s="169">
        <v>5</v>
      </c>
      <c r="AF15" s="170">
        <f>_xll.qlCalendarEndOfMonth(Calendar,_xll.qlCalendarAdvance(Calendar,AF14,"1m","mf",TRUE),Trigger)</f>
        <v>42429</v>
      </c>
      <c r="AG15" s="169" t="str">
        <f t="shared" si="9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10"/>
        <v>0</v>
      </c>
      <c r="AK15" s="237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obj_004a6#0003</v>
      </c>
      <c r="K16" s="51"/>
      <c r="L16" s="10" t="str">
        <f t="shared" si="5"/>
        <v>Sw</v>
      </c>
      <c r="M16" s="95" t="str">
        <f t="shared" si="6"/>
        <v>obj_0049c#0003</v>
      </c>
      <c r="N16" s="149" t="str">
        <f>IFERROR(_xll.qlRateHelperQuoteName(M16,Trigger),"--")</f>
        <v>EUR10X1S_Quote</v>
      </c>
      <c r="O16" s="99">
        <f>IFERROR(_xll.qlRateHelperQuoteValue($M16,Trigger),"--")</f>
        <v>-1.33E-3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42279</v>
      </c>
      <c r="T16" s="100">
        <f>IFERROR(_xll.qlRateHelperPillarDate(M16,Trigger),"--")</f>
        <v>42584</v>
      </c>
      <c r="V16" s="169" t="str">
        <f t="shared" si="3"/>
        <v>Sw</v>
      </c>
      <c r="W16" s="169" t="str">
        <v>obj_004d5</v>
      </c>
      <c r="X16" s="169" t="str">
        <f>IFERROR(_xll.qlRateHelperQuoteName(W16,Trigger),"")</f>
        <v>EUR11X1S_Quote</v>
      </c>
      <c r="Y16" s="223">
        <f>IFERROR(_xll.qlRateHelperRate(W16,Trigger),"")</f>
        <v>-1.3500000000000001E-3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42279</v>
      </c>
      <c r="AB16" s="170">
        <f>IFERROR(_xll.qlRateHelperPillarDate(W16,Trigger),"")</f>
        <v>42615</v>
      </c>
      <c r="AC16" s="223">
        <v>-1.370198173210645E-3</v>
      </c>
      <c r="AD16" s="81"/>
      <c r="AE16" s="169">
        <v>6</v>
      </c>
      <c r="AF16" s="170">
        <f>_xll.qlCalendarEndOfMonth(Calendar,_xll.qlCalendarAdvance(Calendar,AF15,"1m","mf",TRUE),Trigger)</f>
        <v>42460</v>
      </c>
      <c r="AG16" s="169" t="str">
        <f t="shared" si="9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0"/>
        <v>0</v>
      </c>
      <c r="AK16" s="237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obj_004a7#0003</v>
      </c>
      <c r="K17" s="51"/>
      <c r="L17" s="10" t="str">
        <f t="shared" si="5"/>
        <v>Sw</v>
      </c>
      <c r="M17" s="95" t="str">
        <f t="shared" si="6"/>
        <v>obj_004d5#0003</v>
      </c>
      <c r="N17" s="149" t="str">
        <f>IFERROR(_xll.qlRateHelperQuoteName(M17,Trigger),"--")</f>
        <v>EUR11X1S_Quote</v>
      </c>
      <c r="O17" s="99">
        <f>IFERROR(_xll.qlRateHelperQuoteValue($M17,Trigger),"--")</f>
        <v>-1.3500000000000001E-3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42279</v>
      </c>
      <c r="T17" s="100">
        <f>IFERROR(_xll.qlRateHelperPillarDate(M17,Trigger),"--")</f>
        <v>42615</v>
      </c>
      <c r="V17" s="169" t="str">
        <f t="shared" si="3"/>
        <v>Sw</v>
      </c>
      <c r="W17" s="169" t="str">
        <v>obj_004c1</v>
      </c>
      <c r="X17" s="169" t="str">
        <f>IFERROR(_xll.qlRateHelperQuoteName(W17,Trigger),"")</f>
        <v>EUR12X1S_Quote</v>
      </c>
      <c r="Y17" s="223">
        <f>IFERROR(_xll.qlRateHelperRate(W17,Trigger),"")</f>
        <v>-1.3600000000000001E-3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42279</v>
      </c>
      <c r="AB17" s="170">
        <f>IFERROR(_xll.qlRateHelperPillarDate(W17,Trigger),"")</f>
        <v>42646</v>
      </c>
      <c r="AC17" s="223">
        <v>-1.3804370191306009E-3</v>
      </c>
      <c r="AD17" s="81"/>
      <c r="AE17" s="169">
        <v>7</v>
      </c>
      <c r="AF17" s="170">
        <f>_xll.qlCalendarEndOfMonth(Calendar,_xll.qlCalendarAdvance(Calendar,AF16,"1m","mf",TRUE),Trigger)</f>
        <v>42489</v>
      </c>
      <c r="AG17" s="169" t="str">
        <f t="shared" si="9"/>
        <v>EURJump7_SYNTHON_Quote</v>
      </c>
      <c r="AH17" s="231">
        <f>_xll.qlDayCounterYearFraction("actual/360",AF17,_xll.qlCalendarAdvance(Calendar,AF17,"1D",,,Trigger))</f>
        <v>8.3333333333333332E-3</v>
      </c>
      <c r="AI17" s="171">
        <f>IF(_xll.qlQuoteIsValid(AG17,Trigger),_xll.qlQuoteValue(AG17,Trigger),1)</f>
        <v>1</v>
      </c>
      <c r="AJ17" s="234">
        <f t="shared" si="10"/>
        <v>0</v>
      </c>
      <c r="AK17" s="237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obj_0049c#0003</v>
      </c>
      <c r="K18" s="51"/>
      <c r="L18" s="11" t="str">
        <f t="shared" si="5"/>
        <v>Sw</v>
      </c>
      <c r="M18" s="96" t="str">
        <f t="shared" si="6"/>
        <v>obj_004c1#0003</v>
      </c>
      <c r="N18" s="150" t="str">
        <f>IFERROR(_xll.qlRateHelperQuoteName(M18,Trigger),"--")</f>
        <v>EUR12X1S_Quote</v>
      </c>
      <c r="O18" s="102">
        <f>IFERROR(_xll.qlRateHelperQuoteValue($M18,Trigger),"--")</f>
        <v>-1.3600000000000001E-3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42279</v>
      </c>
      <c r="T18" s="103">
        <f>IFERROR(_xll.qlRateHelperPillarDate(M18,Trigger),"--")</f>
        <v>42646</v>
      </c>
      <c r="V18" s="169" t="str">
        <f t="shared" si="3"/>
        <v>Sw</v>
      </c>
      <c r="W18" s="169" t="str">
        <v>obj_0049f</v>
      </c>
      <c r="X18" s="169" t="str">
        <f>IFERROR(_xll.qlRateHelperQuoteName(W18,Trigger),"")</f>
        <v>EURAB1E2Y_Quote</v>
      </c>
      <c r="Y18" s="223">
        <f>IFERROR(_xll.qlRateHelperRate(W18,Trigger),"")</f>
        <v>-1.2900000000000001E-3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42279</v>
      </c>
      <c r="AB18" s="170">
        <f>IFERROR(_xll.qlRateHelperPillarDate(W18,Trigger),"")</f>
        <v>43010</v>
      </c>
      <c r="AC18" s="223">
        <v>-1.2896054310876067E-3</v>
      </c>
      <c r="AD18" s="81"/>
      <c r="AE18" s="169">
        <v>8</v>
      </c>
      <c r="AF18" s="170">
        <f>_xll.qlCalendarEndOfMonth(Calendar,_xll.qlCalendarAdvance(Calendar,AF17,"1m","mf",TRUE),Trigger)</f>
        <v>42521</v>
      </c>
      <c r="AG18" s="169" t="str">
        <f t="shared" si="9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10"/>
        <v>0</v>
      </c>
      <c r="AK18" s="237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obj_004d5#0003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obj_004c7</v>
      </c>
      <c r="X19" s="169" t="str">
        <f>IFERROR(_xll.qlRateHelperQuoteName(W19,Trigger),"")</f>
        <v>EURAB1E3Y_Quote</v>
      </c>
      <c r="Y19" s="223">
        <f>IFERROR(_xll.qlRateHelperRate(W19,Trigger),"")</f>
        <v>-7.3000000000000007E-4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42279</v>
      </c>
      <c r="AB19" s="170">
        <f>IFERROR(_xll.qlRateHelperPillarDate(W19,Trigger),"")</f>
        <v>43375</v>
      </c>
      <c r="AC19" s="223">
        <v>-7.3064000323571016E-4</v>
      </c>
      <c r="AD19" s="81"/>
      <c r="AE19" s="169">
        <v>9</v>
      </c>
      <c r="AF19" s="170">
        <f>_xll.qlCalendarEndOfMonth(Calendar,_xll.qlCalendarAdvance(Calendar,AF18,"1m","mf",TRUE),Trigger)</f>
        <v>42551</v>
      </c>
      <c r="AG19" s="169" t="str">
        <f t="shared" si="9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0"/>
        <v>0</v>
      </c>
      <c r="AK19" s="237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obj_004c1#0003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obj_0049b</v>
      </c>
      <c r="X20" s="169" t="str">
        <f>IFERROR(_xll.qlRateHelperQuoteName(W20,Trigger),"")</f>
        <v>EURAB1E4Y_Quote</v>
      </c>
      <c r="Y20" s="223">
        <f>IFERROR(_xll.qlRateHelperRate(W20,Trigger),"")</f>
        <v>2.0999999999999998E-4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42279</v>
      </c>
      <c r="AB20" s="170">
        <f>IFERROR(_xll.qlRateHelperPillarDate(W20,Trigger),"")</f>
        <v>43740</v>
      </c>
      <c r="AC20" s="223">
        <v>2.0917668576035233E-4</v>
      </c>
      <c r="AD20" s="81"/>
      <c r="AE20" s="169">
        <v>10</v>
      </c>
      <c r="AF20" s="170">
        <f>_xll.qlCalendarEndOfMonth(Calendar,_xll.qlCalendarAdvance(Calendar,AF19,"1m","mf",TRUE),Trigger)</f>
        <v>42580</v>
      </c>
      <c r="AG20" s="169" t="str">
        <f t="shared" si="9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0"/>
        <v>0</v>
      </c>
      <c r="AK20" s="237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obj_004d6</v>
      </c>
      <c r="X21" s="169" t="str">
        <f>IFERROR(_xll.qlRateHelperQuoteName(W21,Trigger),"")</f>
        <v>EURAB1E5Y_Quote</v>
      </c>
      <c r="Y21" s="223">
        <f>IFERROR(_xll.qlRateHelperRate(W21,Trigger),"")</f>
        <v>1.3600000000000001E-3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42279</v>
      </c>
      <c r="AB21" s="170">
        <f>IFERROR(_xll.qlRateHelperPillarDate(W21,Trigger),"")</f>
        <v>44106</v>
      </c>
      <c r="AC21" s="223">
        <v>1.3608579778197809E-3</v>
      </c>
      <c r="AD21" s="81"/>
      <c r="AE21" s="169">
        <v>11</v>
      </c>
      <c r="AF21" s="170">
        <f>_xll.qlCalendarEndOfMonth(Calendar,_xll.qlCalendarAdvance(Calendar,AF20,"1m","mf",TRUE),Trigger)</f>
        <v>42613</v>
      </c>
      <c r="AG21" s="169" t="str">
        <f t="shared" si="9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0"/>
        <v>0</v>
      </c>
      <c r="AK21" s="237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obj_004a8</v>
      </c>
      <c r="X22" s="169" t="str">
        <f>IFERROR(_xll.qlRateHelperQuoteName(W22,Trigger),"")</f>
        <v>EURAB1E6Y_Quote</v>
      </c>
      <c r="Y22" s="223">
        <f>IFERROR(_xll.qlRateHelperRate(W22,Trigger),"")</f>
        <v>2.6700000000000001E-3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42279</v>
      </c>
      <c r="AB22" s="170">
        <f>IFERROR(_xll.qlRateHelperPillarDate(W22,Trigger),"")</f>
        <v>44473</v>
      </c>
      <c r="AC22" s="223">
        <v>2.6782086975797002E-3</v>
      </c>
      <c r="AD22" s="81"/>
      <c r="AE22" s="169">
        <v>12</v>
      </c>
      <c r="AF22" s="170">
        <f>_xll.qlCalendarEndOfMonth(Calendar,_xll.qlCalendarAdvance(Calendar,AF21,"1m","mf",TRUE),Trigger)</f>
        <v>42643</v>
      </c>
      <c r="AG22" s="169" t="str">
        <f t="shared" si="9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10"/>
        <v>0</v>
      </c>
      <c r="AK22" s="237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obj_0049f#0003</v>
      </c>
      <c r="N23" s="149" t="str">
        <f>IFERROR(_xll.qlRateHelperQuoteName(M23,Trigger),"--")</f>
        <v>EURAB1E2Y_Quote</v>
      </c>
      <c r="O23" s="99">
        <f>IFERROR(_xll.qlRateHelperQuoteValue($M23,Trigger),"--")</f>
        <v>-1.2900000000000001E-3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42279</v>
      </c>
      <c r="T23" s="100">
        <f>IFERROR(_xll.qlRateHelperPillarDate(M23,Trigger),"--")</f>
        <v>43010</v>
      </c>
      <c r="V23" s="169" t="str">
        <f t="shared" si="3"/>
        <v>Sw</v>
      </c>
      <c r="W23" s="169" t="str">
        <v>obj_004bf</v>
      </c>
      <c r="X23" s="169" t="str">
        <f>IFERROR(_xll.qlRateHelperQuoteName(W23,Trigger),"")</f>
        <v>EURAB1E7Y_Quote</v>
      </c>
      <c r="Y23" s="223">
        <f>IFERROR(_xll.qlRateHelperRate(W23,Trigger),"")</f>
        <v>4.0100000000000005E-3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42279</v>
      </c>
      <c r="AB23" s="170">
        <f>IFERROR(_xll.qlRateHelperPillarDate(W23,Trigger),"")</f>
        <v>44837</v>
      </c>
      <c r="AC23" s="223">
        <v>4.0331474760480299E-3</v>
      </c>
      <c r="AD23" s="81"/>
      <c r="AE23" s="172">
        <v>13</v>
      </c>
      <c r="AF23" s="173">
        <f>_xll.qlCalendarAdjust(Calendar,DATE(YEAR(AF11)+1,12,31),"preceding",Trigger)</f>
        <v>42734</v>
      </c>
      <c r="AG23" s="172" t="str">
        <f t="shared" si="9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0"/>
        <v>8.0400269341516617E-4</v>
      </c>
      <c r="AK23" s="238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obj_004c7#0003</v>
      </c>
      <c r="N24" s="149" t="str">
        <f>IFERROR(_xll.qlRateHelperQuoteName(M24,Trigger),"--")</f>
        <v>EURAB1E3Y_Quote</v>
      </c>
      <c r="O24" s="99">
        <f>IFERROR(_xll.qlRateHelperQuoteValue($M24,Trigger),"--")</f>
        <v>-7.3000000000000007E-4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42279</v>
      </c>
      <c r="T24" s="100">
        <f>IFERROR(_xll.qlRateHelperPillarDate(M24,Trigger),"--")</f>
        <v>43375</v>
      </c>
      <c r="V24" s="169" t="str">
        <f t="shared" si="3"/>
        <v>Sw</v>
      </c>
      <c r="W24" s="169" t="str">
        <v>obj_004a9</v>
      </c>
      <c r="X24" s="169" t="str">
        <f>IFERROR(_xll.qlRateHelperQuoteName(W24,Trigger),"")</f>
        <v>EURAB1E8Y_Quote</v>
      </c>
      <c r="Y24" s="223">
        <f>IFERROR(_xll.qlRateHelperRate(W24,Trigger),"")</f>
        <v>5.3100000000000005E-3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42279</v>
      </c>
      <c r="AB24" s="170">
        <f>IFERROR(_xll.qlRateHelperPillarDate(W24,Trigger),"")</f>
        <v>45201</v>
      </c>
      <c r="AC24" s="223">
        <v>5.3562342348125527E-3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obj_0049b#0003</v>
      </c>
      <c r="N25" s="149" t="str">
        <f>IFERROR(_xll.qlRateHelperQuoteName(M25,Trigger),"--")</f>
        <v>EURAB1E4Y_Quote</v>
      </c>
      <c r="O25" s="99">
        <f>IFERROR(_xll.qlRateHelperQuoteValue($M25,Trigger),"--")</f>
        <v>2.0999999999999998E-4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42279</v>
      </c>
      <c r="T25" s="100">
        <f>IFERROR(_xll.qlRateHelperPillarDate(M25,Trigger),"--")</f>
        <v>43740</v>
      </c>
      <c r="V25" s="169" t="str">
        <f t="shared" si="3"/>
        <v>Sw</v>
      </c>
      <c r="W25" s="169" t="str">
        <v>obj_004ac</v>
      </c>
      <c r="X25" s="169" t="str">
        <f>IFERROR(_xll.qlRateHelperQuoteName(W25,Trigger),"")</f>
        <v>EURAB1E9Y_Quote</v>
      </c>
      <c r="Y25" s="223">
        <f>IFERROR(_xll.qlRateHelperRate(W25,Trigger),"")</f>
        <v>6.5399999999999989E-3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42279</v>
      </c>
      <c r="AB25" s="170">
        <f>IFERROR(_xll.qlRateHelperPillarDate(W25,Trigger),"")</f>
        <v>45567</v>
      </c>
      <c r="AC25" s="223">
        <v>6.6151752245797524E-3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obj_004d6#0003</v>
      </c>
      <c r="N26" s="149" t="str">
        <f>IFERROR(_xll.qlRateHelperQuoteName(M26,Trigger),"--")</f>
        <v>EURAB1E5Y_Quote</v>
      </c>
      <c r="O26" s="99">
        <f>IFERROR(_xll.qlRateHelperQuoteValue($M26,Trigger),"--")</f>
        <v>1.3600000000000001E-3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42279</v>
      </c>
      <c r="T26" s="100">
        <f>IFERROR(_xll.qlRateHelperPillarDate(M26,Trigger),"--")</f>
        <v>44106</v>
      </c>
      <c r="V26" s="169" t="str">
        <f t="shared" si="3"/>
        <v>Sw</v>
      </c>
      <c r="W26" s="169" t="str">
        <v>obj_004b2</v>
      </c>
      <c r="X26" s="169" t="str">
        <f>IFERROR(_xll.qlRateHelperQuoteName(W26,Trigger),"")</f>
        <v>EURAB1E10Y_Quote</v>
      </c>
      <c r="Y26" s="223">
        <f>IFERROR(_xll.qlRateHelperRate(W26,Trigger),"")</f>
        <v>7.6300000000000005E-3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42279</v>
      </c>
      <c r="AB26" s="170">
        <f>IFERROR(_xll.qlRateHelperPillarDate(W26,Trigger),"")</f>
        <v>45932</v>
      </c>
      <c r="AC26" s="223">
        <v>7.7404919434469208E-3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obj_0049f#0003</v>
      </c>
      <c r="K27" s="51"/>
      <c r="L27" s="10" t="str">
        <f t="shared" si="12"/>
        <v>Sw</v>
      </c>
      <c r="M27" s="95" t="str">
        <f t="shared" si="13"/>
        <v>obj_004a8#0003</v>
      </c>
      <c r="N27" s="149" t="str">
        <f>IFERROR(_xll.qlRateHelperQuoteName(M27,Trigger),"--")</f>
        <v>EURAB1E6Y_Quote</v>
      </c>
      <c r="O27" s="99">
        <f>IFERROR(_xll.qlRateHelperQuoteValue($M27,Trigger),"--")</f>
        <v>2.6700000000000001E-3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42279</v>
      </c>
      <c r="T27" s="100">
        <f>IFERROR(_xll.qlRateHelperPillarDate(M27,Trigger),"--")</f>
        <v>44473</v>
      </c>
      <c r="V27" s="169" t="str">
        <f t="shared" si="3"/>
        <v>Sw</v>
      </c>
      <c r="W27" s="169" t="str">
        <v>obj_00496</v>
      </c>
      <c r="X27" s="169" t="str">
        <f>IFERROR(_xll.qlRateHelperQuoteName(W27,Trigger),"")</f>
        <v>EURAB1E12Y_Quote</v>
      </c>
      <c r="Y27" s="223">
        <f>IFERROR(_xll.qlRateHelperRate(W27,Trigger),"")</f>
        <v>9.5300000000000003E-3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42279</v>
      </c>
      <c r="AB27" s="170">
        <f>IFERROR(_xll.qlRateHelperPillarDate(W27,Trigger),"")</f>
        <v>46664</v>
      </c>
      <c r="AC27" s="223">
        <v>9.7245820438764518E-3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obj_004c7#0003</v>
      </c>
      <c r="K28" s="51"/>
      <c r="L28" s="10" t="str">
        <f t="shared" si="12"/>
        <v>Sw</v>
      </c>
      <c r="M28" s="95" t="str">
        <f t="shared" si="13"/>
        <v>obj_004bf#0003</v>
      </c>
      <c r="N28" s="149" t="str">
        <f>IFERROR(_xll.qlRateHelperQuoteName(M28,Trigger),"--")</f>
        <v>EURAB1E7Y_Quote</v>
      </c>
      <c r="O28" s="99">
        <f>IFERROR(_xll.qlRateHelperQuoteValue($M28,Trigger),"--")</f>
        <v>4.0100000000000005E-3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42279</v>
      </c>
      <c r="T28" s="100">
        <f>IFERROR(_xll.qlRateHelperPillarDate(M28,Trigger),"--")</f>
        <v>44837</v>
      </c>
      <c r="V28" s="169" t="str">
        <f t="shared" si="3"/>
        <v>Sw</v>
      </c>
      <c r="W28" s="169" t="str">
        <v>obj_004b1</v>
      </c>
      <c r="X28" s="169" t="str">
        <f>IFERROR(_xll.qlRateHelperQuoteName(W28,Trigger),"")</f>
        <v>EURAB1E15Y_Quote</v>
      </c>
      <c r="Y28" s="223">
        <f>IFERROR(_xll.qlRateHelperRate(W28,Trigger),"")</f>
        <v>1.1600000000000001E-2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42279</v>
      </c>
      <c r="AB28" s="170">
        <f>IFERROR(_xll.qlRateHelperPillarDate(W28,Trigger),"")</f>
        <v>47758</v>
      </c>
      <c r="AC28" s="223">
        <v>1.1918946525593893E-2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obj_0049b#0003</v>
      </c>
      <c r="K29" s="51"/>
      <c r="L29" s="10" t="str">
        <f t="shared" si="12"/>
        <v>Sw</v>
      </c>
      <c r="M29" s="95" t="str">
        <f t="shared" si="13"/>
        <v>obj_004a9#0003</v>
      </c>
      <c r="N29" s="149" t="str">
        <f>IFERROR(_xll.qlRateHelperQuoteName(M29,Trigger),"--")</f>
        <v>EURAB1E8Y_Quote</v>
      </c>
      <c r="O29" s="99">
        <f>IFERROR(_xll.qlRateHelperQuoteValue($M29,Trigger),"--")</f>
        <v>5.3100000000000005E-3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42279</v>
      </c>
      <c r="T29" s="100">
        <f>IFERROR(_xll.qlRateHelperPillarDate(M29,Trigger),"--")</f>
        <v>45201</v>
      </c>
      <c r="V29" s="169" t="str">
        <f t="shared" si="3"/>
        <v>Sw</v>
      </c>
      <c r="W29" s="169" t="str">
        <v>obj_0049d</v>
      </c>
      <c r="X29" s="169" t="str">
        <f>IFERROR(_xll.qlRateHelperQuoteName(W29,Trigger),"")</f>
        <v>EURAB1E20Y_Quote</v>
      </c>
      <c r="Y29" s="223">
        <f>IFERROR(_xll.qlRateHelperRate(W29,Trigger),"")</f>
        <v>1.3389999999999999E-2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42279</v>
      </c>
      <c r="AB29" s="170">
        <f>IFERROR(_xll.qlRateHelperPillarDate(W29,Trigger),"")</f>
        <v>49584</v>
      </c>
      <c r="AC29" s="223">
        <v>1.3830942536894172E-2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obj_004d6#0003</v>
      </c>
      <c r="K30" s="51"/>
      <c r="L30" s="10" t="str">
        <f t="shared" si="12"/>
        <v>Sw</v>
      </c>
      <c r="M30" s="95" t="str">
        <f t="shared" si="13"/>
        <v>obj_004ac#0003</v>
      </c>
      <c r="N30" s="149" t="str">
        <f>IFERROR(_xll.qlRateHelperQuoteName(M30,Trigger),"--")</f>
        <v>EURAB1E9Y_Quote</v>
      </c>
      <c r="O30" s="99">
        <f>IFERROR(_xll.qlRateHelperQuoteValue($M30,Trigger),"--")</f>
        <v>6.5399999999999989E-3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42279</v>
      </c>
      <c r="T30" s="100">
        <f>IFERROR(_xll.qlRateHelperPillarDate(M30,Trigger),"--")</f>
        <v>45567</v>
      </c>
      <c r="V30" s="169" t="str">
        <f t="shared" si="3"/>
        <v>Sw</v>
      </c>
      <c r="W30" s="169" t="str">
        <v>obj_004d8</v>
      </c>
      <c r="X30" s="169" t="str">
        <f>IFERROR(_xll.qlRateHelperQuoteName(W30,Trigger),"")</f>
        <v>EURAB1E25Y_Quote</v>
      </c>
      <c r="Y30" s="223">
        <f>IFERROR(_xll.qlRateHelperRate(W30,Trigger),"")</f>
        <v>1.391E-2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42279</v>
      </c>
      <c r="AB30" s="170">
        <f>IFERROR(_xll.qlRateHelperPillarDate(W30,Trigger),"")</f>
        <v>51411</v>
      </c>
      <c r="AC30" s="223">
        <v>1.4332282436369267E-2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obj_004a8#0003</v>
      </c>
      <c r="K31" s="51"/>
      <c r="L31" s="10" t="str">
        <f t="shared" si="12"/>
        <v>Sw</v>
      </c>
      <c r="M31" s="95" t="str">
        <f t="shared" si="13"/>
        <v>obj_004b2#0003</v>
      </c>
      <c r="N31" s="149" t="str">
        <f>IFERROR(_xll.qlRateHelperQuoteName(M31,Trigger),"--")</f>
        <v>EURAB1E10Y_Quote</v>
      </c>
      <c r="O31" s="99">
        <f>IFERROR(_xll.qlRateHelperQuoteValue($M31,Trigger),"--")</f>
        <v>7.6300000000000005E-3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42279</v>
      </c>
      <c r="T31" s="100">
        <f>IFERROR(_xll.qlRateHelperPillarDate(M31,Trigger),"--")</f>
        <v>45932</v>
      </c>
      <c r="V31" s="169" t="str">
        <f t="shared" si="3"/>
        <v>Sw</v>
      </c>
      <c r="W31" s="169" t="str">
        <v>obj_004c5</v>
      </c>
      <c r="X31" s="169" t="str">
        <f>IFERROR(_xll.qlRateHelperQuoteName(W31,Trigger),"")</f>
        <v>EURAB1E30Y_Quote</v>
      </c>
      <c r="Y31" s="223">
        <f>IFERROR(_xll.qlRateHelperRate(W31,Trigger),"")</f>
        <v>1.4060000000000001E-2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42279</v>
      </c>
      <c r="AB31" s="170">
        <f>IFERROR(_xll.qlRateHelperPillarDate(W31,Trigger),"")</f>
        <v>53237</v>
      </c>
      <c r="AC31" s="223">
        <v>1.4428504528788225E-2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obj_004bf#0003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obj_004a3</v>
      </c>
      <c r="X32" s="169" t="str">
        <f>IFERROR(_xll.qlRateHelperQuoteName(W32,Trigger),"")</f>
        <v>EURAB1E40Y_Quote</v>
      </c>
      <c r="Y32" s="223">
        <f>IFERROR(_xll.qlRateHelperRate(W32,Trigger),"")</f>
        <v>1.4260000000000002E-2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42279</v>
      </c>
      <c r="AB32" s="170">
        <f>IFERROR(_xll.qlRateHelperPillarDate(W32,Trigger),"")</f>
        <v>56891</v>
      </c>
      <c r="AC32" s="223">
        <v>1.4560980563039902E-2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obj_004a9#0003</v>
      </c>
      <c r="K33" s="51"/>
      <c r="L33" s="10" t="str">
        <f t="shared" si="12"/>
        <v>Sw</v>
      </c>
      <c r="M33" s="95" t="str">
        <f t="shared" si="13"/>
        <v>obj_00496#0003</v>
      </c>
      <c r="N33" s="149" t="str">
        <f>IFERROR(_xll.qlRateHelperQuoteName(M33,Trigger),"--")</f>
        <v>EURAB1E12Y_Quote</v>
      </c>
      <c r="O33" s="99">
        <f>IFERROR(_xll.qlRateHelperQuoteValue($M33,Trigger),"--")</f>
        <v>9.5300000000000003E-3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42279</v>
      </c>
      <c r="T33" s="100">
        <f>IFERROR(_xll.qlRateHelperPillarDate(M33,Trigger),"--")</f>
        <v>46664</v>
      </c>
      <c r="V33" s="169" t="str">
        <f t="shared" si="3"/>
        <v>Sw</v>
      </c>
      <c r="W33" s="169" t="str">
        <v>obj_004b0</v>
      </c>
      <c r="X33" s="169" t="str">
        <f>IFERROR(_xll.qlRateHelperQuoteName(W33,Trigger),"")</f>
        <v>EURAB1E50Y_Quote</v>
      </c>
      <c r="Y33" s="223">
        <f>IFERROR(_xll.qlRateHelperRate(W33,Trigger),"")</f>
        <v>1.3900000000000001E-2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42279</v>
      </c>
      <c r="AB33" s="170">
        <f>IFERROR(_xll.qlRateHelperPillarDate(W33,Trigger),"")</f>
        <v>60542</v>
      </c>
      <c r="AC33" s="223">
        <v>1.398323679663831E-2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obj_004ac#0003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obj_00497</v>
      </c>
      <c r="X34" s="169" t="str">
        <f>IFERROR(_xll.qlRateHelperQuoteName(W34,Trigger),"")</f>
        <v>EURAB1E60Y_Quote</v>
      </c>
      <c r="Y34" s="223">
        <f>IFERROR(_xll.qlRateHelperRate(W34,Trigger),"")</f>
        <v>1.3820000000000001E-2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42279</v>
      </c>
      <c r="AB34" s="170">
        <f>IFERROR(_xll.qlRateHelperPillarDate(W34,Trigger),"")</f>
        <v>64194</v>
      </c>
      <c r="AC34" s="223">
        <v>1.3839864371453219E-2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obj_004b2#0003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obj_004b1#0003</v>
      </c>
      <c r="N36" s="149" t="str">
        <f>IFERROR(_xll.qlRateHelperQuoteName(M36,Trigger),"--")</f>
        <v>EURAB1E15Y_Quote</v>
      </c>
      <c r="O36" s="99">
        <f>IFERROR(_xll.qlRateHelperQuoteValue($M36,Trigger),"--")</f>
        <v>1.1600000000000001E-2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42279</v>
      </c>
      <c r="T36" s="100">
        <f>IFERROR(_xll.qlRateHelperPillarDate(M36,Trigger),"--")</f>
        <v>47758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obj_00496#0003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obj_004b1#0003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obj_0049d#0003</v>
      </c>
      <c r="N41" s="149" t="str">
        <f>IFERROR(_xll.qlRateHelperQuoteName(M41,Trigger),"--")</f>
        <v>EURAB1E20Y_Quote</v>
      </c>
      <c r="O41" s="99">
        <f>IFERROR(_xll.qlRateHelperQuoteValue($M41,Trigger),"--")</f>
        <v>1.3389999999999999E-2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42279</v>
      </c>
      <c r="T41" s="100">
        <f>IFERROR(_xll.qlRateHelperPillarDate(M41,Trigger),"--")</f>
        <v>49584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obj_0049d#0003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obj_004d8#0003</v>
      </c>
      <c r="N46" s="149" t="str">
        <f>IFERROR(_xll.qlRateHelperQuoteName(M46,Trigger),"--")</f>
        <v>EURAB1E25Y_Quote</v>
      </c>
      <c r="O46" s="99">
        <f>IFERROR(_xll.qlRateHelperQuoteValue($M46,Trigger),"--")</f>
        <v>1.391E-2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42279</v>
      </c>
      <c r="T46" s="100">
        <f>IFERROR(_xll.qlRateHelperPillarDate(M46,Trigger),"--")</f>
        <v>51411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obj_004d8#0003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obj_004c5#0003</v>
      </c>
      <c r="N51" s="149" t="str">
        <f>IFERROR(_xll.qlRateHelperQuoteName(M51,Trigger),"--")</f>
        <v>EURAB1E30Y_Quote</v>
      </c>
      <c r="O51" s="99">
        <f>IFERROR(_xll.qlRateHelperQuoteValue($M51,Trigger),"--")</f>
        <v>1.4060000000000001E-2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42279</v>
      </c>
      <c r="T51" s="100">
        <f>IFERROR(_xll.qlRateHelperPillarDate(M51,Trigger),"--")</f>
        <v>53237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obj_004a3#0003</v>
      </c>
      <c r="N53" s="149" t="str">
        <f>IFERROR(_xll.qlRateHelperQuoteName(M53,Trigger),"--")</f>
        <v>EURAB1E40Y_Quote</v>
      </c>
      <c r="O53" s="99">
        <f>IFERROR(_xll.qlRateHelperQuoteValue($M53,Trigger),"--")</f>
        <v>1.4260000000000002E-2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42279</v>
      </c>
      <c r="T53" s="100">
        <f>IFERROR(_xll.qlRateHelperPillarDate(M53,Trigger),"--")</f>
        <v>56891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obj_004b0#0003</v>
      </c>
      <c r="N54" s="149" t="str">
        <f>IFERROR(_xll.qlRateHelperQuoteName(M54,Trigger),"--")</f>
        <v>EURAB1E50Y_Quote</v>
      </c>
      <c r="O54" s="99">
        <f>IFERROR(_xll.qlRateHelperQuoteValue($M54,Trigger),"--")</f>
        <v>1.3900000000000001E-2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42279</v>
      </c>
      <c r="T54" s="100">
        <f>IFERROR(_xll.qlRateHelperPillarDate(M54,Trigger),"--")</f>
        <v>60542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obj_004c5#0003</v>
      </c>
      <c r="L55" s="11" t="str">
        <f t="shared" si="12"/>
        <v>Sw</v>
      </c>
      <c r="M55" s="96" t="str">
        <f t="shared" si="13"/>
        <v>obj_00497#0003</v>
      </c>
      <c r="N55" s="150" t="str">
        <f>IFERROR(_xll.qlRateHelperQuoteName(M55,Trigger),"--")</f>
        <v>EURAB1E60Y_Quote</v>
      </c>
      <c r="O55" s="102">
        <f>IFERROR(_xll.qlRateHelperQuoteValue($M55,Trigger),"--")</f>
        <v>1.3820000000000001E-2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42279</v>
      </c>
      <c r="T55" s="103">
        <f>IFERROR(_xll.qlRateHelperPillarDate(M55,Trigger),"--")</f>
        <v>64194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obj_004a3#0003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obj_004b0#0003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obj_00497#0003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159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#N/A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#N/A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#N/A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#N/A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#N/A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#N/A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#N/A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#N/A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#N/A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#N/A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#N/A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#N/A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#N/A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>
        <f t="array" ref="AC2:AC79">_xll.qlPiecewiseYieldCurveData(YieldCurve_1Y,Trigger)</f>
        <v>1.4465499648991164E-3</v>
      </c>
      <c r="AF2" s="267" t="s">
        <v>87</v>
      </c>
      <c r="AG2" s="268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obj_00490#0003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obj_00515</v>
      </c>
      <c r="X3" s="166" t="str">
        <f>IFERROR(_xll.qlRateHelperQuoteName(W3,Trigger),"")</f>
        <v>EUR3MD_SYNTH1Y_Quote</v>
      </c>
      <c r="Y3" s="228">
        <f>IFERROR(_xll.qlRateHelperRate(W3,Trigger),"")</f>
        <v>1.4270000000000001E-3</v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42279</v>
      </c>
      <c r="AB3" s="167">
        <f>IFERROR(_xll.qlRateHelperPillarDate(W3,Trigger),"")</f>
        <v>42373</v>
      </c>
      <c r="AC3" s="223">
        <v>1.4465499648991164E-3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obj_0050b</v>
      </c>
      <c r="X4" s="169" t="str">
        <f>IFERROR(_xll.qlRateHelperQuoteName(W4,Trigger),"")</f>
        <v>EUR6MD_SYNTH1Y_Quote</v>
      </c>
      <c r="Y4" s="223">
        <f>IFERROR(_xll.qlRateHelperRate(W4,Trigger),"")</f>
        <v>1.377E-3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42279</v>
      </c>
      <c r="AB4" s="170">
        <f>IFERROR(_xll.qlRateHelperPillarDate(W4,Trigger),"")</f>
        <v>42464</v>
      </c>
      <c r="AC4" s="223">
        <v>1.3956312664284598E-3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obj_00516</v>
      </c>
      <c r="X5" s="169" t="str">
        <f>IFERROR(_xll.qlRateHelperQuoteName(W5,Trigger),"")</f>
        <v>EUR9MD_SYNTH1Y_Quote</v>
      </c>
      <c r="Y5" s="223">
        <f>IFERROR(_xll.qlRateHelperRate(W5,Trigger),"")</f>
        <v>1.403E-3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42279</v>
      </c>
      <c r="AB5" s="170">
        <f>IFERROR(_xll.qlRateHelperPillarDate(W5,Trigger),"")</f>
        <v>42555</v>
      </c>
      <c r="AC5" s="223">
        <v>1.4217216225294433E-3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obj_00502#0003</v>
      </c>
      <c r="H6" s="194" t="str">
        <f t="shared" si="1"/>
        <v>EUR3WD_SYNTH1Y_Quote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obj_00514</v>
      </c>
      <c r="X6" s="169" t="str">
        <f>IFERROR(_xll.qlRateHelperQuoteName(W6,Trigger),"")</f>
        <v>EUR1YD_SYNTH1Y_Quote</v>
      </c>
      <c r="Y6" s="223">
        <f>IFERROR(_xll.qlRateHelperRate(W6,Trigger),"")</f>
        <v>1.403E-3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42279</v>
      </c>
      <c r="AB6" s="170">
        <f>IFERROR(_xll.qlRateHelperPillarDate(W6,Trigger),"")</f>
        <v>42646</v>
      </c>
      <c r="AC6" s="223">
        <v>1.4214698029535947E-3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obj_004ee</v>
      </c>
      <c r="X7" s="169" t="str">
        <f>IFERROR(_xll.qlRateHelperQuoteName(W7,Trigger),"")</f>
        <v>EUR1x13F_Quote</v>
      </c>
      <c r="Y7" s="223">
        <f>IFERROR(_xll.qlRateHelperRate(W7,Trigger),"")</f>
        <v>1.3999999999999998E-3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42310</v>
      </c>
      <c r="AB7" s="170">
        <f>IFERROR(_xll.qlRateHelperPillarDate(W7,Trigger),"")</f>
        <v>42676</v>
      </c>
      <c r="AC7" s="223">
        <v>1.4206305876185426E-3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obj_004ef</v>
      </c>
      <c r="X8" s="169" t="str">
        <f>IFERROR(_xll.qlRateHelperQuoteName(W8,Trigger),"")</f>
        <v>EUR2x14F_Quote</v>
      </c>
      <c r="Y8" s="223">
        <f>IFERROR(_xll.qlRateHelperRate(W8,Trigger),"")</f>
        <v>1.3999999999999998E-3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42340</v>
      </c>
      <c r="AB8" s="170">
        <f>IFERROR(_xll.qlRateHelperPillarDate(W8,Trigger),"")</f>
        <v>42706</v>
      </c>
      <c r="AC8" s="223">
        <v>1.4224516214025572E-3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obj_00515#0003</v>
      </c>
      <c r="K9" s="51"/>
      <c r="L9" s="10" t="str">
        <f t="shared" si="2"/>
        <v>Dp</v>
      </c>
      <c r="M9" s="95" t="str">
        <f t="shared" si="3"/>
        <v>obj_00515#0003</v>
      </c>
      <c r="N9" s="149" t="str">
        <f>IFERROR(_xll.qlRateHelperQuoteName(M9,Trigger),"--")</f>
        <v>EUR3MD_SYNTH1Y_Quote</v>
      </c>
      <c r="O9" s="99">
        <f>IFERROR(_xll.qlRateHelperQuoteValue($M9,Trigger),"--")</f>
        <v>1.4270000000000001E-3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42279</v>
      </c>
      <c r="T9" s="100">
        <f>IFERROR(_xll.qlRateHelperPillarDate(M9,Trigger),"--")</f>
        <v>42373</v>
      </c>
      <c r="V9" s="169" t="str">
        <f t="shared" si="4"/>
        <v>FRA</v>
      </c>
      <c r="W9" s="169" t="str">
        <v>obj_004fb</v>
      </c>
      <c r="X9" s="169" t="str">
        <f>IFERROR(_xll.qlRateHelperQuoteName(W9,Trigger),"")</f>
        <v>EUR3x15F_Quote</v>
      </c>
      <c r="Y9" s="223">
        <f>IFERROR(_xll.qlRateHelperRate(W9,Trigger),"")</f>
        <v>1.4199999999999998E-3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42373</v>
      </c>
      <c r="AB9" s="170">
        <f>IFERROR(_xll.qlRateHelperPillarDate(W9,Trigger),"")</f>
        <v>42737</v>
      </c>
      <c r="AC9" s="223">
        <v>1.4384834250183291E-3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obj_0050c#0003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obj_004f0</v>
      </c>
      <c r="X10" s="169" t="str">
        <f>IFERROR(_xll.qlRateHelperQuoteName(W10,Trigger),"")</f>
        <v>EUR4x16F_Quote</v>
      </c>
      <c r="Y10" s="223">
        <f>IFERROR(_xll.qlRateHelperRate(W10,Trigger),"")</f>
        <v>1.4599999999999999E-3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42402</v>
      </c>
      <c r="AB10" s="170">
        <f>IFERROR(_xll.qlRateHelperPillarDate(W10,Trigger),"")</f>
        <v>42768</v>
      </c>
      <c r="AC10" s="223">
        <v>1.4681559567689244E-3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obj_004fa#0003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obj_004fc</v>
      </c>
      <c r="X11" s="169" t="str">
        <f>IFERROR(_xll.qlRateHelperQuoteName(W11,Trigger),"")</f>
        <v>EUR5x17F_Quote</v>
      </c>
      <c r="Y11" s="223">
        <f>IFERROR(_xll.qlRateHelperRate(W11,Trigger),"")</f>
        <v>1.49E-3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42431</v>
      </c>
      <c r="AB11" s="170">
        <f>IFERROR(_xll.qlRateHelperPillarDate(W11,Trigger),"")</f>
        <v>42796</v>
      </c>
      <c r="AC11" s="223">
        <v>1.4811770693662638E-3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obj_0050b#0003</v>
      </c>
      <c r="K12" s="51" t="s">
        <v>36</v>
      </c>
      <c r="L12" s="10" t="str">
        <f t="shared" si="2"/>
        <v>Dp</v>
      </c>
      <c r="M12" s="95" t="str">
        <f t="shared" si="3"/>
        <v>obj_0050b#0003</v>
      </c>
      <c r="N12" s="149" t="str">
        <f>IFERROR(_xll.qlRateHelperQuoteName(M12,Trigger),"--")</f>
        <v>EUR6MD_SYNTH1Y_Quote</v>
      </c>
      <c r="O12" s="99">
        <f>IFERROR(_xll.qlRateHelperQuoteValue($M12,Trigger),"--")</f>
        <v>1.377E-3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42279</v>
      </c>
      <c r="T12" s="100">
        <f>IFERROR(_xll.qlRateHelperPillarDate(M12,Trigger),"--")</f>
        <v>42464</v>
      </c>
      <c r="V12" s="169" t="str">
        <f t="shared" si="4"/>
        <v>FRA</v>
      </c>
      <c r="W12" s="169" t="str">
        <v>obj_004ed</v>
      </c>
      <c r="X12" s="169" t="str">
        <f>IFERROR(_xll.qlRateHelperQuoteName(W12,Trigger),"")</f>
        <v>EUR6x18F_Quote</v>
      </c>
      <c r="Y12" s="223">
        <f>IFERROR(_xll.qlRateHelperRate(W12,Trigger),"")</f>
        <v>1.5499999999999999E-3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42464</v>
      </c>
      <c r="AB12" s="170">
        <f>IFERROR(_xll.qlRateHelperPillarDate(W12,Trigger),"")</f>
        <v>42828</v>
      </c>
      <c r="AC12" s="223">
        <v>1.510367027609139E-3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obj_004f6#0003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obj_00506</v>
      </c>
      <c r="X13" s="169" t="str">
        <f>IFERROR(_xll.qlRateHelperQuoteName(W13,Trigger),"")</f>
        <v>EUR7x19F_Quote</v>
      </c>
      <c r="Y13" s="223">
        <f>IFERROR(_xll.qlRateHelperRate(W13,Trigger),"")</f>
        <v>1.6099999999999997E-3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42492</v>
      </c>
      <c r="AB13" s="170">
        <f>IFERROR(_xll.qlRateHelperPillarDate(W13,Trigger),"")</f>
        <v>42857</v>
      </c>
      <c r="AC13" s="223">
        <v>1.5455992720152228E-3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obj_00508#0003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obj_0050d</v>
      </c>
      <c r="X14" s="169" t="str">
        <f>IFERROR(_xll.qlRateHelperQuoteName(W14,Trigger),"")</f>
        <v>EUR8x20F_Quote</v>
      </c>
      <c r="Y14" s="223">
        <f>IFERROR(_xll.qlRateHelperRate(W14,Trigger),"")</f>
        <v>1.6699999999999998E-3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42523</v>
      </c>
      <c r="AB14" s="170">
        <f>IFERROR(_xll.qlRateHelperPillarDate(W14,Trigger),"")</f>
        <v>42888</v>
      </c>
      <c r="AC14" s="223">
        <v>1.5799958578112392E-3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obj_00516#0003</v>
      </c>
      <c r="K15" s="51"/>
      <c r="L15" s="10" t="str">
        <f t="shared" si="2"/>
        <v>Dp</v>
      </c>
      <c r="M15" s="95" t="str">
        <f t="shared" si="3"/>
        <v>obj_00516#0003</v>
      </c>
      <c r="N15" s="149" t="str">
        <f>IFERROR(_xll.qlRateHelperQuoteName(M15,Trigger),"--")</f>
        <v>EUR9MD_SYNTH1Y_Quote</v>
      </c>
      <c r="O15" s="99">
        <f>IFERROR(_xll.qlRateHelperQuoteValue($M15,Trigger),"--")</f>
        <v>1.403E-3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42279</v>
      </c>
      <c r="T15" s="100">
        <f>IFERROR(_xll.qlRateHelperPillarDate(M15,Trigger),"--")</f>
        <v>42555</v>
      </c>
      <c r="V15" s="169" t="str">
        <f t="shared" si="4"/>
        <v>FRA</v>
      </c>
      <c r="W15" s="169" t="str">
        <v>obj_004f8</v>
      </c>
      <c r="X15" s="169" t="str">
        <f>IFERROR(_xll.qlRateHelperQuoteName(W15,Trigger),"")</f>
        <v>EUR9x21F_Quote</v>
      </c>
      <c r="Y15" s="223">
        <f>IFERROR(_xll.qlRateHelperRate(W15,Trigger),"")</f>
        <v>1.7499999999999998E-3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42555</v>
      </c>
      <c r="AB15" s="170">
        <f>IFERROR(_xll.qlRateHelperPillarDate(W15,Trigger),"")</f>
        <v>42919</v>
      </c>
      <c r="AC15" s="223">
        <v>1.6202793455290714E-3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obj_0050f#0003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obj_004fd</v>
      </c>
      <c r="X16" s="169" t="str">
        <f>IFERROR(_xll.qlRateHelperQuoteName(W16,Trigger),"")</f>
        <v>EUR10x22F_Quote</v>
      </c>
      <c r="Y16" s="223">
        <f>IFERROR(_xll.qlRateHelperRate(W16,Trigger),"")</f>
        <v>1.83E-3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42584</v>
      </c>
      <c r="AB16" s="170">
        <f>IFERROR(_xll.qlRateHelperPillarDate(W16,Trigger),"")</f>
        <v>42949</v>
      </c>
      <c r="AC16" s="223">
        <v>1.6572664852350749E-3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obj_0050a#0003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obj_004f2</v>
      </c>
      <c r="X17" s="169" t="str">
        <f>IFERROR(_xll.qlRateHelperQuoteName(W17,Trigger),"")</f>
        <v>EUR11x23F_Quote</v>
      </c>
      <c r="Y17" s="223">
        <f>IFERROR(_xll.qlRateHelperRate(W17,Trigger),"")</f>
        <v>1.92E-3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42615</v>
      </c>
      <c r="AB17" s="170">
        <f>IFERROR(_xll.qlRateHelperPillarDate(W17,Trigger),"")</f>
        <v>42982</v>
      </c>
      <c r="AC17" s="223">
        <v>1.6949777870882835E-3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obj_00514#0003</v>
      </c>
      <c r="K18" s="51"/>
      <c r="L18" s="11" t="str">
        <f t="shared" si="2"/>
        <v>Dp</v>
      </c>
      <c r="M18" s="96" t="str">
        <f t="shared" si="3"/>
        <v>obj_00514#0003</v>
      </c>
      <c r="N18" s="150" t="str">
        <f>IFERROR(_xll.qlRateHelperQuoteName(M18,Trigger),"--")</f>
        <v>EUR1YD_SYNTH1Y_Quote</v>
      </c>
      <c r="O18" s="102">
        <f>IFERROR(_xll.qlRateHelperQuoteValue($M18,Trigger),"--")</f>
        <v>1.403E-3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42279</v>
      </c>
      <c r="T18" s="103">
        <f>IFERROR(_xll.qlRateHelperPillarDate(M18,Trigger),"--")</f>
        <v>42646</v>
      </c>
      <c r="V18" s="169" t="str">
        <f t="shared" si="4"/>
        <v>FRA</v>
      </c>
      <c r="W18" s="169" t="str">
        <v>obj_004f5</v>
      </c>
      <c r="X18" s="169" t="str">
        <f>IFERROR(_xll.qlRateHelperQuoteName(W18,Trigger),"")</f>
        <v>EUR12x24F_Quote</v>
      </c>
      <c r="Y18" s="223">
        <f>IFERROR(_xll.qlRateHelperRate(W18,Trigger),"")</f>
        <v>2.0299999999999997E-3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42646</v>
      </c>
      <c r="AB18" s="170">
        <f>IFERROR(_xll.qlRateHelperPillarDate(W18,Trigger),"")</f>
        <v>43010</v>
      </c>
      <c r="AC18" s="223">
        <v>1.7363072460239274E-3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obj_004ee#0003</v>
      </c>
      <c r="N19" s="148" t="str">
        <f>IFERROR(_xll.qlRateHelperQuoteName(M19,Trigger),"--")</f>
        <v>EUR1x13F_Quote</v>
      </c>
      <c r="O19" s="136">
        <f>IFERROR(_xll.qlRateHelperQuoteValue($M19,Trigger),"--")</f>
        <v>1.3999999999999998E-3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42310</v>
      </c>
      <c r="T19" s="137">
        <f>IFERROR(_xll.qlRateHelperPillarDate(M19,Trigger),"--")</f>
        <v>42676</v>
      </c>
      <c r="V19" s="169" t="str">
        <f t="shared" si="4"/>
        <v>BasSw</v>
      </c>
      <c r="W19" s="169" t="str">
        <v>obj_004a5</v>
      </c>
      <c r="X19" s="169" t="str">
        <f>IFERROR(_xll.qlRateHelperQuoteName(W19,Trigger),"")</f>
        <v>EURAB12EBASIS3Y_Quote</v>
      </c>
      <c r="Y19" s="223">
        <f>IFERROR(_xll.qlRateHelperRate(W19,Trigger),"")</f>
        <v>2.5700000000000002E-3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42279</v>
      </c>
      <c r="AB19" s="170">
        <f>IFERROR(_xll.qlRateHelperPillarDate(W19,Trigger),"")</f>
        <v>43375</v>
      </c>
      <c r="AC19" s="223">
        <v>2.5571911044722354E-3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obj_004ef#0003</v>
      </c>
      <c r="N20" s="149" t="str">
        <f>IFERROR(_xll.qlRateHelperQuoteName(M20,Trigger),"--")</f>
        <v>EUR2x14F_Quote</v>
      </c>
      <c r="O20" s="99">
        <f>IFERROR(_xll.qlRateHelperQuoteValue($M20,Trigger),"--")</f>
        <v>1.3999999999999998E-3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42340</v>
      </c>
      <c r="T20" s="100">
        <f>IFERROR(_xll.qlRateHelperPillarDate(M20,Trigger),"--")</f>
        <v>42706</v>
      </c>
      <c r="V20" s="169" t="str">
        <f t="shared" si="4"/>
        <v>BasSw</v>
      </c>
      <c r="W20" s="169" t="str">
        <v>obj_004c4</v>
      </c>
      <c r="X20" s="169" t="str">
        <f>IFERROR(_xll.qlRateHelperQuoteName(W20,Trigger),"")</f>
        <v>EURAB12EBASIS4Y_Quote</v>
      </c>
      <c r="Y20" s="223">
        <f>IFERROR(_xll.qlRateHelperRate(W20,Trigger),"")</f>
        <v>3.6899999999999997E-3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42279</v>
      </c>
      <c r="AB20" s="170">
        <f>IFERROR(_xll.qlRateHelperPillarDate(W20,Trigger),"")</f>
        <v>43740</v>
      </c>
      <c r="AC20" s="223">
        <v>3.6749509107153115E-3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obj_004ee#0003</v>
      </c>
      <c r="K21" s="51"/>
      <c r="L21" s="10" t="str">
        <f t="shared" si="6"/>
        <v>FRA</v>
      </c>
      <c r="M21" s="95" t="str">
        <f t="shared" si="7"/>
        <v>obj_004fb#0003</v>
      </c>
      <c r="N21" s="149" t="str">
        <f>IFERROR(_xll.qlRateHelperQuoteName(M21,Trigger),"--")</f>
        <v>EUR3x15F_Quote</v>
      </c>
      <c r="O21" s="99">
        <f>IFERROR(_xll.qlRateHelperQuoteValue($M21,Trigger),"--")</f>
        <v>1.4199999999999998E-3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42373</v>
      </c>
      <c r="T21" s="100">
        <f>IFERROR(_xll.qlRateHelperPillarDate(M21,Trigger),"--")</f>
        <v>42737</v>
      </c>
      <c r="V21" s="169" t="str">
        <f t="shared" si="4"/>
        <v>BasSw</v>
      </c>
      <c r="W21" s="169" t="str">
        <v>obj_004c2</v>
      </c>
      <c r="X21" s="169" t="str">
        <f>IFERROR(_xll.qlRateHelperQuoteName(W21,Trigger),"")</f>
        <v>EURAB12EBASIS5Y_Quote</v>
      </c>
      <c r="Y21" s="223">
        <f>IFERROR(_xll.qlRateHelperRate(W21,Trigger),"")</f>
        <v>4.9499999999999995E-3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42279</v>
      </c>
      <c r="AB21" s="170">
        <f>IFERROR(_xll.qlRateHelperPillarDate(W21,Trigger),"")</f>
        <v>44106</v>
      </c>
      <c r="AC21" s="223">
        <v>4.9313327542047257E-3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obj_004ef#0003</v>
      </c>
      <c r="K22" s="51"/>
      <c r="L22" s="10" t="str">
        <f t="shared" si="6"/>
        <v>FRA</v>
      </c>
      <c r="M22" s="95" t="str">
        <f t="shared" si="7"/>
        <v>obj_004f0#0003</v>
      </c>
      <c r="N22" s="149" t="str">
        <f>IFERROR(_xll.qlRateHelperQuoteName(M22,Trigger),"--")</f>
        <v>EUR4x16F_Quote</v>
      </c>
      <c r="O22" s="99">
        <f>IFERROR(_xll.qlRateHelperQuoteValue($M22,Trigger),"--")</f>
        <v>1.4599999999999999E-3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42402</v>
      </c>
      <c r="T22" s="100">
        <f>IFERROR(_xll.qlRateHelperPillarDate(M22,Trigger),"--")</f>
        <v>42768</v>
      </c>
      <c r="V22" s="169" t="str">
        <f t="shared" si="4"/>
        <v>BasSw</v>
      </c>
      <c r="W22" s="169" t="str">
        <v>obj_004b8</v>
      </c>
      <c r="X22" s="169" t="str">
        <f>IFERROR(_xll.qlRateHelperQuoteName(W22,Trigger),"")</f>
        <v>EURAB12EBASIS6Y_Quote</v>
      </c>
      <c r="Y22" s="223">
        <f>IFERROR(_xll.qlRateHelperRate(W22,Trigger),"")</f>
        <v>6.2599999999999999E-3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42279</v>
      </c>
      <c r="AB22" s="170">
        <f>IFERROR(_xll.qlRateHelperPillarDate(W22,Trigger),"")</f>
        <v>44473</v>
      </c>
      <c r="AC22" s="223">
        <v>6.2451324117299362E-3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obj_004fb#0003</v>
      </c>
      <c r="K23" s="51"/>
      <c r="L23" s="10" t="str">
        <f t="shared" si="6"/>
        <v>FRA</v>
      </c>
      <c r="M23" s="95" t="str">
        <f t="shared" si="7"/>
        <v>obj_004fc#0003</v>
      </c>
      <c r="N23" s="149" t="str">
        <f>IFERROR(_xll.qlRateHelperQuoteName(M23,Trigger),"--")</f>
        <v>EUR5x17F_Quote</v>
      </c>
      <c r="O23" s="99">
        <f>IFERROR(_xll.qlRateHelperQuoteValue($M23,Trigger),"--")</f>
        <v>1.49E-3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42431</v>
      </c>
      <c r="T23" s="100">
        <f>IFERROR(_xll.qlRateHelperPillarDate(M23,Trigger),"--")</f>
        <v>42796</v>
      </c>
      <c r="V23" s="169" t="str">
        <f t="shared" si="4"/>
        <v>BasSw</v>
      </c>
      <c r="W23" s="169" t="str">
        <v>obj_0049a</v>
      </c>
      <c r="X23" s="169" t="str">
        <f>IFERROR(_xll.qlRateHelperQuoteName(W23,Trigger),"")</f>
        <v>EURAB12EBASIS7Y_Quote</v>
      </c>
      <c r="Y23" s="223">
        <f>IFERROR(_xll.qlRateHelperRate(W23,Trigger),"")</f>
        <v>7.5700000000000003E-3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42279</v>
      </c>
      <c r="AB23" s="170">
        <f>IFERROR(_xll.qlRateHelperPillarDate(W23,Trigger),"")</f>
        <v>44837</v>
      </c>
      <c r="AC23" s="223">
        <v>7.5658659909182214E-3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obj_004f0#0003</v>
      </c>
      <c r="K24" s="51"/>
      <c r="L24" s="10" t="str">
        <f t="shared" si="6"/>
        <v>FRA</v>
      </c>
      <c r="M24" s="95" t="str">
        <f t="shared" si="7"/>
        <v>obj_004ed#0003</v>
      </c>
      <c r="N24" s="149" t="str">
        <f>IFERROR(_xll.qlRateHelperQuoteName(M24,Trigger),"--")</f>
        <v>EUR6x18F_Quote</v>
      </c>
      <c r="O24" s="99">
        <f>IFERROR(_xll.qlRateHelperQuoteValue($M24,Trigger),"--")</f>
        <v>1.5499999999999999E-3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42464</v>
      </c>
      <c r="T24" s="100">
        <f>IFERROR(_xll.qlRateHelperPillarDate(M24,Trigger),"--")</f>
        <v>42828</v>
      </c>
      <c r="V24" s="169" t="str">
        <f t="shared" si="4"/>
        <v>BasSw</v>
      </c>
      <c r="W24" s="169" t="str">
        <v>obj_00498</v>
      </c>
      <c r="X24" s="169" t="str">
        <f>IFERROR(_xll.qlRateHelperQuoteName(W24,Trigger),"")</f>
        <v>EURAB12EBASIS8Y_Quote</v>
      </c>
      <c r="Y24" s="223">
        <f>IFERROR(_xll.qlRateHelperRate(W24,Trigger),"")</f>
        <v>8.8199999999999997E-3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42279</v>
      </c>
      <c r="AB24" s="170">
        <f>IFERROR(_xll.qlRateHelperPillarDate(W24,Trigger),"")</f>
        <v>45201</v>
      </c>
      <c r="AC24" s="223">
        <v>8.8342064279347422E-3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obj_004fc#0003</v>
      </c>
      <c r="K25" s="51"/>
      <c r="L25" s="10" t="str">
        <f t="shared" si="6"/>
        <v>FRA</v>
      </c>
      <c r="M25" s="95" t="str">
        <f t="shared" si="7"/>
        <v>obj_00506#0003</v>
      </c>
      <c r="N25" s="149" t="str">
        <f>IFERROR(_xll.qlRateHelperQuoteName(M25,Trigger),"--")</f>
        <v>EUR7x19F_Quote</v>
      </c>
      <c r="O25" s="99">
        <f>IFERROR(_xll.qlRateHelperQuoteValue($M25,Trigger),"--")</f>
        <v>1.6099999999999997E-3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42492</v>
      </c>
      <c r="T25" s="100">
        <f>IFERROR(_xll.qlRateHelperPillarDate(M25,Trigger),"--")</f>
        <v>42857</v>
      </c>
      <c r="V25" s="169" t="str">
        <f t="shared" si="4"/>
        <v>BasSw</v>
      </c>
      <c r="W25" s="169" t="str">
        <v>obj_004bd</v>
      </c>
      <c r="X25" s="169" t="str">
        <f>IFERROR(_xll.qlRateHelperQuoteName(W25,Trigger),"")</f>
        <v>EURAB12EBASIS9Y_Quote</v>
      </c>
      <c r="Y25" s="223">
        <f>IFERROR(_xll.qlRateHelperRate(W25,Trigger),"")</f>
        <v>9.9600000000000001E-3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42279</v>
      </c>
      <c r="AB25" s="170">
        <f>IFERROR(_xll.qlRateHelperPillarDate(W25,Trigger),"")</f>
        <v>45567</v>
      </c>
      <c r="AC25" s="223">
        <v>9.9962279257765525E-3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obj_004ed#0003</v>
      </c>
      <c r="K26" s="51"/>
      <c r="L26" s="10" t="str">
        <f t="shared" si="6"/>
        <v>FRA</v>
      </c>
      <c r="M26" s="95" t="str">
        <f t="shared" si="7"/>
        <v>obj_0050d#0003</v>
      </c>
      <c r="N26" s="149" t="str">
        <f>IFERROR(_xll.qlRateHelperQuoteName(M26,Trigger),"--")</f>
        <v>EUR8x20F_Quote</v>
      </c>
      <c r="O26" s="99">
        <f>IFERROR(_xll.qlRateHelperQuoteValue($M26,Trigger),"--")</f>
        <v>1.6699999999999998E-3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42523</v>
      </c>
      <c r="T26" s="100">
        <f>IFERROR(_xll.qlRateHelperPillarDate(M26,Trigger),"--")</f>
        <v>42888</v>
      </c>
      <c r="V26" s="169" t="str">
        <f t="shared" si="4"/>
        <v>BasSw</v>
      </c>
      <c r="W26" s="169" t="str">
        <v>obj_004c3</v>
      </c>
      <c r="X26" s="169" t="str">
        <f>IFERROR(_xll.qlRateHelperQuoteName(W26,Trigger),"")</f>
        <v>EURAB12EBASIS10Y_Quote</v>
      </c>
      <c r="Y26" s="223">
        <f>IFERROR(_xll.qlRateHelperRate(W26,Trigger),"")</f>
        <v>1.0969999999999999E-2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42279</v>
      </c>
      <c r="AB26" s="170">
        <f>IFERROR(_xll.qlRateHelperPillarDate(W26,Trigger),"")</f>
        <v>45932</v>
      </c>
      <c r="AC26" s="223">
        <v>1.1035942351285221E-2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obj_00506#0003</v>
      </c>
      <c r="K27" s="51"/>
      <c r="L27" s="10" t="str">
        <f t="shared" si="6"/>
        <v>FRA</v>
      </c>
      <c r="M27" s="95" t="str">
        <f t="shared" si="7"/>
        <v>obj_004f8#0003</v>
      </c>
      <c r="N27" s="149" t="str">
        <f>IFERROR(_xll.qlRateHelperQuoteName(M27,Trigger),"--")</f>
        <v>EUR9x21F_Quote</v>
      </c>
      <c r="O27" s="99">
        <f>IFERROR(_xll.qlRateHelperQuoteValue($M27,Trigger),"--")</f>
        <v>1.7499999999999998E-3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42555</v>
      </c>
      <c r="T27" s="100">
        <f>IFERROR(_xll.qlRateHelperPillarDate(M27,Trigger),"--")</f>
        <v>42919</v>
      </c>
      <c r="V27" s="169" t="str">
        <f t="shared" si="4"/>
        <v>BasSw</v>
      </c>
      <c r="W27" s="169" t="str">
        <v>obj_004cb</v>
      </c>
      <c r="X27" s="169" t="str">
        <f>IFERROR(_xll.qlRateHelperQuoteName(W27,Trigger),"")</f>
        <v>EURAB12EBASIS12Y_Quote</v>
      </c>
      <c r="Y27" s="223">
        <f>IFERROR(_xll.qlRateHelperRate(W27,Trigger),"")</f>
        <v>1.2650000000000002E-2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42279</v>
      </c>
      <c r="AB27" s="170">
        <f>IFERROR(_xll.qlRateHelperPillarDate(W27,Trigger),"")</f>
        <v>46664</v>
      </c>
      <c r="AC27" s="223">
        <v>1.278436379722349E-2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obj_0050d#0003</v>
      </c>
      <c r="K28" s="51"/>
      <c r="L28" s="10" t="str">
        <f t="shared" si="6"/>
        <v>FRA</v>
      </c>
      <c r="M28" s="95" t="str">
        <f t="shared" si="7"/>
        <v>obj_004fd#0003</v>
      </c>
      <c r="N28" s="149" t="str">
        <f>IFERROR(_xll.qlRateHelperQuoteName(M28,Trigger),"--")</f>
        <v>EUR10x22F_Quote</v>
      </c>
      <c r="O28" s="99">
        <f>IFERROR(_xll.qlRateHelperQuoteValue($M28,Trigger),"--")</f>
        <v>1.83E-3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42584</v>
      </c>
      <c r="T28" s="100">
        <f>IFERROR(_xll.qlRateHelperPillarDate(M28,Trigger),"--")</f>
        <v>42949</v>
      </c>
      <c r="V28" s="169" t="str">
        <f t="shared" si="4"/>
        <v>BasSw</v>
      </c>
      <c r="W28" s="169" t="str">
        <v>obj_004d1</v>
      </c>
      <c r="X28" s="169" t="str">
        <f>IFERROR(_xll.qlRateHelperQuoteName(W28,Trigger),"")</f>
        <v>EURAB12EBASIS15Y_Quote</v>
      </c>
      <c r="Y28" s="223">
        <f>IFERROR(_xll.qlRateHelperRate(W28,Trigger),"")</f>
        <v>1.44E-2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42279</v>
      </c>
      <c r="AB28" s="170">
        <f>IFERROR(_xll.qlRateHelperPillarDate(W28,Trigger),"")</f>
        <v>47758</v>
      </c>
      <c r="AC28" s="223">
        <v>1.4631526926222969E-2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obj_004f8#0003</v>
      </c>
      <c r="K29" s="51"/>
      <c r="L29" s="10" t="str">
        <f t="shared" si="6"/>
        <v>FRA</v>
      </c>
      <c r="M29" s="95" t="str">
        <f t="shared" si="7"/>
        <v>obj_004f2#0003</v>
      </c>
      <c r="N29" s="149" t="str">
        <f>IFERROR(_xll.qlRateHelperQuoteName(M29,Trigger),"--")</f>
        <v>EUR11x23F_Quote</v>
      </c>
      <c r="O29" s="99">
        <f>IFERROR(_xll.qlRateHelperQuoteValue($M29,Trigger),"--")</f>
        <v>1.92E-3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42615</v>
      </c>
      <c r="T29" s="100">
        <f>IFERROR(_xll.qlRateHelperPillarDate(M29,Trigger),"--")</f>
        <v>42982</v>
      </c>
      <c r="V29" s="169" t="str">
        <f t="shared" si="4"/>
        <v>BasSw</v>
      </c>
      <c r="W29" s="169" t="str">
        <v>obj_004be</v>
      </c>
      <c r="X29" s="169" t="str">
        <f>IFERROR(_xll.qlRateHelperQuoteName(W29,Trigger),"")</f>
        <v>EURAB12EBASIS20Y_Quote</v>
      </c>
      <c r="Y29" s="223">
        <f>IFERROR(_xll.qlRateHelperRate(W29,Trigger),"")</f>
        <v>1.5809999999999998E-2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42279</v>
      </c>
      <c r="AB29" s="170">
        <f>IFERROR(_xll.qlRateHelperPillarDate(W29,Trigger),"")</f>
        <v>49584</v>
      </c>
      <c r="AC29" s="223">
        <v>1.6123689654485057E-2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obj_004fd#0003</v>
      </c>
      <c r="K30" s="51"/>
      <c r="L30" s="10" t="str">
        <f t="shared" si="6"/>
        <v>FRA</v>
      </c>
      <c r="M30" s="95" t="str">
        <f t="shared" si="7"/>
        <v>obj_004f5#0003</v>
      </c>
      <c r="N30" s="149" t="str">
        <f>IFERROR(_xll.qlRateHelperQuoteName(M30,Trigger),"--")</f>
        <v>EUR12x24F_Quote</v>
      </c>
      <c r="O30" s="99">
        <f>IFERROR(_xll.qlRateHelperQuoteValue($M30,Trigger),"--")</f>
        <v>2.0299999999999997E-3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42646</v>
      </c>
      <c r="T30" s="100">
        <f>IFERROR(_xll.qlRateHelperPillarDate(M30,Trigger),"--")</f>
        <v>43010</v>
      </c>
      <c r="V30" s="169" t="str">
        <f t="shared" si="4"/>
        <v>BasSw</v>
      </c>
      <c r="W30" s="169" t="str">
        <v>obj_00492</v>
      </c>
      <c r="X30" s="169" t="str">
        <f>IFERROR(_xll.qlRateHelperQuoteName(W30,Trigger),"")</f>
        <v>EURAB12EBASIS25Y_Quote</v>
      </c>
      <c r="Y30" s="223">
        <f>IFERROR(_xll.qlRateHelperRate(W30,Trigger),"")</f>
        <v>1.6060000000000001E-2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42279</v>
      </c>
      <c r="AB30" s="170">
        <f>IFERROR(_xll.qlRateHelperPillarDate(W30,Trigger),"")</f>
        <v>51411</v>
      </c>
      <c r="AC30" s="223">
        <v>1.6324444475745575E-2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obj_004f2#0003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obj_0049e</v>
      </c>
      <c r="X31" s="169" t="str">
        <f>IFERROR(_xll.qlRateHelperQuoteName(W31,Trigger),"")</f>
        <v>EURAB12EBASIS30Y_Quote</v>
      </c>
      <c r="Y31" s="223">
        <f>IFERROR(_xll.qlRateHelperRate(W31,Trigger),"")</f>
        <v>1.6040000000000002E-2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42279</v>
      </c>
      <c r="AB31" s="170">
        <f>IFERROR(_xll.qlRateHelperPillarDate(W31,Trigger),"")</f>
        <v>53237</v>
      </c>
      <c r="AC31" s="223">
        <v>1.6232665681047604E-2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obj_004f5#0003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obj_004ba</v>
      </c>
      <c r="X32" s="169" t="str">
        <f>IFERROR(_xll.qlRateHelperQuoteName(W32,Trigger),"")</f>
        <v>EURAB12EBASIS40Y_Quote</v>
      </c>
      <c r="Y32" s="223">
        <f>IFERROR(_xll.qlRateHelperRate(W32,Trigger),"")</f>
        <v>1.5990000000000001E-2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42279</v>
      </c>
      <c r="AB32" s="170">
        <f>IFERROR(_xll.qlRateHelperPillarDate(W32,Trigger),"")</f>
        <v>56891</v>
      </c>
      <c r="AC32" s="223">
        <v>1.6082313498106945E-2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obj_004aa</v>
      </c>
      <c r="X33" s="169" t="str">
        <f>IFERROR(_xll.qlRateHelperQuoteName(W33,Trigger),"")</f>
        <v>EURAB12EBASIS50Y_Quote</v>
      </c>
      <c r="Y33" s="223">
        <f>IFERROR(_xll.qlRateHelperRate(W33,Trigger),"")</f>
        <v>1.5479999999999999E-2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42279</v>
      </c>
      <c r="AB33" s="170">
        <f>IFERROR(_xll.qlRateHelperPillarDate(W33,Trigger),"")</f>
        <v>60542</v>
      </c>
      <c r="AC33" s="223">
        <v>1.5336527589481137E-2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obj_00494</v>
      </c>
      <c r="X34" s="169" t="str">
        <f>IFERROR(_xll.qlRateHelperQuoteName(W34,Trigger),"")</f>
        <v>EURAB12EBASIS60Y_Quote</v>
      </c>
      <c r="Y34" s="223">
        <f>IFERROR(_xll.qlRateHelperRate(W34,Trigger),"")</f>
        <v>1.5289999999999998E-2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42279</v>
      </c>
      <c r="AB34" s="170">
        <f>IFERROR(_xll.qlRateHelperPillarDate(W34,Trigger),"")</f>
        <v>64194</v>
      </c>
      <c r="AC34" s="223">
        <v>1.506832190626245E-2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obj_004a5#0003</v>
      </c>
      <c r="N48" s="149" t="str">
        <f>IFERROR(_xll.qlRateHelperQuoteName(M48,Trigger),"--")</f>
        <v>EURAB12EBASIS3Y_Quote</v>
      </c>
      <c r="O48" s="99">
        <f>IFERROR(_xll.qlRateHelperQuoteValue($M48,Trigger),"--")</f>
        <v>2.5700000000000002E-3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42279</v>
      </c>
      <c r="T48" s="100">
        <f>IFERROR(_xll.qlRateHelperPillarDate(M48,Trigger),"--")</f>
        <v>43375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obj_004c4#0003</v>
      </c>
      <c r="N49" s="149" t="str">
        <f>IFERROR(_xll.qlRateHelperQuoteName(M49,Trigger),"--")</f>
        <v>EURAB12EBASIS4Y_Quote</v>
      </c>
      <c r="O49" s="99">
        <f>IFERROR(_xll.qlRateHelperQuoteValue($M49,Trigger),"--")</f>
        <v>3.6899999999999997E-3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42279</v>
      </c>
      <c r="T49" s="100">
        <f>IFERROR(_xll.qlRateHelperPillarDate(M49,Trigger),"--")</f>
        <v>43740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obj_004c2#0003</v>
      </c>
      <c r="N50" s="149" t="str">
        <f>IFERROR(_xll.qlRateHelperQuoteName(M50,Trigger),"--")</f>
        <v>EURAB12EBASIS5Y_Quote</v>
      </c>
      <c r="O50" s="99">
        <f>IFERROR(_xll.qlRateHelperQuoteValue($M50,Trigger),"--")</f>
        <v>4.9499999999999995E-3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42279</v>
      </c>
      <c r="T50" s="100">
        <f>IFERROR(_xll.qlRateHelperPillarDate(M50,Trigger),"--")</f>
        <v>44106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obj_004b8#0003</v>
      </c>
      <c r="N51" s="149" t="str">
        <f>IFERROR(_xll.qlRateHelperQuoteName(M51,Trigger),"--")</f>
        <v>EURAB12EBASIS6Y_Quote</v>
      </c>
      <c r="O51" s="99">
        <f>IFERROR(_xll.qlRateHelperQuoteValue($M51,Trigger),"--")</f>
        <v>6.2599999999999999E-3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42279</v>
      </c>
      <c r="T51" s="100">
        <f>IFERROR(_xll.qlRateHelperPillarDate(M51,Trigger),"--")</f>
        <v>44473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obj_004a5#0003</v>
      </c>
      <c r="L52" s="10" t="str">
        <f t="shared" si="12"/>
        <v>BasSw</v>
      </c>
      <c r="M52" s="95" t="str">
        <f t="shared" si="13"/>
        <v>obj_0049a#0003</v>
      </c>
      <c r="N52" s="149" t="str">
        <f>IFERROR(_xll.qlRateHelperQuoteName(M52,Trigger),"--")</f>
        <v>EURAB12EBASIS7Y_Quote</v>
      </c>
      <c r="O52" s="99">
        <f>IFERROR(_xll.qlRateHelperQuoteValue($M52,Trigger),"--")</f>
        <v>7.5700000000000003E-3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42279</v>
      </c>
      <c r="T52" s="100">
        <f>IFERROR(_xll.qlRateHelperPillarDate(M52,Trigger),"--")</f>
        <v>44837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obj_004c4#0003</v>
      </c>
      <c r="L53" s="10" t="str">
        <f t="shared" si="12"/>
        <v>BasSw</v>
      </c>
      <c r="M53" s="95" t="str">
        <f t="shared" si="13"/>
        <v>obj_00498#0003</v>
      </c>
      <c r="N53" s="149" t="str">
        <f>IFERROR(_xll.qlRateHelperQuoteName(M53,Trigger),"--")</f>
        <v>EURAB12EBASIS8Y_Quote</v>
      </c>
      <c r="O53" s="99">
        <f>IFERROR(_xll.qlRateHelperQuoteValue($M53,Trigger),"--")</f>
        <v>8.8199999999999997E-3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42279</v>
      </c>
      <c r="T53" s="100">
        <f>IFERROR(_xll.qlRateHelperPillarDate(M53,Trigger),"--")</f>
        <v>45201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obj_004c2#0003</v>
      </c>
      <c r="L54" s="10" t="str">
        <f t="shared" si="12"/>
        <v>BasSw</v>
      </c>
      <c r="M54" s="95" t="str">
        <f t="shared" si="13"/>
        <v>obj_004bd#0003</v>
      </c>
      <c r="N54" s="149" t="str">
        <f>IFERROR(_xll.qlRateHelperQuoteName(M54,Trigger),"--")</f>
        <v>EURAB12EBASIS9Y_Quote</v>
      </c>
      <c r="O54" s="99">
        <f>IFERROR(_xll.qlRateHelperQuoteValue($M54,Trigger),"--")</f>
        <v>9.9600000000000001E-3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42279</v>
      </c>
      <c r="T54" s="100">
        <f>IFERROR(_xll.qlRateHelperPillarDate(M54,Trigger),"--")</f>
        <v>45567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obj_004b8#0003</v>
      </c>
      <c r="L55" s="10" t="str">
        <f t="shared" si="12"/>
        <v>BasSw</v>
      </c>
      <c r="M55" s="95" t="str">
        <f t="shared" si="13"/>
        <v>obj_004c3#0003</v>
      </c>
      <c r="N55" s="149" t="str">
        <f>IFERROR(_xll.qlRateHelperQuoteName(M55,Trigger),"--")</f>
        <v>EURAB12EBASIS10Y_Quote</v>
      </c>
      <c r="O55" s="99">
        <f>IFERROR(_xll.qlRateHelperQuoteValue($M55,Trigger),"--")</f>
        <v>1.0969999999999999E-2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42279</v>
      </c>
      <c r="T55" s="100">
        <f>IFERROR(_xll.qlRateHelperPillarDate(M55,Trigger),"--")</f>
        <v>45932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obj_0049a#0003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obj_00498#0003</v>
      </c>
      <c r="L57" s="10" t="str">
        <f t="shared" si="12"/>
        <v>BasSw</v>
      </c>
      <c r="M57" s="95" t="str">
        <f t="shared" si="13"/>
        <v>obj_004cb#0003</v>
      </c>
      <c r="N57" s="149" t="str">
        <f>IFERROR(_xll.qlRateHelperQuoteName(M57,Trigger),"--")</f>
        <v>EURAB12EBASIS12Y_Quote</v>
      </c>
      <c r="O57" s="99">
        <f>IFERROR(_xll.qlRateHelperQuoteValue($M57,Trigger),"--")</f>
        <v>1.2650000000000002E-2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42279</v>
      </c>
      <c r="T57" s="100">
        <f>IFERROR(_xll.qlRateHelperPillarDate(M57,Trigger),"--")</f>
        <v>46664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obj_004bd#0003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obj_004c3#0003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obj_004d1#0003</v>
      </c>
      <c r="N60" s="149" t="str">
        <f>IFERROR(_xll.qlRateHelperQuoteName(M60,Trigger),"--")</f>
        <v>EURAB12EBASIS15Y_Quote</v>
      </c>
      <c r="O60" s="99">
        <f>IFERROR(_xll.qlRateHelperQuoteValue($M60,Trigger),"--")</f>
        <v>1.44E-2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42279</v>
      </c>
      <c r="T60" s="100">
        <f>IFERROR(_xll.qlRateHelperPillarDate(M60,Trigger),"--")</f>
        <v>47758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obj_004cb#0003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obj_004d1#0003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obj_004be#0003</v>
      </c>
      <c r="N65" s="149" t="str">
        <f>IFERROR(_xll.qlRateHelperQuoteName(M65,Trigger),"--")</f>
        <v>EURAB12EBASIS20Y_Quote</v>
      </c>
      <c r="O65" s="99">
        <f>IFERROR(_xll.qlRateHelperQuoteValue($M65,Trigger),"--")</f>
        <v>1.5809999999999998E-2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42279</v>
      </c>
      <c r="T65" s="100">
        <f>IFERROR(_xll.qlRateHelperPillarDate(M65,Trigger),"--")</f>
        <v>49584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obj_004be#0003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obj_00492#0003</v>
      </c>
      <c r="N70" s="149" t="str">
        <f>IFERROR(_xll.qlRateHelperQuoteName(M70,Trigger),"--")</f>
        <v>EURAB12EBASIS25Y_Quote</v>
      </c>
      <c r="O70" s="99">
        <f>IFERROR(_xll.qlRateHelperQuoteValue($M70,Trigger),"--")</f>
        <v>1.6060000000000001E-2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42279</v>
      </c>
      <c r="T70" s="100">
        <f>IFERROR(_xll.qlRateHelperPillarDate(M70,Trigger),"--")</f>
        <v>51411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obj_00492#0003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obj_0049e#0003</v>
      </c>
      <c r="N75" s="149" t="str">
        <f>IFERROR(_xll.qlRateHelperQuoteName(M75,Trigger),"--")</f>
        <v>EURAB12EBASIS30Y_Quote</v>
      </c>
      <c r="O75" s="99">
        <f>IFERROR(_xll.qlRateHelperQuoteValue($M75,Trigger),"--")</f>
        <v>1.6040000000000002E-2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42279</v>
      </c>
      <c r="T75" s="100">
        <f>IFERROR(_xll.qlRateHelperPillarDate(M75,Trigger),"--")</f>
        <v>53237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obj_004ba#0003</v>
      </c>
      <c r="N77" s="149" t="str">
        <f>IFERROR(_xll.qlRateHelperQuoteName(M77,Trigger),"--")</f>
        <v>EURAB12EBASIS40Y_Quote</v>
      </c>
      <c r="O77" s="99">
        <f>IFERROR(_xll.qlRateHelperQuoteValue($M77,Trigger),"--")</f>
        <v>1.5990000000000001E-2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42279</v>
      </c>
      <c r="T77" s="100">
        <f>IFERROR(_xll.qlRateHelperPillarDate(M77,Trigger),"--")</f>
        <v>56891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obj_004aa#0003</v>
      </c>
      <c r="N78" s="149" t="str">
        <f>IFERROR(_xll.qlRateHelperQuoteName(M78,Trigger),"--")</f>
        <v>EURAB12EBASIS50Y_Quote</v>
      </c>
      <c r="O78" s="99">
        <f>IFERROR(_xll.qlRateHelperQuoteValue($M78,Trigger),"--")</f>
        <v>1.5479999999999999E-2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42279</v>
      </c>
      <c r="T78" s="100">
        <f>IFERROR(_xll.qlRateHelperPillarDate(M78,Trigger),"--")</f>
        <v>60542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obj_0049e#0003</v>
      </c>
      <c r="L79" s="11" t="str">
        <f t="shared" ref="L79" si="17">A83</f>
        <v>BasSw</v>
      </c>
      <c r="M79" s="96" t="str">
        <f t="shared" ref="M79" si="18">IF(ISBLANK(J83),"--",J83)</f>
        <v>obj_00494#0003</v>
      </c>
      <c r="N79" s="150" t="str">
        <f>IFERROR(_xll.qlRateHelperQuoteName(M79,Trigger),"--")</f>
        <v>EURAB12EBASIS60Y_Quote</v>
      </c>
      <c r="O79" s="102">
        <f>IFERROR(_xll.qlRateHelperQuoteValue($M79,Trigger),"--")</f>
        <v>1.5289999999999998E-2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42279</v>
      </c>
      <c r="T79" s="103">
        <f>IFERROR(_xll.qlRateHelperPillarDate(M79,Trigger),"--")</f>
        <v>64194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obj_004ba#0003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obj_004aa#0003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obj_00494#0003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2015-11-13T16:23:25Z</dcterms:modified>
</cp:coreProperties>
</file>