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60" yWindow="-15" windowWidth="18720" windowHeight="12855" activeTab="1"/>
  </bookViews>
  <sheets>
    <sheet name="General Settings" sheetId="4" r:id="rId1"/>
    <sheet name="Eur3M" sheetId="3" r:id="rId2"/>
    <sheet name="Eur6M" sheetId="1" r:id="rId3"/>
  </sheets>
  <externalReferences>
    <externalReference r:id="rId4"/>
  </externalReferences>
  <definedNames>
    <definedName name="calendar">'General Settings'!$D$7</definedName>
    <definedName name="currency">'General Settings'!$D$5</definedName>
    <definedName name="EvaluationDate">'[1]General Settings'!$D$6</definedName>
    <definedName name="familyname">'General Settings'!$D$6</definedName>
    <definedName name="MinDistance" localSheetId="1">Eur3M!$K$3:$K$64</definedName>
    <definedName name="MinDistance">Eur6M!$K$3:$K$60</definedName>
    <definedName name="objectoverwrite">'General Settings'!$D$9</definedName>
    <definedName name="permanent">'General Settings'!$D$8</definedName>
    <definedName name="Priority" localSheetId="1">Eur3M!$J$3:$J$64</definedName>
    <definedName name="Priority">Eur6M!$J$3:$J$60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AA9" i="3" l="1" a="1"/>
  <c r="V13" i="3"/>
  <c r="V14" i="3"/>
  <c r="AA9" i="3" l="1"/>
  <c r="AA10" i="3"/>
  <c r="AA11" i="3"/>
  <c r="AA12" i="3"/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H1" i="1"/>
  <c r="F25" i="3"/>
  <c r="F24" i="3"/>
  <c r="F17" i="3"/>
  <c r="F16" i="3"/>
  <c r="H1" i="3"/>
  <c r="F23" i="3" s="1"/>
  <c r="H60" i="1"/>
  <c r="H59" i="1"/>
  <c r="H58" i="1"/>
  <c r="H50" i="1"/>
  <c r="H42" i="1"/>
  <c r="H34" i="1"/>
  <c r="H26" i="1"/>
  <c r="H48" i="1"/>
  <c r="H24" i="1"/>
  <c r="H39" i="1"/>
  <c r="H31" i="1"/>
  <c r="H57" i="1"/>
  <c r="H49" i="1"/>
  <c r="H41" i="1"/>
  <c r="H33" i="1"/>
  <c r="H25" i="1"/>
  <c r="H40" i="1"/>
  <c r="H32" i="1"/>
  <c r="H47" i="1"/>
  <c r="H30" i="1"/>
  <c r="H56" i="1"/>
  <c r="H55" i="1"/>
  <c r="H54" i="1"/>
  <c r="H53" i="1"/>
  <c r="H45" i="1"/>
  <c r="H37" i="1"/>
  <c r="H29" i="1"/>
  <c r="H43" i="1"/>
  <c r="H27" i="1"/>
  <c r="H46" i="1"/>
  <c r="H52" i="1"/>
  <c r="H44" i="1"/>
  <c r="H36" i="1"/>
  <c r="H28" i="1"/>
  <c r="H51" i="1"/>
  <c r="H35" i="1"/>
  <c r="H23" i="1"/>
  <c r="H38" i="1"/>
  <c r="H22" i="1"/>
  <c r="H21" i="1"/>
  <c r="H13" i="1"/>
  <c r="H5" i="1"/>
  <c r="H20" i="1"/>
  <c r="H12" i="1"/>
  <c r="H19" i="1"/>
  <c r="H11" i="1"/>
  <c r="H18" i="1"/>
  <c r="H10" i="1"/>
  <c r="H17" i="1"/>
  <c r="H9" i="1"/>
  <c r="H16" i="1"/>
  <c r="H8" i="1"/>
  <c r="H15" i="1"/>
  <c r="H7" i="1"/>
  <c r="H14" i="1"/>
  <c r="H6" i="1"/>
  <c r="H4" i="1"/>
  <c r="F8" i="3" l="1"/>
  <c r="F9" i="3"/>
  <c r="F10" i="3"/>
  <c r="F18" i="3"/>
  <c r="F26" i="3"/>
  <c r="F3" i="3"/>
  <c r="F11" i="3"/>
  <c r="F19" i="3"/>
  <c r="F27" i="3"/>
  <c r="F4" i="3"/>
  <c r="F12" i="3"/>
  <c r="F20" i="3"/>
  <c r="F5" i="3"/>
  <c r="F13" i="3"/>
  <c r="F21" i="3"/>
  <c r="F6" i="3"/>
  <c r="F14" i="3"/>
  <c r="F22" i="3"/>
  <c r="F7" i="3"/>
  <c r="F15" i="3"/>
  <c r="G3" i="3"/>
  <c r="C4" i="3"/>
  <c r="G4" i="3" s="1"/>
  <c r="A4" i="3"/>
  <c r="G3" i="1"/>
  <c r="H4" i="3"/>
  <c r="AP58" i="3"/>
  <c r="AN57" i="3"/>
  <c r="AN58" i="3"/>
  <c r="H3" i="1"/>
  <c r="AP60" i="3"/>
  <c r="AP55" i="3"/>
  <c r="AP57" i="3"/>
  <c r="AN59" i="3"/>
  <c r="AN60" i="3"/>
  <c r="AP56" i="3"/>
  <c r="AO59" i="3"/>
  <c r="AN56" i="3"/>
  <c r="AP59" i="3"/>
  <c r="AN55" i="3"/>
  <c r="AN61" i="3"/>
  <c r="AO61" i="3" s="1"/>
  <c r="AP61" i="3"/>
  <c r="H3" i="3"/>
  <c r="G60" i="1" l="1"/>
  <c r="G59" i="1"/>
  <c r="AO56" i="3"/>
  <c r="AL58" i="1"/>
  <c r="AL57" i="1"/>
  <c r="AN63" i="1"/>
  <c r="AO60" i="3"/>
  <c r="AL55" i="1"/>
  <c r="AL62" i="1"/>
  <c r="AL56" i="1"/>
  <c r="AN62" i="1"/>
  <c r="AL59" i="1"/>
  <c r="AN59" i="1"/>
  <c r="AL54" i="1"/>
  <c r="AN61" i="1"/>
  <c r="AO57" i="3"/>
  <c r="AO58" i="3"/>
  <c r="AN57" i="1"/>
  <c r="AN55" i="1"/>
  <c r="AN54" i="1"/>
  <c r="AO55" i="3"/>
  <c r="AN60" i="1"/>
  <c r="AN58" i="1"/>
  <c r="AL63" i="1"/>
  <c r="AL60" i="1"/>
  <c r="AN56" i="1"/>
  <c r="AL61" i="1"/>
  <c r="G64" i="3" l="1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C15" i="3"/>
  <c r="G15" i="3" s="1"/>
  <c r="A15" i="3"/>
  <c r="C14" i="3"/>
  <c r="G14" i="3" s="1"/>
  <c r="A14" i="3"/>
  <c r="C13" i="3"/>
  <c r="G13" i="3" s="1"/>
  <c r="A13" i="3"/>
  <c r="C12" i="3"/>
  <c r="G12" i="3" s="1"/>
  <c r="A12" i="3"/>
  <c r="C11" i="3"/>
  <c r="G11" i="3" s="1"/>
  <c r="A11" i="3"/>
  <c r="C10" i="3"/>
  <c r="G10" i="3" s="1"/>
  <c r="A10" i="3"/>
  <c r="C9" i="3"/>
  <c r="G9" i="3" s="1"/>
  <c r="A9" i="3"/>
  <c r="C8" i="3"/>
  <c r="G8" i="3" s="1"/>
  <c r="A8" i="3"/>
  <c r="C7" i="3"/>
  <c r="G7" i="3" s="1"/>
  <c r="A7" i="3"/>
  <c r="V5" i="3"/>
  <c r="C6" i="3"/>
  <c r="G6" i="3" s="1"/>
  <c r="A6" i="3"/>
  <c r="C5" i="3"/>
  <c r="G5" i="3" s="1"/>
  <c r="A5" i="3"/>
  <c r="H58" i="3"/>
  <c r="H50" i="3"/>
  <c r="H42" i="3"/>
  <c r="H34" i="3"/>
  <c r="H57" i="3"/>
  <c r="H49" i="3"/>
  <c r="H41" i="3"/>
  <c r="H33" i="3"/>
  <c r="H14" i="3"/>
  <c r="H10" i="3"/>
  <c r="H64" i="3"/>
  <c r="H56" i="3"/>
  <c r="H48" i="3"/>
  <c r="H40" i="3"/>
  <c r="H32" i="3"/>
  <c r="H6" i="3"/>
  <c r="H63" i="3"/>
  <c r="H55" i="3"/>
  <c r="H47" i="3"/>
  <c r="H39" i="3"/>
  <c r="H31" i="3"/>
  <c r="H13" i="3"/>
  <c r="H9" i="3"/>
  <c r="H62" i="3"/>
  <c r="H54" i="3"/>
  <c r="H46" i="3"/>
  <c r="H38" i="3"/>
  <c r="H30" i="3"/>
  <c r="H5" i="3"/>
  <c r="H53" i="3"/>
  <c r="H45" i="3"/>
  <c r="H37" i="3"/>
  <c r="H29" i="3"/>
  <c r="H8" i="3"/>
  <c r="H60" i="3"/>
  <c r="H52" i="3"/>
  <c r="H44" i="3"/>
  <c r="H36" i="3"/>
  <c r="H28" i="3"/>
  <c r="H59" i="3"/>
  <c r="H43" i="3"/>
  <c r="H15" i="3"/>
  <c r="H7" i="3"/>
  <c r="H61" i="3"/>
  <c r="H12" i="3"/>
  <c r="H51" i="3"/>
  <c r="H35" i="3"/>
  <c r="H11" i="3"/>
  <c r="AM58" i="1"/>
  <c r="AM57" i="1"/>
  <c r="AM61" i="1"/>
  <c r="AM54" i="1"/>
  <c r="AM59" i="1"/>
  <c r="AM55" i="1"/>
  <c r="AM62" i="1"/>
  <c r="AM56" i="1"/>
  <c r="AM60" i="1"/>
  <c r="AM63" i="1"/>
  <c r="U5" i="1" l="1"/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2" i="1"/>
  <c r="G20" i="1"/>
  <c r="G12" i="1"/>
  <c r="C21" i="1"/>
  <c r="G21" i="1" s="1"/>
  <c r="C20" i="1"/>
  <c r="C19" i="1"/>
  <c r="G19" i="1" s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C11" i="1"/>
  <c r="G11" i="1" s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U18" i="1" l="1"/>
  <c r="U17" i="1"/>
  <c r="AB3" i="1"/>
  <c r="AG3" i="1" s="1"/>
  <c r="V19" i="3"/>
  <c r="AC3" i="1"/>
  <c r="V18" i="3"/>
  <c r="AB4" i="1"/>
  <c r="C16" i="3" a="1"/>
  <c r="U7" i="1"/>
  <c r="U13" i="1" s="1"/>
  <c r="U16" i="1"/>
  <c r="V7" i="3"/>
  <c r="V33" i="3"/>
  <c r="AS61" i="3"/>
  <c r="AS58" i="3"/>
  <c r="V17" i="3"/>
  <c r="AB5" i="1"/>
  <c r="AS59" i="3"/>
  <c r="AD3" i="3"/>
  <c r="M3" i="1" a="1"/>
  <c r="AG4" i="1"/>
  <c r="AC4" i="1"/>
  <c r="AS56" i="3"/>
  <c r="AS60" i="3"/>
  <c r="AS55" i="3"/>
  <c r="AS57" i="3"/>
  <c r="AB6" i="1"/>
  <c r="AC5" i="1"/>
  <c r="AG5" i="1"/>
  <c r="AI3" i="3"/>
  <c r="AD4" i="3"/>
  <c r="AE3" i="3"/>
  <c r="AE5" i="1"/>
  <c r="AO59" i="1"/>
  <c r="AO56" i="1"/>
  <c r="AO61" i="1"/>
  <c r="AO54" i="1"/>
  <c r="AO60" i="1"/>
  <c r="AD4" i="1"/>
  <c r="AO62" i="1"/>
  <c r="AO57" i="1"/>
  <c r="AO63" i="1"/>
  <c r="AE3" i="1"/>
  <c r="AD3" i="1"/>
  <c r="AO55" i="1"/>
  <c r="AE6" i="1"/>
  <c r="AD6" i="1"/>
  <c r="AD5" i="1"/>
  <c r="AE4" i="1"/>
  <c r="AO58" i="1"/>
  <c r="AQ55" i="3"/>
  <c r="AQ59" i="3"/>
  <c r="AQ57" i="3"/>
  <c r="AQ58" i="3"/>
  <c r="AF3" i="3"/>
  <c r="AF4" i="3"/>
  <c r="AQ60" i="3"/>
  <c r="AQ61" i="3"/>
  <c r="AQ56" i="3"/>
  <c r="AC6" i="1"/>
  <c r="AG6" i="1"/>
  <c r="AB7" i="1"/>
  <c r="AE4" i="3"/>
  <c r="AD5" i="3"/>
  <c r="AI4" i="3"/>
  <c r="AD7" i="1"/>
  <c r="AE7" i="1"/>
  <c r="AC7" i="1"/>
  <c r="AG7" i="1"/>
  <c r="AB8" i="1"/>
  <c r="AF5" i="3"/>
  <c r="AI5" i="3"/>
  <c r="AE5" i="3"/>
  <c r="AE8" i="1"/>
  <c r="AD8" i="1"/>
  <c r="AC8" i="1"/>
  <c r="AB9" i="1"/>
  <c r="AG8" i="1"/>
  <c r="AD9" i="1"/>
  <c r="AE9" i="1"/>
  <c r="AG9" i="1"/>
  <c r="AB10" i="1"/>
  <c r="AC9" i="1"/>
  <c r="AD10" i="1"/>
  <c r="AE10" i="1"/>
  <c r="AC10" i="1"/>
  <c r="AG10" i="1"/>
  <c r="AB11" i="1"/>
  <c r="AE11" i="1"/>
  <c r="AD11" i="1"/>
  <c r="AB12" i="1"/>
  <c r="AC11" i="1"/>
  <c r="AG11" i="1"/>
  <c r="AD12" i="1"/>
  <c r="AE12" i="1"/>
  <c r="AG12" i="1"/>
  <c r="AC12" i="1"/>
  <c r="AB13" i="1"/>
  <c r="AD13" i="1"/>
  <c r="AB14" i="1"/>
  <c r="AE13" i="1"/>
  <c r="AG13" i="1"/>
  <c r="AC13" i="1"/>
  <c r="AE14" i="1"/>
  <c r="AD14" i="1"/>
  <c r="AC14" i="1"/>
  <c r="AB15" i="1"/>
  <c r="AG14" i="1"/>
  <c r="AE15" i="1"/>
  <c r="AD15" i="1"/>
  <c r="AG15" i="1"/>
  <c r="AB16" i="1"/>
  <c r="AC15" i="1"/>
  <c r="AE16" i="1"/>
  <c r="AD16" i="1"/>
  <c r="AB17" i="1"/>
  <c r="AC16" i="1"/>
  <c r="AG16" i="1"/>
  <c r="AD17" i="1"/>
  <c r="AE17" i="1"/>
  <c r="AB18" i="1"/>
  <c r="AC17" i="1"/>
  <c r="AG17" i="1"/>
  <c r="AE18" i="1"/>
  <c r="AD18" i="1"/>
  <c r="AC18" i="1"/>
  <c r="AB19" i="1"/>
  <c r="AG18" i="1"/>
  <c r="AE19" i="1"/>
  <c r="AD19" i="1"/>
  <c r="AG19" i="1"/>
  <c r="AB20" i="1"/>
  <c r="AC19" i="1"/>
  <c r="AD20" i="1"/>
  <c r="AE20" i="1"/>
  <c r="AG20" i="1"/>
  <c r="AC20" i="1"/>
  <c r="AB21" i="1"/>
  <c r="AE21" i="1"/>
  <c r="AD21" i="1"/>
  <c r="AB22" i="1"/>
  <c r="AC21" i="1"/>
  <c r="AG21" i="1"/>
  <c r="AD22" i="1"/>
  <c r="AE22" i="1"/>
  <c r="AB23" i="1"/>
  <c r="AC22" i="1"/>
  <c r="AG22" i="1"/>
  <c r="AD23" i="1"/>
  <c r="AE23" i="1"/>
  <c r="AC23" i="1"/>
  <c r="AG23" i="1"/>
  <c r="AB24" i="1"/>
  <c r="AE24" i="1"/>
  <c r="AD24" i="1"/>
  <c r="AB25" i="1"/>
  <c r="AG24" i="1"/>
  <c r="AC24" i="1"/>
  <c r="AE25" i="1"/>
  <c r="AD25" i="1"/>
  <c r="AC25" i="1"/>
  <c r="AG25" i="1"/>
  <c r="AB26" i="1"/>
  <c r="AD26" i="1"/>
  <c r="AE26" i="1"/>
  <c r="AC26" i="1"/>
  <c r="AG26" i="1"/>
  <c r="AB27" i="1"/>
  <c r="AD27" i="1"/>
  <c r="AE27" i="1"/>
  <c r="AC27" i="1"/>
  <c r="AB28" i="1"/>
  <c r="AG27" i="1"/>
  <c r="AD28" i="1"/>
  <c r="AE28" i="1"/>
  <c r="AC28" i="1"/>
  <c r="AB29" i="1"/>
  <c r="AG28" i="1"/>
  <c r="AE29" i="1"/>
  <c r="AD29" i="1"/>
  <c r="AC29" i="1"/>
  <c r="AG29" i="1"/>
  <c r="AB30" i="1"/>
  <c r="AE30" i="1"/>
  <c r="AD30" i="1"/>
  <c r="AB31" i="1"/>
  <c r="AC30" i="1"/>
  <c r="AG30" i="1"/>
  <c r="AD31" i="1"/>
  <c r="AE31" i="1"/>
  <c r="AG31" i="1"/>
  <c r="AC31" i="1"/>
  <c r="AB32" i="1"/>
  <c r="AD32" i="1"/>
  <c r="AE32" i="1"/>
  <c r="AG32" i="1"/>
  <c r="AC32" i="1"/>
  <c r="AB33" i="1"/>
  <c r="AE33" i="1"/>
  <c r="AD33" i="1"/>
  <c r="AB34" i="1"/>
  <c r="AG33" i="1"/>
  <c r="AC33" i="1"/>
  <c r="AD34" i="1"/>
  <c r="AE34" i="1"/>
  <c r="AC34" i="1"/>
  <c r="AB35" i="1"/>
  <c r="AG34" i="1"/>
  <c r="AD35" i="1"/>
  <c r="AE35" i="1"/>
  <c r="AB36" i="1"/>
  <c r="AG35" i="1"/>
  <c r="AC35" i="1"/>
  <c r="AE36" i="1"/>
  <c r="AD36" i="1"/>
  <c r="AB37" i="1"/>
  <c r="AG36" i="1"/>
  <c r="AC36" i="1"/>
  <c r="AD37" i="1"/>
  <c r="AE37" i="1"/>
  <c r="AG37" i="1"/>
  <c r="AC37" i="1"/>
  <c r="AB38" i="1"/>
  <c r="AE38" i="1"/>
  <c r="AD38" i="1"/>
  <c r="AB39" i="1"/>
  <c r="AG38" i="1"/>
  <c r="AC38" i="1"/>
  <c r="AD39" i="1"/>
  <c r="AE39" i="1"/>
  <c r="AC39" i="1"/>
  <c r="AB40" i="1"/>
  <c r="AG39" i="1"/>
  <c r="AE40" i="1"/>
  <c r="AD40" i="1"/>
  <c r="AC40" i="1"/>
  <c r="AG40" i="1"/>
  <c r="AB41" i="1"/>
  <c r="AD41" i="1"/>
  <c r="AE41" i="1"/>
  <c r="AG41" i="1"/>
  <c r="AC41" i="1"/>
  <c r="AB42" i="1"/>
  <c r="AE42" i="1"/>
  <c r="AD42" i="1"/>
  <c r="AG42" i="1"/>
  <c r="AC42" i="1"/>
  <c r="AB43" i="1"/>
  <c r="AD43" i="1"/>
  <c r="AE43" i="1"/>
  <c r="AG43" i="1"/>
  <c r="AC43" i="1"/>
  <c r="AB44" i="1"/>
  <c r="AE44" i="1"/>
  <c r="AD44" i="1"/>
  <c r="AC44" i="1"/>
  <c r="AG44" i="1"/>
  <c r="AB45" i="1"/>
  <c r="AE45" i="1"/>
  <c r="AD45" i="1"/>
  <c r="AC45" i="1"/>
  <c r="AG45" i="1"/>
  <c r="AB46" i="1"/>
  <c r="AE46" i="1"/>
  <c r="AD46" i="1"/>
  <c r="AB47" i="1"/>
  <c r="AG46" i="1"/>
  <c r="AC46" i="1"/>
  <c r="AE47" i="1"/>
  <c r="AD47" i="1"/>
  <c r="AB48" i="1"/>
  <c r="AG47" i="1"/>
  <c r="AC47" i="1"/>
  <c r="AD48" i="1"/>
  <c r="AE48" i="1"/>
  <c r="AC48" i="1"/>
  <c r="AB49" i="1"/>
  <c r="AG48" i="1"/>
  <c r="AD49" i="1"/>
  <c r="AE49" i="1"/>
  <c r="AC49" i="1"/>
  <c r="AG49" i="1"/>
  <c r="AB50" i="1"/>
  <c r="AD50" i="1"/>
  <c r="AE50" i="1"/>
  <c r="AB51" i="1"/>
  <c r="AC50" i="1"/>
  <c r="AG50" i="1"/>
  <c r="AD51" i="1"/>
  <c r="AE51" i="1"/>
  <c r="AC51" i="1"/>
  <c r="AG51" i="1"/>
  <c r="AB52" i="1"/>
  <c r="AD52" i="1"/>
  <c r="AE52" i="1"/>
  <c r="AB53" i="1"/>
  <c r="AG52" i="1"/>
  <c r="AC52" i="1"/>
  <c r="AE53" i="1"/>
  <c r="AD53" i="1"/>
  <c r="AG53" i="1"/>
  <c r="AB54" i="1"/>
  <c r="AC53" i="1"/>
  <c r="AE54" i="1"/>
  <c r="AD54" i="1"/>
  <c r="AG54" i="1"/>
  <c r="AB55" i="1"/>
  <c r="AC54" i="1"/>
  <c r="AE55" i="1"/>
  <c r="AD55" i="1"/>
  <c r="AC55" i="1"/>
  <c r="AG55" i="1"/>
  <c r="AB56" i="1"/>
  <c r="AE56" i="1"/>
  <c r="AD56" i="1"/>
  <c r="AB57" i="1"/>
  <c r="AC56" i="1"/>
  <c r="AG56" i="1"/>
  <c r="AD57" i="1"/>
  <c r="AE57" i="1"/>
  <c r="AB58" i="1"/>
  <c r="AG57" i="1"/>
  <c r="AC57" i="1"/>
  <c r="AD58" i="1"/>
  <c r="AE58" i="1"/>
  <c r="AC58" i="1"/>
  <c r="AG58" i="1"/>
  <c r="AB59" i="1"/>
  <c r="AE59" i="1"/>
  <c r="AD59" i="1"/>
  <c r="AC59" i="1"/>
  <c r="AG59" i="1"/>
  <c r="AB60" i="1"/>
  <c r="AD60" i="1"/>
  <c r="AE60" i="1"/>
  <c r="AG60" i="1"/>
  <c r="AC60" i="1"/>
  <c r="AB61" i="1"/>
  <c r="AD61" i="1"/>
  <c r="AE61" i="1"/>
  <c r="AC61" i="1"/>
  <c r="AB62" i="1"/>
  <c r="AG61" i="1"/>
  <c r="AE62" i="1"/>
  <c r="AD62" i="1"/>
  <c r="AB63" i="1"/>
  <c r="AC62" i="1"/>
  <c r="AG62" i="1"/>
  <c r="AE63" i="1"/>
  <c r="AD63" i="1"/>
  <c r="AC63" i="1"/>
  <c r="AG63" i="1"/>
  <c r="AB64" i="1"/>
  <c r="AE64" i="1"/>
  <c r="AD64" i="1"/>
  <c r="AB65" i="1"/>
  <c r="AG64" i="1"/>
  <c r="AC64" i="1"/>
  <c r="AD65" i="1"/>
  <c r="AE65" i="1"/>
  <c r="AB66" i="1"/>
  <c r="AG65" i="1"/>
  <c r="AC65" i="1"/>
  <c r="AE66" i="1"/>
  <c r="AD66" i="1"/>
  <c r="AB67" i="1"/>
  <c r="AG66" i="1"/>
  <c r="AC66" i="1"/>
  <c r="AD67" i="1"/>
  <c r="AE67" i="1"/>
  <c r="AC67" i="1"/>
  <c r="AG67" i="1"/>
  <c r="AB68" i="1"/>
  <c r="AD68" i="1"/>
  <c r="AE68" i="1"/>
  <c r="AB69" i="1"/>
  <c r="AG68" i="1"/>
  <c r="AC68" i="1"/>
  <c r="AE69" i="1"/>
  <c r="AD69" i="1"/>
  <c r="AC69" i="1"/>
  <c r="AB70" i="1"/>
  <c r="AG69" i="1"/>
  <c r="AE70" i="1"/>
  <c r="AD70" i="1"/>
  <c r="AB71" i="1"/>
  <c r="AG70" i="1"/>
  <c r="AC70" i="1"/>
  <c r="AE71" i="1"/>
  <c r="AD71" i="1"/>
  <c r="AG71" i="1"/>
  <c r="AB72" i="1"/>
  <c r="AC71" i="1"/>
  <c r="AD72" i="1"/>
  <c r="AE72" i="1"/>
  <c r="AB73" i="1"/>
  <c r="AC72" i="1"/>
  <c r="AG72" i="1"/>
  <c r="AE73" i="1"/>
  <c r="AD73" i="1"/>
  <c r="AG73" i="1"/>
  <c r="AC73" i="1"/>
  <c r="AB74" i="1"/>
  <c r="AE74" i="1"/>
  <c r="AD74" i="1"/>
  <c r="AC74" i="1"/>
  <c r="AB75" i="1"/>
  <c r="AG74" i="1"/>
  <c r="AD75" i="1"/>
  <c r="AE75" i="1"/>
  <c r="AG75" i="1"/>
  <c r="AC75" i="1"/>
  <c r="AB76" i="1"/>
  <c r="AD76" i="1"/>
  <c r="AE76" i="1"/>
  <c r="AG76" i="1"/>
  <c r="AC76" i="1"/>
  <c r="AB77" i="1"/>
  <c r="AE77" i="1"/>
  <c r="AD77" i="1"/>
  <c r="AB78" i="1"/>
  <c r="AC77" i="1"/>
  <c r="AG77" i="1"/>
  <c r="AE78" i="1"/>
  <c r="AD78" i="1"/>
  <c r="AB79" i="1"/>
  <c r="AG78" i="1"/>
  <c r="AC78" i="1"/>
  <c r="AE79" i="1"/>
  <c r="AD79" i="1"/>
  <c r="AG79" i="1"/>
  <c r="AB80" i="1"/>
  <c r="AC79" i="1"/>
  <c r="AD80" i="1"/>
  <c r="AE80" i="1"/>
  <c r="AB81" i="1"/>
  <c r="AC80" i="1"/>
  <c r="AG80" i="1"/>
  <c r="AD81" i="1"/>
  <c r="AE81" i="1"/>
  <c r="AC81" i="1"/>
  <c r="AB82" i="1"/>
  <c r="AG81" i="1"/>
  <c r="AD82" i="1"/>
  <c r="AB83" i="1"/>
  <c r="AE82" i="1"/>
  <c r="AC82" i="1"/>
  <c r="AG82" i="1"/>
  <c r="AE83" i="1"/>
  <c r="AD83" i="1"/>
  <c r="AC83" i="1"/>
  <c r="AG83" i="1"/>
  <c r="AB84" i="1"/>
  <c r="AE84" i="1"/>
  <c r="AD84" i="1"/>
  <c r="AC84" i="1"/>
  <c r="AB85" i="1"/>
  <c r="AG84" i="1"/>
  <c r="AE85" i="1"/>
  <c r="AD85" i="1"/>
  <c r="AC85" i="1"/>
  <c r="AB86" i="1"/>
  <c r="AG85" i="1"/>
  <c r="AE86" i="1"/>
  <c r="AD86" i="1"/>
  <c r="AC86" i="1"/>
  <c r="AG86" i="1"/>
  <c r="AB87" i="1"/>
  <c r="AD87" i="1"/>
  <c r="AE87" i="1"/>
  <c r="AG87" i="1"/>
  <c r="AB88" i="1"/>
  <c r="AC87" i="1"/>
  <c r="AE88" i="1"/>
  <c r="AD88" i="1"/>
  <c r="AG88" i="1"/>
  <c r="AB89" i="1"/>
  <c r="AC88" i="1"/>
  <c r="AD89" i="1"/>
  <c r="AG89" i="1"/>
  <c r="AB90" i="1"/>
  <c r="AE89" i="1"/>
  <c r="AC89" i="1"/>
  <c r="AD90" i="1"/>
  <c r="AE90" i="1"/>
  <c r="AB91" i="1"/>
  <c r="AC90" i="1"/>
  <c r="AG90" i="1"/>
  <c r="AD91" i="1"/>
  <c r="AE91" i="1"/>
  <c r="AC91" i="1"/>
  <c r="AB92" i="1"/>
  <c r="AG91" i="1"/>
  <c r="AD92" i="1"/>
  <c r="AE92" i="1"/>
  <c r="AB93" i="1"/>
  <c r="AC92" i="1"/>
  <c r="AG92" i="1"/>
  <c r="AD93" i="1"/>
  <c r="AE93" i="1"/>
  <c r="AB94" i="1"/>
  <c r="AC93" i="1"/>
  <c r="AG93" i="1"/>
  <c r="AD94" i="1"/>
  <c r="AE94" i="1"/>
  <c r="AB95" i="1"/>
  <c r="AC94" i="1"/>
  <c r="AG94" i="1"/>
  <c r="AD95" i="1"/>
  <c r="AE95" i="1"/>
  <c r="AB96" i="1"/>
  <c r="AC95" i="1"/>
  <c r="AG95" i="1"/>
  <c r="AD96" i="1"/>
  <c r="AE96" i="1"/>
  <c r="AG96" i="1"/>
  <c r="AB97" i="1"/>
  <c r="AC96" i="1"/>
  <c r="AE97" i="1"/>
  <c r="AD97" i="1"/>
  <c r="AB98" i="1"/>
  <c r="AG97" i="1"/>
  <c r="AC97" i="1"/>
  <c r="AD98" i="1"/>
  <c r="AC98" i="1"/>
  <c r="AB99" i="1"/>
  <c r="AE98" i="1"/>
  <c r="AG98" i="1"/>
  <c r="AE99" i="1"/>
  <c r="AD99" i="1"/>
  <c r="AB100" i="1"/>
  <c r="AC99" i="1"/>
  <c r="AG99" i="1"/>
  <c r="AD100" i="1"/>
  <c r="AE100" i="1"/>
  <c r="AB101" i="1"/>
  <c r="AC100" i="1"/>
  <c r="AG100" i="1"/>
  <c r="AD101" i="1"/>
  <c r="AE101" i="1"/>
  <c r="AB102" i="1"/>
  <c r="AG101" i="1"/>
  <c r="AC101" i="1"/>
  <c r="AD102" i="1"/>
  <c r="AE102" i="1"/>
  <c r="AC102" i="1"/>
  <c r="AB103" i="1"/>
  <c r="AG102" i="1"/>
  <c r="AE103" i="1"/>
  <c r="AD103" i="1"/>
  <c r="AC103" i="1"/>
  <c r="AG103" i="1"/>
  <c r="AB104" i="1"/>
  <c r="AD104" i="1"/>
  <c r="AE104" i="1"/>
  <c r="AC104" i="1"/>
  <c r="AB105" i="1"/>
  <c r="AG104" i="1"/>
  <c r="AD105" i="1"/>
  <c r="AE105" i="1"/>
  <c r="AB106" i="1"/>
  <c r="AG105" i="1"/>
  <c r="AC105" i="1"/>
  <c r="AD106" i="1"/>
  <c r="AE106" i="1"/>
  <c r="AB107" i="1"/>
  <c r="AG106" i="1"/>
  <c r="AC106" i="1"/>
  <c r="AE107" i="1"/>
  <c r="AD107" i="1"/>
  <c r="AC107" i="1"/>
  <c r="AB108" i="1"/>
  <c r="AG107" i="1"/>
  <c r="AD108" i="1"/>
  <c r="AE108" i="1"/>
  <c r="AC108" i="1"/>
  <c r="AG108" i="1"/>
  <c r="AB109" i="1"/>
  <c r="AD109" i="1"/>
  <c r="AE109" i="1"/>
  <c r="AC109" i="1"/>
  <c r="AB110" i="1"/>
  <c r="AG109" i="1"/>
  <c r="AE110" i="1"/>
  <c r="AD110" i="1"/>
  <c r="AG110" i="1"/>
  <c r="AB111" i="1"/>
  <c r="AC110" i="1"/>
  <c r="AD111" i="1"/>
  <c r="AE111" i="1"/>
  <c r="AC111" i="1"/>
  <c r="AB112" i="1"/>
  <c r="AG111" i="1"/>
  <c r="AE112" i="1"/>
  <c r="AD112" i="1"/>
  <c r="AB113" i="1"/>
  <c r="AC112" i="1"/>
  <c r="AG112" i="1"/>
  <c r="AE113" i="1"/>
  <c r="AD113" i="1"/>
  <c r="AC113" i="1"/>
  <c r="AB114" i="1"/>
  <c r="AG113" i="1"/>
  <c r="AE114" i="1"/>
  <c r="AD114" i="1"/>
  <c r="AC114" i="1"/>
  <c r="AG114" i="1"/>
  <c r="AB115" i="1"/>
  <c r="AE115" i="1"/>
  <c r="AD115" i="1"/>
  <c r="AB116" i="1"/>
  <c r="AC115" i="1"/>
  <c r="AG115" i="1"/>
  <c r="AD116" i="1"/>
  <c r="AE116" i="1"/>
  <c r="AB117" i="1"/>
  <c r="AG116" i="1"/>
  <c r="AC116" i="1"/>
  <c r="AD117" i="1"/>
  <c r="AE117" i="1"/>
  <c r="AB118" i="1"/>
  <c r="AG117" i="1"/>
  <c r="AC117" i="1"/>
  <c r="AD118" i="1"/>
  <c r="AE118" i="1"/>
  <c r="AG118" i="1"/>
  <c r="AB119" i="1"/>
  <c r="AC118" i="1"/>
  <c r="AD119" i="1"/>
  <c r="AE119" i="1"/>
  <c r="AG119" i="1"/>
  <c r="AC119" i="1"/>
  <c r="AB120" i="1"/>
  <c r="AE120" i="1"/>
  <c r="AD120" i="1"/>
  <c r="AG120" i="1"/>
  <c r="AC120" i="1"/>
  <c r="AB121" i="1"/>
  <c r="AE121" i="1"/>
  <c r="AD121" i="1"/>
  <c r="AB122" i="1"/>
  <c r="AC121" i="1"/>
  <c r="AG121" i="1"/>
  <c r="AD122" i="1"/>
  <c r="AE122" i="1"/>
  <c r="AG122" i="1"/>
  <c r="AC122" i="1"/>
  <c r="AB123" i="1"/>
  <c r="AD123" i="1"/>
  <c r="AE123" i="1"/>
  <c r="AG123" i="1"/>
  <c r="AB124" i="1"/>
  <c r="AC123" i="1"/>
  <c r="AE124" i="1"/>
  <c r="AD124" i="1"/>
  <c r="AC124" i="1"/>
  <c r="AB125" i="1"/>
  <c r="AG124" i="1"/>
  <c r="AD125" i="1"/>
  <c r="AE125" i="1"/>
  <c r="AG125" i="1"/>
  <c r="AB126" i="1"/>
  <c r="AC125" i="1"/>
  <c r="AD126" i="1"/>
  <c r="AB127" i="1"/>
  <c r="AC126" i="1"/>
  <c r="AE126" i="1"/>
  <c r="AG126" i="1"/>
  <c r="AE127" i="1"/>
  <c r="AD127" i="1"/>
  <c r="AC127" i="1"/>
  <c r="AG127" i="1"/>
  <c r="AB128" i="1"/>
  <c r="AE128" i="1"/>
  <c r="AD128" i="1"/>
  <c r="AC128" i="1"/>
  <c r="AB129" i="1"/>
  <c r="AG128" i="1"/>
  <c r="AD129" i="1"/>
  <c r="AE129" i="1"/>
  <c r="AB130" i="1"/>
  <c r="AG129" i="1"/>
  <c r="AC129" i="1"/>
  <c r="AD130" i="1"/>
  <c r="AE130" i="1"/>
  <c r="AB131" i="1"/>
  <c r="AC130" i="1"/>
  <c r="AG130" i="1"/>
  <c r="AE131" i="1"/>
  <c r="AD131" i="1"/>
  <c r="AG131" i="1"/>
  <c r="AB132" i="1"/>
  <c r="AC131" i="1"/>
  <c r="AE132" i="1"/>
  <c r="AD132" i="1"/>
  <c r="AB133" i="1"/>
  <c r="AG132" i="1"/>
  <c r="AC132" i="1"/>
  <c r="AD133" i="1"/>
  <c r="AE133" i="1"/>
  <c r="AG133" i="1"/>
  <c r="AC133" i="1"/>
  <c r="AB134" i="1"/>
  <c r="AD134" i="1"/>
  <c r="AE134" i="1"/>
  <c r="AB135" i="1"/>
  <c r="AG134" i="1"/>
  <c r="AC134" i="1"/>
  <c r="AE135" i="1"/>
  <c r="AD135" i="1"/>
  <c r="AC135" i="1"/>
  <c r="AG135" i="1"/>
  <c r="AB136" i="1"/>
  <c r="AE136" i="1"/>
  <c r="AD136" i="1"/>
  <c r="AB137" i="1"/>
  <c r="AG136" i="1"/>
  <c r="AC136" i="1"/>
  <c r="AE137" i="1"/>
  <c r="AD137" i="1"/>
  <c r="AG137" i="1"/>
  <c r="AB138" i="1"/>
  <c r="AC137" i="1"/>
  <c r="AB139" i="1"/>
  <c r="AE138" i="1"/>
  <c r="AD138" i="1"/>
  <c r="AG138" i="1"/>
  <c r="AC138" i="1"/>
  <c r="AD139" i="1"/>
  <c r="AE139" i="1"/>
  <c r="AB140" i="1"/>
  <c r="AG139" i="1"/>
  <c r="AC139" i="1"/>
  <c r="AE140" i="1"/>
  <c r="AD140" i="1"/>
  <c r="AG140" i="1"/>
  <c r="AB141" i="1"/>
  <c r="AC140" i="1"/>
  <c r="AD141" i="1"/>
  <c r="AE141" i="1"/>
  <c r="AG141" i="1"/>
  <c r="AB142" i="1"/>
  <c r="AC141" i="1"/>
  <c r="AD142" i="1"/>
  <c r="AE142" i="1"/>
  <c r="AB143" i="1"/>
  <c r="AC142" i="1"/>
  <c r="AG142" i="1"/>
  <c r="AE143" i="1"/>
  <c r="AD143" i="1"/>
  <c r="AG143" i="1"/>
  <c r="AB144" i="1"/>
  <c r="AC143" i="1"/>
  <c r="AE144" i="1"/>
  <c r="AD144" i="1"/>
  <c r="AG144" i="1"/>
  <c r="AB145" i="1"/>
  <c r="AC144" i="1"/>
  <c r="AD145" i="1"/>
  <c r="AE145" i="1"/>
  <c r="AB146" i="1"/>
  <c r="AG145" i="1"/>
  <c r="AC145" i="1"/>
  <c r="AD146" i="1"/>
  <c r="AE146" i="1"/>
  <c r="AB147" i="1"/>
  <c r="AC146" i="1"/>
  <c r="AG146" i="1"/>
  <c r="AD147" i="1"/>
  <c r="AE147" i="1"/>
  <c r="AG147" i="1"/>
  <c r="AC147" i="1"/>
  <c r="AB148" i="1"/>
  <c r="AD148" i="1"/>
  <c r="AE148" i="1"/>
  <c r="AC148" i="1"/>
  <c r="AG148" i="1"/>
  <c r="AB149" i="1"/>
  <c r="AE149" i="1"/>
  <c r="AD149" i="1"/>
  <c r="AG149" i="1"/>
  <c r="AB150" i="1"/>
  <c r="AC149" i="1"/>
  <c r="AD150" i="1"/>
  <c r="AE150" i="1"/>
  <c r="AG150" i="1"/>
  <c r="AB151" i="1"/>
  <c r="AC150" i="1"/>
  <c r="AD151" i="1"/>
  <c r="AE151" i="1"/>
  <c r="AB152" i="1"/>
  <c r="AC151" i="1"/>
  <c r="AG151" i="1"/>
  <c r="AE152" i="1"/>
  <c r="AD152" i="1"/>
  <c r="AB153" i="1"/>
  <c r="AC152" i="1"/>
  <c r="AG152" i="1"/>
  <c r="AE153" i="1"/>
  <c r="AB154" i="1"/>
  <c r="AD153" i="1"/>
  <c r="AC153" i="1"/>
  <c r="AG153" i="1"/>
  <c r="AD154" i="1"/>
  <c r="AE154" i="1"/>
  <c r="AG154" i="1"/>
  <c r="AB155" i="1"/>
  <c r="AC154" i="1"/>
  <c r="AE155" i="1"/>
  <c r="AD155" i="1"/>
  <c r="AB156" i="1"/>
  <c r="AC155" i="1"/>
  <c r="AG155" i="1"/>
  <c r="AD156" i="1"/>
  <c r="AE156" i="1"/>
  <c r="AB157" i="1"/>
  <c r="AG156" i="1"/>
  <c r="AC156" i="1"/>
  <c r="AD157" i="1"/>
  <c r="AE157" i="1"/>
  <c r="AG157" i="1"/>
  <c r="AC157" i="1"/>
  <c r="AB158" i="1"/>
  <c r="AE158" i="1"/>
  <c r="AD158" i="1"/>
  <c r="AB159" i="1"/>
  <c r="AG158" i="1"/>
  <c r="AC158" i="1"/>
  <c r="AE159" i="1"/>
  <c r="AD159" i="1"/>
  <c r="AG159" i="1"/>
  <c r="AB160" i="1"/>
  <c r="AC159" i="1"/>
  <c r="AD160" i="1"/>
  <c r="AE160" i="1"/>
  <c r="AG160" i="1"/>
  <c r="AC160" i="1"/>
  <c r="AB161" i="1"/>
  <c r="AE161" i="1"/>
  <c r="AD161" i="1"/>
  <c r="AG161" i="1"/>
  <c r="AB162" i="1"/>
  <c r="AC161" i="1"/>
  <c r="AE162" i="1"/>
  <c r="AD162" i="1"/>
  <c r="AG162" i="1"/>
  <c r="AC162" i="1"/>
  <c r="AB163" i="1"/>
  <c r="AD163" i="1"/>
  <c r="AE163" i="1"/>
  <c r="AB164" i="1"/>
  <c r="AG163" i="1"/>
  <c r="AC163" i="1"/>
  <c r="AD164" i="1"/>
  <c r="AE164" i="1"/>
  <c r="AG164" i="1"/>
  <c r="AB165" i="1"/>
  <c r="AC164" i="1"/>
  <c r="AE165" i="1"/>
  <c r="AD165" i="1"/>
  <c r="AC165" i="1"/>
  <c r="AB166" i="1"/>
  <c r="AG165" i="1"/>
  <c r="AD166" i="1"/>
  <c r="AE166" i="1"/>
  <c r="AB167" i="1"/>
  <c r="AG166" i="1"/>
  <c r="AC166" i="1"/>
  <c r="AE167" i="1"/>
  <c r="AD167" i="1"/>
  <c r="AB168" i="1"/>
  <c r="AG167" i="1"/>
  <c r="AC167" i="1"/>
  <c r="AE168" i="1"/>
  <c r="AD168" i="1"/>
  <c r="AB169" i="1"/>
  <c r="AC168" i="1"/>
  <c r="AG168" i="1"/>
  <c r="AE169" i="1"/>
  <c r="AD169" i="1"/>
  <c r="AB170" i="1"/>
  <c r="AG169" i="1"/>
  <c r="AC169" i="1"/>
  <c r="AD170" i="1"/>
  <c r="AB171" i="1"/>
  <c r="AC170" i="1"/>
  <c r="AE170" i="1"/>
  <c r="AG170" i="1"/>
  <c r="AE171" i="1"/>
  <c r="AD171" i="1"/>
  <c r="AG171" i="1"/>
  <c r="AB172" i="1"/>
  <c r="AC171" i="1"/>
  <c r="AD172" i="1"/>
  <c r="AE172" i="1"/>
  <c r="AC172" i="1"/>
  <c r="AG172" i="1"/>
  <c r="AB173" i="1"/>
  <c r="AE173" i="1"/>
  <c r="AD173" i="1"/>
  <c r="AG173" i="1"/>
  <c r="AC173" i="1"/>
  <c r="AB174" i="1"/>
  <c r="AD174" i="1"/>
  <c r="AE174" i="1"/>
  <c r="AB175" i="1"/>
  <c r="AC174" i="1"/>
  <c r="AG174" i="1"/>
  <c r="AD175" i="1"/>
  <c r="AE175" i="1"/>
  <c r="AC175" i="1"/>
  <c r="AB176" i="1"/>
  <c r="AG175" i="1"/>
  <c r="AE176" i="1"/>
  <c r="AD176" i="1"/>
  <c r="AB177" i="1"/>
  <c r="AG176" i="1"/>
  <c r="AC176" i="1"/>
  <c r="AD177" i="1"/>
  <c r="AE177" i="1"/>
  <c r="AC177" i="1"/>
  <c r="AB178" i="1"/>
  <c r="AG177" i="1"/>
  <c r="AD178" i="1"/>
  <c r="AE178" i="1"/>
  <c r="AG178" i="1"/>
  <c r="AB179" i="1"/>
  <c r="AC178" i="1"/>
  <c r="AE179" i="1"/>
  <c r="AD179" i="1"/>
  <c r="AG179" i="1"/>
  <c r="AC179" i="1"/>
  <c r="AB180" i="1"/>
  <c r="AD180" i="1"/>
  <c r="AE180" i="1"/>
  <c r="AB181" i="1"/>
  <c r="AC180" i="1"/>
  <c r="AG180" i="1"/>
  <c r="AG181" i="1"/>
  <c r="AD181" i="1"/>
  <c r="AE181" i="1"/>
  <c r="AB182" i="1"/>
  <c r="AC181" i="1"/>
  <c r="AD182" i="1"/>
  <c r="AE182" i="1"/>
  <c r="AC182" i="1"/>
  <c r="AG182" i="1"/>
  <c r="AB183" i="1"/>
  <c r="AD183" i="1"/>
  <c r="AE183" i="1"/>
  <c r="AB184" i="1"/>
  <c r="AG183" i="1"/>
  <c r="AC183" i="1"/>
  <c r="AD184" i="1"/>
  <c r="AE184" i="1"/>
  <c r="AG184" i="1"/>
  <c r="AB185" i="1"/>
  <c r="AC184" i="1"/>
  <c r="AD185" i="1"/>
  <c r="AE185" i="1"/>
  <c r="AC185" i="1"/>
  <c r="AG185" i="1"/>
  <c r="AB186" i="1"/>
  <c r="AE186" i="1"/>
  <c r="AD186" i="1"/>
  <c r="AC186" i="1"/>
  <c r="AG186" i="1"/>
  <c r="AB187" i="1"/>
  <c r="AG187" i="1"/>
  <c r="AE187" i="1"/>
  <c r="AD187" i="1"/>
  <c r="AC187" i="1"/>
  <c r="AB188" i="1"/>
  <c r="AE188" i="1"/>
  <c r="AD188" i="1"/>
  <c r="AB189" i="1"/>
  <c r="AG188" i="1"/>
  <c r="AC188" i="1"/>
  <c r="AC189" i="1"/>
  <c r="AE189" i="1"/>
  <c r="AD189" i="1"/>
  <c r="AG189" i="1"/>
  <c r="AB190" i="1"/>
  <c r="AD190" i="1"/>
  <c r="AE190" i="1"/>
  <c r="AG190" i="1"/>
  <c r="AC190" i="1"/>
  <c r="AB191" i="1"/>
  <c r="AE191" i="1"/>
  <c r="AD191" i="1"/>
  <c r="AB192" i="1"/>
  <c r="AC191" i="1"/>
  <c r="AG191" i="1"/>
  <c r="AE192" i="1"/>
  <c r="AD192" i="1"/>
  <c r="AG192" i="1"/>
  <c r="AC192" i="1"/>
  <c r="AB193" i="1"/>
  <c r="AE193" i="1"/>
  <c r="AD193" i="1"/>
  <c r="AB194" i="1"/>
  <c r="AC193" i="1"/>
  <c r="AG193" i="1"/>
  <c r="AD194" i="1"/>
  <c r="AE194" i="1"/>
  <c r="AG194" i="1"/>
  <c r="AC194" i="1"/>
  <c r="AB195" i="1"/>
  <c r="AE195" i="1"/>
  <c r="AD195" i="1"/>
  <c r="AG195" i="1"/>
  <c r="AB196" i="1"/>
  <c r="AC195" i="1"/>
  <c r="AE196" i="1"/>
  <c r="AD196" i="1"/>
  <c r="AB197" i="1"/>
  <c r="AG196" i="1"/>
  <c r="AC196" i="1"/>
  <c r="AE197" i="1"/>
  <c r="AD197" i="1"/>
  <c r="AG197" i="1"/>
  <c r="AC197" i="1"/>
  <c r="AB198" i="1"/>
  <c r="AD198" i="1"/>
  <c r="AE198" i="1"/>
  <c r="AB199" i="1"/>
  <c r="AG198" i="1"/>
  <c r="AC198" i="1"/>
  <c r="AE199" i="1"/>
  <c r="AD199" i="1"/>
  <c r="AG199" i="1"/>
  <c r="AC199" i="1"/>
  <c r="AB200" i="1"/>
  <c r="AD200" i="1"/>
  <c r="AE200" i="1"/>
  <c r="AC200" i="1"/>
  <c r="AG200" i="1"/>
  <c r="AB201" i="1"/>
  <c r="AE201" i="1"/>
  <c r="AD201" i="1"/>
  <c r="AC201" i="1"/>
  <c r="AG201" i="1"/>
  <c r="AB202" i="1"/>
  <c r="AD202" i="1"/>
  <c r="AB203" i="1"/>
  <c r="AG202" i="1"/>
  <c r="AC202" i="1"/>
  <c r="AE202" i="1"/>
  <c r="AD203" i="1"/>
  <c r="AE203" i="1"/>
  <c r="AB204" i="1"/>
  <c r="AG203" i="1"/>
  <c r="AC203" i="1"/>
  <c r="AE204" i="1"/>
  <c r="AD204" i="1"/>
  <c r="AB205" i="1"/>
  <c r="AC204" i="1"/>
  <c r="AG204" i="1"/>
  <c r="AD205" i="1"/>
  <c r="AE205" i="1"/>
  <c r="AB206" i="1"/>
  <c r="AG205" i="1"/>
  <c r="AC205" i="1"/>
  <c r="AE206" i="1"/>
  <c r="AD206" i="1"/>
  <c r="AB207" i="1"/>
  <c r="AC206" i="1"/>
  <c r="AG206" i="1"/>
  <c r="AE207" i="1"/>
  <c r="AD207" i="1"/>
  <c r="AC207" i="1"/>
  <c r="AG207" i="1"/>
  <c r="AB208" i="1"/>
  <c r="AE208" i="1"/>
  <c r="AD208" i="1"/>
  <c r="AB209" i="1"/>
  <c r="AG208" i="1"/>
  <c r="AC208" i="1"/>
  <c r="AE209" i="1"/>
  <c r="AD209" i="1"/>
  <c r="AC209" i="1"/>
  <c r="AB210" i="1"/>
  <c r="AG209" i="1"/>
  <c r="AD210" i="1"/>
  <c r="AE210" i="1"/>
  <c r="AG210" i="1"/>
  <c r="AB211" i="1"/>
  <c r="AC210" i="1"/>
  <c r="AD211" i="1"/>
  <c r="AC211" i="1"/>
  <c r="AE211" i="1"/>
  <c r="AB212" i="1"/>
  <c r="AG211" i="1"/>
  <c r="AD212" i="1"/>
  <c r="AE212" i="1"/>
  <c r="AC212" i="1"/>
  <c r="AG212" i="1"/>
  <c r="AB213" i="1"/>
  <c r="AG213" i="1"/>
  <c r="AE213" i="1"/>
  <c r="AD213" i="1"/>
  <c r="AB214" i="1"/>
  <c r="AC213" i="1"/>
  <c r="AD214" i="1"/>
  <c r="AE214" i="1"/>
  <c r="AC214" i="1"/>
  <c r="AG214" i="1"/>
  <c r="AB215" i="1"/>
  <c r="AE215" i="1"/>
  <c r="AG215" i="1"/>
  <c r="AC215" i="1"/>
  <c r="AD215" i="1"/>
  <c r="AB216" i="1"/>
  <c r="AE216" i="1"/>
  <c r="AD216" i="1"/>
  <c r="AG216" i="1"/>
  <c r="AC216" i="1"/>
  <c r="AB217" i="1"/>
  <c r="AE217" i="1"/>
  <c r="AD217" i="1"/>
  <c r="AC217" i="1"/>
  <c r="AB218" i="1"/>
  <c r="AG217" i="1"/>
  <c r="AD218" i="1"/>
  <c r="AE218" i="1"/>
  <c r="AC218" i="1"/>
  <c r="AB219" i="1"/>
  <c r="AG218" i="1"/>
  <c r="AG219" i="1"/>
  <c r="AE219" i="1"/>
  <c r="AD219" i="1"/>
  <c r="AC219" i="1"/>
  <c r="AB220" i="1"/>
  <c r="AE220" i="1"/>
  <c r="AD220" i="1"/>
  <c r="AG220" i="1"/>
  <c r="AB221" i="1"/>
  <c r="AC220" i="1"/>
  <c r="AC221" i="1"/>
  <c r="AD221" i="1"/>
  <c r="AE221" i="1"/>
  <c r="AG221" i="1"/>
  <c r="AB222" i="1"/>
  <c r="AE222" i="1"/>
  <c r="AD222" i="1"/>
  <c r="AG222" i="1"/>
  <c r="AB223" i="1"/>
  <c r="AC222" i="1"/>
  <c r="AE223" i="1"/>
  <c r="AD223" i="1"/>
  <c r="AC223" i="1"/>
  <c r="AG223" i="1"/>
  <c r="AB224" i="1"/>
  <c r="AD224" i="1"/>
  <c r="AE224" i="1"/>
  <c r="AG224" i="1"/>
  <c r="AB225" i="1"/>
  <c r="AC224" i="1"/>
  <c r="AE225" i="1"/>
  <c r="AD225" i="1"/>
  <c r="AB226" i="1"/>
  <c r="AG225" i="1"/>
  <c r="AC225" i="1"/>
  <c r="AC226" i="1"/>
  <c r="AE226" i="1"/>
  <c r="AD226" i="1"/>
  <c r="AG226" i="1"/>
  <c r="AB227" i="1"/>
  <c r="AE227" i="1"/>
  <c r="AC227" i="1"/>
  <c r="AG227" i="1"/>
  <c r="AD227" i="1"/>
  <c r="AB228" i="1"/>
  <c r="AE228" i="1"/>
  <c r="AD228" i="1"/>
  <c r="AG228" i="1"/>
  <c r="AC228" i="1"/>
  <c r="AB229" i="1"/>
  <c r="AD229" i="1"/>
  <c r="AB230" i="1"/>
  <c r="AE229" i="1"/>
  <c r="AG229" i="1"/>
  <c r="AC229" i="1"/>
  <c r="AE230" i="1"/>
  <c r="AD230" i="1"/>
  <c r="AC230" i="1"/>
  <c r="AB231" i="1"/>
  <c r="AG230" i="1"/>
  <c r="AD231" i="1"/>
  <c r="AE231" i="1"/>
  <c r="AB232" i="1"/>
  <c r="AC231" i="1"/>
  <c r="AG231" i="1"/>
  <c r="AE232" i="1"/>
  <c r="AD232" i="1"/>
  <c r="AB233" i="1"/>
  <c r="AC232" i="1"/>
  <c r="AG232" i="1"/>
  <c r="AD233" i="1"/>
  <c r="AE233" i="1"/>
  <c r="AG233" i="1"/>
  <c r="AC233" i="1"/>
  <c r="AB234" i="1"/>
  <c r="AE234" i="1"/>
  <c r="AD234" i="1"/>
  <c r="AB235" i="1"/>
  <c r="AC234" i="1"/>
  <c r="AG234" i="1"/>
  <c r="AE235" i="1"/>
  <c r="AD235" i="1"/>
  <c r="AG235" i="1"/>
  <c r="AB236" i="1"/>
  <c r="AC235" i="1"/>
  <c r="AC236" i="1"/>
  <c r="AD236" i="1"/>
  <c r="AE236" i="1"/>
  <c r="AG236" i="1"/>
  <c r="AB237" i="1"/>
  <c r="AG237" i="1"/>
  <c r="AC237" i="1"/>
  <c r="AD237" i="1"/>
  <c r="AE237" i="1"/>
  <c r="AB238" i="1"/>
  <c r="AB239" i="1"/>
  <c r="AD238" i="1"/>
  <c r="AE238" i="1"/>
  <c r="AC238" i="1"/>
  <c r="AG238" i="1"/>
  <c r="AD239" i="1"/>
  <c r="AE239" i="1"/>
  <c r="AC239" i="1"/>
  <c r="AB240" i="1"/>
  <c r="AG239" i="1"/>
  <c r="AD240" i="1"/>
  <c r="AE240" i="1"/>
  <c r="AC240" i="1"/>
  <c r="AG240" i="1"/>
  <c r="AB241" i="1"/>
  <c r="AE241" i="1"/>
  <c r="AD241" i="1"/>
  <c r="AB242" i="1"/>
  <c r="AG241" i="1"/>
  <c r="AC241" i="1"/>
  <c r="AE242" i="1"/>
  <c r="AD242" i="1"/>
  <c r="AC242" i="1"/>
  <c r="AG242" i="1"/>
  <c r="AB243" i="1"/>
  <c r="AE243" i="1"/>
  <c r="AD243" i="1"/>
  <c r="AC243" i="1"/>
  <c r="AB244" i="1"/>
  <c r="AG243" i="1"/>
  <c r="AD244" i="1"/>
  <c r="AE244" i="1"/>
  <c r="AC244" i="1"/>
  <c r="AB245" i="1"/>
  <c r="AG244" i="1"/>
  <c r="AE245" i="1"/>
  <c r="AD245" i="1"/>
  <c r="AC245" i="1"/>
  <c r="AB246" i="1"/>
  <c r="AG245" i="1"/>
  <c r="AD246" i="1"/>
  <c r="AE246" i="1"/>
  <c r="AC246" i="1"/>
  <c r="AB247" i="1"/>
  <c r="AG246" i="1"/>
  <c r="AE247" i="1"/>
  <c r="AD247" i="1"/>
  <c r="AB248" i="1"/>
  <c r="AG247" i="1"/>
  <c r="AC247" i="1"/>
  <c r="AE248" i="1"/>
  <c r="AD248" i="1"/>
  <c r="AB249" i="1"/>
  <c r="AG248" i="1"/>
  <c r="AC248" i="1"/>
  <c r="AD249" i="1"/>
  <c r="AB250" i="1"/>
  <c r="AE249" i="1"/>
  <c r="AC249" i="1"/>
  <c r="AG249" i="1"/>
  <c r="AE250" i="1"/>
  <c r="AB251" i="1"/>
  <c r="AD250" i="1"/>
  <c r="AG250" i="1"/>
  <c r="AC250" i="1"/>
  <c r="AD251" i="1"/>
  <c r="AG251" i="1"/>
  <c r="AE251" i="1"/>
  <c r="AC251" i="1"/>
  <c r="AB252" i="1"/>
  <c r="AD252" i="1"/>
  <c r="AE252" i="1"/>
  <c r="AB253" i="1"/>
  <c r="AG252" i="1"/>
  <c r="AC252" i="1"/>
  <c r="AD253" i="1"/>
  <c r="AE253" i="1"/>
  <c r="AG253" i="1"/>
  <c r="AB254" i="1"/>
  <c r="AC253" i="1"/>
  <c r="AD254" i="1"/>
  <c r="AE254" i="1"/>
  <c r="AB255" i="1"/>
  <c r="AC254" i="1"/>
  <c r="AG254" i="1"/>
  <c r="AE255" i="1"/>
  <c r="AD255" i="1"/>
  <c r="AB256" i="1"/>
  <c r="AG255" i="1"/>
  <c r="AC255" i="1"/>
  <c r="AD256" i="1"/>
  <c r="AE256" i="1"/>
  <c r="AC256" i="1"/>
  <c r="AG256" i="1"/>
  <c r="AB257" i="1"/>
  <c r="AD257" i="1"/>
  <c r="AE257" i="1"/>
  <c r="AG257" i="1"/>
  <c r="AB258" i="1"/>
  <c r="AC257" i="1"/>
  <c r="AD258" i="1"/>
  <c r="AE258" i="1"/>
  <c r="AG258" i="1"/>
  <c r="AC258" i="1"/>
  <c r="AB259" i="1"/>
  <c r="AE259" i="1"/>
  <c r="AD259" i="1"/>
  <c r="AC259" i="1"/>
  <c r="AB260" i="1"/>
  <c r="AG259" i="1"/>
  <c r="AD260" i="1"/>
  <c r="AE260" i="1"/>
  <c r="AB261" i="1"/>
  <c r="AG260" i="1"/>
  <c r="AC260" i="1"/>
  <c r="AD261" i="1"/>
  <c r="AE261" i="1"/>
  <c r="AG261" i="1"/>
  <c r="AB262" i="1"/>
  <c r="AC261" i="1"/>
  <c r="AD262" i="1"/>
  <c r="AE262" i="1"/>
  <c r="AC262" i="1"/>
  <c r="AB263" i="1"/>
  <c r="AG262" i="1"/>
  <c r="AD263" i="1"/>
  <c r="AB264" i="1"/>
  <c r="AE263" i="1"/>
  <c r="AC263" i="1"/>
  <c r="AG263" i="1"/>
  <c r="AE264" i="1"/>
  <c r="AB265" i="1"/>
  <c r="AD264" i="1"/>
  <c r="AC264" i="1"/>
  <c r="AG264" i="1"/>
  <c r="AG265" i="1"/>
  <c r="AE265" i="1"/>
  <c r="AD265" i="1"/>
  <c r="AB266" i="1"/>
  <c r="AC265" i="1"/>
  <c r="AD266" i="1"/>
  <c r="AE266" i="1"/>
  <c r="AC266" i="1"/>
  <c r="AB267" i="1"/>
  <c r="AG266" i="1"/>
  <c r="AB268" i="1"/>
  <c r="AD267" i="1"/>
  <c r="AE267" i="1"/>
  <c r="AG267" i="1"/>
  <c r="AC267" i="1"/>
  <c r="AG268" i="1"/>
  <c r="AD268" i="1"/>
  <c r="AE268" i="1"/>
  <c r="AB269" i="1"/>
  <c r="AC268" i="1"/>
  <c r="AE269" i="1"/>
  <c r="AC269" i="1"/>
  <c r="AD269" i="1"/>
  <c r="AB270" i="1"/>
  <c r="AG269" i="1"/>
  <c r="AB271" i="1"/>
  <c r="AE270" i="1"/>
  <c r="AD270" i="1"/>
  <c r="AC270" i="1"/>
  <c r="AG270" i="1"/>
  <c r="AE271" i="1"/>
  <c r="AD271" i="1"/>
  <c r="AG271" i="1"/>
  <c r="AB272" i="1"/>
  <c r="AC271" i="1"/>
  <c r="AD272" i="1"/>
  <c r="AG272" i="1"/>
  <c r="AB273" i="1"/>
  <c r="AE272" i="1"/>
  <c r="AC272" i="1"/>
  <c r="AB274" i="1"/>
  <c r="AC273" i="1"/>
  <c r="AD273" i="1"/>
  <c r="AE273" i="1"/>
  <c r="AG273" i="1"/>
  <c r="AD274" i="1"/>
  <c r="AG274" i="1"/>
  <c r="AE274" i="1"/>
  <c r="AC274" i="1"/>
  <c r="AB275" i="1"/>
  <c r="AB276" i="1"/>
  <c r="AG275" i="1"/>
  <c r="AE275" i="1"/>
  <c r="AD275" i="1"/>
  <c r="AC275" i="1"/>
  <c r="AD276" i="1"/>
  <c r="AB277" i="1"/>
  <c r="AC276" i="1"/>
  <c r="AE276" i="1"/>
  <c r="AG276" i="1"/>
  <c r="AG277" i="1"/>
  <c r="AC277" i="1"/>
  <c r="AD277" i="1"/>
  <c r="AE277" i="1"/>
  <c r="AB278" i="1"/>
  <c r="AC278" i="1"/>
  <c r="AG278" i="1"/>
  <c r="AE278" i="1"/>
  <c r="AD278" i="1"/>
  <c r="AB279" i="1"/>
  <c r="AD279" i="1"/>
  <c r="AE279" i="1"/>
  <c r="AB280" i="1"/>
  <c r="AC279" i="1"/>
  <c r="AG279" i="1"/>
  <c r="AD280" i="1"/>
  <c r="AG280" i="1"/>
  <c r="AC280" i="1"/>
  <c r="AB281" i="1"/>
  <c r="AE280" i="1"/>
  <c r="AD281" i="1"/>
  <c r="AC281" i="1"/>
  <c r="AG281" i="1"/>
  <c r="AB282" i="1"/>
  <c r="AE281" i="1"/>
  <c r="AC282" i="1"/>
  <c r="AG282" i="1"/>
  <c r="AD282" i="1"/>
  <c r="AE282" i="1"/>
  <c r="AB283" i="1"/>
  <c r="AB284" i="1"/>
  <c r="AG283" i="1"/>
  <c r="AC283" i="1"/>
  <c r="AE283" i="1"/>
  <c r="AD283" i="1"/>
  <c r="AD284" i="1"/>
  <c r="AE284" i="1"/>
  <c r="AG284" i="1"/>
  <c r="AB285" i="1"/>
  <c r="AC284" i="1"/>
  <c r="AG285" i="1"/>
  <c r="AC285" i="1"/>
  <c r="AD285" i="1"/>
  <c r="AE285" i="1"/>
  <c r="AB286" i="1"/>
  <c r="AG286" i="1"/>
  <c r="AC286" i="1"/>
  <c r="AB287" i="1"/>
  <c r="AE286" i="1"/>
  <c r="AD286" i="1"/>
  <c r="AE287" i="1"/>
  <c r="AD287" i="1"/>
  <c r="AB288" i="1"/>
  <c r="AC287" i="1"/>
  <c r="AG287" i="1"/>
  <c r="AG288" i="1"/>
  <c r="AE288" i="1"/>
  <c r="AD288" i="1"/>
  <c r="AC288" i="1"/>
  <c r="AB289" i="1"/>
  <c r="AD289" i="1"/>
  <c r="AE289" i="1"/>
  <c r="AG289" i="1"/>
  <c r="AB290" i="1"/>
  <c r="AC289" i="1"/>
  <c r="AD290" i="1"/>
  <c r="AB291" i="1"/>
  <c r="AE290" i="1"/>
  <c r="AC290" i="1"/>
  <c r="AG290" i="1"/>
  <c r="AD291" i="1"/>
  <c r="AE291" i="1"/>
  <c r="AC291" i="1"/>
  <c r="AB292" i="1"/>
  <c r="AG291" i="1"/>
  <c r="AE292" i="1"/>
  <c r="AD292" i="1"/>
  <c r="AG292" i="1"/>
  <c r="AC292" i="1"/>
  <c r="AB293" i="1"/>
  <c r="AD293" i="1"/>
  <c r="AC293" i="1"/>
  <c r="AG293" i="1"/>
  <c r="AB294" i="1"/>
  <c r="AE293" i="1"/>
  <c r="AD294" i="1"/>
  <c r="AG294" i="1"/>
  <c r="AE294" i="1"/>
  <c r="AB295" i="1"/>
  <c r="AC294" i="1"/>
  <c r="AC295" i="1"/>
  <c r="AB296" i="1"/>
  <c r="AD295" i="1"/>
  <c r="AE295" i="1"/>
  <c r="AG295" i="1"/>
  <c r="AB297" i="1"/>
  <c r="AD296" i="1"/>
  <c r="AE296" i="1"/>
  <c r="AG296" i="1"/>
  <c r="AC296" i="1"/>
  <c r="AE297" i="1"/>
  <c r="AD297" i="1"/>
  <c r="AB298" i="1"/>
  <c r="AG297" i="1"/>
  <c r="AC297" i="1"/>
  <c r="AD298" i="1"/>
  <c r="AB299" i="1"/>
  <c r="AE298" i="1"/>
  <c r="AC298" i="1"/>
  <c r="AG298" i="1"/>
  <c r="AD299" i="1"/>
  <c r="AE299" i="1"/>
  <c r="AB300" i="1"/>
  <c r="AC299" i="1"/>
  <c r="AG299" i="1"/>
  <c r="AD300" i="1"/>
  <c r="AE300" i="1"/>
  <c r="AB301" i="1"/>
  <c r="AC300" i="1"/>
  <c r="AG300" i="1"/>
  <c r="AE301" i="1"/>
  <c r="AB302" i="1"/>
  <c r="AC301" i="1"/>
  <c r="AD301" i="1"/>
  <c r="AG301" i="1"/>
  <c r="AC302" i="1"/>
  <c r="AG302" i="1"/>
  <c r="AB303" i="1"/>
  <c r="AE302" i="1"/>
  <c r="AD302" i="1"/>
  <c r="AG303" i="1"/>
  <c r="AC303" i="1"/>
  <c r="AD303" i="1"/>
  <c r="AE303" i="1"/>
  <c r="AB304" i="1"/>
  <c r="AE304" i="1"/>
  <c r="AD304" i="1"/>
  <c r="AC304" i="1"/>
  <c r="AG304" i="1"/>
  <c r="AB305" i="1"/>
  <c r="AE305" i="1"/>
  <c r="AD305" i="1"/>
  <c r="AG305" i="1"/>
  <c r="AB306" i="1"/>
  <c r="AC305" i="1"/>
  <c r="AD306" i="1"/>
  <c r="AC306" i="1"/>
  <c r="AE306" i="1"/>
  <c r="AB307" i="1"/>
  <c r="AG306" i="1"/>
  <c r="AE307" i="1"/>
  <c r="AD307" i="1"/>
  <c r="AB308" i="1"/>
  <c r="AG307" i="1"/>
  <c r="AC307" i="1"/>
  <c r="AE308" i="1"/>
  <c r="AD308" i="1"/>
  <c r="AG308" i="1"/>
  <c r="AB309" i="1"/>
  <c r="AC308" i="1"/>
  <c r="AD309" i="1"/>
  <c r="AG309" i="1"/>
  <c r="AB310" i="1"/>
  <c r="AC309" i="1"/>
  <c r="AE309" i="1"/>
  <c r="AD310" i="1"/>
  <c r="AB311" i="1"/>
  <c r="AG310" i="1"/>
  <c r="AC310" i="1"/>
  <c r="AE310" i="1"/>
  <c r="AE311" i="1"/>
  <c r="AB312" i="1"/>
  <c r="AD311" i="1"/>
  <c r="AG311" i="1"/>
  <c r="AC311" i="1"/>
  <c r="AE312" i="1"/>
  <c r="AG312" i="1"/>
  <c r="AD312" i="1"/>
  <c r="AC312" i="1"/>
  <c r="AB313" i="1"/>
  <c r="AE313" i="1"/>
  <c r="AD313" i="1"/>
  <c r="AC313" i="1"/>
  <c r="AG313" i="1"/>
  <c r="AB314" i="1"/>
  <c r="AE314" i="1"/>
  <c r="AD314" i="1"/>
  <c r="AC314" i="1"/>
  <c r="AG314" i="1"/>
  <c r="AB315" i="1"/>
  <c r="AD315" i="1"/>
  <c r="AE315" i="1"/>
  <c r="AB316" i="1"/>
  <c r="AG315" i="1"/>
  <c r="AC315" i="1"/>
  <c r="AE316" i="1"/>
  <c r="AD316" i="1"/>
  <c r="AB317" i="1"/>
  <c r="AC316" i="1"/>
  <c r="AG316" i="1"/>
  <c r="AD317" i="1"/>
  <c r="AE317" i="1"/>
  <c r="AC317" i="1"/>
  <c r="AG317" i="1"/>
  <c r="AB318" i="1"/>
  <c r="AC318" i="1"/>
  <c r="AE318" i="1"/>
  <c r="AG318" i="1"/>
  <c r="AD318" i="1"/>
  <c r="AB319" i="1"/>
  <c r="AC319" i="1"/>
  <c r="AB320" i="1"/>
  <c r="AE319" i="1"/>
  <c r="AD319" i="1"/>
  <c r="AG319" i="1"/>
  <c r="AB321" i="1"/>
  <c r="AD320" i="1"/>
  <c r="AE320" i="1"/>
  <c r="AC320" i="1"/>
  <c r="AG320" i="1"/>
  <c r="AD321" i="1"/>
  <c r="AE321" i="1"/>
  <c r="AB322" i="1"/>
  <c r="AG321" i="1"/>
  <c r="AC321" i="1"/>
  <c r="AE322" i="1"/>
  <c r="AD322" i="1"/>
  <c r="AB323" i="1"/>
  <c r="AC322" i="1"/>
  <c r="AG322" i="1"/>
  <c r="AD323" i="1"/>
  <c r="AE323" i="1"/>
  <c r="AG323" i="1"/>
  <c r="AC323" i="1"/>
  <c r="AB324" i="1"/>
  <c r="AD324" i="1"/>
  <c r="AE324" i="1"/>
  <c r="AC324" i="1"/>
  <c r="AG324" i="1"/>
  <c r="AB325" i="1"/>
  <c r="AD325" i="1"/>
  <c r="AC325" i="1"/>
  <c r="AE325" i="1"/>
  <c r="AG325" i="1"/>
  <c r="AB326" i="1"/>
  <c r="AG326" i="1"/>
  <c r="AC326" i="1"/>
  <c r="AB327" i="1"/>
  <c r="AD326" i="1"/>
  <c r="AE326" i="1"/>
  <c r="AE327" i="1"/>
  <c r="AB328" i="1"/>
  <c r="AG327" i="1"/>
  <c r="AD327" i="1"/>
  <c r="AC327" i="1"/>
  <c r="AE328" i="1"/>
  <c r="AC328" i="1"/>
  <c r="AD328" i="1"/>
  <c r="AB329" i="1"/>
  <c r="AG328" i="1"/>
  <c r="AD329" i="1"/>
  <c r="AE329" i="1"/>
  <c r="AC329" i="1"/>
  <c r="AG329" i="1"/>
  <c r="AB330" i="1"/>
  <c r="AD330" i="1"/>
  <c r="AC330" i="1"/>
  <c r="AE330" i="1"/>
  <c r="AG330" i="1"/>
  <c r="AB331" i="1"/>
  <c r="AE331" i="1"/>
  <c r="AD331" i="1"/>
  <c r="AB332" i="1"/>
  <c r="AC331" i="1"/>
  <c r="AG331" i="1"/>
  <c r="AE332" i="1"/>
  <c r="AD332" i="1"/>
  <c r="AC332" i="1"/>
  <c r="AG332" i="1"/>
  <c r="AB333" i="1"/>
  <c r="AD333" i="1"/>
  <c r="AB334" i="1"/>
  <c r="AC333" i="1"/>
  <c r="AG333" i="1"/>
  <c r="AE333" i="1"/>
  <c r="AE334" i="1"/>
  <c r="AD334" i="1"/>
  <c r="AB335" i="1"/>
  <c r="AC334" i="1"/>
  <c r="AG334" i="1"/>
  <c r="AC335" i="1"/>
  <c r="AE335" i="1"/>
  <c r="AB336" i="1"/>
  <c r="AD335" i="1"/>
  <c r="AG335" i="1"/>
  <c r="AG336" i="1"/>
  <c r="AE336" i="1"/>
  <c r="AD336" i="1"/>
  <c r="AC336" i="1"/>
  <c r="AB337" i="1"/>
  <c r="AD337" i="1"/>
  <c r="AE337" i="1"/>
  <c r="AC337" i="1"/>
  <c r="AG337" i="1"/>
  <c r="AB338" i="1"/>
  <c r="AD338" i="1"/>
  <c r="AE338" i="1"/>
  <c r="AG338" i="1"/>
  <c r="AB339" i="1"/>
  <c r="AC338" i="1"/>
  <c r="AE339" i="1"/>
  <c r="AD339" i="1"/>
  <c r="AC339" i="1"/>
  <c r="AG339" i="1"/>
  <c r="AB340" i="1"/>
  <c r="AE340" i="1"/>
  <c r="AD340" i="1"/>
  <c r="AG340" i="1"/>
  <c r="AB341" i="1"/>
  <c r="AC340" i="1"/>
  <c r="AD341" i="1"/>
  <c r="AE341" i="1"/>
  <c r="AG341" i="1"/>
  <c r="AB342" i="1"/>
  <c r="AC341" i="1"/>
  <c r="AC342" i="1"/>
  <c r="AD342" i="1"/>
  <c r="AB343" i="1"/>
  <c r="AG342" i="1"/>
  <c r="AE342" i="1"/>
  <c r="AC343" i="1"/>
  <c r="AG343" i="1"/>
  <c r="AD343" i="1"/>
  <c r="AE343" i="1"/>
  <c r="AB344" i="1"/>
  <c r="AD344" i="1"/>
  <c r="AG344" i="1"/>
  <c r="AE344" i="1"/>
  <c r="AC344" i="1"/>
  <c r="AB345" i="1"/>
  <c r="AE345" i="1"/>
  <c r="AD345" i="1"/>
  <c r="AB346" i="1"/>
  <c r="AC345" i="1"/>
  <c r="AG345" i="1"/>
  <c r="AD346" i="1"/>
  <c r="AC346" i="1"/>
  <c r="AE346" i="1"/>
  <c r="AG346" i="1"/>
  <c r="AB347" i="1"/>
  <c r="AD347" i="1"/>
  <c r="AE347" i="1"/>
  <c r="AG347" i="1"/>
  <c r="AC347" i="1"/>
  <c r="AB348" i="1"/>
  <c r="AE348" i="1"/>
  <c r="AD348" i="1"/>
  <c r="AB349" i="1"/>
  <c r="AG348" i="1"/>
  <c r="AC348" i="1"/>
  <c r="AB350" i="1"/>
  <c r="AC349" i="1"/>
  <c r="AE349" i="1"/>
  <c r="AD349" i="1"/>
  <c r="AG349" i="1"/>
  <c r="AD350" i="1"/>
  <c r="AG350" i="1"/>
  <c r="AB351" i="1"/>
  <c r="AC350" i="1"/>
  <c r="AE350" i="1"/>
  <c r="AC351" i="1"/>
  <c r="AB352" i="1"/>
  <c r="AD351" i="1"/>
  <c r="AE351" i="1"/>
  <c r="AG351" i="1"/>
  <c r="AB353" i="1"/>
  <c r="AE352" i="1"/>
  <c r="AD352" i="1"/>
  <c r="AC352" i="1"/>
  <c r="AG352" i="1"/>
  <c r="AG353" i="1"/>
  <c r="AD353" i="1"/>
  <c r="AE353" i="1"/>
  <c r="AC353" i="1"/>
  <c r="AB354" i="1"/>
  <c r="AE354" i="1"/>
  <c r="AD354" i="1"/>
  <c r="AB355" i="1"/>
  <c r="AG354" i="1"/>
  <c r="AC354" i="1"/>
  <c r="AD355" i="1"/>
  <c r="AE355" i="1"/>
  <c r="AG355" i="1"/>
  <c r="AB356" i="1"/>
  <c r="AC355" i="1"/>
  <c r="AD356" i="1"/>
  <c r="AB357" i="1"/>
  <c r="AE356" i="1"/>
  <c r="AC356" i="1"/>
  <c r="AG356" i="1"/>
  <c r="AG357" i="1"/>
  <c r="AC357" i="1"/>
  <c r="AB358" i="1"/>
  <c r="AD357" i="1"/>
  <c r="AE357" i="1"/>
  <c r="AB359" i="1"/>
  <c r="AG358" i="1"/>
  <c r="AC358" i="1"/>
  <c r="AE358" i="1"/>
  <c r="AD358" i="1"/>
  <c r="AB360" i="1"/>
  <c r="AC359" i="1"/>
  <c r="AE359" i="1"/>
  <c r="AD359" i="1"/>
  <c r="AG359" i="1"/>
  <c r="AD360" i="1"/>
  <c r="AG360" i="1"/>
  <c r="AE360" i="1"/>
  <c r="AB361" i="1"/>
  <c r="AC360" i="1"/>
  <c r="AD361" i="1"/>
  <c r="AE361" i="1"/>
  <c r="AC361" i="1"/>
  <c r="AG361" i="1"/>
  <c r="AB362" i="1"/>
  <c r="AE362" i="1"/>
  <c r="AG362" i="1"/>
  <c r="AC362" i="1"/>
  <c r="AD362" i="1"/>
  <c r="AB363" i="1"/>
  <c r="AD363" i="1"/>
  <c r="AE363" i="1"/>
  <c r="AB364" i="1"/>
  <c r="AC363" i="1"/>
  <c r="AG363" i="1"/>
  <c r="AE364" i="1"/>
  <c r="AG364" i="1"/>
  <c r="AB365" i="1"/>
  <c r="AC364" i="1"/>
  <c r="AD364" i="1"/>
  <c r="AC365" i="1"/>
  <c r="AB366" i="1"/>
  <c r="AG365" i="1"/>
  <c r="AE365" i="1"/>
  <c r="AD365" i="1"/>
  <c r="AE366" i="1"/>
  <c r="AB367" i="1"/>
  <c r="AC366" i="1"/>
  <c r="AG366" i="1"/>
  <c r="AD366" i="1"/>
  <c r="AD367" i="1"/>
  <c r="AE367" i="1"/>
  <c r="AB368" i="1"/>
  <c r="AC367" i="1"/>
  <c r="AG367" i="1"/>
  <c r="AD368" i="1"/>
  <c r="AG368" i="1"/>
  <c r="AE368" i="1"/>
  <c r="AB369" i="1"/>
  <c r="AC368" i="1"/>
  <c r="AB370" i="1"/>
  <c r="AD369" i="1"/>
  <c r="AE369" i="1"/>
  <c r="AC369" i="1"/>
  <c r="AG369" i="1"/>
  <c r="AD370" i="1"/>
  <c r="AG370" i="1"/>
  <c r="AB371" i="1"/>
  <c r="AE370" i="1"/>
  <c r="AC370" i="1"/>
  <c r="AD371" i="1"/>
  <c r="AE371" i="1"/>
  <c r="AC371" i="1"/>
  <c r="AB372" i="1"/>
  <c r="AG371" i="1"/>
  <c r="AD372" i="1"/>
  <c r="AG372" i="1"/>
  <c r="AB373" i="1"/>
  <c r="AC372" i="1"/>
  <c r="AE372" i="1"/>
  <c r="AG373" i="1"/>
  <c r="AE373" i="1"/>
  <c r="AD373" i="1"/>
  <c r="AC373" i="1"/>
  <c r="AB374" i="1"/>
  <c r="AG374" i="1"/>
  <c r="AE374" i="1"/>
  <c r="AD374" i="1"/>
  <c r="AB375" i="1"/>
  <c r="AC374" i="1"/>
  <c r="AB376" i="1"/>
  <c r="AG375" i="1"/>
  <c r="AD375" i="1"/>
  <c r="AE375" i="1"/>
  <c r="AC375" i="1"/>
  <c r="AD376" i="1"/>
  <c r="AC376" i="1"/>
  <c r="AE376" i="1"/>
  <c r="AG376" i="1"/>
  <c r="AB377" i="1"/>
  <c r="AC377" i="1"/>
  <c r="AE377" i="1"/>
  <c r="AD377" i="1"/>
  <c r="AB378" i="1"/>
  <c r="AG377" i="1"/>
  <c r="AE378" i="1"/>
  <c r="AB379" i="1"/>
  <c r="AG378" i="1"/>
  <c r="AD378" i="1"/>
  <c r="AC378" i="1"/>
  <c r="AE379" i="1"/>
  <c r="AD379" i="1"/>
  <c r="AG379" i="1"/>
  <c r="AB380" i="1"/>
  <c r="AC379" i="1"/>
  <c r="AD380" i="1"/>
  <c r="AB381" i="1"/>
  <c r="AE380" i="1"/>
  <c r="AC380" i="1"/>
  <c r="AG380" i="1"/>
  <c r="AG381" i="1"/>
  <c r="AB382" i="1"/>
  <c r="AE381" i="1"/>
  <c r="AD381" i="1"/>
  <c r="AC381" i="1"/>
  <c r="AC382" i="1"/>
  <c r="AE382" i="1"/>
  <c r="AD382" i="1"/>
  <c r="AB383" i="1"/>
  <c r="AG382" i="1"/>
  <c r="AG383" i="1"/>
  <c r="AB384" i="1"/>
  <c r="AD383" i="1"/>
  <c r="AE383" i="1"/>
  <c r="AC383" i="1"/>
  <c r="AB385" i="1"/>
  <c r="AD384" i="1"/>
  <c r="AE384" i="1"/>
  <c r="AC384" i="1"/>
  <c r="AG384" i="1"/>
  <c r="AB386" i="1"/>
  <c r="AD385" i="1"/>
  <c r="AE385" i="1"/>
  <c r="AG385" i="1"/>
  <c r="AC385" i="1"/>
  <c r="AD386" i="1"/>
  <c r="AE386" i="1"/>
  <c r="AB387" i="1"/>
  <c r="AC386" i="1"/>
  <c r="AG386" i="1"/>
  <c r="AE387" i="1"/>
  <c r="AD387" i="1"/>
  <c r="AB388" i="1"/>
  <c r="AC387" i="1"/>
  <c r="AG387" i="1"/>
  <c r="AD388" i="1"/>
  <c r="AG388" i="1"/>
  <c r="AC388" i="1"/>
  <c r="AB389" i="1"/>
  <c r="AE388" i="1"/>
  <c r="AB390" i="1"/>
  <c r="AC389" i="1"/>
  <c r="AG389" i="1"/>
  <c r="AE389" i="1"/>
  <c r="AD389" i="1"/>
  <c r="AD390" i="1"/>
  <c r="AC390" i="1"/>
  <c r="AG390" i="1"/>
  <c r="AB391" i="1"/>
  <c r="AE390" i="1"/>
  <c r="AG391" i="1"/>
  <c r="AB392" i="1"/>
  <c r="AE391" i="1"/>
  <c r="AD391" i="1"/>
  <c r="AC391" i="1"/>
  <c r="AE392" i="1"/>
  <c r="AG392" i="1"/>
  <c r="AD392" i="1"/>
  <c r="AB393" i="1"/>
  <c r="AC392" i="1"/>
  <c r="AD393" i="1"/>
  <c r="AE393" i="1"/>
  <c r="AB394" i="1"/>
  <c r="AG393" i="1"/>
  <c r="AC393" i="1"/>
  <c r="AE394" i="1"/>
  <c r="AC394" i="1"/>
  <c r="AG394" i="1"/>
  <c r="AD394" i="1"/>
  <c r="AB395" i="1"/>
  <c r="AE395" i="1"/>
  <c r="AB396" i="1"/>
  <c r="AG395" i="1"/>
  <c r="AC395" i="1"/>
  <c r="AD395" i="1"/>
  <c r="AE396" i="1"/>
  <c r="AB397" i="1"/>
  <c r="AD396" i="1"/>
  <c r="AC396" i="1"/>
  <c r="AG396" i="1"/>
  <c r="AB398" i="1"/>
  <c r="AC397" i="1"/>
  <c r="AG397" i="1"/>
  <c r="AE397" i="1"/>
  <c r="AD397" i="1"/>
  <c r="AB399" i="1"/>
  <c r="AG398" i="1"/>
  <c r="AC398" i="1"/>
  <c r="AD398" i="1"/>
  <c r="AE398" i="1"/>
  <c r="AE399" i="1"/>
  <c r="AC399" i="1"/>
  <c r="AB400" i="1"/>
  <c r="AD399" i="1"/>
  <c r="AG399" i="1"/>
  <c r="AE400" i="1"/>
  <c r="AG400" i="1"/>
  <c r="AD400" i="1"/>
  <c r="AC400" i="1"/>
  <c r="AB401" i="1"/>
  <c r="AC401" i="1"/>
  <c r="AG401" i="1"/>
  <c r="AE401" i="1"/>
  <c r="AD401" i="1"/>
  <c r="AB402" i="1"/>
  <c r="AE402" i="1"/>
  <c r="AC402" i="1"/>
  <c r="AB403" i="1"/>
  <c r="AG402" i="1"/>
  <c r="AD402" i="1"/>
  <c r="AD403" i="1"/>
  <c r="AE403" i="1"/>
  <c r="AG403" i="1"/>
  <c r="AC403" i="1"/>
  <c r="AB404" i="1"/>
  <c r="AB405" i="1"/>
  <c r="AG404" i="1"/>
  <c r="AD404" i="1"/>
  <c r="AE404" i="1"/>
  <c r="AC404" i="1"/>
  <c r="AG405" i="1"/>
  <c r="AC405" i="1"/>
  <c r="AB406" i="1"/>
  <c r="AD405" i="1"/>
  <c r="AE405" i="1"/>
  <c r="AG406" i="1"/>
  <c r="AB407" i="1"/>
  <c r="AC406" i="1"/>
  <c r="AE406" i="1"/>
  <c r="AD406" i="1"/>
  <c r="AD407" i="1"/>
  <c r="AE407" i="1"/>
  <c r="AC407" i="1"/>
  <c r="AB408" i="1"/>
  <c r="AG407" i="1"/>
  <c r="AB409" i="1"/>
  <c r="AC408" i="1"/>
  <c r="AE408" i="1"/>
  <c r="AD408" i="1"/>
  <c r="AG408" i="1"/>
  <c r="AG409" i="1"/>
  <c r="AB410" i="1"/>
  <c r="AD409" i="1"/>
  <c r="AE409" i="1"/>
  <c r="AC409" i="1"/>
  <c r="AD410" i="1"/>
  <c r="AG410" i="1"/>
  <c r="AC410" i="1"/>
  <c r="AB411" i="1"/>
  <c r="AE410" i="1"/>
  <c r="AD411" i="1"/>
  <c r="AE411" i="1"/>
  <c r="AB412" i="1"/>
  <c r="AC411" i="1"/>
  <c r="AG411" i="1"/>
  <c r="AB413" i="1"/>
  <c r="AC412" i="1"/>
  <c r="AG412" i="1"/>
  <c r="AD412" i="1"/>
  <c r="AE412" i="1"/>
  <c r="AB414" i="1"/>
  <c r="AG413" i="1"/>
  <c r="AC413" i="1"/>
  <c r="AD413" i="1"/>
  <c r="AE413" i="1"/>
  <c r="AG414" i="1"/>
  <c r="AB415" i="1"/>
  <c r="AC414" i="1"/>
  <c r="AE414" i="1"/>
  <c r="AD414" i="1"/>
  <c r="AE415" i="1"/>
  <c r="AC415" i="1"/>
  <c r="AG415" i="1"/>
  <c r="AD415" i="1"/>
  <c r="AB416" i="1"/>
  <c r="AB417" i="1"/>
  <c r="AG416" i="1"/>
  <c r="AE416" i="1"/>
  <c r="AD416" i="1"/>
  <c r="AC416" i="1"/>
  <c r="AB418" i="1"/>
  <c r="AC417" i="1"/>
  <c r="AE417" i="1"/>
  <c r="AD417" i="1"/>
  <c r="AG417" i="1"/>
  <c r="AD418" i="1"/>
  <c r="AC418" i="1"/>
  <c r="AG418" i="1"/>
  <c r="AB419" i="1"/>
  <c r="AE418" i="1"/>
  <c r="AD419" i="1"/>
  <c r="AG419" i="1"/>
  <c r="AC419" i="1"/>
  <c r="AB420" i="1"/>
  <c r="AE419" i="1"/>
  <c r="AG420" i="1"/>
  <c r="AB421" i="1"/>
  <c r="AC420" i="1"/>
  <c r="AE420" i="1"/>
  <c r="AD420" i="1"/>
  <c r="AC421" i="1"/>
  <c r="AB422" i="1"/>
  <c r="AG421" i="1"/>
  <c r="AE421" i="1"/>
  <c r="AD421" i="1"/>
  <c r="AG422" i="1"/>
  <c r="AC422" i="1"/>
  <c r="AB423" i="1"/>
  <c r="AD422" i="1"/>
  <c r="AE422" i="1"/>
  <c r="AG423" i="1"/>
  <c r="AC423" i="1"/>
  <c r="AE423" i="1"/>
  <c r="AD423" i="1"/>
  <c r="AB424" i="1"/>
  <c r="AG424" i="1"/>
  <c r="AC424" i="1"/>
  <c r="AE424" i="1"/>
  <c r="AD424" i="1"/>
  <c r="AB425" i="1"/>
  <c r="AG425" i="1"/>
  <c r="AB426" i="1"/>
  <c r="AD425" i="1"/>
  <c r="AE425" i="1"/>
  <c r="AC425" i="1"/>
  <c r="AE426" i="1"/>
  <c r="AB427" i="1"/>
  <c r="AG426" i="1"/>
  <c r="AC426" i="1"/>
  <c r="AD426" i="1"/>
  <c r="AD427" i="1"/>
  <c r="AG427" i="1"/>
  <c r="AB428" i="1"/>
  <c r="AC427" i="1"/>
  <c r="AE427" i="1"/>
  <c r="AG428" i="1"/>
  <c r="AB429" i="1"/>
  <c r="AD428" i="1"/>
  <c r="AC428" i="1"/>
  <c r="AE428" i="1"/>
  <c r="AC429" i="1"/>
  <c r="AG429" i="1"/>
  <c r="AD429" i="1"/>
  <c r="AB430" i="1"/>
  <c r="AE429" i="1"/>
  <c r="AE430" i="1"/>
  <c r="AB431" i="1"/>
  <c r="AG430" i="1"/>
  <c r="AC430" i="1"/>
  <c r="AD430" i="1"/>
  <c r="AG431" i="1"/>
  <c r="AE431" i="1"/>
  <c r="AC431" i="1"/>
  <c r="AD431" i="1"/>
  <c r="AB432" i="1"/>
  <c r="AB433" i="1"/>
  <c r="AE432" i="1"/>
  <c r="AC432" i="1"/>
  <c r="AD432" i="1"/>
  <c r="AG432" i="1"/>
  <c r="AC433" i="1"/>
  <c r="AE433" i="1"/>
  <c r="AG433" i="1"/>
  <c r="AD433" i="1"/>
  <c r="AB434" i="1"/>
  <c r="AE434" i="1"/>
  <c r="AD434" i="1"/>
  <c r="AB435" i="1"/>
  <c r="AC434" i="1"/>
  <c r="AG434" i="1"/>
  <c r="AE435" i="1"/>
  <c r="AB436" i="1"/>
  <c r="AD435" i="1"/>
  <c r="AG435" i="1"/>
  <c r="AC435" i="1"/>
  <c r="AB437" i="1"/>
  <c r="AD436" i="1"/>
  <c r="AE436" i="1"/>
  <c r="AG436" i="1"/>
  <c r="AC436" i="1"/>
  <c r="AB438" i="1"/>
  <c r="AE437" i="1"/>
  <c r="AD437" i="1"/>
  <c r="AG437" i="1"/>
  <c r="AC437" i="1"/>
  <c r="AE438" i="1"/>
  <c r="AD438" i="1"/>
  <c r="AB439" i="1"/>
  <c r="AC438" i="1"/>
  <c r="AG438" i="1"/>
  <c r="AE439" i="1"/>
  <c r="AD439" i="1"/>
  <c r="AB440" i="1"/>
  <c r="AG439" i="1"/>
  <c r="AC439" i="1"/>
  <c r="AE440" i="1"/>
  <c r="AD440" i="1"/>
  <c r="AG440" i="1"/>
  <c r="AB441" i="1"/>
  <c r="AC440" i="1"/>
  <c r="AE441" i="1"/>
  <c r="AD441" i="1"/>
  <c r="AB442" i="1"/>
  <c r="AC441" i="1"/>
  <c r="AG441" i="1"/>
  <c r="AE442" i="1"/>
  <c r="AD442" i="1"/>
  <c r="AC442" i="1"/>
  <c r="AB443" i="1"/>
  <c r="AG442" i="1"/>
  <c r="AB444" i="1"/>
  <c r="AC443" i="1"/>
  <c r="AE443" i="1"/>
  <c r="AG443" i="1"/>
  <c r="AD443" i="1"/>
  <c r="AG444" i="1"/>
  <c r="AB445" i="1"/>
  <c r="AC444" i="1"/>
  <c r="AE444" i="1"/>
  <c r="AD444" i="1"/>
  <c r="AC445" i="1"/>
  <c r="AB446" i="1"/>
  <c r="AG445" i="1"/>
  <c r="AE445" i="1"/>
  <c r="AD445" i="1"/>
  <c r="AB447" i="1"/>
  <c r="AG446" i="1"/>
  <c r="AC446" i="1"/>
  <c r="AE446" i="1"/>
  <c r="AD446" i="1"/>
  <c r="AE447" i="1"/>
  <c r="AC447" i="1"/>
  <c r="AB448" i="1"/>
  <c r="AG447" i="1"/>
  <c r="AD447" i="1"/>
  <c r="AE448" i="1"/>
  <c r="AD448" i="1"/>
  <c r="AG448" i="1"/>
  <c r="AC448" i="1"/>
  <c r="AB449" i="1"/>
  <c r="AE449" i="1"/>
  <c r="AB450" i="1"/>
  <c r="AD449" i="1"/>
  <c r="AC449" i="1"/>
  <c r="AG449" i="1"/>
  <c r="AC450" i="1"/>
  <c r="AE450" i="1"/>
  <c r="AD450" i="1"/>
  <c r="AB451" i="1"/>
  <c r="AG450" i="1"/>
  <c r="AG451" i="1"/>
  <c r="AB452" i="1"/>
  <c r="AE451" i="1"/>
  <c r="AC451" i="1"/>
  <c r="AD451" i="1"/>
  <c r="AG452" i="1"/>
  <c r="AC452" i="1"/>
  <c r="AB453" i="1"/>
  <c r="AE452" i="1"/>
  <c r="AD452" i="1"/>
  <c r="AC453" i="1"/>
  <c r="AG453" i="1"/>
  <c r="AB454" i="1"/>
  <c r="AD453" i="1"/>
  <c r="AE453" i="1"/>
  <c r="AE454" i="1"/>
  <c r="AD454" i="1"/>
  <c r="AB455" i="1"/>
  <c r="AC454" i="1"/>
  <c r="AG454" i="1"/>
  <c r="AD455" i="1"/>
  <c r="AG455" i="1"/>
  <c r="AE455" i="1"/>
  <c r="AC455" i="1"/>
  <c r="AB456" i="1"/>
  <c r="AB457" i="1"/>
  <c r="AG456" i="1"/>
  <c r="AE456" i="1"/>
  <c r="AD456" i="1"/>
  <c r="AC456" i="1"/>
  <c r="AG457" i="1"/>
  <c r="AD457" i="1"/>
  <c r="AE457" i="1"/>
  <c r="AB458" i="1"/>
  <c r="AC457" i="1"/>
  <c r="AC458" i="1"/>
  <c r="AD458" i="1"/>
  <c r="AE458" i="1"/>
  <c r="AG458" i="1"/>
  <c r="AB459" i="1"/>
  <c r="AG459" i="1"/>
  <c r="AB460" i="1"/>
  <c r="AD459" i="1"/>
  <c r="AC459" i="1"/>
  <c r="AE459" i="1"/>
  <c r="AC460" i="1"/>
  <c r="AG460" i="1"/>
  <c r="AB461" i="1"/>
  <c r="AE460" i="1"/>
  <c r="AD460" i="1"/>
  <c r="AE461" i="1"/>
  <c r="AC461" i="1"/>
  <c r="AG461" i="1"/>
  <c r="AB462" i="1"/>
  <c r="AD461" i="1"/>
  <c r="AC462" i="1"/>
  <c r="AG462" i="1"/>
  <c r="AD462" i="1"/>
  <c r="AE462" i="1"/>
  <c r="AB463" i="1"/>
  <c r="AB464" i="1"/>
  <c r="AC463" i="1"/>
  <c r="AG463" i="1"/>
  <c r="AE463" i="1"/>
  <c r="AD463" i="1"/>
  <c r="AC464" i="1"/>
  <c r="AG464" i="1"/>
  <c r="AE464" i="1"/>
  <c r="AD464" i="1"/>
  <c r="AB465" i="1"/>
  <c r="AG465" i="1"/>
  <c r="AE465" i="1"/>
  <c r="AD465" i="1"/>
  <c r="AC465" i="1"/>
  <c r="AB466" i="1"/>
  <c r="AE466" i="1"/>
  <c r="AG466" i="1"/>
  <c r="AD466" i="1"/>
  <c r="AC466" i="1"/>
  <c r="AB467" i="1"/>
  <c r="AE467" i="1"/>
  <c r="AG467" i="1"/>
  <c r="AB468" i="1"/>
  <c r="AC467" i="1"/>
  <c r="AD467" i="1"/>
  <c r="AG468" i="1"/>
  <c r="AC468" i="1"/>
  <c r="AB469" i="1"/>
  <c r="AE468" i="1"/>
  <c r="AD468" i="1"/>
  <c r="AG469" i="1"/>
  <c r="AB470" i="1"/>
  <c r="AC469" i="1"/>
  <c r="AE469" i="1"/>
  <c r="AD469" i="1"/>
  <c r="AC470" i="1"/>
  <c r="AB471" i="1"/>
  <c r="AG470" i="1"/>
  <c r="AD470" i="1"/>
  <c r="AE470" i="1"/>
  <c r="AC471" i="1"/>
  <c r="AG471" i="1"/>
  <c r="AB472" i="1"/>
  <c r="AD471" i="1"/>
  <c r="AE471" i="1"/>
  <c r="AG472" i="1"/>
  <c r="AC472" i="1"/>
  <c r="AD472" i="1"/>
  <c r="AE472" i="1"/>
  <c r="AB473" i="1"/>
  <c r="AD473" i="1"/>
  <c r="AC473" i="1"/>
  <c r="AE473" i="1"/>
  <c r="AG473" i="1"/>
  <c r="AB474" i="1"/>
  <c r="AD474" i="1"/>
  <c r="AE474" i="1"/>
  <c r="AB475" i="1"/>
  <c r="AC474" i="1"/>
  <c r="AG474" i="1"/>
  <c r="AB476" i="1"/>
  <c r="AE475" i="1"/>
  <c r="AG475" i="1"/>
  <c r="AC475" i="1"/>
  <c r="AD475" i="1"/>
  <c r="AG476" i="1"/>
  <c r="AB477" i="1"/>
  <c r="AC476" i="1"/>
  <c r="AD476" i="1"/>
  <c r="AE476" i="1"/>
  <c r="AC477" i="1"/>
  <c r="AG477" i="1"/>
  <c r="AB478" i="1"/>
  <c r="AD477" i="1"/>
  <c r="AE477" i="1"/>
  <c r="AC478" i="1"/>
  <c r="AB479" i="1"/>
  <c r="AD478" i="1"/>
  <c r="AG478" i="1"/>
  <c r="AE478" i="1"/>
  <c r="AE479" i="1"/>
  <c r="AC479" i="1"/>
  <c r="AG479" i="1"/>
  <c r="AB480" i="1"/>
  <c r="AD479" i="1"/>
  <c r="AD480" i="1"/>
  <c r="AE480" i="1"/>
  <c r="AC480" i="1"/>
  <c r="AG480" i="1"/>
  <c r="AB481" i="1"/>
  <c r="AD481" i="1"/>
  <c r="AE481" i="1"/>
  <c r="AG481" i="1"/>
  <c r="AC481" i="1"/>
  <c r="AB482" i="1"/>
  <c r="AB483" i="1"/>
  <c r="AD482" i="1"/>
  <c r="AE482" i="1"/>
  <c r="AG482" i="1"/>
  <c r="AC482" i="1"/>
  <c r="AG483" i="1"/>
  <c r="AC483" i="1"/>
  <c r="AE483" i="1"/>
  <c r="AB484" i="1"/>
  <c r="AD483" i="1"/>
  <c r="AC484" i="1"/>
  <c r="AB485" i="1"/>
  <c r="AG484" i="1"/>
  <c r="AD484" i="1"/>
  <c r="AE484" i="1"/>
  <c r="AB486" i="1"/>
  <c r="AG485" i="1"/>
  <c r="AC485" i="1"/>
  <c r="AE485" i="1"/>
  <c r="AD485" i="1"/>
  <c r="AE486" i="1"/>
  <c r="AD486" i="1"/>
  <c r="AB487" i="1"/>
  <c r="AG486" i="1"/>
  <c r="AC486" i="1"/>
  <c r="AD487" i="1"/>
  <c r="AE487" i="1"/>
  <c r="AC487" i="1"/>
  <c r="AG487" i="1"/>
  <c r="AB488" i="1"/>
  <c r="AB489" i="1"/>
  <c r="AD488" i="1"/>
  <c r="AC488" i="1"/>
  <c r="AE488" i="1"/>
  <c r="AG488" i="1"/>
  <c r="AB490" i="1"/>
  <c r="AE489" i="1"/>
  <c r="AD489" i="1"/>
  <c r="AG489" i="1"/>
  <c r="AC489" i="1"/>
  <c r="AC490" i="1"/>
  <c r="AE490" i="1"/>
  <c r="AD490" i="1"/>
  <c r="AB491" i="1"/>
  <c r="AG490" i="1"/>
  <c r="AB492" i="1"/>
  <c r="AG491" i="1"/>
  <c r="AE491" i="1"/>
  <c r="AC491" i="1"/>
  <c r="AD491" i="1"/>
  <c r="AG492" i="1"/>
  <c r="AB493" i="1"/>
  <c r="AC492" i="1"/>
  <c r="AD492" i="1"/>
  <c r="AE492" i="1"/>
  <c r="AD493" i="1"/>
  <c r="AG493" i="1"/>
  <c r="AC493" i="1"/>
  <c r="AB494" i="1"/>
  <c r="AE493" i="1"/>
  <c r="AD494" i="1"/>
  <c r="AG494" i="1"/>
  <c r="AC494" i="1"/>
  <c r="AE494" i="1"/>
  <c r="AB495" i="1"/>
  <c r="AG495" i="1"/>
  <c r="AB496" i="1"/>
  <c r="AC495" i="1"/>
  <c r="AE495" i="1"/>
  <c r="AD495" i="1"/>
  <c r="AC496" i="1"/>
  <c r="AB497" i="1"/>
  <c r="AD496" i="1"/>
  <c r="AE496" i="1"/>
  <c r="AG496" i="1"/>
  <c r="AG497" i="1"/>
  <c r="AE497" i="1"/>
  <c r="AD497" i="1"/>
  <c r="AC497" i="1"/>
  <c r="AB498" i="1"/>
  <c r="AD498" i="1"/>
  <c r="AG498" i="1"/>
  <c r="AE498" i="1"/>
  <c r="AB499" i="1"/>
  <c r="AC498" i="1"/>
  <c r="AE499" i="1"/>
  <c r="AG499" i="1"/>
  <c r="AB500" i="1"/>
  <c r="AC499" i="1"/>
  <c r="AD499" i="1"/>
  <c r="AG500" i="1"/>
  <c r="AC500" i="1"/>
  <c r="AB501" i="1"/>
  <c r="AE500" i="1"/>
  <c r="AD500" i="1"/>
  <c r="AG501" i="1"/>
  <c r="AC501" i="1"/>
  <c r="AB502" i="1"/>
  <c r="AD501" i="1"/>
  <c r="AE501" i="1"/>
  <c r="AC502" i="1"/>
  <c r="AG502" i="1"/>
  <c r="AB503" i="1"/>
  <c r="AD502" i="1"/>
  <c r="AE502" i="1"/>
  <c r="AC503" i="1"/>
  <c r="AB504" i="1"/>
  <c r="AG503" i="1"/>
  <c r="AD503" i="1"/>
  <c r="AE503" i="1"/>
  <c r="AB505" i="1"/>
  <c r="AC504" i="1"/>
  <c r="AD504" i="1"/>
  <c r="AE504" i="1"/>
  <c r="AG504" i="1"/>
  <c r="AD505" i="1"/>
  <c r="AG505" i="1"/>
  <c r="AE505" i="1"/>
  <c r="AC505" i="1"/>
  <c r="AB506" i="1"/>
  <c r="AE506" i="1"/>
  <c r="AD506" i="1"/>
  <c r="AB507" i="1"/>
  <c r="AG506" i="1"/>
  <c r="AC506" i="1"/>
  <c r="AE507" i="1"/>
  <c r="AB508" i="1"/>
  <c r="AC507" i="1"/>
  <c r="AG507" i="1"/>
  <c r="AD507" i="1"/>
  <c r="AB509" i="1"/>
  <c r="AC508" i="1"/>
  <c r="AG508" i="1"/>
  <c r="AE508" i="1"/>
  <c r="AD508" i="1"/>
  <c r="AC509" i="1"/>
  <c r="AG509" i="1"/>
  <c r="AB510" i="1"/>
  <c r="AE509" i="1"/>
  <c r="AD509" i="1"/>
  <c r="AC510" i="1"/>
  <c r="AG510" i="1"/>
  <c r="AD510" i="1"/>
  <c r="AB511" i="1"/>
  <c r="AE510" i="1"/>
  <c r="AE511" i="1"/>
  <c r="AC511" i="1"/>
  <c r="AB512" i="1"/>
  <c r="AG511" i="1"/>
  <c r="AD511" i="1"/>
  <c r="AD512" i="1"/>
  <c r="AE512" i="1"/>
  <c r="AB513" i="1"/>
  <c r="AC512" i="1"/>
  <c r="AG512" i="1"/>
  <c r="AD513" i="1"/>
  <c r="AE513" i="1"/>
  <c r="AC513" i="1"/>
  <c r="AB514" i="1"/>
  <c r="AG513" i="1"/>
  <c r="AD514" i="1"/>
  <c r="AE514" i="1"/>
  <c r="AG514" i="1"/>
  <c r="AB515" i="1"/>
  <c r="AC514" i="1"/>
  <c r="AB516" i="1"/>
  <c r="AC515" i="1"/>
  <c r="AE515" i="1"/>
  <c r="AG515" i="1"/>
  <c r="AD515" i="1"/>
  <c r="AC516" i="1"/>
  <c r="AB517" i="1"/>
  <c r="AG516" i="1"/>
  <c r="AE516" i="1"/>
  <c r="AD516" i="1"/>
  <c r="AB518" i="1"/>
  <c r="AC517" i="1"/>
  <c r="AG517" i="1"/>
  <c r="AE517" i="1"/>
  <c r="AD517" i="1"/>
  <c r="AE518" i="1"/>
  <c r="AD518" i="1"/>
  <c r="AG518" i="1"/>
  <c r="AC518" i="1"/>
  <c r="AB519" i="1"/>
  <c r="AC519" i="1"/>
  <c r="AE519" i="1"/>
  <c r="AD519" i="1"/>
  <c r="AG519" i="1"/>
  <c r="AB520" i="1"/>
  <c r="AG520" i="1"/>
  <c r="AD520" i="1"/>
  <c r="AE520" i="1"/>
  <c r="AC520" i="1"/>
  <c r="AB521" i="1"/>
  <c r="AG521" i="1"/>
  <c r="AD521" i="1"/>
  <c r="AE521" i="1"/>
  <c r="AC521" i="1"/>
  <c r="AB522" i="1"/>
  <c r="AG522" i="1"/>
  <c r="AE522" i="1"/>
  <c r="AD522" i="1"/>
  <c r="AB523" i="1"/>
  <c r="AC522" i="1"/>
  <c r="AC523" i="1"/>
  <c r="AD523" i="1"/>
  <c r="AG523" i="1"/>
  <c r="AB524" i="1"/>
  <c r="AE523" i="1"/>
  <c r="AC524" i="1"/>
  <c r="AG524" i="1"/>
  <c r="AB525" i="1"/>
  <c r="AD524" i="1"/>
  <c r="AE524" i="1"/>
  <c r="AD525" i="1"/>
  <c r="AG525" i="1"/>
  <c r="AB526" i="1"/>
  <c r="AC525" i="1"/>
  <c r="AE525" i="1"/>
  <c r="AD526" i="1"/>
  <c r="AC526" i="1"/>
  <c r="AE526" i="1"/>
  <c r="AB527" i="1"/>
  <c r="AG526" i="1"/>
  <c r="AB528" i="1"/>
  <c r="AG527" i="1"/>
  <c r="AD527" i="1"/>
  <c r="AC527" i="1"/>
  <c r="AE527" i="1"/>
  <c r="AB529" i="1"/>
  <c r="AC528" i="1"/>
  <c r="AD528" i="1"/>
  <c r="AE528" i="1"/>
  <c r="AG528" i="1"/>
  <c r="AB530" i="1"/>
  <c r="AE529" i="1"/>
  <c r="AD529" i="1"/>
  <c r="AG529" i="1"/>
  <c r="AC529" i="1"/>
  <c r="AE530" i="1"/>
  <c r="AB531" i="1"/>
  <c r="AD530" i="1"/>
  <c r="AC530" i="1"/>
  <c r="AG530" i="1"/>
  <c r="AD531" i="1"/>
  <c r="AB532" i="1"/>
  <c r="AC531" i="1"/>
  <c r="AG531" i="1"/>
  <c r="AE531" i="1"/>
  <c r="AB533" i="1"/>
  <c r="AC532" i="1"/>
  <c r="AG532" i="1"/>
  <c r="AE532" i="1"/>
  <c r="AD532" i="1"/>
  <c r="AC533" i="1"/>
  <c r="AG533" i="1"/>
  <c r="AD533" i="1"/>
  <c r="AB534" i="1"/>
  <c r="AE533" i="1"/>
  <c r="AG534" i="1"/>
  <c r="AB535" i="1"/>
  <c r="AC534" i="1"/>
  <c r="AD534" i="1"/>
  <c r="AE534" i="1"/>
  <c r="AG535" i="1"/>
  <c r="AB536" i="1"/>
  <c r="AC535" i="1"/>
  <c r="AD535" i="1"/>
  <c r="AE535" i="1"/>
  <c r="AC536" i="1"/>
  <c r="AD536" i="1"/>
  <c r="AB537" i="1"/>
  <c r="AE536" i="1"/>
  <c r="AG536" i="1"/>
  <c r="AD537" i="1"/>
  <c r="AB538" i="1"/>
  <c r="AE537" i="1"/>
  <c r="AG537" i="1"/>
  <c r="AC537" i="1"/>
  <c r="AD538" i="1"/>
  <c r="AE538" i="1"/>
  <c r="AC538" i="1"/>
  <c r="AG538" i="1"/>
  <c r="AB539" i="1"/>
  <c r="AC539" i="1"/>
  <c r="AD539" i="1"/>
  <c r="AB540" i="1"/>
  <c r="AG539" i="1"/>
  <c r="AE539" i="1"/>
  <c r="AB541" i="1"/>
  <c r="AG540" i="1"/>
  <c r="AC540" i="1"/>
  <c r="AD540" i="1"/>
  <c r="AE540" i="1"/>
  <c r="AC541" i="1"/>
  <c r="AG541" i="1"/>
  <c r="AB542" i="1"/>
  <c r="AD541" i="1"/>
  <c r="AE541" i="1"/>
  <c r="AG542" i="1"/>
  <c r="AB543" i="1"/>
  <c r="AC542" i="1"/>
  <c r="AD542" i="1"/>
  <c r="AE542" i="1"/>
  <c r="AD543" i="1"/>
  <c r="AC543" i="1"/>
  <c r="AG543" i="1"/>
  <c r="AB544" i="1"/>
  <c r="AE543" i="1"/>
  <c r="AE544" i="1"/>
  <c r="AD544" i="1"/>
  <c r="AB545" i="1"/>
  <c r="AG544" i="1"/>
  <c r="AC544" i="1"/>
  <c r="AD545" i="1"/>
  <c r="AE545" i="1"/>
  <c r="AC545" i="1"/>
  <c r="AB546" i="1"/>
  <c r="AG545" i="1"/>
  <c r="AB547" i="1"/>
  <c r="AD546" i="1"/>
  <c r="AE546" i="1"/>
  <c r="AC546" i="1"/>
  <c r="AG546" i="1"/>
  <c r="AC547" i="1"/>
  <c r="AG547" i="1"/>
  <c r="AE547" i="1"/>
  <c r="AB548" i="1"/>
  <c r="AD547" i="1"/>
  <c r="AB549" i="1"/>
  <c r="AG548" i="1"/>
  <c r="AC548" i="1"/>
  <c r="AE548" i="1"/>
  <c r="AD548" i="1"/>
  <c r="AG549" i="1"/>
  <c r="AB550" i="1"/>
  <c r="AC549" i="1"/>
  <c r="AE549" i="1"/>
  <c r="AD549" i="1"/>
  <c r="AD550" i="1"/>
  <c r="AE550" i="1"/>
  <c r="AG550" i="1"/>
  <c r="AC550" i="1"/>
  <c r="AB551" i="1"/>
  <c r="AE551" i="1"/>
  <c r="AD551" i="1"/>
  <c r="AC551" i="1"/>
  <c r="AB552" i="1"/>
  <c r="AG551" i="1"/>
  <c r="AG552" i="1"/>
  <c r="AD552" i="1"/>
  <c r="AE552" i="1"/>
  <c r="AB553" i="1"/>
  <c r="AC552" i="1"/>
  <c r="AE553" i="1"/>
  <c r="AC553" i="1"/>
  <c r="AD553" i="1"/>
  <c r="AG553" i="1"/>
  <c r="AB554" i="1"/>
  <c r="AB555" i="1"/>
  <c r="AE554" i="1"/>
  <c r="AD554" i="1"/>
  <c r="AC554" i="1"/>
  <c r="AG554" i="1"/>
  <c r="AG555" i="1"/>
  <c r="AE555" i="1"/>
  <c r="AB556" i="1"/>
  <c r="AC555" i="1"/>
  <c r="AD555" i="1"/>
  <c r="AB557" i="1"/>
  <c r="AC556" i="1"/>
  <c r="AG556" i="1"/>
  <c r="AD556" i="1"/>
  <c r="AE556" i="1"/>
  <c r="AG557" i="1"/>
  <c r="AE557" i="1"/>
  <c r="AB558" i="1"/>
  <c r="AC557" i="1"/>
  <c r="AD557" i="1"/>
  <c r="AC558" i="1"/>
  <c r="AD558" i="1"/>
  <c r="AE558" i="1"/>
  <c r="AG558" i="1"/>
  <c r="AB559" i="1"/>
  <c r="AB560" i="1"/>
  <c r="AC559" i="1"/>
  <c r="AE559" i="1"/>
  <c r="AG559" i="1"/>
  <c r="AD559" i="1"/>
  <c r="AC560" i="1"/>
  <c r="AG560" i="1"/>
  <c r="AE560" i="1"/>
  <c r="AD560" i="1"/>
  <c r="AB561" i="1"/>
  <c r="AE561" i="1"/>
  <c r="AD561" i="1"/>
  <c r="AG561" i="1"/>
  <c r="AB562" i="1"/>
  <c r="AC561" i="1"/>
  <c r="AE562" i="1"/>
  <c r="AG562" i="1"/>
  <c r="AD562" i="1"/>
  <c r="AC562" i="1"/>
  <c r="AB563" i="1"/>
  <c r="AD563" i="1"/>
  <c r="AB564" i="1"/>
  <c r="AG563" i="1"/>
  <c r="AC563" i="1"/>
  <c r="AE563" i="1"/>
  <c r="AG564" i="1"/>
  <c r="AC564" i="1"/>
  <c r="AB565" i="1"/>
  <c r="AE564" i="1"/>
  <c r="AD564" i="1"/>
  <c r="AG565" i="1"/>
  <c r="AC565" i="1"/>
  <c r="AD565" i="1"/>
  <c r="AB566" i="1"/>
  <c r="AE565" i="1"/>
  <c r="AG566" i="1"/>
  <c r="AB567" i="1"/>
  <c r="AC566" i="1"/>
  <c r="AE566" i="1"/>
  <c r="AD566" i="1"/>
  <c r="AC567" i="1"/>
  <c r="AG567" i="1"/>
  <c r="AD567" i="1"/>
  <c r="AB568" i="1"/>
  <c r="AE567" i="1"/>
  <c r="AC568" i="1"/>
  <c r="AG568" i="1"/>
  <c r="AD568" i="1"/>
  <c r="AE568" i="1"/>
  <c r="AB569" i="1"/>
  <c r="AE569" i="1"/>
  <c r="AC569" i="1"/>
  <c r="AD569" i="1"/>
  <c r="AB570" i="1"/>
  <c r="AG569" i="1"/>
  <c r="AD570" i="1"/>
  <c r="AE570" i="1"/>
  <c r="AC570" i="1"/>
  <c r="AG570" i="1"/>
  <c r="AB571" i="1"/>
  <c r="AB572" i="1"/>
  <c r="AG571" i="1"/>
  <c r="AD571" i="1"/>
  <c r="AC571" i="1"/>
  <c r="AE571" i="1"/>
  <c r="AB573" i="1"/>
  <c r="AC572" i="1"/>
  <c r="AG572" i="1"/>
  <c r="AE572" i="1"/>
  <c r="AD572" i="1"/>
  <c r="AB574" i="1"/>
  <c r="AG573" i="1"/>
  <c r="AD573" i="1"/>
  <c r="AC573" i="1"/>
  <c r="AE573" i="1"/>
  <c r="AB575" i="1"/>
  <c r="AG574" i="1"/>
  <c r="AD574" i="1"/>
  <c r="AC574" i="1"/>
  <c r="AE574" i="1"/>
  <c r="AE575" i="1"/>
  <c r="AB576" i="1"/>
  <c r="AG575" i="1"/>
  <c r="AC575" i="1"/>
  <c r="AD575" i="1"/>
  <c r="AD576" i="1"/>
  <c r="AE576" i="1"/>
  <c r="AB577" i="1"/>
  <c r="AG576" i="1"/>
  <c r="AC576" i="1"/>
  <c r="AD577" i="1"/>
  <c r="AE577" i="1"/>
  <c r="AC577" i="1"/>
  <c r="AB578" i="1"/>
  <c r="AG577" i="1"/>
  <c r="AD578" i="1"/>
  <c r="AE578" i="1"/>
  <c r="AC578" i="1"/>
  <c r="AG578" i="1"/>
  <c r="AB579" i="1"/>
  <c r="AG579" i="1"/>
  <c r="AB580" i="1"/>
  <c r="AE579" i="1"/>
  <c r="AC579" i="1"/>
  <c r="AD579" i="1"/>
  <c r="AC580" i="1"/>
  <c r="AB581" i="1"/>
  <c r="AG580" i="1"/>
  <c r="AE580" i="1"/>
  <c r="AD580" i="1"/>
  <c r="AC581" i="1"/>
  <c r="AB582" i="1"/>
  <c r="AG581" i="1"/>
  <c r="AE581" i="1"/>
  <c r="AD581" i="1"/>
  <c r="AD582" i="1"/>
  <c r="AE582" i="1"/>
  <c r="AG582" i="1"/>
  <c r="AB583" i="1"/>
  <c r="AC582" i="1"/>
  <c r="AB584" i="1"/>
  <c r="AD583" i="1"/>
  <c r="AE583" i="1"/>
  <c r="AC583" i="1"/>
  <c r="AG583" i="1"/>
  <c r="AD584" i="1"/>
  <c r="AG584" i="1"/>
  <c r="AE584" i="1"/>
  <c r="AC584" i="1"/>
  <c r="AB585" i="1"/>
  <c r="AD585" i="1"/>
  <c r="AC585" i="1"/>
  <c r="AE585" i="1"/>
  <c r="AB586" i="1"/>
  <c r="AG585" i="1"/>
  <c r="AB587" i="1"/>
  <c r="AE586" i="1"/>
  <c r="AD586" i="1"/>
  <c r="AG586" i="1"/>
  <c r="AC586" i="1"/>
  <c r="AC587" i="1"/>
  <c r="AB588" i="1"/>
  <c r="AD587" i="1"/>
  <c r="AG587" i="1"/>
  <c r="AE587" i="1"/>
  <c r="AG588" i="1"/>
  <c r="AC588" i="1"/>
  <c r="AB589" i="1"/>
  <c r="AD588" i="1"/>
  <c r="AE588" i="1"/>
  <c r="AD589" i="1"/>
  <c r="AG589" i="1"/>
  <c r="AB590" i="1"/>
  <c r="AC589" i="1"/>
  <c r="AE589" i="1"/>
  <c r="AC590" i="1"/>
  <c r="AD590" i="1"/>
  <c r="AE590" i="1"/>
  <c r="AB591" i="1"/>
  <c r="AG590" i="1"/>
  <c r="AC591" i="1"/>
  <c r="AG591" i="1"/>
  <c r="AE591" i="1"/>
  <c r="AB592" i="1"/>
  <c r="AD591" i="1"/>
  <c r="AC592" i="1"/>
  <c r="AB593" i="1"/>
  <c r="AD592" i="1"/>
  <c r="AE592" i="1"/>
  <c r="AG592" i="1"/>
  <c r="AD593" i="1"/>
  <c r="AG593" i="1"/>
  <c r="AE593" i="1"/>
  <c r="AB594" i="1"/>
  <c r="AC593" i="1"/>
  <c r="AB595" i="1"/>
  <c r="AD594" i="1"/>
  <c r="AE594" i="1"/>
  <c r="AC594" i="1"/>
  <c r="AG594" i="1"/>
  <c r="AD595" i="1"/>
  <c r="AB596" i="1"/>
  <c r="AG595" i="1"/>
  <c r="AC595" i="1"/>
  <c r="AE595" i="1"/>
  <c r="AC596" i="1"/>
  <c r="AB597" i="1"/>
  <c r="AG596" i="1"/>
  <c r="AD596" i="1"/>
  <c r="AE596" i="1"/>
  <c r="AG597" i="1"/>
  <c r="AB598" i="1"/>
  <c r="AC597" i="1"/>
  <c r="AD597" i="1"/>
  <c r="AE597" i="1"/>
  <c r="AB599" i="1"/>
  <c r="AG598" i="1"/>
  <c r="AC598" i="1"/>
  <c r="AE598" i="1"/>
  <c r="AD598" i="1"/>
  <c r="AB600" i="1"/>
  <c r="AC599" i="1"/>
  <c r="AG599" i="1"/>
  <c r="AE599" i="1"/>
  <c r="AD599" i="1"/>
  <c r="AB601" i="1"/>
  <c r="AE600" i="1"/>
  <c r="AC600" i="1"/>
  <c r="AD600" i="1"/>
  <c r="AG600" i="1"/>
  <c r="AD601" i="1"/>
  <c r="AC601" i="1"/>
  <c r="AE601" i="1"/>
  <c r="AB602" i="1"/>
  <c r="AG601" i="1"/>
  <c r="AD602" i="1"/>
  <c r="AE602" i="1"/>
  <c r="AC602" i="1"/>
  <c r="AG602" i="1"/>
  <c r="AB603" i="1"/>
  <c r="AE603" i="1"/>
  <c r="AB604" i="1"/>
  <c r="AG603" i="1"/>
  <c r="AC603" i="1"/>
  <c r="AD603" i="1"/>
  <c r="AC604" i="1"/>
  <c r="AB605" i="1"/>
  <c r="AG604" i="1"/>
  <c r="AD604" i="1"/>
  <c r="AE604" i="1"/>
  <c r="AC605" i="1"/>
  <c r="AG605" i="1"/>
  <c r="AE605" i="1"/>
  <c r="AB606" i="1"/>
  <c r="AD605" i="1"/>
  <c r="AB607" i="1"/>
  <c r="AG606" i="1"/>
  <c r="AC606" i="1"/>
  <c r="AE606" i="1"/>
  <c r="AD606" i="1"/>
  <c r="AE607" i="1"/>
  <c r="AB608" i="1"/>
  <c r="AG607" i="1"/>
  <c r="AC607" i="1"/>
  <c r="AD607" i="1"/>
  <c r="AE608" i="1"/>
  <c r="AD608" i="1"/>
  <c r="AC608" i="1"/>
  <c r="AB609" i="1"/>
  <c r="AG608" i="1"/>
  <c r="AC609" i="1"/>
  <c r="AD609" i="1"/>
  <c r="AE609" i="1"/>
  <c r="AB610" i="1"/>
  <c r="AG609" i="1"/>
  <c r="AE610" i="1"/>
  <c r="AD610" i="1"/>
  <c r="AG610" i="1"/>
  <c r="AB611" i="1"/>
  <c r="AC610" i="1"/>
  <c r="AC611" i="1"/>
  <c r="AB612" i="1"/>
  <c r="AD611" i="1"/>
  <c r="AG611" i="1"/>
  <c r="AE611" i="1"/>
  <c r="AG612" i="1"/>
  <c r="AC612" i="1"/>
  <c r="AB613" i="1"/>
  <c r="AE612" i="1"/>
  <c r="AD612" i="1"/>
  <c r="AC613" i="1"/>
  <c r="AB614" i="1"/>
  <c r="AG613" i="1"/>
  <c r="AD613" i="1"/>
  <c r="AE613" i="1"/>
  <c r="AG614" i="1"/>
  <c r="AB615" i="1"/>
  <c r="AC614" i="1"/>
  <c r="AD614" i="1"/>
  <c r="AE614" i="1"/>
  <c r="AG615" i="1"/>
  <c r="AB616" i="1"/>
  <c r="AC615" i="1"/>
  <c r="AE615" i="1"/>
  <c r="AD615" i="1"/>
  <c r="AG616" i="1"/>
  <c r="AB617" i="1"/>
  <c r="AD616" i="1"/>
  <c r="AE616" i="1"/>
  <c r="AC616" i="1"/>
  <c r="AG617" i="1"/>
  <c r="AB618" i="1"/>
  <c r="AE617" i="1"/>
  <c r="AD617" i="1"/>
  <c r="AC617" i="1"/>
  <c r="AB619" i="1"/>
  <c r="AC618" i="1"/>
  <c r="AE618" i="1"/>
  <c r="AD618" i="1"/>
  <c r="AG618" i="1"/>
  <c r="AB620" i="1"/>
  <c r="AC619" i="1"/>
  <c r="AE619" i="1"/>
  <c r="AG619" i="1"/>
  <c r="AD619" i="1"/>
  <c r="AB621" i="1"/>
  <c r="AG620" i="1"/>
  <c r="AC620" i="1"/>
  <c r="AE620" i="1"/>
  <c r="AD620" i="1"/>
  <c r="AB622" i="1"/>
  <c r="AG621" i="1"/>
  <c r="AC621" i="1"/>
  <c r="AD621" i="1"/>
  <c r="AE621" i="1"/>
  <c r="AB623" i="1"/>
  <c r="AG622" i="1"/>
  <c r="AD622" i="1"/>
  <c r="AC622" i="1"/>
  <c r="AE622" i="1"/>
  <c r="AC623" i="1"/>
  <c r="AG623" i="1"/>
  <c r="AB624" i="1"/>
  <c r="AE623" i="1"/>
  <c r="AD623" i="1"/>
  <c r="AG624" i="1"/>
  <c r="AC624" i="1"/>
  <c r="AE624" i="1"/>
  <c r="AD624" i="1"/>
  <c r="AB625" i="1"/>
  <c r="AB626" i="1"/>
  <c r="AC625" i="1"/>
  <c r="AD625" i="1"/>
  <c r="AE625" i="1"/>
  <c r="AG625" i="1"/>
  <c r="AB627" i="1"/>
  <c r="AG626" i="1"/>
  <c r="AD626" i="1"/>
  <c r="AE626" i="1"/>
  <c r="AC626" i="1"/>
  <c r="AC627" i="1"/>
  <c r="AB628" i="1"/>
  <c r="AG627" i="1"/>
  <c r="AE627" i="1"/>
  <c r="AD627" i="1"/>
  <c r="AB629" i="1"/>
  <c r="AG628" i="1"/>
  <c r="AC628" i="1"/>
  <c r="AD628" i="1"/>
  <c r="AE628" i="1"/>
  <c r="AC629" i="1"/>
  <c r="AE629" i="1"/>
  <c r="AG629" i="1"/>
  <c r="AB630" i="1"/>
  <c r="AD629" i="1"/>
  <c r="AD630" i="1"/>
  <c r="AC630" i="1"/>
  <c r="AB631" i="1"/>
  <c r="AG630" i="1"/>
  <c r="AE630" i="1"/>
  <c r="AG631" i="1"/>
  <c r="AE631" i="1"/>
  <c r="AB632" i="1"/>
  <c r="AC631" i="1"/>
  <c r="AD631" i="1"/>
  <c r="AD632" i="1"/>
  <c r="AB633" i="1"/>
  <c r="AG632" i="1"/>
  <c r="AE632" i="1"/>
  <c r="AC632" i="1"/>
  <c r="AE633" i="1"/>
  <c r="AG633" i="1"/>
  <c r="AB634" i="1"/>
  <c r="AD633" i="1"/>
  <c r="AC633" i="1"/>
  <c r="AE634" i="1"/>
  <c r="AG634" i="1"/>
  <c r="AC634" i="1"/>
  <c r="AD634" i="1"/>
  <c r="AB635" i="1"/>
  <c r="AD635" i="1"/>
  <c r="AC635" i="1"/>
  <c r="AB636" i="1"/>
  <c r="AG635" i="1"/>
  <c r="AE635" i="1"/>
  <c r="AD636" i="1"/>
  <c r="AC636" i="1"/>
  <c r="AB637" i="1"/>
  <c r="AG636" i="1"/>
  <c r="AE636" i="1"/>
  <c r="AD637" i="1"/>
  <c r="AE637" i="1"/>
  <c r="AB638" i="1"/>
  <c r="AG637" i="1"/>
  <c r="AC637" i="1"/>
  <c r="AE638" i="1"/>
  <c r="AD638" i="1"/>
  <c r="AB639" i="1"/>
  <c r="AG638" i="1"/>
  <c r="AC638" i="1"/>
  <c r="AE639" i="1"/>
  <c r="AD639" i="1"/>
  <c r="AC639" i="1"/>
  <c r="AG639" i="1"/>
  <c r="AB640" i="1"/>
  <c r="AD640" i="1"/>
  <c r="AE640" i="1"/>
  <c r="AB641" i="1"/>
  <c r="AC640" i="1"/>
  <c r="AG640" i="1"/>
  <c r="AD641" i="1"/>
  <c r="AE641" i="1"/>
  <c r="AC641" i="1"/>
  <c r="AB642" i="1"/>
  <c r="AG641" i="1"/>
  <c r="AD642" i="1"/>
  <c r="AE642" i="1"/>
  <c r="AC642" i="1"/>
  <c r="AG642" i="1"/>
  <c r="AB643" i="1"/>
  <c r="AE643" i="1"/>
  <c r="AB644" i="1"/>
  <c r="AC643" i="1"/>
  <c r="AG643" i="1"/>
  <c r="AD643" i="1"/>
  <c r="AB645" i="1"/>
  <c r="AD644" i="1"/>
  <c r="AC644" i="1"/>
  <c r="AG644" i="1"/>
  <c r="AE644" i="1"/>
  <c r="AC645" i="1"/>
  <c r="AD645" i="1"/>
  <c r="AE645" i="1"/>
  <c r="AB646" i="1"/>
  <c r="AG645" i="1"/>
  <c r="AD646" i="1"/>
  <c r="AB647" i="1"/>
  <c r="AE646" i="1"/>
  <c r="AC646" i="1"/>
  <c r="AG646" i="1"/>
  <c r="AB648" i="1"/>
  <c r="AD647" i="1"/>
  <c r="AE647" i="1"/>
  <c r="AC647" i="1"/>
  <c r="AG647" i="1"/>
  <c r="AE648" i="1"/>
  <c r="AC648" i="1"/>
  <c r="AD648" i="1"/>
  <c r="AG648" i="1"/>
  <c r="AB649" i="1"/>
  <c r="AD649" i="1"/>
  <c r="AG649" i="1"/>
  <c r="AE649" i="1"/>
  <c r="AC649" i="1"/>
  <c r="AB650" i="1"/>
  <c r="AE650" i="1"/>
  <c r="AC650" i="1"/>
  <c r="AD650" i="1"/>
  <c r="AG650" i="1"/>
  <c r="AB651" i="1"/>
  <c r="AB652" i="1"/>
  <c r="AD651" i="1"/>
  <c r="AG651" i="1"/>
  <c r="AC651" i="1"/>
  <c r="AE651" i="1"/>
  <c r="AB653" i="1"/>
  <c r="AG652" i="1"/>
  <c r="AE652" i="1"/>
  <c r="AC652" i="1"/>
  <c r="AD652" i="1"/>
  <c r="AD653" i="1"/>
  <c r="AC653" i="1"/>
  <c r="AB654" i="1"/>
  <c r="AE653" i="1"/>
  <c r="AG653" i="1"/>
  <c r="AD654" i="1"/>
  <c r="AB655" i="1"/>
  <c r="AE654" i="1"/>
  <c r="AG654" i="1"/>
  <c r="AC654" i="1"/>
  <c r="AG655" i="1"/>
  <c r="AB656" i="1"/>
  <c r="AD655" i="1"/>
  <c r="AE655" i="1"/>
  <c r="AC655" i="1"/>
  <c r="AD656" i="1"/>
  <c r="AE656" i="1"/>
  <c r="AG656" i="1"/>
  <c r="AB657" i="1"/>
  <c r="AC656" i="1"/>
  <c r="AG657" i="1"/>
  <c r="AC657" i="1"/>
  <c r="AD657" i="1"/>
  <c r="AE657" i="1"/>
  <c r="AB658" i="1"/>
  <c r="AB659" i="1"/>
  <c r="AD658" i="1"/>
  <c r="AG658" i="1"/>
  <c r="AE658" i="1"/>
  <c r="AC658" i="1"/>
  <c r="AB660" i="1"/>
  <c r="AE659" i="1"/>
  <c r="AG659" i="1"/>
  <c r="AC659" i="1"/>
  <c r="AD659" i="1"/>
  <c r="AC660" i="1"/>
  <c r="AD660" i="1"/>
  <c r="AB661" i="1"/>
  <c r="AG660" i="1"/>
  <c r="AE660" i="1"/>
  <c r="AE661" i="1"/>
  <c r="AC661" i="1"/>
  <c r="AD661" i="1"/>
  <c r="AG661" i="1"/>
  <c r="AB662" i="1"/>
  <c r="AB663" i="1"/>
  <c r="AG662" i="1"/>
  <c r="AC662" i="1"/>
  <c r="AD662" i="1"/>
  <c r="AE662" i="1"/>
  <c r="AC663" i="1"/>
  <c r="AB664" i="1"/>
  <c r="AG663" i="1"/>
  <c r="AE663" i="1"/>
  <c r="AD663" i="1"/>
  <c r="AE664" i="1"/>
  <c r="AD664" i="1"/>
  <c r="AC664" i="1"/>
  <c r="AB665" i="1"/>
  <c r="AG664" i="1"/>
  <c r="AC665" i="1"/>
  <c r="AE665" i="1"/>
  <c r="AD665" i="1"/>
  <c r="AG665" i="1"/>
  <c r="AB666" i="1"/>
  <c r="AE666" i="1"/>
  <c r="AC666" i="1"/>
  <c r="AG666" i="1"/>
  <c r="AD666" i="1"/>
  <c r="AB667" i="1"/>
  <c r="AD667" i="1"/>
  <c r="AC667" i="1"/>
  <c r="AG667" i="1"/>
  <c r="AB668" i="1"/>
  <c r="AE667" i="1"/>
  <c r="AG668" i="1"/>
  <c r="AC668" i="1"/>
  <c r="AB669" i="1"/>
  <c r="AE668" i="1"/>
  <c r="AD668" i="1"/>
  <c r="AC669" i="1"/>
  <c r="AD669" i="1"/>
  <c r="AB670" i="1"/>
  <c r="AG669" i="1"/>
  <c r="AE669" i="1"/>
  <c r="AB671" i="1"/>
  <c r="AG670" i="1"/>
  <c r="AD670" i="1"/>
  <c r="AC670" i="1"/>
  <c r="AE670" i="1"/>
  <c r="AB672" i="1"/>
  <c r="AC671" i="1"/>
  <c r="AG671" i="1"/>
  <c r="AD671" i="1"/>
  <c r="AE671" i="1"/>
  <c r="AE672" i="1"/>
  <c r="AG672" i="1"/>
  <c r="AC672" i="1"/>
  <c r="AD672" i="1"/>
  <c r="AB673" i="1"/>
  <c r="AB674" i="1"/>
  <c r="AE673" i="1"/>
  <c r="AC673" i="1"/>
  <c r="AD673" i="1"/>
  <c r="AG673" i="1"/>
  <c r="AE674" i="1"/>
  <c r="AG674" i="1"/>
  <c r="AC674" i="1"/>
  <c r="AD674" i="1"/>
  <c r="AB675" i="1"/>
  <c r="AG675" i="1"/>
  <c r="AB676" i="1"/>
  <c r="AC675" i="1"/>
  <c r="AE675" i="1"/>
  <c r="AD675" i="1"/>
  <c r="AG676" i="1"/>
  <c r="AB677" i="1"/>
  <c r="AC676" i="1"/>
  <c r="AE676" i="1"/>
  <c r="AD676" i="1"/>
  <c r="AB678" i="1"/>
  <c r="AC677" i="1"/>
  <c r="AG677" i="1"/>
  <c r="AE677" i="1"/>
  <c r="AD677" i="1"/>
  <c r="AG678" i="1"/>
  <c r="AC678" i="1"/>
  <c r="AB679" i="1"/>
  <c r="AD678" i="1"/>
  <c r="AE678" i="1"/>
  <c r="AG679" i="1"/>
  <c r="AB680" i="1"/>
  <c r="AC679" i="1"/>
  <c r="AE679" i="1"/>
  <c r="AD679" i="1"/>
  <c r="AB681" i="1"/>
  <c r="AC680" i="1"/>
  <c r="AD680" i="1"/>
  <c r="AE680" i="1"/>
  <c r="AG680" i="1"/>
  <c r="AG681" i="1"/>
  <c r="AC681" i="1"/>
  <c r="AD681" i="1"/>
  <c r="AE681" i="1"/>
  <c r="AB682" i="1"/>
  <c r="AB683" i="1"/>
  <c r="AC682" i="1"/>
  <c r="AE682" i="1"/>
  <c r="AD682" i="1"/>
  <c r="AG682" i="1"/>
  <c r="AB684" i="1"/>
  <c r="AC683" i="1"/>
  <c r="AG683" i="1"/>
  <c r="AD683" i="1"/>
  <c r="AE683" i="1"/>
  <c r="AC684" i="1"/>
  <c r="AB685" i="1"/>
  <c r="AG684" i="1"/>
  <c r="AE684" i="1"/>
  <c r="AD684" i="1"/>
  <c r="AC685" i="1"/>
  <c r="AB686" i="1"/>
  <c r="AD685" i="1"/>
  <c r="AG685" i="1"/>
  <c r="AE685" i="1"/>
  <c r="AG686" i="1"/>
  <c r="AB687" i="1"/>
  <c r="AC686" i="1"/>
  <c r="AE686" i="1"/>
  <c r="AD686" i="1"/>
  <c r="AB688" i="1"/>
  <c r="AG687" i="1"/>
  <c r="AC687" i="1"/>
  <c r="AE687" i="1"/>
  <c r="AD687" i="1"/>
  <c r="AG688" i="1"/>
  <c r="AB689" i="1"/>
  <c r="AE688" i="1"/>
  <c r="AD688" i="1"/>
  <c r="AC688" i="1"/>
  <c r="AG689" i="1"/>
  <c r="AC689" i="1"/>
  <c r="AD689" i="1"/>
  <c r="AE689" i="1"/>
  <c r="AB690" i="1"/>
  <c r="AG690" i="1"/>
  <c r="AC690" i="1"/>
  <c r="AD690" i="1"/>
  <c r="AE690" i="1"/>
  <c r="AB691" i="1"/>
  <c r="AE691" i="1"/>
  <c r="AG691" i="1"/>
  <c r="AC691" i="1"/>
  <c r="AD691" i="1"/>
  <c r="AB692" i="1"/>
  <c r="AG692" i="1"/>
  <c r="AC692" i="1"/>
  <c r="AD692" i="1"/>
  <c r="AE692" i="1"/>
  <c r="AB693" i="1"/>
  <c r="AB694" i="1"/>
  <c r="AG693" i="1"/>
  <c r="AC693" i="1"/>
  <c r="AE693" i="1"/>
  <c r="AD693" i="1"/>
  <c r="AC694" i="1"/>
  <c r="AD694" i="1"/>
  <c r="AE694" i="1"/>
  <c r="AG694" i="1"/>
  <c r="AM91" i="1"/>
  <c r="AM92" i="1"/>
  <c r="AM93" i="1"/>
  <c r="AM94" i="1"/>
  <c r="AM95" i="1"/>
  <c r="AM96" i="1"/>
  <c r="AM97" i="1"/>
  <c r="AH694" i="1" l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R56" i="3"/>
  <c r="AR61" i="3"/>
  <c r="AR60" i="3"/>
  <c r="AR58" i="3"/>
  <c r="AR57" i="3"/>
  <c r="AR59" i="3"/>
  <c r="AR55" i="3"/>
  <c r="AP58" i="1"/>
  <c r="AH4" i="1"/>
  <c r="AH6" i="1"/>
  <c r="AP55" i="1"/>
  <c r="AH3" i="1"/>
  <c r="AP63" i="1"/>
  <c r="AP57" i="1"/>
  <c r="AP62" i="1"/>
  <c r="AP60" i="1"/>
  <c r="AP54" i="1"/>
  <c r="AP61" i="1"/>
  <c r="AP56" i="1"/>
  <c r="AP59" i="1"/>
  <c r="AH5" i="1"/>
  <c r="M45" i="1"/>
  <c r="M33" i="1"/>
  <c r="M52" i="1"/>
  <c r="M32" i="1"/>
  <c r="M50" i="1"/>
  <c r="M4" i="1"/>
  <c r="M44" i="1"/>
  <c r="M39" i="1"/>
  <c r="M12" i="1"/>
  <c r="M23" i="1"/>
  <c r="M28" i="1"/>
  <c r="M61" i="1"/>
  <c r="M67" i="1"/>
  <c r="M41" i="1"/>
  <c r="M70" i="1"/>
  <c r="M66" i="1"/>
  <c r="M16" i="1"/>
  <c r="M53" i="1"/>
  <c r="M7" i="1"/>
  <c r="M54" i="1"/>
  <c r="M47" i="1"/>
  <c r="M56" i="1"/>
  <c r="M27" i="1"/>
  <c r="M17" i="1"/>
  <c r="M20" i="1"/>
  <c r="M38" i="1"/>
  <c r="M3" i="1"/>
  <c r="M40" i="1"/>
  <c r="M8" i="1"/>
  <c r="M43" i="1"/>
  <c r="M57" i="1"/>
  <c r="M42" i="1"/>
  <c r="M36" i="1"/>
  <c r="M35" i="1"/>
  <c r="M49" i="1"/>
  <c r="M18" i="1"/>
  <c r="M55" i="1"/>
  <c r="M69" i="1"/>
  <c r="M62" i="1"/>
  <c r="M34" i="1"/>
  <c r="M25" i="1"/>
  <c r="M15" i="1"/>
  <c r="M58" i="1"/>
  <c r="M68" i="1"/>
  <c r="M59" i="1"/>
  <c r="M6" i="1"/>
  <c r="M46" i="1"/>
  <c r="M31" i="1"/>
  <c r="M30" i="1"/>
  <c r="M48" i="1"/>
  <c r="M14" i="1"/>
  <c r="M29" i="1"/>
  <c r="M37" i="1"/>
  <c r="M9" i="1"/>
  <c r="M19" i="1"/>
  <c r="M11" i="1"/>
  <c r="M63" i="1"/>
  <c r="M22" i="1"/>
  <c r="M60" i="1"/>
  <c r="M5" i="1"/>
  <c r="M13" i="1"/>
  <c r="M26" i="1"/>
  <c r="M71" i="1"/>
  <c r="M10" i="1"/>
  <c r="M24" i="1"/>
  <c r="M65" i="1"/>
  <c r="M51" i="1"/>
  <c r="M21" i="1"/>
  <c r="M64" i="1"/>
  <c r="C22" i="3"/>
  <c r="G22" i="3" s="1"/>
  <c r="C26" i="3"/>
  <c r="G26" i="3" s="1"/>
  <c r="C25" i="3"/>
  <c r="G25" i="3" s="1"/>
  <c r="C19" i="3"/>
  <c r="G19" i="3" s="1"/>
  <c r="C17" i="3"/>
  <c r="G17" i="3" s="1"/>
  <c r="C16" i="3"/>
  <c r="G16" i="3" s="1"/>
  <c r="C20" i="3"/>
  <c r="G20" i="3" s="1"/>
  <c r="C18" i="3"/>
  <c r="G18" i="3" s="1"/>
  <c r="C24" i="3"/>
  <c r="G24" i="3" s="1"/>
  <c r="C27" i="3"/>
  <c r="G27" i="3" s="1"/>
  <c r="C23" i="3"/>
  <c r="G23" i="3" s="1"/>
  <c r="C21" i="3"/>
  <c r="G21" i="3" s="1"/>
  <c r="Q32" i="1"/>
  <c r="R32" i="1" s="1"/>
  <c r="Q61" i="1"/>
  <c r="R61" i="1" s="1"/>
  <c r="Q54" i="1"/>
  <c r="R54" i="1" s="1"/>
  <c r="Q40" i="1"/>
  <c r="R40" i="1" s="1"/>
  <c r="Q18" i="1"/>
  <c r="R18" i="1" s="1"/>
  <c r="Q68" i="1"/>
  <c r="R68" i="1" s="1"/>
  <c r="Q29" i="1"/>
  <c r="R29" i="1" s="1"/>
  <c r="Q5" i="1"/>
  <c r="R5" i="1" s="1"/>
  <c r="Q21" i="1"/>
  <c r="R21" i="1" s="1"/>
  <c r="Q50" i="1"/>
  <c r="R50" i="1" s="1"/>
  <c r="Q67" i="1"/>
  <c r="R67" i="1" s="1"/>
  <c r="Q47" i="1"/>
  <c r="R47" i="1" s="1"/>
  <c r="Q8" i="1"/>
  <c r="R8" i="1" s="1"/>
  <c r="Q55" i="1"/>
  <c r="R55" i="1" s="1"/>
  <c r="Q59" i="1"/>
  <c r="R59" i="1" s="1"/>
  <c r="Q37" i="1"/>
  <c r="R37" i="1" s="1"/>
  <c r="Q13" i="1"/>
  <c r="R13" i="1" s="1"/>
  <c r="Q4" i="1"/>
  <c r="R4" i="1" s="1"/>
  <c r="Q41" i="1"/>
  <c r="R41" i="1" s="1"/>
  <c r="Q43" i="1"/>
  <c r="R43" i="1" s="1"/>
  <c r="Q69" i="1"/>
  <c r="R69" i="1" s="1"/>
  <c r="Q6" i="1"/>
  <c r="R6" i="1" s="1"/>
  <c r="Q9" i="1"/>
  <c r="R9" i="1" s="1"/>
  <c r="Q26" i="1"/>
  <c r="R26" i="1" s="1"/>
  <c r="Q44" i="1"/>
  <c r="R44" i="1" s="1"/>
  <c r="Q70" i="1"/>
  <c r="R70" i="1" s="1"/>
  <c r="Q27" i="1"/>
  <c r="R27" i="1" s="1"/>
  <c r="Q57" i="1"/>
  <c r="R57" i="1" s="1"/>
  <c r="Q46" i="1"/>
  <c r="R46" i="1" s="1"/>
  <c r="Q19" i="1"/>
  <c r="R19" i="1" s="1"/>
  <c r="Q71" i="1"/>
  <c r="R71" i="1" s="1"/>
  <c r="Q42" i="1"/>
  <c r="R42" i="1" s="1"/>
  <c r="Q10" i="1"/>
  <c r="R10" i="1" s="1"/>
  <c r="Q12" i="1"/>
  <c r="R12" i="1" s="1"/>
  <c r="Q20" i="1"/>
  <c r="R20" i="1" s="1"/>
  <c r="Q25" i="1"/>
  <c r="R25" i="1" s="1"/>
  <c r="Q63" i="1"/>
  <c r="R63" i="1" s="1"/>
  <c r="Q33" i="1"/>
  <c r="R33" i="1" s="1"/>
  <c r="Q38" i="1"/>
  <c r="R38" i="1" s="1"/>
  <c r="Q15" i="1"/>
  <c r="R15" i="1" s="1"/>
  <c r="Q22" i="1"/>
  <c r="R22" i="1" s="1"/>
  <c r="Q28" i="1"/>
  <c r="R28" i="1" s="1"/>
  <c r="Q49" i="1"/>
  <c r="R49" i="1" s="1"/>
  <c r="Q60" i="1"/>
  <c r="R60" i="1" s="1"/>
  <c r="Q51" i="1"/>
  <c r="R51" i="1" s="1"/>
  <c r="Q64" i="1"/>
  <c r="R64" i="1" s="1"/>
  <c r="Q56" i="1"/>
  <c r="R56" i="1" s="1"/>
  <c r="Q62" i="1"/>
  <c r="R62" i="1" s="1"/>
  <c r="Q39" i="1"/>
  <c r="R39" i="1" s="1"/>
  <c r="Q66" i="1"/>
  <c r="R66" i="1" s="1"/>
  <c r="Q17" i="1"/>
  <c r="R17" i="1" s="1"/>
  <c r="Q34" i="1"/>
  <c r="R34" i="1" s="1"/>
  <c r="Q31" i="1"/>
  <c r="R31" i="1" s="1"/>
  <c r="Q11" i="1"/>
  <c r="R11" i="1" s="1"/>
  <c r="Q45" i="1"/>
  <c r="R45" i="1" s="1"/>
  <c r="Q16" i="1"/>
  <c r="R16" i="1" s="1"/>
  <c r="Q36" i="1"/>
  <c r="R36" i="1" s="1"/>
  <c r="Q30" i="1"/>
  <c r="R30" i="1" s="1"/>
  <c r="Q24" i="1"/>
  <c r="R24" i="1" s="1"/>
  <c r="Q53" i="1"/>
  <c r="R53" i="1" s="1"/>
  <c r="Q35" i="1"/>
  <c r="R35" i="1" s="1"/>
  <c r="Q48" i="1"/>
  <c r="R48" i="1" s="1"/>
  <c r="Q65" i="1"/>
  <c r="R65" i="1" s="1"/>
  <c r="Q52" i="1"/>
  <c r="R52" i="1" s="1"/>
  <c r="Q3" i="1"/>
  <c r="R3" i="1" s="1"/>
  <c r="Q14" i="1"/>
  <c r="R14" i="1" s="1"/>
  <c r="Q58" i="1"/>
  <c r="R58" i="1" s="1"/>
  <c r="Q23" i="1"/>
  <c r="R23" i="1" s="1"/>
  <c r="Q7" i="1"/>
  <c r="R7" i="1" s="1"/>
  <c r="AF689" i="1"/>
  <c r="AF684" i="1"/>
  <c r="AF681" i="1"/>
  <c r="AF673" i="1"/>
  <c r="AF660" i="1"/>
  <c r="AF657" i="1"/>
  <c r="AF654" i="1"/>
  <c r="AF644" i="1"/>
  <c r="AF641" i="1"/>
  <c r="AF638" i="1"/>
  <c r="AF636" i="1"/>
  <c r="AF604" i="1"/>
  <c r="AF596" i="1"/>
  <c r="AF582" i="1"/>
  <c r="AF580" i="1"/>
  <c r="AF577" i="1"/>
  <c r="AF572" i="1"/>
  <c r="AF569" i="1"/>
  <c r="AF556" i="1"/>
  <c r="AF553" i="1"/>
  <c r="AF550" i="1"/>
  <c r="AF545" i="1"/>
  <c r="AF532" i="1"/>
  <c r="AF524" i="1"/>
  <c r="AF518" i="1"/>
  <c r="AF516" i="1"/>
  <c r="AF513" i="1"/>
  <c r="AF508" i="1"/>
  <c r="AF486" i="1"/>
  <c r="AF484" i="1"/>
  <c r="AF460" i="1"/>
  <c r="AF449" i="1"/>
  <c r="AF441" i="1"/>
  <c r="AF430" i="1"/>
  <c r="AF412" i="1"/>
  <c r="AF374" i="1"/>
  <c r="AF369" i="1"/>
  <c r="AF361" i="1"/>
  <c r="AF345" i="1"/>
  <c r="AF337" i="1"/>
  <c r="AF329" i="1"/>
  <c r="AF313" i="1"/>
  <c r="AF294" i="1"/>
  <c r="AF276" i="1"/>
  <c r="AF249" i="1"/>
  <c r="AF236" i="1"/>
  <c r="AF222" i="1"/>
  <c r="AF217" i="1"/>
  <c r="AF209" i="1"/>
  <c r="AF201" i="1"/>
  <c r="AF198" i="1"/>
  <c r="AF193" i="1"/>
  <c r="AF190" i="1"/>
  <c r="AF185" i="1"/>
  <c r="AF177" i="1"/>
  <c r="AF166" i="1"/>
  <c r="AF158" i="1"/>
  <c r="AF153" i="1"/>
  <c r="AF150" i="1"/>
  <c r="AF134" i="1"/>
  <c r="AF121" i="1"/>
  <c r="AF118" i="1"/>
  <c r="AF113" i="1"/>
  <c r="AF110" i="1"/>
  <c r="AF81" i="1"/>
  <c r="AF78" i="1"/>
  <c r="AF70" i="1"/>
  <c r="AF54" i="1"/>
  <c r="AF49" i="1"/>
  <c r="AF46" i="1"/>
  <c r="AF38" i="1"/>
  <c r="AF25" i="1"/>
  <c r="AF17" i="1"/>
  <c r="O33" i="1"/>
  <c r="P33" i="1"/>
  <c r="N33" i="1"/>
  <c r="O23" i="1"/>
  <c r="N23" i="1"/>
  <c r="P23" i="1"/>
  <c r="O53" i="1"/>
  <c r="P53" i="1"/>
  <c r="N53" i="1"/>
  <c r="N38" i="1"/>
  <c r="P38" i="1"/>
  <c r="O38" i="1"/>
  <c r="O35" i="1"/>
  <c r="N35" i="1"/>
  <c r="P35" i="1"/>
  <c r="O15" i="1"/>
  <c r="P15" i="1"/>
  <c r="N15" i="1"/>
  <c r="O48" i="1"/>
  <c r="P48" i="1"/>
  <c r="N48" i="1"/>
  <c r="N22" i="1"/>
  <c r="O22" i="1"/>
  <c r="P22" i="1"/>
  <c r="P65" i="1"/>
  <c r="N65" i="1"/>
  <c r="O65" i="1"/>
  <c r="H19" i="3"/>
  <c r="H21" i="3"/>
  <c r="AF187" i="1"/>
  <c r="AF163" i="1"/>
  <c r="AF142" i="1"/>
  <c r="AF123" i="1"/>
  <c r="AF94" i="1"/>
  <c r="AF43" i="1"/>
  <c r="AF35" i="1"/>
  <c r="AF30" i="1"/>
  <c r="AF19" i="1"/>
  <c r="O52" i="1"/>
  <c r="N52" i="1"/>
  <c r="P52" i="1"/>
  <c r="P28" i="1"/>
  <c r="N28" i="1"/>
  <c r="O28" i="1"/>
  <c r="P7" i="1"/>
  <c r="N7" i="1"/>
  <c r="O7" i="1"/>
  <c r="N3" i="1"/>
  <c r="O3" i="1"/>
  <c r="P3" i="1"/>
  <c r="P49" i="1"/>
  <c r="N49" i="1"/>
  <c r="O49" i="1"/>
  <c r="N14" i="1"/>
  <c r="O14" i="1"/>
  <c r="P14" i="1"/>
  <c r="O60" i="1"/>
  <c r="P60" i="1"/>
  <c r="N60" i="1"/>
  <c r="P51" i="1"/>
  <c r="O51" i="1"/>
  <c r="N51" i="1"/>
  <c r="H17" i="3"/>
  <c r="AF248" i="1"/>
  <c r="AF144" i="1"/>
  <c r="AF120" i="1"/>
  <c r="AF107" i="1"/>
  <c r="AF96" i="1"/>
  <c r="AF67" i="1"/>
  <c r="AF51" i="1"/>
  <c r="AF24" i="1"/>
  <c r="N32" i="1"/>
  <c r="O32" i="1"/>
  <c r="P32" i="1"/>
  <c r="N61" i="1"/>
  <c r="O61" i="1"/>
  <c r="P61" i="1"/>
  <c r="P40" i="1"/>
  <c r="O40" i="1"/>
  <c r="N40" i="1"/>
  <c r="P18" i="1"/>
  <c r="N18" i="1"/>
  <c r="O18" i="1"/>
  <c r="O68" i="1"/>
  <c r="N68" i="1"/>
  <c r="P68" i="1"/>
  <c r="P29" i="1"/>
  <c r="N29" i="1"/>
  <c r="O29" i="1"/>
  <c r="O21" i="1"/>
  <c r="P21" i="1"/>
  <c r="N21" i="1"/>
  <c r="AF547" i="1"/>
  <c r="AF437" i="1"/>
  <c r="AF424" i="1"/>
  <c r="AF384" i="1"/>
  <c r="AF373" i="1"/>
  <c r="AF328" i="1"/>
  <c r="AF304" i="1"/>
  <c r="AF261" i="1"/>
  <c r="AF253" i="1"/>
  <c r="AF240" i="1"/>
  <c r="AF211" i="1"/>
  <c r="AF200" i="1"/>
  <c r="AF181" i="1"/>
  <c r="AF168" i="1"/>
  <c r="AF152" i="1"/>
  <c r="AF141" i="1"/>
  <c r="AF128" i="1"/>
  <c r="AF117" i="1"/>
  <c r="AF72" i="1"/>
  <c r="AF53" i="1"/>
  <c r="AF13" i="1"/>
  <c r="P50" i="1"/>
  <c r="N50" i="1"/>
  <c r="O50" i="1"/>
  <c r="O67" i="1"/>
  <c r="P67" i="1"/>
  <c r="N67" i="1"/>
  <c r="O55" i="1"/>
  <c r="P55" i="1"/>
  <c r="N55" i="1"/>
  <c r="P37" i="1"/>
  <c r="O37" i="1"/>
  <c r="N37" i="1"/>
  <c r="AF691" i="1"/>
  <c r="AF686" i="1"/>
  <c r="AF678" i="1"/>
  <c r="AF670" i="1"/>
  <c r="AF665" i="1"/>
  <c r="AF662" i="1"/>
  <c r="AF659" i="1"/>
  <c r="AF646" i="1"/>
  <c r="AF625" i="1"/>
  <c r="AF622" i="1"/>
  <c r="AF614" i="1"/>
  <c r="AF609" i="1"/>
  <c r="AF606" i="1"/>
  <c r="AF603" i="1"/>
  <c r="AF601" i="1"/>
  <c r="AF598" i="1"/>
  <c r="AF585" i="1"/>
  <c r="AF579" i="1"/>
  <c r="AF574" i="1"/>
  <c r="AF566" i="1"/>
  <c r="AF555" i="1"/>
  <c r="AF542" i="1"/>
  <c r="AF534" i="1"/>
  <c r="AF499" i="1"/>
  <c r="AF494" i="1"/>
  <c r="AF491" i="1"/>
  <c r="AF475" i="1"/>
  <c r="AF473" i="1"/>
  <c r="AF467" i="1"/>
  <c r="AF454" i="1"/>
  <c r="AF451" i="1"/>
  <c r="AF446" i="1"/>
  <c r="AF438" i="1"/>
  <c r="AF435" i="1"/>
  <c r="AF433" i="1"/>
  <c r="AF422" i="1"/>
  <c r="AF417" i="1"/>
  <c r="AF414" i="1"/>
  <c r="AF406" i="1"/>
  <c r="AF403" i="1"/>
  <c r="AF401" i="1"/>
  <c r="AF398" i="1"/>
  <c r="AF395" i="1"/>
  <c r="AF379" i="1"/>
  <c r="AF377" i="1"/>
  <c r="AF366" i="1"/>
  <c r="AF358" i="1"/>
  <c r="AF355" i="1"/>
  <c r="AF350" i="1"/>
  <c r="AF347" i="1"/>
  <c r="AF334" i="1"/>
  <c r="AF326" i="1"/>
  <c r="AF323" i="1"/>
  <c r="AF315" i="1"/>
  <c r="AF310" i="1"/>
  <c r="AF307" i="1"/>
  <c r="AF286" i="1"/>
  <c r="AF281" i="1"/>
  <c r="AF275" i="1"/>
  <c r="AF273" i="1"/>
  <c r="AF270" i="1"/>
  <c r="AF267" i="1"/>
  <c r="AF262" i="1"/>
  <c r="AF254" i="1"/>
  <c r="AF251" i="1"/>
  <c r="AF246" i="1"/>
  <c r="AF238" i="1"/>
  <c r="AF235" i="1"/>
  <c r="AF230" i="1"/>
  <c r="AF219" i="1"/>
  <c r="AF214" i="1"/>
  <c r="AF206" i="1"/>
  <c r="AF203" i="1"/>
  <c r="AF195" i="1"/>
  <c r="AF182" i="1"/>
  <c r="AF179" i="1"/>
  <c r="AF174" i="1"/>
  <c r="AF171" i="1"/>
  <c r="AF147" i="1"/>
  <c r="AF139" i="1"/>
  <c r="AF131" i="1"/>
  <c r="AF102" i="1"/>
  <c r="AF86" i="1"/>
  <c r="AF75" i="1"/>
  <c r="AF62" i="1"/>
  <c r="AF22" i="1"/>
  <c r="AF14" i="1"/>
  <c r="N58" i="1"/>
  <c r="O58" i="1"/>
  <c r="P58" i="1"/>
  <c r="AF3" i="1"/>
  <c r="AF184" i="1"/>
  <c r="AF160" i="1"/>
  <c r="AF136" i="1"/>
  <c r="AF126" i="1"/>
  <c r="AF115" i="1"/>
  <c r="AF88" i="1"/>
  <c r="AF64" i="1"/>
  <c r="AF32" i="1"/>
  <c r="AD6" i="3"/>
  <c r="O54" i="1"/>
  <c r="N54" i="1"/>
  <c r="P54" i="1"/>
  <c r="P5" i="1"/>
  <c r="N5" i="1"/>
  <c r="O5" i="1"/>
  <c r="H16" i="3"/>
  <c r="AF531" i="1"/>
  <c r="AF381" i="1"/>
  <c r="AF341" i="1"/>
  <c r="AF280" i="1"/>
  <c r="AF264" i="1"/>
  <c r="AF229" i="1"/>
  <c r="AF213" i="1"/>
  <c r="AF173" i="1"/>
  <c r="AF149" i="1"/>
  <c r="AF112" i="1"/>
  <c r="AF104" i="1"/>
  <c r="AF40" i="1"/>
  <c r="N47" i="1"/>
  <c r="O47" i="1"/>
  <c r="P47" i="1"/>
  <c r="P59" i="1"/>
  <c r="O59" i="1"/>
  <c r="N59" i="1"/>
  <c r="N13" i="1"/>
  <c r="P13" i="1"/>
  <c r="O13" i="1"/>
  <c r="AF694" i="1"/>
  <c r="AF688" i="1"/>
  <c r="AF675" i="1"/>
  <c r="AF672" i="1"/>
  <c r="AF656" i="1"/>
  <c r="AF651" i="1"/>
  <c r="AF643" i="1"/>
  <c r="AF632" i="1"/>
  <c r="AF630" i="1"/>
  <c r="AF616" i="1"/>
  <c r="AF595" i="1"/>
  <c r="AF590" i="1"/>
  <c r="AF584" i="1"/>
  <c r="AF576" i="1"/>
  <c r="AF571" i="1"/>
  <c r="AF563" i="1"/>
  <c r="AF558" i="1"/>
  <c r="AF552" i="1"/>
  <c r="AF544" i="1"/>
  <c r="AF526" i="1"/>
  <c r="AF520" i="1"/>
  <c r="AF510" i="1"/>
  <c r="AF507" i="1"/>
  <c r="AF502" i="1"/>
  <c r="AF483" i="1"/>
  <c r="AF478" i="1"/>
  <c r="AF470" i="1"/>
  <c r="AF462" i="1"/>
  <c r="AF459" i="1"/>
  <c r="AF456" i="1"/>
  <c r="AF448" i="1"/>
  <c r="AF440" i="1"/>
  <c r="AF427" i="1"/>
  <c r="AF419" i="1"/>
  <c r="AF416" i="1"/>
  <c r="AF411" i="1"/>
  <c r="AF400" i="1"/>
  <c r="AF392" i="1"/>
  <c r="AF390" i="1"/>
  <c r="AF387" i="1"/>
  <c r="AF382" i="1"/>
  <c r="AF371" i="1"/>
  <c r="AF368" i="1"/>
  <c r="AF363" i="1"/>
  <c r="AF360" i="1"/>
  <c r="AF344" i="1"/>
  <c r="AF342" i="1"/>
  <c r="AF339" i="1"/>
  <c r="AF336" i="1"/>
  <c r="AF331" i="1"/>
  <c r="AF318" i="1"/>
  <c r="AF312" i="1"/>
  <c r="AF302" i="1"/>
  <c r="AF299" i="1"/>
  <c r="AF296" i="1"/>
  <c r="AF291" i="1"/>
  <c r="AF288" i="1"/>
  <c r="AF283" i="1"/>
  <c r="AF278" i="1"/>
  <c r="AF272" i="1"/>
  <c r="AF259" i="1"/>
  <c r="AF243" i="1"/>
  <c r="AF227" i="1"/>
  <c r="AF224" i="1"/>
  <c r="AF216" i="1"/>
  <c r="AF208" i="1"/>
  <c r="AF192" i="1"/>
  <c r="AF176" i="1"/>
  <c r="AF155" i="1"/>
  <c r="AF99" i="1"/>
  <c r="AF91" i="1"/>
  <c r="AF83" i="1"/>
  <c r="AF59" i="1"/>
  <c r="AF27" i="1"/>
  <c r="AF11" i="1"/>
  <c r="AF539" i="1"/>
  <c r="AF472" i="1"/>
  <c r="AF443" i="1"/>
  <c r="AF432" i="1"/>
  <c r="AF352" i="1"/>
  <c r="AF320" i="1"/>
  <c r="AF256" i="1"/>
  <c r="AF232" i="1"/>
  <c r="AF205" i="1"/>
  <c r="AF197" i="1"/>
  <c r="AF157" i="1"/>
  <c r="AF133" i="1"/>
  <c r="AF125" i="1"/>
  <c r="AF101" i="1"/>
  <c r="AF80" i="1"/>
  <c r="AF56" i="1"/>
  <c r="AF48" i="1"/>
  <c r="AF37" i="1"/>
  <c r="AF16" i="1"/>
  <c r="AF8" i="1"/>
  <c r="O8" i="1"/>
  <c r="P8" i="1"/>
  <c r="N8" i="1"/>
  <c r="N64" i="1"/>
  <c r="P64" i="1"/>
  <c r="O64" i="1"/>
  <c r="H20" i="3"/>
  <c r="AF683" i="1"/>
  <c r="AF667" i="1"/>
  <c r="AF664" i="1"/>
  <c r="AF648" i="1"/>
  <c r="AF640" i="1"/>
  <c r="AF637" i="1"/>
  <c r="AF635" i="1"/>
  <c r="AF627" i="1"/>
  <c r="AF624" i="1"/>
  <c r="AF619" i="1"/>
  <c r="AF611" i="1"/>
  <c r="AF608" i="1"/>
  <c r="AF600" i="1"/>
  <c r="AF587" i="1"/>
  <c r="AF557" i="1"/>
  <c r="AF523" i="1"/>
  <c r="AF515" i="1"/>
  <c r="AF512" i="1"/>
  <c r="AF480" i="1"/>
  <c r="AF693" i="1"/>
  <c r="AF680" i="1"/>
  <c r="AF674" i="1"/>
  <c r="AF661" i="1"/>
  <c r="AF658" i="1"/>
  <c r="AF634" i="1"/>
  <c r="AF626" i="1"/>
  <c r="AF621" i="1"/>
  <c r="AF610" i="1"/>
  <c r="AF597" i="1"/>
  <c r="AF592" i="1"/>
  <c r="AF589" i="1"/>
  <c r="AF586" i="1"/>
  <c r="AF573" i="1"/>
  <c r="AF568" i="1"/>
  <c r="AF565" i="1"/>
  <c r="AF562" i="1"/>
  <c r="AF560" i="1"/>
  <c r="AF549" i="1"/>
  <c r="AF536" i="1"/>
  <c r="AF528" i="1"/>
  <c r="AF525" i="1"/>
  <c r="AF522" i="1"/>
  <c r="AF514" i="1"/>
  <c r="AF506" i="1"/>
  <c r="AF504" i="1"/>
  <c r="AF501" i="1"/>
  <c r="AF498" i="1"/>
  <c r="AF496" i="1"/>
  <c r="AF493" i="1"/>
  <c r="AF488" i="1"/>
  <c r="AF485" i="1"/>
  <c r="AF482" i="1"/>
  <c r="AF469" i="1"/>
  <c r="AF466" i="1"/>
  <c r="AF464" i="1"/>
  <c r="AF461" i="1"/>
  <c r="AF426" i="1"/>
  <c r="AF413" i="1"/>
  <c r="AF408" i="1"/>
  <c r="AF405" i="1"/>
  <c r="AF378" i="1"/>
  <c r="AF376" i="1"/>
  <c r="AF370" i="1"/>
  <c r="AF362" i="1"/>
  <c r="AF357" i="1"/>
  <c r="AF354" i="1"/>
  <c r="AF690" i="1"/>
  <c r="AF685" i="1"/>
  <c r="AF677" i="1"/>
  <c r="AF669" i="1"/>
  <c r="AF666" i="1"/>
  <c r="AF655" i="1"/>
  <c r="AF653" i="1"/>
  <c r="AF650" i="1"/>
  <c r="AF645" i="1"/>
  <c r="AF642" i="1"/>
  <c r="AF631" i="1"/>
  <c r="AF629" i="1"/>
  <c r="AF613" i="1"/>
  <c r="AF607" i="1"/>
  <c r="AF605" i="1"/>
  <c r="AF602" i="1"/>
  <c r="AF594" i="1"/>
  <c r="AF581" i="1"/>
  <c r="AF578" i="1"/>
  <c r="AF575" i="1"/>
  <c r="AF570" i="1"/>
  <c r="AF554" i="1"/>
  <c r="AF546" i="1"/>
  <c r="AF541" i="1"/>
  <c r="AF538" i="1"/>
  <c r="AF533" i="1"/>
  <c r="AF530" i="1"/>
  <c r="AF517" i="1"/>
  <c r="AF687" i="1"/>
  <c r="AF692" i="1"/>
  <c r="AF676" i="1"/>
  <c r="AF671" i="1"/>
  <c r="AF649" i="1"/>
  <c r="AF612" i="1"/>
  <c r="AF561" i="1"/>
  <c r="AF489" i="1"/>
  <c r="AF476" i="1"/>
  <c r="AF444" i="1"/>
  <c r="AF439" i="1"/>
  <c r="AF418" i="1"/>
  <c r="AF409" i="1"/>
  <c r="AF386" i="1"/>
  <c r="AF364" i="1"/>
  <c r="AF356" i="1"/>
  <c r="AF332" i="1"/>
  <c r="AF324" i="1"/>
  <c r="AF316" i="1"/>
  <c r="AF308" i="1"/>
  <c r="AF293" i="1"/>
  <c r="AF289" i="1"/>
  <c r="AF266" i="1"/>
  <c r="AF242" i="1"/>
  <c r="AF234" i="1"/>
  <c r="AF218" i="1"/>
  <c r="AF202" i="1"/>
  <c r="AF186" i="1"/>
  <c r="AF146" i="1"/>
  <c r="AF130" i="1"/>
  <c r="AF114" i="1"/>
  <c r="AF90" i="1"/>
  <c r="AF82" i="1"/>
  <c r="AF74" i="1"/>
  <c r="AF58" i="1"/>
  <c r="AF50" i="1"/>
  <c r="AF34" i="1"/>
  <c r="AF26" i="1"/>
  <c r="AF18" i="1"/>
  <c r="AF10" i="1"/>
  <c r="AF4" i="1"/>
  <c r="P44" i="1"/>
  <c r="N44" i="1"/>
  <c r="O44" i="1"/>
  <c r="O70" i="1"/>
  <c r="N70" i="1"/>
  <c r="P70" i="1"/>
  <c r="P27" i="1"/>
  <c r="O27" i="1"/>
  <c r="N27" i="1"/>
  <c r="N57" i="1"/>
  <c r="O57" i="1"/>
  <c r="P57" i="1"/>
  <c r="O62" i="1"/>
  <c r="P62" i="1"/>
  <c r="N62" i="1"/>
  <c r="O46" i="1"/>
  <c r="P46" i="1"/>
  <c r="N46" i="1"/>
  <c r="N19" i="1"/>
  <c r="O19" i="1"/>
  <c r="P19" i="1"/>
  <c r="P71" i="1"/>
  <c r="O71" i="1"/>
  <c r="N71" i="1"/>
  <c r="AF165" i="1"/>
  <c r="AF98" i="1"/>
  <c r="AF85" i="1"/>
  <c r="AF77" i="1"/>
  <c r="AF69" i="1"/>
  <c r="AF61" i="1"/>
  <c r="AF21" i="1"/>
  <c r="AF6" i="1"/>
  <c r="O66" i="1"/>
  <c r="N66" i="1"/>
  <c r="P66" i="1"/>
  <c r="O17" i="1"/>
  <c r="N17" i="1"/>
  <c r="P17" i="1"/>
  <c r="N34" i="1"/>
  <c r="P34" i="1"/>
  <c r="O34" i="1"/>
  <c r="O31" i="1"/>
  <c r="N31" i="1"/>
  <c r="P31" i="1"/>
  <c r="N11" i="1"/>
  <c r="O11" i="1"/>
  <c r="P11" i="1"/>
  <c r="AF465" i="1"/>
  <c r="AF269" i="1"/>
  <c r="AF237" i="1"/>
  <c r="AF221" i="1"/>
  <c r="AF189" i="1"/>
  <c r="AF145" i="1"/>
  <c r="AF105" i="1"/>
  <c r="AF89" i="1"/>
  <c r="AF65" i="1"/>
  <c r="AF57" i="1"/>
  <c r="AF41" i="1"/>
  <c r="O45" i="1"/>
  <c r="P45" i="1"/>
  <c r="N45" i="1"/>
  <c r="O12" i="1"/>
  <c r="N12" i="1"/>
  <c r="P12" i="1"/>
  <c r="P16" i="1"/>
  <c r="O16" i="1"/>
  <c r="N16" i="1"/>
  <c r="O20" i="1"/>
  <c r="N20" i="1"/>
  <c r="P20" i="1"/>
  <c r="O25" i="1"/>
  <c r="N25" i="1"/>
  <c r="P25" i="1"/>
  <c r="O30" i="1"/>
  <c r="P30" i="1"/>
  <c r="N30" i="1"/>
  <c r="N24" i="1"/>
  <c r="P24" i="1"/>
  <c r="O24" i="1"/>
  <c r="AF588" i="1"/>
  <c r="AF543" i="1"/>
  <c r="AF429" i="1"/>
  <c r="AF367" i="1"/>
  <c r="AF359" i="1"/>
  <c r="AF303" i="1"/>
  <c r="AF260" i="1"/>
  <c r="AF228" i="1"/>
  <c r="AF196" i="1"/>
  <c r="AF140" i="1"/>
  <c r="AF116" i="1"/>
  <c r="AF60" i="1"/>
  <c r="AF36" i="1"/>
  <c r="AF12" i="1"/>
  <c r="AF559" i="1"/>
  <c r="AF487" i="1"/>
  <c r="AF450" i="1"/>
  <c r="AF407" i="1"/>
  <c r="AF393" i="1"/>
  <c r="AF380" i="1"/>
  <c r="AF322" i="1"/>
  <c r="AF244" i="1"/>
  <c r="AF204" i="1"/>
  <c r="AF100" i="1"/>
  <c r="AF28" i="1"/>
  <c r="H24" i="3"/>
  <c r="AF428" i="1"/>
  <c r="AF383" i="1"/>
  <c r="AF353" i="1"/>
  <c r="AF255" i="1"/>
  <c r="AF199" i="1"/>
  <c r="AF143" i="1"/>
  <c r="AF87" i="1"/>
  <c r="AF31" i="1"/>
  <c r="AF633" i="1"/>
  <c r="AF551" i="1"/>
  <c r="AF495" i="1"/>
  <c r="AF468" i="1"/>
  <c r="AF431" i="1"/>
  <c r="AF410" i="1"/>
  <c r="AF348" i="1"/>
  <c r="AF321" i="1"/>
  <c r="AF301" i="1"/>
  <c r="AF279" i="1"/>
  <c r="AF207" i="1"/>
  <c r="AF127" i="1"/>
  <c r="AF55" i="1"/>
  <c r="AF396" i="1"/>
  <c r="AF297" i="1"/>
  <c r="AF274" i="1"/>
  <c r="AF178" i="1"/>
  <c r="AF154" i="1"/>
  <c r="AF122" i="1"/>
  <c r="AF66" i="1"/>
  <c r="N4" i="1"/>
  <c r="P4" i="1"/>
  <c r="O4" i="1"/>
  <c r="P43" i="1"/>
  <c r="O43" i="1"/>
  <c r="N43" i="1"/>
  <c r="O26" i="1"/>
  <c r="P26" i="1"/>
  <c r="N26" i="1"/>
  <c r="AF679" i="1"/>
  <c r="AF583" i="1"/>
  <c r="AF567" i="1"/>
  <c r="AF503" i="1"/>
  <c r="AF471" i="1"/>
  <c r="AF452" i="1"/>
  <c r="AF447" i="1"/>
  <c r="AF434" i="1"/>
  <c r="AF425" i="1"/>
  <c r="AF404" i="1"/>
  <c r="AF399" i="1"/>
  <c r="AF343" i="1"/>
  <c r="AF338" i="1"/>
  <c r="AF327" i="1"/>
  <c r="AF311" i="1"/>
  <c r="AF300" i="1"/>
  <c r="AF292" i="1"/>
  <c r="AF285" i="1"/>
  <c r="AF282" i="1"/>
  <c r="AF245" i="1"/>
  <c r="AF226" i="1"/>
  <c r="AF170" i="1"/>
  <c r="AF109" i="1"/>
  <c r="AF93" i="1"/>
  <c r="AF45" i="1"/>
  <c r="AF29" i="1"/>
  <c r="P39" i="1"/>
  <c r="N39" i="1"/>
  <c r="O39" i="1"/>
  <c r="O42" i="1"/>
  <c r="P42" i="1"/>
  <c r="N42" i="1"/>
  <c r="O10" i="1"/>
  <c r="N10" i="1"/>
  <c r="P10" i="1"/>
  <c r="AF537" i="1"/>
  <c r="AF511" i="1"/>
  <c r="AF497" i="1"/>
  <c r="AF474" i="1"/>
  <c r="AF455" i="1"/>
  <c r="AF421" i="1"/>
  <c r="AF394" i="1"/>
  <c r="AF335" i="1"/>
  <c r="AF277" i="1"/>
  <c r="AF265" i="1"/>
  <c r="AF241" i="1"/>
  <c r="AF233" i="1"/>
  <c r="AF169" i="1"/>
  <c r="AF161" i="1"/>
  <c r="AF129" i="1"/>
  <c r="AF9" i="1"/>
  <c r="O36" i="1"/>
  <c r="N36" i="1"/>
  <c r="P36" i="1"/>
  <c r="AF548" i="1"/>
  <c r="AF521" i="1"/>
  <c r="AF442" i="1"/>
  <c r="AF372" i="1"/>
  <c r="AF346" i="1"/>
  <c r="AF319" i="1"/>
  <c r="AF284" i="1"/>
  <c r="AF252" i="1"/>
  <c r="AF220" i="1"/>
  <c r="AF188" i="1"/>
  <c r="AF164" i="1"/>
  <c r="AF132" i="1"/>
  <c r="AF76" i="1"/>
  <c r="AF52" i="1"/>
  <c r="H18" i="3"/>
  <c r="AF505" i="1"/>
  <c r="AF420" i="1"/>
  <c r="AF389" i="1"/>
  <c r="AF375" i="1"/>
  <c r="AF314" i="1"/>
  <c r="AF295" i="1"/>
  <c r="AF268" i="1"/>
  <c r="AF212" i="1"/>
  <c r="AF180" i="1"/>
  <c r="AF148" i="1"/>
  <c r="AF108" i="1"/>
  <c r="AF92" i="1"/>
  <c r="AF436" i="1"/>
  <c r="AF349" i="1"/>
  <c r="AF330" i="1"/>
  <c r="AF287" i="1"/>
  <c r="AF183" i="1"/>
  <c r="AF119" i="1"/>
  <c r="AF71" i="1"/>
  <c r="AF15" i="1"/>
  <c r="AF639" i="1"/>
  <c r="AF535" i="1"/>
  <c r="AF509" i="1"/>
  <c r="AF477" i="1"/>
  <c r="AF423" i="1"/>
  <c r="AF309" i="1"/>
  <c r="AF239" i="1"/>
  <c r="AF191" i="1"/>
  <c r="AF151" i="1"/>
  <c r="AF111" i="1"/>
  <c r="AF63" i="1"/>
  <c r="AF23" i="1"/>
  <c r="AF457" i="1"/>
  <c r="AF42" i="1"/>
  <c r="AF5" i="1"/>
  <c r="P9" i="1"/>
  <c r="O9" i="1"/>
  <c r="N9" i="1"/>
  <c r="AF593" i="1"/>
  <c r="AF527" i="1"/>
  <c r="AF479" i="1"/>
  <c r="AF385" i="1"/>
  <c r="AF351" i="1"/>
  <c r="AF257" i="1"/>
  <c r="AF225" i="1"/>
  <c r="AF137" i="1"/>
  <c r="AF97" i="1"/>
  <c r="AF73" i="1"/>
  <c r="AF33" i="1"/>
  <c r="N63" i="1"/>
  <c r="O63" i="1"/>
  <c r="P63" i="1"/>
  <c r="AF156" i="1"/>
  <c r="AF68" i="1"/>
  <c r="AF20" i="1"/>
  <c r="AF652" i="1"/>
  <c r="AF492" i="1"/>
  <c r="AF402" i="1"/>
  <c r="AF172" i="1"/>
  <c r="AF84" i="1"/>
  <c r="AF44" i="1"/>
  <c r="H22" i="3"/>
  <c r="AF682" i="1"/>
  <c r="AF564" i="1"/>
  <c r="AF397" i="1"/>
  <c r="AF340" i="1"/>
  <c r="AF317" i="1"/>
  <c r="AF298" i="1"/>
  <c r="AF247" i="1"/>
  <c r="AF215" i="1"/>
  <c r="AF167" i="1"/>
  <c r="AF79" i="1"/>
  <c r="AF47" i="1"/>
  <c r="H27" i="3"/>
  <c r="AF663" i="1"/>
  <c r="AF628" i="1"/>
  <c r="AF618" i="1"/>
  <c r="AF481" i="1"/>
  <c r="AF445" i="1"/>
  <c r="AF388" i="1"/>
  <c r="AF325" i="1"/>
  <c r="AF306" i="1"/>
  <c r="AF290" i="1"/>
  <c r="AF263" i="1"/>
  <c r="AF223" i="1"/>
  <c r="AF175" i="1"/>
  <c r="AF103" i="1"/>
  <c r="AF39" i="1"/>
  <c r="H25" i="3"/>
  <c r="AF453" i="1"/>
  <c r="AF391" i="1"/>
  <c r="AF258" i="1"/>
  <c r="AF210" i="1"/>
  <c r="AF194" i="1"/>
  <c r="AF162" i="1"/>
  <c r="AF138" i="1"/>
  <c r="O56" i="1"/>
  <c r="P56" i="1"/>
  <c r="N56" i="1"/>
  <c r="O6" i="1"/>
  <c r="N6" i="1"/>
  <c r="P6" i="1"/>
  <c r="AF647" i="1"/>
  <c r="AF620" i="1"/>
  <c r="AF615" i="1"/>
  <c r="AF599" i="1"/>
  <c r="AF529" i="1"/>
  <c r="AF271" i="1"/>
  <c r="AF95" i="1"/>
  <c r="AF365" i="1"/>
  <c r="P69" i="1"/>
  <c r="N69" i="1"/>
  <c r="O69" i="1"/>
  <c r="AF124" i="1"/>
  <c r="AF668" i="1"/>
  <c r="AF500" i="1"/>
  <c r="AF333" i="1"/>
  <c r="AF231" i="1"/>
  <c r="AF135" i="1"/>
  <c r="H23" i="3"/>
  <c r="AF490" i="1"/>
  <c r="P41" i="1"/>
  <c r="N41" i="1"/>
  <c r="O41" i="1"/>
  <c r="AF415" i="1"/>
  <c r="AF159" i="1"/>
  <c r="H26" i="3"/>
  <c r="AF458" i="1"/>
  <c r="AF623" i="1"/>
  <c r="AF617" i="1"/>
  <c r="AF591" i="1"/>
  <c r="AF540" i="1"/>
  <c r="AF519" i="1"/>
  <c r="AF463" i="1"/>
  <c r="AF305" i="1"/>
  <c r="AF250" i="1"/>
  <c r="AF106" i="1"/>
  <c r="AF7" i="1"/>
  <c r="AF6" i="3"/>
  <c r="AD7" i="3"/>
  <c r="AI6" i="3"/>
  <c r="AE6" i="3"/>
  <c r="AF7" i="3"/>
  <c r="AE7" i="3"/>
  <c r="AD8" i="3"/>
  <c r="AI7" i="3"/>
  <c r="AF8" i="3"/>
  <c r="AD9" i="3"/>
  <c r="AI8" i="3"/>
  <c r="AE8" i="3"/>
  <c r="AF9" i="3"/>
  <c r="AD10" i="3"/>
  <c r="AE9" i="3"/>
  <c r="AI9" i="3"/>
  <c r="AF10" i="3"/>
  <c r="AE10" i="3"/>
  <c r="AD11" i="3"/>
  <c r="AI10" i="3"/>
  <c r="AF11" i="3"/>
  <c r="AD12" i="3"/>
  <c r="AE11" i="3"/>
  <c r="AI11" i="3"/>
  <c r="AF12" i="3"/>
  <c r="AE12" i="3"/>
  <c r="AD13" i="3"/>
  <c r="AI12" i="3"/>
  <c r="AF13" i="3"/>
  <c r="AD14" i="3"/>
  <c r="AE13" i="3"/>
  <c r="AI13" i="3"/>
  <c r="AF14" i="3"/>
  <c r="AD15" i="3"/>
  <c r="AI14" i="3"/>
  <c r="AE14" i="3"/>
  <c r="AF15" i="3"/>
  <c r="AD16" i="3"/>
  <c r="AE15" i="3"/>
  <c r="AI15" i="3"/>
  <c r="AF16" i="3"/>
  <c r="AI16" i="3"/>
  <c r="AD17" i="3"/>
  <c r="AE16" i="3"/>
  <c r="AF17" i="3"/>
  <c r="AI17" i="3"/>
  <c r="AD18" i="3"/>
  <c r="AE17" i="3"/>
  <c r="AF18" i="3"/>
  <c r="AE18" i="3"/>
  <c r="AD19" i="3"/>
  <c r="AI18" i="3"/>
  <c r="AF19" i="3"/>
  <c r="AE19" i="3"/>
  <c r="AD20" i="3"/>
  <c r="AI19" i="3"/>
  <c r="AF20" i="3"/>
  <c r="AI20" i="3"/>
  <c r="AD21" i="3"/>
  <c r="AE20" i="3"/>
  <c r="AF21" i="3"/>
  <c r="AE21" i="3"/>
  <c r="AD22" i="3"/>
  <c r="AI21" i="3"/>
  <c r="AF22" i="3"/>
  <c r="AD23" i="3"/>
  <c r="AI22" i="3"/>
  <c r="AE22" i="3"/>
  <c r="AF23" i="3"/>
  <c r="AI23" i="3"/>
  <c r="AE23" i="3"/>
  <c r="AD24" i="3"/>
  <c r="AF24" i="3"/>
  <c r="AD25" i="3"/>
  <c r="AE24" i="3"/>
  <c r="AI24" i="3"/>
  <c r="AF25" i="3"/>
  <c r="AI25" i="3"/>
  <c r="AE25" i="3"/>
  <c r="AD26" i="3"/>
  <c r="AF26" i="3"/>
  <c r="AE26" i="3"/>
  <c r="AD27" i="3"/>
  <c r="AI26" i="3"/>
  <c r="AF27" i="3"/>
  <c r="AE27" i="3"/>
  <c r="AI27" i="3"/>
  <c r="AD28" i="3"/>
  <c r="AF28" i="3"/>
  <c r="AD29" i="3"/>
  <c r="AI28" i="3"/>
  <c r="AE28" i="3"/>
  <c r="AF29" i="3"/>
  <c r="AE29" i="3"/>
  <c r="AD30" i="3"/>
  <c r="AI29" i="3"/>
  <c r="AF30" i="3"/>
  <c r="AI30" i="3"/>
  <c r="AD31" i="3"/>
  <c r="AE30" i="3"/>
  <c r="AF31" i="3"/>
  <c r="AD32" i="3"/>
  <c r="AE31" i="3"/>
  <c r="AI31" i="3"/>
  <c r="AF32" i="3"/>
  <c r="AD33" i="3"/>
  <c r="AE32" i="3"/>
  <c r="AI32" i="3"/>
  <c r="AF33" i="3"/>
  <c r="AE33" i="3"/>
  <c r="AD34" i="3"/>
  <c r="AI33" i="3"/>
  <c r="AF34" i="3"/>
  <c r="AE34" i="3"/>
  <c r="AI34" i="3"/>
  <c r="AD35" i="3"/>
  <c r="AF35" i="3"/>
  <c r="AI35" i="3"/>
  <c r="AD36" i="3"/>
  <c r="AE35" i="3"/>
  <c r="AF36" i="3"/>
  <c r="AI36" i="3"/>
  <c r="AD37" i="3"/>
  <c r="AE36" i="3"/>
  <c r="AF37" i="3"/>
  <c r="AD38" i="3"/>
  <c r="AI37" i="3"/>
  <c r="AE37" i="3"/>
  <c r="AF38" i="3"/>
  <c r="AD39" i="3"/>
  <c r="AI38" i="3"/>
  <c r="AE38" i="3"/>
  <c r="AF39" i="3"/>
  <c r="AD40" i="3"/>
  <c r="AI39" i="3"/>
  <c r="AE39" i="3"/>
  <c r="AF40" i="3"/>
  <c r="AI40" i="3"/>
  <c r="AE40" i="3"/>
  <c r="AD41" i="3"/>
  <c r="AF41" i="3"/>
  <c r="AE41" i="3"/>
  <c r="AI41" i="3"/>
  <c r="AD42" i="3"/>
  <c r="AF42" i="3"/>
  <c r="AD43" i="3"/>
  <c r="AI42" i="3"/>
  <c r="AE42" i="3"/>
  <c r="AF43" i="3"/>
  <c r="AI43" i="3"/>
  <c r="AE43" i="3"/>
  <c r="AD44" i="3"/>
  <c r="AF44" i="3"/>
  <c r="AE44" i="3"/>
  <c r="AD45" i="3"/>
  <c r="AI44" i="3"/>
  <c r="AF45" i="3"/>
  <c r="AE45" i="3"/>
  <c r="AD46" i="3"/>
  <c r="AI45" i="3"/>
  <c r="AF46" i="3"/>
  <c r="AE46" i="3"/>
  <c r="AI46" i="3"/>
  <c r="AD47" i="3"/>
  <c r="AF47" i="3"/>
  <c r="AI47" i="3"/>
  <c r="AE47" i="3"/>
  <c r="AD48" i="3"/>
  <c r="AF48" i="3"/>
  <c r="AI48" i="3"/>
  <c r="AD49" i="3"/>
  <c r="AE48" i="3"/>
  <c r="AF49" i="3"/>
  <c r="AI49" i="3"/>
  <c r="AD50" i="3"/>
  <c r="AE49" i="3"/>
  <c r="AF50" i="3"/>
  <c r="AI50" i="3"/>
  <c r="AD51" i="3"/>
  <c r="AE50" i="3"/>
  <c r="AF51" i="3"/>
  <c r="AE51" i="3"/>
  <c r="AD52" i="3"/>
  <c r="AI51" i="3"/>
  <c r="AF52" i="3"/>
  <c r="AI52" i="3"/>
  <c r="AD53" i="3"/>
  <c r="AE52" i="3"/>
  <c r="AF53" i="3"/>
  <c r="AI53" i="3"/>
  <c r="AE53" i="3"/>
  <c r="AD54" i="3"/>
  <c r="AF54" i="3"/>
  <c r="AI54" i="3"/>
  <c r="AD55" i="3"/>
  <c r="AE54" i="3"/>
  <c r="AF55" i="3"/>
  <c r="AE55" i="3"/>
  <c r="AD56" i="3"/>
  <c r="AI55" i="3"/>
  <c r="AF56" i="3"/>
  <c r="AE56" i="3"/>
  <c r="AI56" i="3"/>
  <c r="AD57" i="3"/>
  <c r="AF57" i="3"/>
  <c r="AE57" i="3"/>
  <c r="AD58" i="3"/>
  <c r="AI57" i="3"/>
  <c r="AF58" i="3"/>
  <c r="AE58" i="3"/>
  <c r="AD59" i="3"/>
  <c r="AI58" i="3"/>
  <c r="AF59" i="3"/>
  <c r="AE59" i="3"/>
  <c r="AI59" i="3"/>
  <c r="AD60" i="3"/>
  <c r="AF60" i="3"/>
  <c r="AD61" i="3"/>
  <c r="AE60" i="3"/>
  <c r="AI60" i="3"/>
  <c r="AF61" i="3"/>
  <c r="AI61" i="3"/>
  <c r="AD62" i="3"/>
  <c r="AE61" i="3"/>
  <c r="AF62" i="3"/>
  <c r="AE62" i="3"/>
  <c r="AD63" i="3"/>
  <c r="AI62" i="3"/>
  <c r="AF63" i="3"/>
  <c r="AI63" i="3"/>
  <c r="AD64" i="3"/>
  <c r="AE63" i="3"/>
  <c r="AF64" i="3"/>
  <c r="AE64" i="3"/>
  <c r="AI64" i="3"/>
  <c r="AD65" i="3"/>
  <c r="AF65" i="3"/>
  <c r="AD66" i="3"/>
  <c r="AE65" i="3"/>
  <c r="AI65" i="3"/>
  <c r="AF66" i="3"/>
  <c r="AE66" i="3"/>
  <c r="AI66" i="3"/>
  <c r="AD67" i="3"/>
  <c r="AF67" i="3"/>
  <c r="AI67" i="3"/>
  <c r="AE67" i="3"/>
  <c r="AD68" i="3"/>
  <c r="AF68" i="3"/>
  <c r="AI68" i="3"/>
  <c r="AE68" i="3"/>
  <c r="AD69" i="3"/>
  <c r="AF69" i="3"/>
  <c r="AE69" i="3"/>
  <c r="AI69" i="3"/>
  <c r="AD70" i="3"/>
  <c r="AF70" i="3"/>
  <c r="AE70" i="3"/>
  <c r="AI70" i="3"/>
  <c r="AD71" i="3"/>
  <c r="AF71" i="3"/>
  <c r="AI71" i="3"/>
  <c r="AE71" i="3"/>
  <c r="AD72" i="3"/>
  <c r="AF72" i="3"/>
  <c r="AE72" i="3"/>
  <c r="AD73" i="3"/>
  <c r="AI72" i="3"/>
  <c r="AF73" i="3"/>
  <c r="AE73" i="3"/>
  <c r="AI73" i="3"/>
  <c r="AD74" i="3"/>
  <c r="AF74" i="3"/>
  <c r="AI74" i="3"/>
  <c r="AD75" i="3"/>
  <c r="AE74" i="3"/>
  <c r="AF75" i="3"/>
  <c r="AD76" i="3"/>
  <c r="AI75" i="3"/>
  <c r="AE75" i="3"/>
  <c r="AF76" i="3"/>
  <c r="AD77" i="3"/>
  <c r="AE76" i="3"/>
  <c r="AI76" i="3"/>
  <c r="AF77" i="3"/>
  <c r="AE77" i="3"/>
  <c r="AI77" i="3"/>
  <c r="AD78" i="3"/>
  <c r="AF78" i="3"/>
  <c r="AI78" i="3"/>
  <c r="AD79" i="3"/>
  <c r="AE78" i="3"/>
  <c r="AF79" i="3"/>
  <c r="AI79" i="3"/>
  <c r="AD80" i="3"/>
  <c r="AE79" i="3"/>
  <c r="AF80" i="3"/>
  <c r="AD81" i="3"/>
  <c r="AE80" i="3"/>
  <c r="AI80" i="3"/>
  <c r="AF81" i="3"/>
  <c r="AI81" i="3"/>
  <c r="AE81" i="3"/>
  <c r="AD82" i="3"/>
  <c r="AF82" i="3"/>
  <c r="AD83" i="3"/>
  <c r="AE82" i="3"/>
  <c r="AI82" i="3"/>
  <c r="AF83" i="3"/>
  <c r="AE83" i="3"/>
  <c r="AD84" i="3"/>
  <c r="AI83" i="3"/>
  <c r="AF84" i="3"/>
  <c r="AE84" i="3"/>
  <c r="AD85" i="3"/>
  <c r="AI84" i="3"/>
  <c r="AF85" i="3"/>
  <c r="AI85" i="3"/>
  <c r="AD86" i="3"/>
  <c r="AE85" i="3"/>
  <c r="AF86" i="3"/>
  <c r="AE86" i="3"/>
  <c r="AD87" i="3"/>
  <c r="AI86" i="3"/>
  <c r="AF87" i="3"/>
  <c r="AE87" i="3"/>
  <c r="AI87" i="3"/>
  <c r="AD88" i="3"/>
  <c r="AF88" i="3"/>
  <c r="AI88" i="3"/>
  <c r="AD89" i="3"/>
  <c r="AE88" i="3"/>
  <c r="AF89" i="3"/>
  <c r="AE89" i="3"/>
  <c r="AI89" i="3"/>
  <c r="AD90" i="3"/>
  <c r="AF90" i="3"/>
  <c r="AI90" i="3"/>
  <c r="AE90" i="3"/>
  <c r="AD91" i="3"/>
  <c r="AF91" i="3"/>
  <c r="AE91" i="3"/>
  <c r="AD92" i="3"/>
  <c r="AI91" i="3"/>
  <c r="AF92" i="3"/>
  <c r="AD93" i="3"/>
  <c r="AE92" i="3"/>
  <c r="AI92" i="3"/>
  <c r="AF93" i="3"/>
  <c r="AE93" i="3"/>
  <c r="AI93" i="3"/>
  <c r="AD94" i="3"/>
  <c r="AF94" i="3"/>
  <c r="AE94" i="3"/>
  <c r="AD95" i="3"/>
  <c r="AI94" i="3"/>
  <c r="AF95" i="3"/>
  <c r="AI95" i="3"/>
  <c r="AD96" i="3"/>
  <c r="AE95" i="3"/>
  <c r="AF96" i="3"/>
  <c r="AI96" i="3"/>
  <c r="AD97" i="3"/>
  <c r="AE96" i="3"/>
  <c r="AF97" i="3"/>
  <c r="AD98" i="3"/>
  <c r="AI97" i="3"/>
  <c r="AE97" i="3"/>
  <c r="AF98" i="3"/>
  <c r="AD99" i="3"/>
  <c r="AE98" i="3"/>
  <c r="AI98" i="3"/>
  <c r="AF99" i="3"/>
  <c r="AI99" i="3"/>
  <c r="AE99" i="3"/>
  <c r="AD100" i="3"/>
  <c r="AF100" i="3"/>
  <c r="AE100" i="3"/>
  <c r="AI100" i="3"/>
  <c r="AD101" i="3"/>
  <c r="AF101" i="3"/>
  <c r="AE101" i="3"/>
  <c r="AI101" i="3"/>
  <c r="AD102" i="3"/>
  <c r="AF102" i="3"/>
  <c r="AE102" i="3"/>
  <c r="AD103" i="3"/>
  <c r="AI102" i="3"/>
  <c r="AF103" i="3"/>
  <c r="AI103" i="3"/>
  <c r="AD104" i="3"/>
  <c r="AE103" i="3"/>
  <c r="AF104" i="3"/>
  <c r="AE104" i="3"/>
  <c r="AD105" i="3"/>
  <c r="AI104" i="3"/>
  <c r="AF105" i="3"/>
  <c r="AD106" i="3"/>
  <c r="AE105" i="3"/>
  <c r="AI105" i="3"/>
  <c r="AF106" i="3"/>
  <c r="AD107" i="3"/>
  <c r="AE106" i="3"/>
  <c r="AI106" i="3"/>
  <c r="AF107" i="3"/>
  <c r="AI107" i="3"/>
  <c r="AD108" i="3"/>
  <c r="AE107" i="3"/>
  <c r="AF108" i="3"/>
  <c r="AE108" i="3"/>
  <c r="AD109" i="3"/>
  <c r="AI108" i="3"/>
  <c r="AF109" i="3"/>
  <c r="AD110" i="3"/>
  <c r="AI109" i="3"/>
  <c r="AE109" i="3"/>
  <c r="AF110" i="3"/>
  <c r="AI110" i="3"/>
  <c r="AD111" i="3"/>
  <c r="AE110" i="3"/>
  <c r="AF111" i="3"/>
  <c r="AI111" i="3"/>
  <c r="AD112" i="3"/>
  <c r="AE111" i="3"/>
  <c r="AF112" i="3"/>
  <c r="AI112" i="3"/>
  <c r="AD113" i="3"/>
  <c r="AE112" i="3"/>
  <c r="AF113" i="3"/>
  <c r="AD114" i="3"/>
  <c r="AI113" i="3"/>
  <c r="AE113" i="3"/>
  <c r="AF114" i="3"/>
  <c r="AE114" i="3"/>
  <c r="AI114" i="3"/>
  <c r="AD115" i="3"/>
  <c r="AF115" i="3"/>
  <c r="AE115" i="3"/>
  <c r="AD116" i="3"/>
  <c r="AI115" i="3"/>
  <c r="AF116" i="3"/>
  <c r="AI116" i="3"/>
  <c r="AE116" i="3"/>
  <c r="AD117" i="3"/>
  <c r="AF117" i="3"/>
  <c r="AD118" i="3"/>
  <c r="AE117" i="3"/>
  <c r="AI117" i="3"/>
  <c r="AF118" i="3"/>
  <c r="AE118" i="3"/>
  <c r="AD119" i="3"/>
  <c r="AI118" i="3"/>
  <c r="AF119" i="3"/>
  <c r="AI119" i="3"/>
  <c r="AE119" i="3"/>
  <c r="AD120" i="3"/>
  <c r="AF120" i="3"/>
  <c r="AD121" i="3"/>
  <c r="AE120" i="3"/>
  <c r="AI120" i="3"/>
  <c r="AF121" i="3"/>
  <c r="AD122" i="3"/>
  <c r="AE121" i="3"/>
  <c r="AI121" i="3"/>
  <c r="AF122" i="3"/>
  <c r="AI122" i="3"/>
  <c r="AD123" i="3"/>
  <c r="AE122" i="3"/>
  <c r="AF123" i="3"/>
  <c r="AD124" i="3"/>
  <c r="AE123" i="3"/>
  <c r="AI123" i="3"/>
  <c r="AF124" i="3"/>
  <c r="AI124" i="3"/>
  <c r="AD125" i="3"/>
  <c r="AE124" i="3"/>
  <c r="AF125" i="3"/>
  <c r="AI125" i="3"/>
  <c r="AD126" i="3"/>
  <c r="AE125" i="3"/>
  <c r="AF126" i="3"/>
  <c r="AI126" i="3"/>
  <c r="AE126" i="3"/>
  <c r="AD127" i="3"/>
  <c r="AF127" i="3"/>
  <c r="AE127" i="3"/>
  <c r="AI127" i="3"/>
  <c r="AD128" i="3"/>
  <c r="AF128" i="3"/>
  <c r="AE128" i="3"/>
  <c r="AI128" i="3"/>
  <c r="AD129" i="3"/>
  <c r="AF129" i="3"/>
  <c r="AE129" i="3"/>
  <c r="AD130" i="3"/>
  <c r="AI129" i="3"/>
  <c r="AF130" i="3"/>
  <c r="AD131" i="3"/>
  <c r="AI130" i="3"/>
  <c r="AE130" i="3"/>
  <c r="AF131" i="3"/>
  <c r="AE131" i="3"/>
  <c r="AI131" i="3"/>
  <c r="AD132" i="3"/>
  <c r="AF132" i="3"/>
  <c r="AI132" i="3"/>
  <c r="AE132" i="3"/>
  <c r="AD133" i="3"/>
  <c r="AF133" i="3"/>
  <c r="AI133" i="3"/>
  <c r="AD134" i="3"/>
  <c r="AE133" i="3"/>
  <c r="AF134" i="3"/>
  <c r="AI134" i="3"/>
  <c r="AE134" i="3"/>
  <c r="AD135" i="3"/>
  <c r="AF135" i="3"/>
  <c r="AI135" i="3"/>
  <c r="AD136" i="3"/>
  <c r="AE135" i="3"/>
  <c r="AF136" i="3"/>
  <c r="AI136" i="3"/>
  <c r="AE136" i="3"/>
  <c r="AD137" i="3"/>
  <c r="AF137" i="3"/>
  <c r="AE137" i="3"/>
  <c r="AD138" i="3"/>
  <c r="AI137" i="3"/>
  <c r="AF138" i="3"/>
  <c r="AE138" i="3"/>
  <c r="AD139" i="3"/>
  <c r="AI138" i="3"/>
  <c r="AF139" i="3"/>
  <c r="AE139" i="3"/>
  <c r="AD140" i="3"/>
  <c r="AI139" i="3"/>
  <c r="AF140" i="3"/>
  <c r="AD141" i="3"/>
  <c r="AI140" i="3"/>
  <c r="AE140" i="3"/>
  <c r="AF141" i="3"/>
  <c r="AD142" i="3"/>
  <c r="AI141" i="3"/>
  <c r="AE141" i="3"/>
  <c r="AF142" i="3"/>
  <c r="AE142" i="3"/>
  <c r="AD143" i="3"/>
  <c r="AI142" i="3"/>
  <c r="AF143" i="3"/>
  <c r="AE143" i="3"/>
  <c r="AD144" i="3"/>
  <c r="AI143" i="3"/>
  <c r="AF144" i="3"/>
  <c r="AE144" i="3"/>
  <c r="AI144" i="3"/>
  <c r="AD145" i="3"/>
  <c r="AF145" i="3"/>
  <c r="AD146" i="3"/>
  <c r="AI145" i="3"/>
  <c r="AE145" i="3"/>
  <c r="AF146" i="3"/>
  <c r="AI146" i="3"/>
  <c r="AD147" i="3"/>
  <c r="AE146" i="3"/>
  <c r="AF147" i="3"/>
  <c r="AI147" i="3"/>
  <c r="AE147" i="3"/>
  <c r="AD148" i="3"/>
  <c r="AF148" i="3"/>
  <c r="AD149" i="3"/>
  <c r="AI148" i="3"/>
  <c r="AE148" i="3"/>
  <c r="AF149" i="3"/>
  <c r="AI149" i="3"/>
  <c r="AD150" i="3"/>
  <c r="AE149" i="3"/>
  <c r="AF150" i="3"/>
  <c r="AD151" i="3"/>
  <c r="AE150" i="3"/>
  <c r="AI150" i="3"/>
  <c r="AF151" i="3"/>
  <c r="AD152" i="3"/>
  <c r="AI151" i="3"/>
  <c r="AE151" i="3"/>
  <c r="AF152" i="3"/>
  <c r="AI152" i="3"/>
  <c r="AD153" i="3"/>
  <c r="AE152" i="3"/>
  <c r="AF153" i="3"/>
  <c r="AD154" i="3"/>
  <c r="AI153" i="3"/>
  <c r="AE153" i="3"/>
  <c r="AF154" i="3"/>
  <c r="AD155" i="3"/>
  <c r="AI154" i="3"/>
  <c r="AE154" i="3"/>
  <c r="AF155" i="3"/>
  <c r="AI155" i="3"/>
  <c r="AE155" i="3"/>
  <c r="AD156" i="3"/>
  <c r="AF156" i="3"/>
  <c r="AD157" i="3"/>
  <c r="AE156" i="3"/>
  <c r="AI156" i="3"/>
  <c r="AF157" i="3"/>
  <c r="AD158" i="3"/>
  <c r="AI157" i="3"/>
  <c r="AE157" i="3"/>
  <c r="AF158" i="3"/>
  <c r="AD159" i="3"/>
  <c r="AE158" i="3"/>
  <c r="AI158" i="3"/>
  <c r="AF159" i="3"/>
  <c r="AI159" i="3"/>
  <c r="AE159" i="3"/>
  <c r="AD160" i="3"/>
  <c r="AF160" i="3"/>
  <c r="AI160" i="3"/>
  <c r="AE160" i="3"/>
  <c r="AD161" i="3"/>
  <c r="AF161" i="3"/>
  <c r="AE161" i="3"/>
  <c r="AD162" i="3"/>
  <c r="AI161" i="3"/>
  <c r="AF162" i="3"/>
  <c r="AD163" i="3"/>
  <c r="AE162" i="3"/>
  <c r="AI162" i="3"/>
  <c r="AF163" i="3"/>
  <c r="AD164" i="3"/>
  <c r="AI163" i="3"/>
  <c r="AE163" i="3"/>
  <c r="AF164" i="3"/>
  <c r="AE164" i="3"/>
  <c r="AI164" i="3"/>
  <c r="AD165" i="3"/>
  <c r="AF165" i="3"/>
  <c r="AE165" i="3"/>
  <c r="AI165" i="3"/>
  <c r="AD166" i="3"/>
  <c r="AF166" i="3"/>
  <c r="AI166" i="3"/>
  <c r="AE166" i="3"/>
  <c r="AD167" i="3"/>
  <c r="AF167" i="3"/>
  <c r="AE167" i="3"/>
  <c r="AD168" i="3"/>
  <c r="AI167" i="3"/>
  <c r="AF168" i="3"/>
  <c r="AD169" i="3"/>
  <c r="AE168" i="3"/>
  <c r="AI168" i="3"/>
  <c r="AF169" i="3"/>
  <c r="AI169" i="3"/>
  <c r="AE169" i="3"/>
  <c r="AD170" i="3"/>
  <c r="AF170" i="3"/>
  <c r="AE170" i="3"/>
  <c r="AI170" i="3"/>
  <c r="AD171" i="3"/>
  <c r="AF171" i="3"/>
  <c r="AE171" i="3"/>
  <c r="AI171" i="3"/>
  <c r="AD172" i="3"/>
  <c r="AF172" i="3"/>
  <c r="AD173" i="3"/>
  <c r="AE172" i="3"/>
  <c r="AI172" i="3"/>
  <c r="AF173" i="3"/>
  <c r="AD174" i="3"/>
  <c r="AE173" i="3"/>
  <c r="AI173" i="3"/>
  <c r="AF174" i="3"/>
  <c r="AE174" i="3"/>
  <c r="AD175" i="3"/>
  <c r="AI174" i="3"/>
  <c r="AF175" i="3"/>
  <c r="AD176" i="3"/>
  <c r="AE175" i="3"/>
  <c r="AI175" i="3"/>
  <c r="AF176" i="3"/>
  <c r="AD177" i="3"/>
  <c r="AI176" i="3"/>
  <c r="AE176" i="3"/>
  <c r="AF177" i="3"/>
  <c r="AI177" i="3"/>
  <c r="AE177" i="3"/>
  <c r="AD178" i="3"/>
  <c r="AF178" i="3"/>
  <c r="AE178" i="3"/>
  <c r="AD179" i="3"/>
  <c r="AI178" i="3"/>
  <c r="AF179" i="3"/>
  <c r="AE179" i="3"/>
  <c r="AI179" i="3"/>
  <c r="AD180" i="3"/>
  <c r="AF180" i="3"/>
  <c r="AI180" i="3"/>
  <c r="AD181" i="3"/>
  <c r="AE180" i="3"/>
  <c r="AF181" i="3"/>
  <c r="AE181" i="3"/>
  <c r="AI181" i="3"/>
  <c r="AD182" i="3"/>
  <c r="AF182" i="3"/>
  <c r="AD183" i="3"/>
  <c r="AE182" i="3"/>
  <c r="AI182" i="3"/>
  <c r="AF183" i="3"/>
  <c r="AI183" i="3"/>
  <c r="AE183" i="3"/>
  <c r="AD184" i="3"/>
  <c r="AF184" i="3"/>
  <c r="AE184" i="3"/>
  <c r="AD185" i="3"/>
  <c r="AI184" i="3"/>
  <c r="AF185" i="3"/>
  <c r="AD186" i="3"/>
  <c r="AI185" i="3"/>
  <c r="AE185" i="3"/>
  <c r="AF186" i="3"/>
  <c r="AI186" i="3"/>
  <c r="AE186" i="3"/>
  <c r="AD187" i="3"/>
  <c r="AF187" i="3"/>
  <c r="AD188" i="3"/>
  <c r="AI187" i="3"/>
  <c r="AE187" i="3"/>
  <c r="AF188" i="3"/>
  <c r="AI188" i="3"/>
  <c r="AD189" i="3"/>
  <c r="AE188" i="3"/>
  <c r="AF189" i="3"/>
  <c r="AE189" i="3"/>
  <c r="AI189" i="3"/>
  <c r="AD190" i="3"/>
  <c r="AF190" i="3"/>
  <c r="AE190" i="3"/>
  <c r="AD191" i="3"/>
  <c r="AI190" i="3"/>
  <c r="AF191" i="3"/>
  <c r="AI191" i="3"/>
  <c r="AE191" i="3"/>
  <c r="AD192" i="3"/>
  <c r="AF192" i="3"/>
  <c r="AE192" i="3"/>
  <c r="AI192" i="3"/>
  <c r="AD193" i="3"/>
  <c r="AF193" i="3"/>
  <c r="AE193" i="3"/>
  <c r="AD194" i="3"/>
  <c r="AI193" i="3"/>
  <c r="AF194" i="3"/>
  <c r="AI194" i="3"/>
  <c r="AE194" i="3"/>
  <c r="AD195" i="3"/>
  <c r="AF195" i="3"/>
  <c r="AE195" i="3"/>
  <c r="AI195" i="3"/>
  <c r="AD196" i="3"/>
  <c r="AF196" i="3"/>
  <c r="AD197" i="3"/>
  <c r="AE196" i="3"/>
  <c r="AI196" i="3"/>
  <c r="AF197" i="3"/>
  <c r="AD198" i="3"/>
  <c r="AE197" i="3"/>
  <c r="AI197" i="3"/>
  <c r="AF198" i="3"/>
  <c r="AI198" i="3"/>
  <c r="AE198" i="3"/>
  <c r="AD199" i="3"/>
  <c r="AF199" i="3"/>
  <c r="AE199" i="3"/>
  <c r="AI199" i="3"/>
  <c r="AD200" i="3"/>
  <c r="AF200" i="3"/>
  <c r="AI200" i="3"/>
  <c r="AD201" i="3"/>
  <c r="AE200" i="3"/>
  <c r="AF201" i="3"/>
  <c r="AI201" i="3"/>
  <c r="AD202" i="3"/>
  <c r="AE201" i="3"/>
  <c r="AF202" i="3"/>
  <c r="AI202" i="3"/>
  <c r="AD203" i="3"/>
  <c r="AE202" i="3"/>
  <c r="AF203" i="3"/>
  <c r="AD204" i="3"/>
  <c r="AE203" i="3"/>
  <c r="AI203" i="3"/>
  <c r="AF204" i="3"/>
  <c r="AI204" i="3"/>
  <c r="AD205" i="3"/>
  <c r="AE204" i="3"/>
  <c r="AF205" i="3"/>
  <c r="AI205" i="3"/>
  <c r="AE205" i="3"/>
  <c r="AD206" i="3"/>
  <c r="AF206" i="3"/>
  <c r="AI206" i="3"/>
  <c r="AE206" i="3"/>
  <c r="AD207" i="3"/>
  <c r="AF207" i="3"/>
  <c r="AE207" i="3"/>
  <c r="AI207" i="3"/>
  <c r="AD208" i="3"/>
  <c r="AF208" i="3"/>
  <c r="AD209" i="3"/>
  <c r="AI208" i="3"/>
  <c r="AE208" i="3"/>
  <c r="AF209" i="3"/>
  <c r="AE209" i="3"/>
  <c r="AI209" i="3"/>
  <c r="AD210" i="3"/>
  <c r="AF210" i="3"/>
  <c r="AE210" i="3"/>
  <c r="AD211" i="3"/>
  <c r="AI210" i="3"/>
  <c r="AF211" i="3"/>
  <c r="AD212" i="3"/>
  <c r="AI211" i="3"/>
  <c r="AE211" i="3"/>
  <c r="AF212" i="3"/>
  <c r="AI212" i="3"/>
  <c r="AD213" i="3"/>
  <c r="AE212" i="3"/>
  <c r="AF213" i="3"/>
  <c r="AD214" i="3"/>
  <c r="AE213" i="3"/>
  <c r="AI213" i="3"/>
  <c r="AF214" i="3"/>
  <c r="AI214" i="3"/>
  <c r="AE214" i="3"/>
  <c r="AD215" i="3"/>
  <c r="AF215" i="3"/>
  <c r="AD216" i="3"/>
  <c r="AE215" i="3"/>
  <c r="AI215" i="3"/>
  <c r="AF216" i="3"/>
  <c r="AD217" i="3"/>
  <c r="AE216" i="3"/>
  <c r="AI216" i="3"/>
  <c r="AF217" i="3"/>
  <c r="AI217" i="3"/>
  <c r="AD218" i="3"/>
  <c r="AE217" i="3"/>
  <c r="AF218" i="3"/>
  <c r="AE218" i="3"/>
  <c r="AD219" i="3"/>
  <c r="AI218" i="3"/>
  <c r="AF219" i="3"/>
  <c r="AD220" i="3"/>
  <c r="AI219" i="3"/>
  <c r="AE219" i="3"/>
  <c r="AF220" i="3"/>
  <c r="AD221" i="3"/>
  <c r="AE220" i="3"/>
  <c r="AI220" i="3"/>
  <c r="AF221" i="3"/>
  <c r="AI221" i="3"/>
  <c r="AD222" i="3"/>
  <c r="AE221" i="3"/>
  <c r="AF222" i="3"/>
  <c r="AE222" i="3"/>
  <c r="AD223" i="3"/>
  <c r="AI222" i="3"/>
  <c r="AF223" i="3"/>
  <c r="AD224" i="3"/>
  <c r="AI223" i="3"/>
  <c r="AE223" i="3"/>
  <c r="AF224" i="3"/>
  <c r="AD225" i="3"/>
  <c r="AI224" i="3"/>
  <c r="AE224" i="3"/>
  <c r="AF225" i="3"/>
  <c r="AE225" i="3"/>
  <c r="AI225" i="3"/>
  <c r="AD226" i="3"/>
  <c r="AF226" i="3"/>
  <c r="AI226" i="3"/>
  <c r="AE226" i="3"/>
  <c r="AD227" i="3"/>
  <c r="AF227" i="3"/>
  <c r="AE227" i="3"/>
  <c r="AD228" i="3"/>
  <c r="AI227" i="3"/>
  <c r="AF228" i="3"/>
  <c r="AE228" i="3"/>
  <c r="AD229" i="3"/>
  <c r="AI228" i="3"/>
  <c r="AF229" i="3"/>
  <c r="AD230" i="3"/>
  <c r="AE229" i="3"/>
  <c r="AI229" i="3"/>
  <c r="AF230" i="3"/>
  <c r="AI230" i="3"/>
  <c r="AE230" i="3"/>
  <c r="AD231" i="3"/>
  <c r="AF231" i="3"/>
  <c r="AD232" i="3"/>
  <c r="AI231" i="3"/>
  <c r="AE231" i="3"/>
  <c r="AF232" i="3"/>
  <c r="AI232" i="3"/>
  <c r="AD233" i="3"/>
  <c r="AE232" i="3"/>
  <c r="AF233" i="3"/>
  <c r="AI233" i="3"/>
  <c r="AE233" i="3"/>
  <c r="AD234" i="3"/>
  <c r="AF234" i="3"/>
  <c r="AD235" i="3"/>
  <c r="AE234" i="3"/>
  <c r="AI234" i="3"/>
  <c r="AF235" i="3"/>
  <c r="AD236" i="3"/>
  <c r="AI235" i="3"/>
  <c r="AE235" i="3"/>
  <c r="AF236" i="3"/>
  <c r="AD237" i="3"/>
  <c r="AI236" i="3"/>
  <c r="AE236" i="3"/>
  <c r="AF237" i="3"/>
  <c r="AE237" i="3"/>
  <c r="AI237" i="3"/>
  <c r="AD238" i="3"/>
  <c r="AF238" i="3"/>
  <c r="AD239" i="3"/>
  <c r="AE238" i="3"/>
  <c r="AI238" i="3"/>
  <c r="AF239" i="3"/>
  <c r="AD240" i="3"/>
  <c r="AI239" i="3"/>
  <c r="AE239" i="3"/>
  <c r="AF240" i="3"/>
  <c r="AE240" i="3"/>
  <c r="AD241" i="3"/>
  <c r="AI240" i="3"/>
  <c r="AF241" i="3"/>
  <c r="AD242" i="3"/>
  <c r="AE241" i="3"/>
  <c r="AI241" i="3"/>
  <c r="AF242" i="3"/>
  <c r="AE242" i="3"/>
  <c r="AI242" i="3"/>
  <c r="AD243" i="3"/>
  <c r="AF243" i="3"/>
  <c r="AE243" i="3"/>
  <c r="AD244" i="3"/>
  <c r="AI243" i="3"/>
  <c r="AF244" i="3"/>
  <c r="AE244" i="3"/>
  <c r="AI244" i="3"/>
  <c r="AD245" i="3"/>
  <c r="AF245" i="3"/>
  <c r="AD246" i="3"/>
  <c r="AE245" i="3"/>
  <c r="AI245" i="3"/>
  <c r="AF246" i="3"/>
  <c r="AD247" i="3"/>
  <c r="AE246" i="3"/>
  <c r="AI246" i="3"/>
  <c r="AF247" i="3"/>
  <c r="AI247" i="3"/>
  <c r="AD248" i="3"/>
  <c r="AE247" i="3"/>
  <c r="AF248" i="3"/>
  <c r="AD249" i="3"/>
  <c r="AI248" i="3"/>
  <c r="AE248" i="3"/>
  <c r="AF249" i="3"/>
  <c r="AE249" i="3"/>
  <c r="AD250" i="3"/>
  <c r="AI249" i="3"/>
  <c r="AF250" i="3"/>
  <c r="AE250" i="3"/>
  <c r="AI250" i="3"/>
  <c r="AD251" i="3"/>
  <c r="AF251" i="3"/>
  <c r="AD252" i="3"/>
  <c r="AE251" i="3"/>
  <c r="AI251" i="3"/>
  <c r="AF252" i="3"/>
  <c r="AI252" i="3"/>
  <c r="AE252" i="3"/>
  <c r="AD253" i="3"/>
  <c r="AF253" i="3"/>
  <c r="AE253" i="3"/>
  <c r="AI253" i="3"/>
  <c r="AD254" i="3"/>
  <c r="AF254" i="3"/>
  <c r="AD255" i="3"/>
  <c r="AI254" i="3"/>
  <c r="AE254" i="3"/>
  <c r="AF255" i="3"/>
  <c r="AI255" i="3"/>
  <c r="AE255" i="3"/>
  <c r="AD256" i="3"/>
  <c r="AF256" i="3"/>
  <c r="AE256" i="3"/>
  <c r="AD257" i="3"/>
  <c r="AI256" i="3"/>
  <c r="AF257" i="3"/>
  <c r="AE257" i="3"/>
  <c r="AD258" i="3"/>
  <c r="AI257" i="3"/>
  <c r="AF258" i="3"/>
  <c r="AE258" i="3"/>
  <c r="AI258" i="3"/>
  <c r="AD259" i="3"/>
  <c r="AF259" i="3"/>
  <c r="AD260" i="3"/>
  <c r="AI259" i="3"/>
  <c r="AE259" i="3"/>
  <c r="AF260" i="3"/>
  <c r="AD261" i="3"/>
  <c r="AI260" i="3"/>
  <c r="AE260" i="3"/>
  <c r="AF261" i="3"/>
  <c r="AE261" i="3"/>
  <c r="AI261" i="3"/>
  <c r="AD262" i="3"/>
  <c r="AF262" i="3"/>
  <c r="AD263" i="3"/>
  <c r="AE262" i="3"/>
  <c r="AI262" i="3"/>
  <c r="AF263" i="3"/>
  <c r="AE263" i="3"/>
  <c r="AI263" i="3"/>
  <c r="AD264" i="3"/>
  <c r="AF264" i="3"/>
  <c r="AD265" i="3"/>
  <c r="AE264" i="3"/>
  <c r="AI264" i="3"/>
  <c r="AF265" i="3"/>
  <c r="AD266" i="3"/>
  <c r="AI265" i="3"/>
  <c r="AE265" i="3"/>
  <c r="AF266" i="3"/>
  <c r="AE266" i="3"/>
  <c r="AD267" i="3"/>
  <c r="AI266" i="3"/>
  <c r="AF267" i="3"/>
  <c r="AE267" i="3"/>
  <c r="AI267" i="3"/>
  <c r="AD268" i="3"/>
  <c r="AF268" i="3"/>
  <c r="AE268" i="3"/>
  <c r="AI268" i="3"/>
  <c r="AD269" i="3"/>
  <c r="AF269" i="3"/>
  <c r="AD270" i="3"/>
  <c r="AE269" i="3"/>
  <c r="AI269" i="3"/>
  <c r="AF270" i="3"/>
  <c r="AD271" i="3"/>
  <c r="AI270" i="3"/>
  <c r="AE270" i="3"/>
  <c r="AF271" i="3"/>
  <c r="AD272" i="3"/>
  <c r="AI271" i="3"/>
  <c r="AE271" i="3"/>
  <c r="AF272" i="3"/>
  <c r="AE272" i="3"/>
  <c r="AD273" i="3"/>
  <c r="AI272" i="3"/>
  <c r="AF273" i="3"/>
  <c r="AD274" i="3"/>
  <c r="AE273" i="3"/>
  <c r="AI273" i="3"/>
  <c r="AF274" i="3"/>
  <c r="AD275" i="3"/>
  <c r="AE274" i="3"/>
  <c r="AI274" i="3"/>
  <c r="AF275" i="3"/>
  <c r="AE275" i="3"/>
  <c r="AI275" i="3"/>
  <c r="AD276" i="3"/>
  <c r="AF276" i="3"/>
  <c r="AI276" i="3"/>
  <c r="AD277" i="3"/>
  <c r="AE276" i="3"/>
  <c r="AF277" i="3"/>
  <c r="AI277" i="3"/>
  <c r="AE277" i="3"/>
  <c r="AD278" i="3"/>
  <c r="AF278" i="3"/>
  <c r="AD279" i="3"/>
  <c r="AI278" i="3"/>
  <c r="AE278" i="3"/>
  <c r="AF279" i="3"/>
  <c r="AD280" i="3"/>
  <c r="AI279" i="3"/>
  <c r="AE279" i="3"/>
  <c r="AF280" i="3"/>
  <c r="AE280" i="3"/>
  <c r="AD281" i="3"/>
  <c r="AI280" i="3"/>
  <c r="AF281" i="3"/>
  <c r="AE281" i="3"/>
  <c r="AD282" i="3"/>
  <c r="AI281" i="3"/>
  <c r="AF282" i="3"/>
  <c r="AI282" i="3"/>
  <c r="AE282" i="3"/>
  <c r="AD283" i="3"/>
  <c r="AF283" i="3"/>
  <c r="AE283" i="3"/>
  <c r="AI283" i="3"/>
  <c r="AD284" i="3"/>
  <c r="AF284" i="3"/>
  <c r="AE284" i="3"/>
  <c r="AD285" i="3"/>
  <c r="AI284" i="3"/>
  <c r="AF285" i="3"/>
  <c r="AD286" i="3"/>
  <c r="AE285" i="3"/>
  <c r="AI285" i="3"/>
  <c r="AF286" i="3"/>
  <c r="AI286" i="3"/>
  <c r="AE286" i="3"/>
  <c r="AD287" i="3"/>
  <c r="AF287" i="3"/>
  <c r="AD288" i="3"/>
  <c r="AE287" i="3"/>
  <c r="AI287" i="3"/>
  <c r="AF288" i="3"/>
  <c r="AE288" i="3"/>
  <c r="AD289" i="3"/>
  <c r="AI288" i="3"/>
  <c r="AF289" i="3"/>
  <c r="AD290" i="3"/>
  <c r="AE289" i="3"/>
  <c r="AI289" i="3"/>
  <c r="AF290" i="3"/>
  <c r="AE290" i="3"/>
  <c r="AD291" i="3"/>
  <c r="AI290" i="3"/>
  <c r="AF291" i="3"/>
  <c r="AE291" i="3"/>
  <c r="AD292" i="3"/>
  <c r="AI291" i="3"/>
  <c r="AF292" i="3"/>
  <c r="AI292" i="3"/>
  <c r="AE292" i="3"/>
  <c r="AD293" i="3"/>
  <c r="AF293" i="3"/>
  <c r="AE293" i="3"/>
  <c r="AI293" i="3"/>
  <c r="AD294" i="3"/>
  <c r="AF294" i="3"/>
  <c r="AE294" i="3"/>
  <c r="AD295" i="3"/>
  <c r="AI294" i="3"/>
  <c r="AF295" i="3"/>
  <c r="AD296" i="3"/>
  <c r="AI295" i="3"/>
  <c r="AE295" i="3"/>
  <c r="AF296" i="3"/>
  <c r="AE296" i="3"/>
  <c r="AI296" i="3"/>
  <c r="AD297" i="3"/>
  <c r="AF297" i="3"/>
  <c r="AI297" i="3"/>
  <c r="AE297" i="3"/>
  <c r="AD298" i="3"/>
  <c r="AF298" i="3"/>
  <c r="AI298" i="3"/>
  <c r="AE298" i="3"/>
  <c r="AD299" i="3"/>
  <c r="AF299" i="3"/>
  <c r="AI299" i="3"/>
  <c r="AE299" i="3"/>
  <c r="AD300" i="3"/>
  <c r="AF300" i="3"/>
  <c r="AD301" i="3"/>
  <c r="AI300" i="3"/>
  <c r="AE300" i="3"/>
  <c r="AF301" i="3"/>
  <c r="AD302" i="3"/>
  <c r="AI301" i="3"/>
  <c r="AE301" i="3"/>
  <c r="AF302" i="3"/>
  <c r="AI302" i="3"/>
  <c r="AE302" i="3"/>
  <c r="AD303" i="3"/>
  <c r="AF303" i="3"/>
  <c r="AI303" i="3"/>
  <c r="AE303" i="3"/>
  <c r="AD304" i="3"/>
  <c r="AF304" i="3"/>
  <c r="AD305" i="3"/>
  <c r="AE304" i="3"/>
  <c r="AI304" i="3"/>
  <c r="AF305" i="3"/>
  <c r="AI305" i="3"/>
  <c r="AE305" i="3"/>
  <c r="AD306" i="3"/>
  <c r="AF306" i="3"/>
  <c r="AD307" i="3"/>
  <c r="AE306" i="3"/>
  <c r="AI306" i="3"/>
  <c r="AF307" i="3"/>
  <c r="AD308" i="3"/>
  <c r="AI307" i="3"/>
  <c r="AE307" i="3"/>
  <c r="AF308" i="3"/>
  <c r="AI308" i="3"/>
  <c r="AE308" i="3"/>
  <c r="AD309" i="3"/>
  <c r="AF309" i="3"/>
  <c r="AE309" i="3"/>
  <c r="AI309" i="3"/>
  <c r="AD310" i="3"/>
  <c r="AF310" i="3"/>
  <c r="AE310" i="3"/>
  <c r="AD311" i="3"/>
  <c r="AI310" i="3"/>
  <c r="AF311" i="3"/>
  <c r="AD312" i="3"/>
  <c r="AE311" i="3"/>
  <c r="AI311" i="3"/>
  <c r="AF312" i="3"/>
  <c r="AD313" i="3"/>
  <c r="AE312" i="3"/>
  <c r="AI312" i="3"/>
  <c r="AF313" i="3"/>
  <c r="AI313" i="3"/>
  <c r="AD314" i="3"/>
  <c r="AE313" i="3"/>
  <c r="AF314" i="3"/>
  <c r="AE314" i="3"/>
  <c r="AD315" i="3"/>
  <c r="AI314" i="3"/>
  <c r="AF315" i="3"/>
  <c r="AE315" i="3"/>
  <c r="AD316" i="3"/>
  <c r="AI315" i="3"/>
  <c r="AF316" i="3"/>
  <c r="AI316" i="3"/>
  <c r="AE316" i="3"/>
  <c r="AD317" i="3"/>
  <c r="AF317" i="3"/>
  <c r="AE317" i="3"/>
  <c r="AI317" i="3"/>
  <c r="AD318" i="3"/>
  <c r="AF318" i="3"/>
  <c r="AD319" i="3"/>
  <c r="AI318" i="3"/>
  <c r="AE318" i="3"/>
  <c r="AF319" i="3"/>
  <c r="AI319" i="3"/>
  <c r="AE319" i="3"/>
  <c r="AD320" i="3"/>
  <c r="AF320" i="3"/>
  <c r="AD321" i="3"/>
  <c r="AI320" i="3"/>
  <c r="AE320" i="3"/>
  <c r="AF321" i="3"/>
  <c r="AE321" i="3"/>
  <c r="AI321" i="3"/>
  <c r="AD322" i="3"/>
  <c r="AF322" i="3"/>
  <c r="AI322" i="3"/>
  <c r="AE322" i="3"/>
  <c r="AD323" i="3"/>
  <c r="AF323" i="3"/>
  <c r="AE323" i="3"/>
  <c r="AD324" i="3"/>
  <c r="AI323" i="3"/>
  <c r="AF324" i="3"/>
  <c r="AI324" i="3"/>
  <c r="AD325" i="3"/>
  <c r="AE324" i="3"/>
  <c r="AF325" i="3"/>
  <c r="AE325" i="3"/>
  <c r="AI325" i="3"/>
  <c r="AD326" i="3"/>
  <c r="AF326" i="3"/>
  <c r="AD327" i="3"/>
  <c r="AE326" i="3"/>
  <c r="AI326" i="3"/>
  <c r="AF327" i="3"/>
  <c r="AE327" i="3"/>
  <c r="AI327" i="3"/>
  <c r="AD328" i="3"/>
  <c r="AF328" i="3"/>
  <c r="AD329" i="3"/>
  <c r="AI328" i="3"/>
  <c r="AE328" i="3"/>
  <c r="AF329" i="3"/>
  <c r="AD330" i="3"/>
  <c r="AI329" i="3"/>
  <c r="AE329" i="3"/>
  <c r="AF330" i="3"/>
  <c r="AD331" i="3"/>
  <c r="AI330" i="3"/>
  <c r="AE330" i="3"/>
  <c r="AF331" i="3"/>
  <c r="AI331" i="3"/>
  <c r="AE331" i="3"/>
  <c r="AD332" i="3"/>
  <c r="AF332" i="3"/>
  <c r="AE332" i="3"/>
  <c r="AD333" i="3"/>
  <c r="AI332" i="3"/>
  <c r="AF333" i="3"/>
  <c r="AD334" i="3"/>
  <c r="AE333" i="3"/>
  <c r="AI333" i="3"/>
  <c r="AF334" i="3"/>
  <c r="AI334" i="3"/>
  <c r="AD335" i="3"/>
  <c r="AE334" i="3"/>
  <c r="AF335" i="3"/>
  <c r="AE335" i="3"/>
  <c r="AI335" i="3"/>
  <c r="AD336" i="3"/>
  <c r="AF336" i="3"/>
  <c r="AD337" i="3"/>
  <c r="AI336" i="3"/>
  <c r="AE336" i="3"/>
  <c r="AF337" i="3"/>
  <c r="AI337" i="3"/>
  <c r="AD338" i="3"/>
  <c r="AE337" i="3"/>
  <c r="AF338" i="3"/>
  <c r="AI338" i="3"/>
  <c r="AD339" i="3"/>
  <c r="AE338" i="3"/>
  <c r="AF339" i="3"/>
  <c r="AD340" i="3"/>
  <c r="AE339" i="3"/>
  <c r="AI339" i="3"/>
  <c r="AF340" i="3"/>
  <c r="AD341" i="3"/>
  <c r="AI340" i="3"/>
  <c r="AE340" i="3"/>
  <c r="AF341" i="3"/>
  <c r="AI341" i="3"/>
  <c r="AE341" i="3"/>
  <c r="AD342" i="3"/>
  <c r="AF342" i="3"/>
  <c r="AI342" i="3"/>
  <c r="AD343" i="3"/>
  <c r="AE342" i="3"/>
  <c r="AF343" i="3"/>
  <c r="AD344" i="3"/>
  <c r="AE343" i="3"/>
  <c r="AI343" i="3"/>
  <c r="AF344" i="3"/>
  <c r="AI344" i="3"/>
  <c r="AE344" i="3"/>
  <c r="AD345" i="3"/>
  <c r="AF345" i="3"/>
  <c r="AD346" i="3"/>
  <c r="AE345" i="3"/>
  <c r="AI345" i="3"/>
  <c r="AF346" i="3"/>
  <c r="AI346" i="3"/>
  <c r="AD347" i="3"/>
  <c r="AE346" i="3"/>
  <c r="AF347" i="3"/>
  <c r="AD348" i="3"/>
  <c r="AE347" i="3"/>
  <c r="AI347" i="3"/>
  <c r="AF348" i="3"/>
  <c r="AE348" i="3"/>
  <c r="AD349" i="3"/>
  <c r="AI348" i="3"/>
  <c r="AF349" i="3"/>
  <c r="AI349" i="3"/>
  <c r="AD350" i="3"/>
  <c r="AE349" i="3"/>
  <c r="AF350" i="3"/>
  <c r="AI350" i="3"/>
  <c r="AD351" i="3"/>
  <c r="AE350" i="3"/>
  <c r="AF351" i="3"/>
  <c r="AI351" i="3"/>
  <c r="AD352" i="3"/>
  <c r="AE351" i="3"/>
  <c r="AF352" i="3"/>
  <c r="AI352" i="3"/>
  <c r="AD353" i="3"/>
  <c r="AE352" i="3"/>
  <c r="AF353" i="3"/>
  <c r="AI353" i="3"/>
  <c r="AD354" i="3"/>
  <c r="AE353" i="3"/>
  <c r="AF354" i="3"/>
  <c r="AE354" i="3"/>
  <c r="AI354" i="3"/>
  <c r="AD355" i="3"/>
  <c r="AF355" i="3"/>
  <c r="AI355" i="3"/>
  <c r="AE355" i="3"/>
  <c r="AD356" i="3"/>
  <c r="AF356" i="3"/>
  <c r="AI356" i="3"/>
  <c r="AE356" i="3"/>
  <c r="AD357" i="3"/>
  <c r="AF357" i="3"/>
  <c r="AI357" i="3"/>
  <c r="AE357" i="3"/>
  <c r="AD358" i="3"/>
  <c r="AF358" i="3"/>
  <c r="AI358" i="3"/>
  <c r="AD359" i="3"/>
  <c r="AE358" i="3"/>
  <c r="AF359" i="3"/>
  <c r="AD360" i="3"/>
  <c r="AE359" i="3"/>
  <c r="AI359" i="3"/>
  <c r="AF360" i="3"/>
  <c r="AD361" i="3"/>
  <c r="AI360" i="3"/>
  <c r="AE360" i="3"/>
  <c r="AF361" i="3"/>
  <c r="AD362" i="3"/>
  <c r="AI361" i="3"/>
  <c r="AE361" i="3"/>
  <c r="AF362" i="3"/>
  <c r="AE362" i="3"/>
  <c r="AI362" i="3"/>
  <c r="AD363" i="3"/>
  <c r="AF363" i="3"/>
  <c r="AI363" i="3"/>
  <c r="AE363" i="3"/>
  <c r="AD364" i="3"/>
  <c r="AF364" i="3"/>
  <c r="AD365" i="3"/>
  <c r="AI364" i="3"/>
  <c r="AE364" i="3"/>
  <c r="AF365" i="3"/>
  <c r="AE365" i="3"/>
  <c r="AD366" i="3"/>
  <c r="AI365" i="3"/>
  <c r="AF366" i="3"/>
  <c r="AI366" i="3"/>
  <c r="AD367" i="3"/>
  <c r="AE366" i="3"/>
  <c r="AF367" i="3"/>
  <c r="AE367" i="3"/>
  <c r="AI367" i="3"/>
  <c r="AD368" i="3"/>
  <c r="AF368" i="3"/>
  <c r="AI368" i="3"/>
  <c r="AE368" i="3"/>
  <c r="AD369" i="3"/>
  <c r="AF369" i="3"/>
  <c r="AI369" i="3"/>
  <c r="AE369" i="3"/>
  <c r="AD370" i="3"/>
  <c r="AF370" i="3"/>
  <c r="AI370" i="3"/>
  <c r="AD371" i="3"/>
  <c r="AE370" i="3"/>
  <c r="AF371" i="3"/>
  <c r="AE371" i="3"/>
  <c r="AI371" i="3"/>
  <c r="AD372" i="3"/>
  <c r="AF372" i="3"/>
  <c r="AI372" i="3"/>
  <c r="AE372" i="3"/>
  <c r="AD373" i="3"/>
  <c r="AF373" i="3"/>
  <c r="AI373" i="3"/>
  <c r="AE373" i="3"/>
  <c r="AD374" i="3"/>
  <c r="AF374" i="3"/>
  <c r="AI374" i="3"/>
  <c r="AD375" i="3"/>
  <c r="AE374" i="3"/>
  <c r="AF375" i="3"/>
  <c r="AI375" i="3"/>
  <c r="AE375" i="3"/>
  <c r="AD376" i="3"/>
  <c r="AF376" i="3"/>
  <c r="AE376" i="3"/>
  <c r="AI376" i="3"/>
  <c r="AD377" i="3"/>
  <c r="AF377" i="3"/>
  <c r="AI377" i="3"/>
  <c r="AD378" i="3"/>
  <c r="AE377" i="3"/>
  <c r="AF378" i="3"/>
  <c r="AE378" i="3"/>
  <c r="AD379" i="3"/>
  <c r="AI378" i="3"/>
  <c r="AF379" i="3"/>
  <c r="AD380" i="3"/>
  <c r="AI379" i="3"/>
  <c r="AE379" i="3"/>
  <c r="AF380" i="3"/>
  <c r="AD381" i="3"/>
  <c r="AI380" i="3"/>
  <c r="AE380" i="3"/>
  <c r="AF381" i="3"/>
  <c r="AD382" i="3"/>
  <c r="AI381" i="3"/>
  <c r="AE381" i="3"/>
  <c r="AF382" i="3"/>
  <c r="AE382" i="3"/>
  <c r="AD383" i="3"/>
  <c r="AI382" i="3"/>
  <c r="AF383" i="3"/>
  <c r="AD384" i="3"/>
  <c r="AE383" i="3"/>
  <c r="AI383" i="3"/>
  <c r="AF384" i="3"/>
  <c r="AE384" i="3"/>
  <c r="AI384" i="3"/>
  <c r="AD385" i="3"/>
  <c r="AF385" i="3"/>
  <c r="AE385" i="3"/>
  <c r="AI385" i="3"/>
  <c r="AD386" i="3"/>
  <c r="AF386" i="3"/>
  <c r="AE386" i="3"/>
  <c r="AI386" i="3"/>
  <c r="AD387" i="3"/>
  <c r="AF387" i="3"/>
  <c r="AE387" i="3"/>
  <c r="AD388" i="3"/>
  <c r="AI387" i="3"/>
  <c r="AF388" i="3"/>
  <c r="AI388" i="3"/>
  <c r="AE388" i="3"/>
  <c r="AD389" i="3"/>
  <c r="AF389" i="3"/>
  <c r="AE389" i="3"/>
  <c r="AI389" i="3"/>
  <c r="AD390" i="3"/>
  <c r="AF390" i="3"/>
  <c r="AI390" i="3"/>
  <c r="AD391" i="3"/>
  <c r="AE390" i="3"/>
  <c r="AF391" i="3"/>
  <c r="AE391" i="3"/>
  <c r="AD392" i="3"/>
  <c r="AI391" i="3"/>
  <c r="AF392" i="3"/>
  <c r="AD393" i="3"/>
  <c r="AE392" i="3"/>
  <c r="AI392" i="3"/>
  <c r="AF393" i="3"/>
  <c r="AD394" i="3"/>
  <c r="AI393" i="3"/>
  <c r="AE393" i="3"/>
  <c r="AF394" i="3"/>
  <c r="AD395" i="3"/>
  <c r="AE394" i="3"/>
  <c r="AI394" i="3"/>
  <c r="AF395" i="3"/>
  <c r="AE395" i="3"/>
  <c r="AD396" i="3"/>
  <c r="AI395" i="3"/>
  <c r="AF396" i="3"/>
  <c r="AE396" i="3"/>
  <c r="AI396" i="3"/>
  <c r="AD397" i="3"/>
  <c r="AF397" i="3"/>
  <c r="AE397" i="3"/>
  <c r="AD398" i="3"/>
  <c r="AI397" i="3"/>
  <c r="AF398" i="3"/>
  <c r="AD399" i="3"/>
  <c r="AE398" i="3"/>
  <c r="AI398" i="3"/>
  <c r="AF399" i="3"/>
  <c r="AI399" i="3"/>
  <c r="AE399" i="3"/>
  <c r="AD400" i="3"/>
  <c r="AF400" i="3"/>
  <c r="AE400" i="3"/>
  <c r="AI400" i="3"/>
  <c r="AD401" i="3"/>
  <c r="AF401" i="3"/>
  <c r="AD402" i="3"/>
  <c r="AE401" i="3"/>
  <c r="AI401" i="3"/>
  <c r="AF402" i="3"/>
  <c r="AE402" i="3"/>
  <c r="AI402" i="3"/>
  <c r="AD403" i="3"/>
  <c r="AF403" i="3"/>
  <c r="AI403" i="3"/>
  <c r="AD404" i="3"/>
  <c r="AE403" i="3"/>
  <c r="AF404" i="3"/>
  <c r="AE404" i="3"/>
  <c r="AD405" i="3"/>
  <c r="AI404" i="3"/>
  <c r="AF405" i="3"/>
  <c r="AI405" i="3"/>
  <c r="AD406" i="3"/>
  <c r="AE405" i="3"/>
  <c r="AF406" i="3"/>
  <c r="AD407" i="3"/>
  <c r="AE406" i="3"/>
  <c r="AI406" i="3"/>
  <c r="AF407" i="3"/>
  <c r="AD408" i="3"/>
  <c r="AI407" i="3"/>
  <c r="AE407" i="3"/>
  <c r="AF408" i="3"/>
  <c r="AD409" i="3"/>
  <c r="AI408" i="3"/>
  <c r="AE408" i="3"/>
  <c r="AF409" i="3"/>
  <c r="AI409" i="3"/>
  <c r="AE409" i="3"/>
  <c r="AD410" i="3"/>
  <c r="AF410" i="3"/>
  <c r="AI410" i="3"/>
  <c r="AE410" i="3"/>
  <c r="AD411" i="3"/>
  <c r="AF411" i="3"/>
  <c r="AD412" i="3"/>
  <c r="AE411" i="3"/>
  <c r="AI411" i="3"/>
  <c r="AF412" i="3"/>
  <c r="AD413" i="3"/>
  <c r="AE412" i="3"/>
  <c r="AI412" i="3"/>
  <c r="AF413" i="3"/>
  <c r="AD414" i="3"/>
  <c r="AI413" i="3"/>
  <c r="AE413" i="3"/>
  <c r="AF414" i="3"/>
  <c r="AE414" i="3"/>
  <c r="AI414" i="3"/>
  <c r="AD415" i="3"/>
  <c r="AF415" i="3"/>
  <c r="AE415" i="3"/>
  <c r="AD416" i="3"/>
  <c r="AI415" i="3"/>
  <c r="AF416" i="3"/>
  <c r="AE416" i="3"/>
  <c r="AD417" i="3"/>
  <c r="AI416" i="3"/>
  <c r="AF417" i="3"/>
  <c r="AE417" i="3"/>
  <c r="AI417" i="3"/>
  <c r="AD418" i="3"/>
  <c r="AF418" i="3"/>
  <c r="AI418" i="3"/>
  <c r="AE418" i="3"/>
  <c r="AD419" i="3"/>
  <c r="AF419" i="3"/>
  <c r="AE419" i="3"/>
  <c r="AD420" i="3"/>
  <c r="AI419" i="3"/>
  <c r="AF420" i="3"/>
  <c r="AD421" i="3"/>
  <c r="AI420" i="3"/>
  <c r="AE420" i="3"/>
  <c r="AF421" i="3"/>
  <c r="AI421" i="3"/>
  <c r="AE421" i="3"/>
  <c r="AD422" i="3"/>
  <c r="AF422" i="3"/>
  <c r="AE422" i="3"/>
  <c r="AI422" i="3"/>
  <c r="AD423" i="3"/>
  <c r="AF423" i="3"/>
  <c r="AD424" i="3"/>
  <c r="AI423" i="3"/>
  <c r="AE423" i="3"/>
  <c r="AF424" i="3"/>
  <c r="AI424" i="3"/>
  <c r="AD425" i="3"/>
  <c r="AE424" i="3"/>
  <c r="AF425" i="3"/>
  <c r="AI425" i="3"/>
  <c r="AE425" i="3"/>
  <c r="AD426" i="3"/>
  <c r="AF426" i="3"/>
  <c r="AD427" i="3"/>
  <c r="AI426" i="3"/>
  <c r="AE426" i="3"/>
  <c r="AF427" i="3"/>
  <c r="AE427" i="3"/>
  <c r="AD428" i="3"/>
  <c r="AI427" i="3"/>
  <c r="AF428" i="3"/>
  <c r="AD429" i="3"/>
  <c r="AE428" i="3"/>
  <c r="AI428" i="3"/>
  <c r="AF429" i="3"/>
  <c r="AD430" i="3"/>
  <c r="AI429" i="3"/>
  <c r="AE429" i="3"/>
  <c r="AF430" i="3"/>
  <c r="AE430" i="3"/>
  <c r="AI430" i="3"/>
  <c r="AD431" i="3"/>
  <c r="AF431" i="3"/>
  <c r="AD432" i="3"/>
  <c r="AE431" i="3"/>
  <c r="AI431" i="3"/>
  <c r="AF432" i="3"/>
  <c r="AI432" i="3"/>
  <c r="AE432" i="3"/>
  <c r="AD433" i="3"/>
  <c r="AF433" i="3"/>
  <c r="AI433" i="3"/>
  <c r="AD434" i="3"/>
  <c r="AE433" i="3"/>
  <c r="AF434" i="3"/>
  <c r="AE434" i="3"/>
  <c r="AI434" i="3"/>
  <c r="AD435" i="3"/>
  <c r="AF435" i="3"/>
  <c r="AD436" i="3"/>
  <c r="AI435" i="3"/>
  <c r="AE435" i="3"/>
  <c r="AF436" i="3"/>
  <c r="AE436" i="3"/>
  <c r="AD437" i="3"/>
  <c r="AI436" i="3"/>
  <c r="AF437" i="3"/>
  <c r="AD438" i="3"/>
  <c r="AI437" i="3"/>
  <c r="AE437" i="3"/>
  <c r="AF438" i="3"/>
  <c r="AI438" i="3"/>
  <c r="AE438" i="3"/>
  <c r="AD439" i="3"/>
  <c r="AF439" i="3"/>
  <c r="AI439" i="3"/>
  <c r="AE439" i="3"/>
  <c r="AD440" i="3"/>
  <c r="AF440" i="3"/>
  <c r="AE440" i="3"/>
  <c r="AI440" i="3"/>
  <c r="AD441" i="3"/>
  <c r="AF441" i="3"/>
  <c r="AD442" i="3"/>
  <c r="AE441" i="3"/>
  <c r="AI441" i="3"/>
  <c r="AF442" i="3"/>
  <c r="AI442" i="3"/>
  <c r="AE442" i="3"/>
  <c r="AD443" i="3"/>
  <c r="AF443" i="3"/>
  <c r="AE443" i="3"/>
  <c r="AD444" i="3"/>
  <c r="AI443" i="3"/>
  <c r="AF444" i="3"/>
  <c r="AI444" i="3"/>
  <c r="AD445" i="3"/>
  <c r="AE444" i="3"/>
  <c r="AF445" i="3"/>
  <c r="AD446" i="3"/>
  <c r="AE445" i="3"/>
  <c r="AI445" i="3"/>
  <c r="AF446" i="3"/>
  <c r="AE446" i="3"/>
  <c r="AD447" i="3"/>
  <c r="AI446" i="3"/>
  <c r="AF447" i="3"/>
  <c r="AD448" i="3"/>
  <c r="AE447" i="3"/>
  <c r="AI447" i="3"/>
  <c r="AF448" i="3"/>
  <c r="AD449" i="3"/>
  <c r="AE448" i="3"/>
  <c r="AI448" i="3"/>
  <c r="AF449" i="3"/>
  <c r="AI449" i="3"/>
  <c r="AE449" i="3"/>
  <c r="AD450" i="3"/>
  <c r="AF450" i="3"/>
  <c r="AD451" i="3"/>
  <c r="AE450" i="3"/>
  <c r="AI450" i="3"/>
  <c r="AF451" i="3"/>
  <c r="AI451" i="3"/>
  <c r="AE451" i="3"/>
  <c r="AD452" i="3"/>
  <c r="AF452" i="3"/>
  <c r="AD453" i="3"/>
  <c r="AI452" i="3"/>
  <c r="AE452" i="3"/>
  <c r="AF453" i="3"/>
  <c r="AE453" i="3"/>
  <c r="AI453" i="3"/>
  <c r="AD454" i="3"/>
  <c r="AF454" i="3"/>
  <c r="AD455" i="3"/>
  <c r="AI454" i="3"/>
  <c r="AE454" i="3"/>
  <c r="AF455" i="3"/>
  <c r="AD456" i="3"/>
  <c r="AE455" i="3"/>
  <c r="AI455" i="3"/>
  <c r="AF456" i="3"/>
  <c r="AE456" i="3"/>
  <c r="AD457" i="3"/>
  <c r="AI456" i="3"/>
  <c r="AF457" i="3"/>
  <c r="AI457" i="3"/>
  <c r="AE457" i="3"/>
  <c r="AD458" i="3"/>
  <c r="AF458" i="3"/>
  <c r="AE458" i="3"/>
  <c r="AD459" i="3"/>
  <c r="AI458" i="3"/>
  <c r="AF459" i="3"/>
  <c r="AD460" i="3"/>
  <c r="AI459" i="3"/>
  <c r="AE459" i="3"/>
  <c r="AF460" i="3"/>
  <c r="AI460" i="3"/>
  <c r="AD461" i="3"/>
  <c r="AE460" i="3"/>
  <c r="AF461" i="3"/>
  <c r="AE461" i="3"/>
  <c r="AD462" i="3"/>
  <c r="AI461" i="3"/>
  <c r="AF462" i="3"/>
  <c r="AI462" i="3"/>
  <c r="AE462" i="3"/>
  <c r="AD463" i="3"/>
  <c r="AF463" i="3"/>
  <c r="AD464" i="3"/>
  <c r="AI463" i="3"/>
  <c r="AE463" i="3"/>
  <c r="AF464" i="3"/>
  <c r="AE464" i="3"/>
  <c r="AD465" i="3"/>
  <c r="AI464" i="3"/>
  <c r="AF465" i="3"/>
  <c r="AI465" i="3"/>
  <c r="AE465" i="3"/>
  <c r="AD466" i="3"/>
  <c r="AF466" i="3"/>
  <c r="AD467" i="3"/>
  <c r="AI466" i="3"/>
  <c r="AE466" i="3"/>
  <c r="AF467" i="3"/>
  <c r="AD468" i="3"/>
  <c r="AI467" i="3"/>
  <c r="AE467" i="3"/>
  <c r="AF468" i="3"/>
  <c r="AE468" i="3"/>
  <c r="AI468" i="3"/>
  <c r="AD469" i="3"/>
  <c r="AF469" i="3"/>
  <c r="AI469" i="3"/>
  <c r="AD470" i="3"/>
  <c r="AE469" i="3"/>
  <c r="AF470" i="3"/>
  <c r="AD471" i="3"/>
  <c r="AE470" i="3"/>
  <c r="AI470" i="3"/>
  <c r="AF471" i="3"/>
  <c r="AE471" i="3"/>
  <c r="AI471" i="3"/>
  <c r="AD472" i="3"/>
  <c r="AF472" i="3"/>
  <c r="AE472" i="3"/>
  <c r="AD473" i="3"/>
  <c r="AI472" i="3"/>
  <c r="AF473" i="3"/>
  <c r="AI473" i="3"/>
  <c r="AD474" i="3"/>
  <c r="AE473" i="3"/>
  <c r="AF474" i="3"/>
  <c r="AE474" i="3"/>
  <c r="AI474" i="3"/>
  <c r="AD475" i="3"/>
  <c r="AF475" i="3"/>
  <c r="AD476" i="3"/>
  <c r="AI475" i="3"/>
  <c r="AE475" i="3"/>
  <c r="AF476" i="3"/>
  <c r="AD477" i="3"/>
  <c r="AE476" i="3"/>
  <c r="AI476" i="3"/>
  <c r="AF477" i="3"/>
  <c r="AI477" i="3"/>
  <c r="AE477" i="3"/>
  <c r="AD478" i="3"/>
  <c r="AF478" i="3"/>
  <c r="AI478" i="3"/>
  <c r="AE478" i="3"/>
  <c r="AD479" i="3"/>
  <c r="AF479" i="3"/>
  <c r="AD480" i="3"/>
  <c r="AI479" i="3"/>
  <c r="AE479" i="3"/>
  <c r="AF480" i="3"/>
  <c r="AD481" i="3"/>
  <c r="AI480" i="3"/>
  <c r="AE480" i="3"/>
  <c r="AF481" i="3"/>
  <c r="AI481" i="3"/>
  <c r="AD482" i="3"/>
  <c r="AE481" i="3"/>
  <c r="AF482" i="3"/>
  <c r="AE482" i="3"/>
  <c r="AD483" i="3"/>
  <c r="AI482" i="3"/>
  <c r="AF483" i="3"/>
  <c r="AE483" i="3"/>
  <c r="AD484" i="3"/>
  <c r="AI483" i="3"/>
  <c r="AF484" i="3"/>
  <c r="AE484" i="3"/>
  <c r="AD485" i="3"/>
  <c r="AI484" i="3"/>
  <c r="AF485" i="3"/>
  <c r="AE485" i="3"/>
  <c r="AI485" i="3"/>
  <c r="AD486" i="3"/>
  <c r="AF486" i="3"/>
  <c r="AD487" i="3"/>
  <c r="AE486" i="3"/>
  <c r="AI486" i="3"/>
  <c r="AF487" i="3"/>
  <c r="AD488" i="3"/>
  <c r="AI487" i="3"/>
  <c r="AE487" i="3"/>
  <c r="AF488" i="3"/>
  <c r="AD489" i="3"/>
  <c r="AI488" i="3"/>
  <c r="AE488" i="3"/>
  <c r="AF489" i="3"/>
  <c r="AI489" i="3"/>
  <c r="AD490" i="3"/>
  <c r="AE489" i="3"/>
  <c r="AF490" i="3"/>
  <c r="AE490" i="3"/>
  <c r="AD491" i="3"/>
  <c r="AI490" i="3"/>
  <c r="AF491" i="3"/>
  <c r="AD492" i="3"/>
  <c r="AE491" i="3"/>
  <c r="AI491" i="3"/>
  <c r="AF492" i="3"/>
  <c r="AD493" i="3"/>
  <c r="AI492" i="3"/>
  <c r="AE492" i="3"/>
  <c r="AF493" i="3"/>
  <c r="AD494" i="3"/>
  <c r="AE493" i="3"/>
  <c r="AI493" i="3"/>
  <c r="AF494" i="3"/>
  <c r="AI494" i="3"/>
  <c r="AE494" i="3"/>
  <c r="AD495" i="3"/>
  <c r="AF495" i="3"/>
  <c r="AI495" i="3"/>
  <c r="AE495" i="3"/>
  <c r="AD496" i="3"/>
  <c r="AF496" i="3"/>
  <c r="AI496" i="3"/>
  <c r="AD497" i="3"/>
  <c r="AE496" i="3"/>
  <c r="AF497" i="3"/>
  <c r="AI497" i="3"/>
  <c r="AD498" i="3"/>
  <c r="AE497" i="3"/>
  <c r="AF498" i="3"/>
  <c r="AE498" i="3"/>
  <c r="AD499" i="3"/>
  <c r="AI498" i="3"/>
  <c r="AF499" i="3"/>
  <c r="AI499" i="3"/>
  <c r="AE499" i="3"/>
  <c r="AD500" i="3"/>
  <c r="AF500" i="3"/>
  <c r="AE500" i="3"/>
  <c r="AD501" i="3"/>
  <c r="AI500" i="3"/>
  <c r="AF501" i="3"/>
  <c r="AI501" i="3"/>
  <c r="AD502" i="3"/>
  <c r="AE501" i="3"/>
  <c r="AF502" i="3"/>
  <c r="AD503" i="3"/>
  <c r="AE502" i="3"/>
  <c r="AI502" i="3"/>
  <c r="AF503" i="3"/>
  <c r="AI503" i="3"/>
  <c r="AE503" i="3"/>
  <c r="AD504" i="3"/>
  <c r="AF504" i="3"/>
  <c r="AE504" i="3"/>
  <c r="AD505" i="3"/>
  <c r="AI504" i="3"/>
  <c r="AF505" i="3"/>
  <c r="AI505" i="3"/>
  <c r="AE505" i="3"/>
  <c r="AD506" i="3"/>
  <c r="AF506" i="3"/>
  <c r="AD507" i="3"/>
  <c r="AE506" i="3"/>
  <c r="AI506" i="3"/>
  <c r="AF507" i="3"/>
  <c r="AD508" i="3"/>
  <c r="AI507" i="3"/>
  <c r="AE507" i="3"/>
  <c r="AF508" i="3"/>
  <c r="AE508" i="3"/>
  <c r="AD509" i="3"/>
  <c r="AI508" i="3"/>
  <c r="AF509" i="3"/>
  <c r="AD510" i="3"/>
  <c r="AE509" i="3"/>
  <c r="AI509" i="3"/>
  <c r="AF510" i="3"/>
  <c r="AI510" i="3"/>
  <c r="AE510" i="3"/>
  <c r="AD511" i="3"/>
  <c r="AF511" i="3"/>
  <c r="AI511" i="3"/>
  <c r="AE511" i="3"/>
  <c r="AD512" i="3"/>
  <c r="AF512" i="3"/>
  <c r="AD513" i="3"/>
  <c r="AI512" i="3"/>
  <c r="AE512" i="3"/>
  <c r="AF513" i="3"/>
  <c r="AD514" i="3"/>
  <c r="AE513" i="3"/>
  <c r="AI513" i="3"/>
  <c r="AF514" i="3"/>
  <c r="AD515" i="3"/>
  <c r="AE514" i="3"/>
  <c r="AI514" i="3"/>
  <c r="AF515" i="3"/>
  <c r="AE515" i="3"/>
  <c r="AD516" i="3"/>
  <c r="AI515" i="3"/>
  <c r="AF516" i="3"/>
  <c r="AE516" i="3"/>
  <c r="AI516" i="3"/>
  <c r="AD517" i="3"/>
  <c r="AF517" i="3"/>
  <c r="AE517" i="3"/>
  <c r="AI517" i="3"/>
  <c r="AD518" i="3"/>
  <c r="AF518" i="3"/>
  <c r="AE518" i="3"/>
  <c r="AI518" i="3"/>
  <c r="AD519" i="3"/>
  <c r="AF519" i="3"/>
  <c r="AE519" i="3"/>
  <c r="AI519" i="3"/>
  <c r="AD520" i="3"/>
  <c r="AF520" i="3"/>
  <c r="AD521" i="3"/>
  <c r="AE520" i="3"/>
  <c r="AI520" i="3"/>
  <c r="AF521" i="3"/>
  <c r="AD522" i="3"/>
  <c r="AI521" i="3"/>
  <c r="AE521" i="3"/>
  <c r="AF522" i="3"/>
  <c r="AD523" i="3"/>
  <c r="AE522" i="3"/>
  <c r="AI522" i="3"/>
  <c r="AF523" i="3"/>
  <c r="AD524" i="3"/>
  <c r="AI523" i="3"/>
  <c r="AE523" i="3"/>
  <c r="AF524" i="3"/>
  <c r="AI524" i="3"/>
  <c r="AE524" i="3"/>
  <c r="AD525" i="3"/>
  <c r="AF525" i="3"/>
  <c r="AD526" i="3"/>
  <c r="AI525" i="3"/>
  <c r="AE525" i="3"/>
  <c r="AF526" i="3"/>
  <c r="AD527" i="3"/>
  <c r="AE526" i="3"/>
  <c r="AI526" i="3"/>
  <c r="AF527" i="3"/>
  <c r="AI527" i="3"/>
  <c r="AD528" i="3"/>
  <c r="AE527" i="3"/>
  <c r="AF528" i="3"/>
  <c r="AI528" i="3"/>
  <c r="AE528" i="3"/>
  <c r="AD529" i="3"/>
  <c r="AF529" i="3"/>
  <c r="AD530" i="3"/>
  <c r="AE529" i="3"/>
  <c r="AI529" i="3"/>
  <c r="AF530" i="3"/>
  <c r="AI530" i="3"/>
  <c r="AE530" i="3"/>
  <c r="AD531" i="3"/>
  <c r="AF531" i="3"/>
  <c r="AD532" i="3"/>
  <c r="AE531" i="3"/>
  <c r="AI531" i="3"/>
  <c r="AF532" i="3"/>
  <c r="AE532" i="3"/>
  <c r="AD533" i="3"/>
  <c r="AI532" i="3"/>
  <c r="AF533" i="3"/>
  <c r="AE533" i="3"/>
  <c r="AI533" i="3"/>
  <c r="AD534" i="3"/>
  <c r="AF534" i="3"/>
  <c r="AE534" i="3"/>
  <c r="AD535" i="3"/>
  <c r="AI534" i="3"/>
  <c r="AF535" i="3"/>
  <c r="AE535" i="3"/>
  <c r="AD536" i="3"/>
  <c r="AI535" i="3"/>
  <c r="AF536" i="3"/>
  <c r="AE536" i="3"/>
  <c r="AI536" i="3"/>
  <c r="AD537" i="3"/>
  <c r="AF537" i="3"/>
  <c r="AE537" i="3"/>
  <c r="AI537" i="3"/>
  <c r="AD538" i="3"/>
  <c r="AF538" i="3"/>
  <c r="AI538" i="3"/>
  <c r="AD539" i="3"/>
  <c r="AE538" i="3"/>
  <c r="AF539" i="3"/>
  <c r="AD540" i="3"/>
  <c r="AE539" i="3"/>
  <c r="AI539" i="3"/>
  <c r="AF540" i="3"/>
  <c r="AI540" i="3"/>
  <c r="AD541" i="3"/>
  <c r="AE540" i="3"/>
  <c r="AF541" i="3"/>
  <c r="AE541" i="3"/>
  <c r="AD542" i="3"/>
  <c r="AI541" i="3"/>
  <c r="AF542" i="3"/>
  <c r="AE542" i="3"/>
  <c r="AD543" i="3"/>
  <c r="AI542" i="3"/>
  <c r="AF543" i="3"/>
  <c r="AI543" i="3"/>
  <c r="AE543" i="3"/>
  <c r="AD544" i="3"/>
  <c r="AF544" i="3"/>
  <c r="AE544" i="3"/>
  <c r="AI544" i="3"/>
  <c r="AD545" i="3"/>
  <c r="AF545" i="3"/>
  <c r="AD546" i="3"/>
  <c r="AE545" i="3"/>
  <c r="AI545" i="3"/>
  <c r="AF546" i="3"/>
  <c r="AI546" i="3"/>
  <c r="AD547" i="3"/>
  <c r="AE546" i="3"/>
  <c r="AF547" i="3"/>
  <c r="AI547" i="3"/>
  <c r="AD548" i="3"/>
  <c r="AE547" i="3"/>
  <c r="AF548" i="3"/>
  <c r="AD549" i="3"/>
  <c r="AI548" i="3"/>
  <c r="AE548" i="3"/>
  <c r="AF549" i="3"/>
  <c r="AI549" i="3"/>
  <c r="AE549" i="3"/>
  <c r="AD550" i="3"/>
  <c r="AF550" i="3"/>
  <c r="AD551" i="3"/>
  <c r="AI550" i="3"/>
  <c r="AE550" i="3"/>
  <c r="AF551" i="3"/>
  <c r="AE551" i="3"/>
  <c r="AI551" i="3"/>
  <c r="AD552" i="3"/>
  <c r="AF552" i="3"/>
  <c r="AD553" i="3"/>
  <c r="AI552" i="3"/>
  <c r="AE552" i="3"/>
  <c r="AF553" i="3"/>
  <c r="AD554" i="3"/>
  <c r="AI553" i="3"/>
  <c r="AE553" i="3"/>
  <c r="AF554" i="3"/>
  <c r="AD555" i="3"/>
  <c r="AI554" i="3"/>
  <c r="AE554" i="3"/>
  <c r="AF555" i="3"/>
  <c r="AE555" i="3"/>
  <c r="AI555" i="3"/>
  <c r="AD556" i="3"/>
  <c r="AF556" i="3"/>
  <c r="AD557" i="3"/>
  <c r="AE556" i="3"/>
  <c r="AI556" i="3"/>
  <c r="AF557" i="3"/>
  <c r="AE557" i="3"/>
  <c r="AI557" i="3"/>
  <c r="AD558" i="3"/>
  <c r="AF558" i="3"/>
  <c r="AI558" i="3"/>
  <c r="AE558" i="3"/>
  <c r="AD559" i="3"/>
  <c r="AF559" i="3"/>
  <c r="AI559" i="3"/>
  <c r="AD560" i="3"/>
  <c r="AE559" i="3"/>
  <c r="AF560" i="3"/>
  <c r="AE560" i="3"/>
  <c r="AD561" i="3"/>
  <c r="AI560" i="3"/>
  <c r="AF561" i="3"/>
  <c r="AD562" i="3"/>
  <c r="AE561" i="3"/>
  <c r="AI561" i="3"/>
  <c r="AF562" i="3"/>
  <c r="AD563" i="3"/>
  <c r="AE562" i="3"/>
  <c r="AI562" i="3"/>
  <c r="AF563" i="3"/>
  <c r="AD564" i="3"/>
  <c r="AI563" i="3"/>
  <c r="AE563" i="3"/>
  <c r="AF564" i="3"/>
  <c r="AE564" i="3"/>
  <c r="AI564" i="3"/>
  <c r="AD565" i="3"/>
  <c r="AF565" i="3"/>
  <c r="AE565" i="3"/>
  <c r="AD566" i="3"/>
  <c r="AI565" i="3"/>
  <c r="AF566" i="3"/>
  <c r="AE566" i="3"/>
  <c r="AI566" i="3"/>
  <c r="AD567" i="3"/>
  <c r="AF567" i="3"/>
  <c r="AE567" i="3"/>
  <c r="AD568" i="3"/>
  <c r="AI567" i="3"/>
  <c r="AF568" i="3"/>
  <c r="AE568" i="3"/>
  <c r="AI568" i="3"/>
  <c r="AD569" i="3"/>
  <c r="AF569" i="3"/>
  <c r="AD570" i="3"/>
  <c r="AE569" i="3"/>
  <c r="AI569" i="3"/>
  <c r="AF570" i="3"/>
  <c r="AI570" i="3"/>
  <c r="AE570" i="3"/>
  <c r="AD571" i="3"/>
  <c r="AF571" i="3"/>
  <c r="AD572" i="3"/>
  <c r="AE571" i="3"/>
  <c r="AI571" i="3"/>
  <c r="AF572" i="3"/>
  <c r="AD573" i="3"/>
  <c r="AI572" i="3"/>
  <c r="AE572" i="3"/>
  <c r="AF573" i="3"/>
  <c r="AE573" i="3"/>
  <c r="AI573" i="3"/>
  <c r="AD574" i="3"/>
  <c r="AF574" i="3"/>
  <c r="AI574" i="3"/>
  <c r="AE574" i="3"/>
  <c r="AD575" i="3"/>
  <c r="AF575" i="3"/>
  <c r="AI575" i="3"/>
  <c r="AD576" i="3"/>
  <c r="AE575" i="3"/>
  <c r="AF576" i="3"/>
  <c r="AI576" i="3"/>
  <c r="AD577" i="3"/>
  <c r="AE576" i="3"/>
  <c r="AF577" i="3"/>
  <c r="AD578" i="3"/>
  <c r="AE577" i="3"/>
  <c r="AI577" i="3"/>
  <c r="AF578" i="3"/>
  <c r="AE578" i="3"/>
  <c r="AI578" i="3"/>
  <c r="AD579" i="3"/>
  <c r="AF579" i="3"/>
  <c r="AI579" i="3"/>
  <c r="AE579" i="3"/>
  <c r="AD580" i="3"/>
  <c r="AF580" i="3"/>
  <c r="AD581" i="3"/>
  <c r="AI580" i="3"/>
  <c r="AE580" i="3"/>
  <c r="AF581" i="3"/>
  <c r="AD582" i="3"/>
  <c r="AI581" i="3"/>
  <c r="AE581" i="3"/>
  <c r="AF582" i="3"/>
  <c r="AD583" i="3"/>
  <c r="AI582" i="3"/>
  <c r="AE582" i="3"/>
  <c r="AF583" i="3"/>
  <c r="AD584" i="3"/>
  <c r="AE583" i="3"/>
  <c r="AI583" i="3"/>
  <c r="AF584" i="3"/>
  <c r="AE584" i="3"/>
  <c r="AI584" i="3"/>
  <c r="AD585" i="3"/>
  <c r="AF585" i="3"/>
  <c r="AE585" i="3"/>
  <c r="AI585" i="3"/>
  <c r="AD586" i="3"/>
  <c r="AF586" i="3"/>
  <c r="AD587" i="3"/>
  <c r="AE586" i="3"/>
  <c r="AI586" i="3"/>
  <c r="AF587" i="3"/>
  <c r="AD588" i="3"/>
  <c r="AI587" i="3"/>
  <c r="AE587" i="3"/>
  <c r="AF588" i="3"/>
  <c r="AE588" i="3"/>
  <c r="AD589" i="3"/>
  <c r="AI588" i="3"/>
  <c r="AF589" i="3"/>
  <c r="AI589" i="3"/>
  <c r="AE589" i="3"/>
  <c r="AD590" i="3"/>
  <c r="AF590" i="3"/>
  <c r="AD591" i="3"/>
  <c r="AI590" i="3"/>
  <c r="AE590" i="3"/>
  <c r="AF591" i="3"/>
  <c r="AI591" i="3"/>
  <c r="AE591" i="3"/>
  <c r="AD592" i="3"/>
  <c r="AF592" i="3"/>
  <c r="AI592" i="3"/>
  <c r="AE592" i="3"/>
  <c r="AD593" i="3"/>
  <c r="AF593" i="3"/>
  <c r="AD594" i="3"/>
  <c r="AE593" i="3"/>
  <c r="AI593" i="3"/>
  <c r="AF594" i="3"/>
  <c r="AI594" i="3"/>
  <c r="AD595" i="3"/>
  <c r="AE594" i="3"/>
  <c r="AF595" i="3"/>
  <c r="AD596" i="3"/>
  <c r="AE595" i="3"/>
  <c r="AI595" i="3"/>
  <c r="AF596" i="3"/>
  <c r="AE596" i="3"/>
  <c r="AD597" i="3"/>
  <c r="AI596" i="3"/>
  <c r="AF597" i="3"/>
  <c r="AD598" i="3"/>
  <c r="AI597" i="3"/>
  <c r="AE597" i="3"/>
  <c r="AF598" i="3"/>
  <c r="AI598" i="3"/>
  <c r="AD599" i="3"/>
  <c r="AE598" i="3"/>
  <c r="AF599" i="3"/>
  <c r="AE599" i="3"/>
  <c r="AI599" i="3"/>
  <c r="AD600" i="3"/>
  <c r="AF600" i="3"/>
  <c r="AD601" i="3"/>
  <c r="AE600" i="3"/>
  <c r="AI600" i="3"/>
  <c r="AF601" i="3"/>
  <c r="AI601" i="3"/>
  <c r="AD602" i="3"/>
  <c r="AE601" i="3"/>
  <c r="AF602" i="3"/>
  <c r="AD603" i="3"/>
  <c r="AE602" i="3"/>
  <c r="AI602" i="3"/>
  <c r="AF603" i="3"/>
  <c r="AD604" i="3"/>
  <c r="AI603" i="3"/>
  <c r="AE603" i="3"/>
  <c r="AF604" i="3"/>
  <c r="AE604" i="3"/>
  <c r="AD605" i="3"/>
  <c r="AI604" i="3"/>
  <c r="AF605" i="3"/>
  <c r="AD606" i="3"/>
  <c r="AI605" i="3"/>
  <c r="AE605" i="3"/>
  <c r="AF606" i="3"/>
  <c r="AI606" i="3"/>
  <c r="AE606" i="3"/>
  <c r="AD607" i="3"/>
  <c r="AF607" i="3"/>
  <c r="AI607" i="3"/>
  <c r="AE607" i="3"/>
  <c r="AD608" i="3"/>
  <c r="AF608" i="3"/>
  <c r="AI608" i="3"/>
  <c r="AE608" i="3"/>
  <c r="AD609" i="3"/>
  <c r="AF609" i="3"/>
  <c r="AI609" i="3"/>
  <c r="AD610" i="3"/>
  <c r="AE609" i="3"/>
  <c r="AF610" i="3"/>
  <c r="AD611" i="3"/>
  <c r="AI610" i="3"/>
  <c r="AE610" i="3"/>
  <c r="AF611" i="3"/>
  <c r="AE611" i="3"/>
  <c r="AI611" i="3"/>
  <c r="AD612" i="3"/>
  <c r="AF612" i="3"/>
  <c r="AD613" i="3"/>
  <c r="AE612" i="3"/>
  <c r="AI612" i="3"/>
  <c r="AF613" i="3"/>
  <c r="AE613" i="3"/>
  <c r="AD614" i="3"/>
  <c r="AI613" i="3"/>
  <c r="AF614" i="3"/>
  <c r="AD615" i="3"/>
  <c r="AI614" i="3"/>
  <c r="AE614" i="3"/>
  <c r="AF615" i="3"/>
  <c r="AD616" i="3"/>
  <c r="AI615" i="3"/>
  <c r="AE615" i="3"/>
  <c r="AF616" i="3"/>
  <c r="AI616" i="3"/>
  <c r="AD617" i="3"/>
  <c r="AE616" i="3"/>
  <c r="AF617" i="3"/>
  <c r="AD618" i="3"/>
  <c r="AE617" i="3"/>
  <c r="AI617" i="3"/>
  <c r="AF618" i="3"/>
  <c r="AI618" i="3"/>
  <c r="AE618" i="3"/>
  <c r="AD619" i="3"/>
  <c r="AF619" i="3"/>
  <c r="AI619" i="3"/>
  <c r="AD620" i="3"/>
  <c r="AE619" i="3"/>
  <c r="AF620" i="3"/>
  <c r="AE620" i="3"/>
  <c r="AI620" i="3"/>
  <c r="AD621" i="3"/>
  <c r="AF621" i="3"/>
  <c r="AE621" i="3"/>
  <c r="AI621" i="3"/>
  <c r="AD622" i="3"/>
  <c r="AF622" i="3"/>
  <c r="AD623" i="3"/>
  <c r="AI622" i="3"/>
  <c r="AE622" i="3"/>
  <c r="AF623" i="3"/>
  <c r="AI623" i="3"/>
  <c r="AD624" i="3"/>
  <c r="AE623" i="3"/>
  <c r="AF624" i="3"/>
  <c r="AE624" i="3"/>
  <c r="AI624" i="3"/>
  <c r="AD625" i="3"/>
  <c r="AF625" i="3"/>
  <c r="AI625" i="3"/>
  <c r="AD626" i="3"/>
  <c r="AE625" i="3"/>
  <c r="AF626" i="3"/>
  <c r="AE626" i="3"/>
  <c r="AD627" i="3"/>
  <c r="AI626" i="3"/>
  <c r="AF627" i="3"/>
  <c r="AD628" i="3"/>
  <c r="AE627" i="3"/>
  <c r="AI627" i="3"/>
  <c r="AF628" i="3"/>
  <c r="AI628" i="3"/>
  <c r="AD629" i="3"/>
  <c r="AE628" i="3"/>
  <c r="AF629" i="3"/>
  <c r="AE629" i="3"/>
  <c r="AI629" i="3"/>
  <c r="AD630" i="3"/>
  <c r="AF630" i="3"/>
  <c r="AE630" i="3"/>
  <c r="AI630" i="3"/>
  <c r="AD631" i="3"/>
  <c r="AF631" i="3"/>
  <c r="AI631" i="3"/>
  <c r="AD632" i="3"/>
  <c r="AE631" i="3"/>
  <c r="AF632" i="3"/>
  <c r="AD633" i="3"/>
  <c r="AE632" i="3"/>
  <c r="AI632" i="3"/>
  <c r="AF633" i="3"/>
  <c r="AD634" i="3"/>
  <c r="AI633" i="3"/>
  <c r="AE633" i="3"/>
  <c r="AF634" i="3"/>
  <c r="AE634" i="3"/>
  <c r="AD635" i="3"/>
  <c r="AI634" i="3"/>
  <c r="AF635" i="3"/>
  <c r="AI635" i="3"/>
  <c r="AD636" i="3"/>
  <c r="AE635" i="3"/>
  <c r="AF636" i="3"/>
  <c r="AI636" i="3"/>
  <c r="AD637" i="3"/>
  <c r="AE636" i="3"/>
  <c r="AF637" i="3"/>
  <c r="AD638" i="3"/>
  <c r="AI637" i="3"/>
  <c r="AE637" i="3"/>
  <c r="AF638" i="3"/>
  <c r="AI638" i="3"/>
  <c r="AE638" i="3"/>
  <c r="AD639" i="3"/>
  <c r="AF639" i="3"/>
  <c r="AI639" i="3"/>
  <c r="AE639" i="3"/>
  <c r="AD640" i="3"/>
  <c r="AF640" i="3"/>
  <c r="AI640" i="3"/>
  <c r="AE640" i="3"/>
  <c r="AD641" i="3"/>
  <c r="AF641" i="3"/>
  <c r="AD642" i="3"/>
  <c r="AI641" i="3"/>
  <c r="AE641" i="3"/>
  <c r="AF642" i="3"/>
  <c r="AD643" i="3"/>
  <c r="AI642" i="3"/>
  <c r="AE642" i="3"/>
  <c r="AF643" i="3"/>
  <c r="AE643" i="3"/>
  <c r="AD644" i="3"/>
  <c r="AI643" i="3"/>
  <c r="AF644" i="3"/>
  <c r="AE644" i="3"/>
  <c r="AI644" i="3"/>
  <c r="AD645" i="3"/>
  <c r="AF645" i="3"/>
  <c r="AD646" i="3"/>
  <c r="AE645" i="3"/>
  <c r="AI645" i="3"/>
  <c r="AF646" i="3"/>
  <c r="AE646" i="3"/>
  <c r="AI646" i="3"/>
  <c r="AD647" i="3"/>
  <c r="AF647" i="3"/>
  <c r="AE647" i="3"/>
  <c r="AI647" i="3"/>
  <c r="AD648" i="3"/>
  <c r="AF648" i="3"/>
  <c r="AE648" i="3"/>
  <c r="AI648" i="3"/>
  <c r="AD649" i="3"/>
  <c r="AF649" i="3"/>
  <c r="AD650" i="3"/>
  <c r="AI649" i="3"/>
  <c r="AE649" i="3"/>
  <c r="AF650" i="3"/>
  <c r="AE650" i="3"/>
  <c r="AD651" i="3"/>
  <c r="AI650" i="3"/>
  <c r="AF651" i="3"/>
  <c r="AE651" i="3"/>
  <c r="AI651" i="3"/>
  <c r="AD652" i="3"/>
  <c r="AF652" i="3"/>
  <c r="AD653" i="3"/>
  <c r="AE652" i="3"/>
  <c r="AI652" i="3"/>
  <c r="AF653" i="3"/>
  <c r="AI653" i="3"/>
  <c r="AD654" i="3"/>
  <c r="AE653" i="3"/>
  <c r="AF654" i="3"/>
  <c r="AD655" i="3"/>
  <c r="AE654" i="3"/>
  <c r="AI654" i="3"/>
  <c r="AF655" i="3"/>
  <c r="AD656" i="3"/>
  <c r="AE655" i="3"/>
  <c r="AI655" i="3"/>
  <c r="AF656" i="3"/>
  <c r="AI656" i="3"/>
  <c r="AD657" i="3"/>
  <c r="AE656" i="3"/>
  <c r="AF657" i="3"/>
  <c r="AE657" i="3"/>
  <c r="AI657" i="3"/>
  <c r="AD658" i="3"/>
  <c r="AF658" i="3"/>
  <c r="AE658" i="3"/>
  <c r="AD659" i="3"/>
  <c r="AI658" i="3"/>
  <c r="AF659" i="3"/>
  <c r="AE659" i="3"/>
  <c r="AI659" i="3"/>
  <c r="AD660" i="3"/>
  <c r="AF660" i="3"/>
  <c r="AI660" i="3"/>
  <c r="AD661" i="3"/>
  <c r="AE660" i="3"/>
  <c r="AF661" i="3"/>
  <c r="AE661" i="3"/>
  <c r="AI661" i="3"/>
  <c r="AD662" i="3"/>
  <c r="AF662" i="3"/>
  <c r="AD663" i="3"/>
  <c r="AI662" i="3"/>
  <c r="AE662" i="3"/>
  <c r="AF663" i="3"/>
  <c r="AD664" i="3"/>
  <c r="AI663" i="3"/>
  <c r="AE663" i="3"/>
  <c r="AF664" i="3"/>
  <c r="AE664" i="3"/>
  <c r="AI664" i="3"/>
  <c r="AD665" i="3"/>
  <c r="AF665" i="3"/>
  <c r="AE665" i="3"/>
  <c r="AD666" i="3"/>
  <c r="AI665" i="3"/>
  <c r="AF666" i="3"/>
  <c r="AE666" i="3"/>
  <c r="AI666" i="3"/>
  <c r="AD667" i="3"/>
  <c r="AF667" i="3"/>
  <c r="AE667" i="3"/>
  <c r="AI667" i="3"/>
  <c r="AD668" i="3"/>
  <c r="AF668" i="3"/>
  <c r="AE668" i="3"/>
  <c r="AI668" i="3"/>
  <c r="AD669" i="3"/>
  <c r="AF669" i="3"/>
  <c r="AD670" i="3"/>
  <c r="AE669" i="3"/>
  <c r="AI669" i="3"/>
  <c r="AF670" i="3"/>
  <c r="AD671" i="3"/>
  <c r="AI670" i="3"/>
  <c r="AE670" i="3"/>
  <c r="AF671" i="3"/>
  <c r="AI671" i="3"/>
  <c r="AD672" i="3"/>
  <c r="AE671" i="3"/>
  <c r="AF672" i="3"/>
  <c r="AE672" i="3"/>
  <c r="AD673" i="3"/>
  <c r="AI672" i="3"/>
  <c r="AF673" i="3"/>
  <c r="AI673" i="3"/>
  <c r="AE673" i="3"/>
  <c r="AD674" i="3"/>
  <c r="AF674" i="3"/>
  <c r="AE674" i="3"/>
  <c r="AI674" i="3"/>
  <c r="AD675" i="3"/>
  <c r="AF675" i="3"/>
  <c r="AI675" i="3"/>
  <c r="AD676" i="3"/>
  <c r="AE675" i="3"/>
  <c r="AF676" i="3"/>
  <c r="AI676" i="3"/>
  <c r="AD677" i="3"/>
  <c r="AE676" i="3"/>
  <c r="AF677" i="3"/>
  <c r="AD678" i="3"/>
  <c r="AI677" i="3"/>
  <c r="AE677" i="3"/>
  <c r="AF678" i="3"/>
  <c r="AE678" i="3"/>
  <c r="AD679" i="3"/>
  <c r="AI678" i="3"/>
  <c r="AF679" i="3"/>
  <c r="AD680" i="3"/>
  <c r="AI679" i="3"/>
  <c r="AE679" i="3"/>
  <c r="AF680" i="3"/>
  <c r="AE680" i="3"/>
  <c r="AI680" i="3"/>
  <c r="AD681" i="3"/>
  <c r="AF681" i="3"/>
  <c r="AE681" i="3"/>
  <c r="AI681" i="3"/>
  <c r="AD682" i="3"/>
  <c r="AF682" i="3"/>
  <c r="AI682" i="3"/>
  <c r="AE682" i="3"/>
  <c r="AD683" i="3"/>
  <c r="AF683" i="3"/>
  <c r="AI683" i="3"/>
  <c r="AD684" i="3"/>
  <c r="AE683" i="3"/>
  <c r="AF684" i="3"/>
  <c r="AE684" i="3"/>
  <c r="AD685" i="3"/>
  <c r="AI684" i="3"/>
  <c r="AF685" i="3"/>
  <c r="AD686" i="3"/>
  <c r="AI685" i="3"/>
  <c r="AE685" i="3"/>
  <c r="AF686" i="3"/>
  <c r="AE686" i="3"/>
  <c r="AI686" i="3"/>
  <c r="AD687" i="3"/>
  <c r="AF687" i="3"/>
  <c r="AI687" i="3"/>
  <c r="AE687" i="3"/>
  <c r="AD688" i="3"/>
  <c r="AF688" i="3"/>
  <c r="AE688" i="3"/>
  <c r="AI688" i="3"/>
  <c r="AD689" i="3"/>
  <c r="AF689" i="3"/>
  <c r="AE689" i="3"/>
  <c r="AD690" i="3"/>
  <c r="AI689" i="3"/>
  <c r="AF690" i="3"/>
  <c r="AD691" i="3"/>
  <c r="AE690" i="3"/>
  <c r="AI690" i="3"/>
  <c r="AF691" i="3"/>
  <c r="AD692" i="3"/>
  <c r="AE691" i="3"/>
  <c r="AI691" i="3"/>
  <c r="AF692" i="3"/>
  <c r="AI692" i="3"/>
  <c r="AD693" i="3"/>
  <c r="AE692" i="3"/>
  <c r="AF693" i="3"/>
  <c r="AI693" i="3"/>
  <c r="AD694" i="3"/>
  <c r="AE693" i="3"/>
  <c r="AF694" i="3"/>
  <c r="AE694" i="3"/>
  <c r="AI694" i="3"/>
  <c r="AI7" i="1" l="1"/>
  <c r="AI106" i="1"/>
  <c r="AI250" i="1"/>
  <c r="AI305" i="1"/>
  <c r="AI463" i="1"/>
  <c r="AI519" i="1"/>
  <c r="AI540" i="1"/>
  <c r="AI591" i="1"/>
  <c r="AI617" i="1"/>
  <c r="AI623" i="1"/>
  <c r="AI458" i="1"/>
  <c r="AI159" i="1"/>
  <c r="AI415" i="1"/>
  <c r="AI490" i="1"/>
  <c r="AI135" i="1"/>
  <c r="AI231" i="1"/>
  <c r="AI333" i="1"/>
  <c r="AI500" i="1"/>
  <c r="AI668" i="1"/>
  <c r="AI124" i="1"/>
  <c r="AI365" i="1"/>
  <c r="AI95" i="1"/>
  <c r="AI271" i="1"/>
  <c r="AI529" i="1"/>
  <c r="AI599" i="1"/>
  <c r="AI615" i="1"/>
  <c r="AI620" i="1"/>
  <c r="AI647" i="1"/>
  <c r="AI138" i="1"/>
  <c r="AI162" i="1"/>
  <c r="AI194" i="1"/>
  <c r="AI210" i="1"/>
  <c r="AI258" i="1"/>
  <c r="AI391" i="1"/>
  <c r="AI453" i="1"/>
  <c r="AI39" i="1"/>
  <c r="AI103" i="1"/>
  <c r="AI175" i="1"/>
  <c r="AI223" i="1"/>
  <c r="AI263" i="1"/>
  <c r="AI290" i="1"/>
  <c r="AI306" i="1"/>
  <c r="AI325" i="1"/>
  <c r="AI388" i="1"/>
  <c r="AI445" i="1"/>
  <c r="AI481" i="1"/>
  <c r="AI618" i="1"/>
  <c r="AI628" i="1"/>
  <c r="AI663" i="1"/>
  <c r="AI47" i="1"/>
  <c r="AI79" i="1"/>
  <c r="AI167" i="1"/>
  <c r="AI215" i="1"/>
  <c r="AI247" i="1"/>
  <c r="AI298" i="1"/>
  <c r="AI317" i="1"/>
  <c r="AI340" i="1"/>
  <c r="AI397" i="1"/>
  <c r="AI564" i="1"/>
  <c r="AI682" i="1"/>
  <c r="AI44" i="1"/>
  <c r="AI84" i="1"/>
  <c r="AI172" i="1"/>
  <c r="AI402" i="1"/>
  <c r="AI492" i="1"/>
  <c r="AI652" i="1"/>
  <c r="AI20" i="1"/>
  <c r="AI68" i="1"/>
  <c r="AI156" i="1"/>
  <c r="AI33" i="1"/>
  <c r="AI73" i="1"/>
  <c r="AI97" i="1"/>
  <c r="AI137" i="1"/>
  <c r="AI225" i="1"/>
  <c r="AI257" i="1"/>
  <c r="AI351" i="1"/>
  <c r="AI385" i="1"/>
  <c r="AI479" i="1"/>
  <c r="AI527" i="1"/>
  <c r="AI593" i="1"/>
  <c r="AI5" i="1"/>
  <c r="AI42" i="1"/>
  <c r="AI457" i="1"/>
  <c r="AI23" i="1"/>
  <c r="AI63" i="1"/>
  <c r="AI111" i="1"/>
  <c r="AI151" i="1"/>
  <c r="AI191" i="1"/>
  <c r="AI239" i="1"/>
  <c r="AI309" i="1"/>
  <c r="AI423" i="1"/>
  <c r="AI477" i="1"/>
  <c r="AI509" i="1"/>
  <c r="AI535" i="1"/>
  <c r="AI639" i="1"/>
  <c r="AI15" i="1"/>
  <c r="AI71" i="1"/>
  <c r="AI119" i="1"/>
  <c r="AI183" i="1"/>
  <c r="AI287" i="1"/>
  <c r="AI330" i="1"/>
  <c r="AI349" i="1"/>
  <c r="AI436" i="1"/>
  <c r="AI92" i="1"/>
  <c r="AI108" i="1"/>
  <c r="AI148" i="1"/>
  <c r="AI180" i="1"/>
  <c r="AI212" i="1"/>
  <c r="AI268" i="1"/>
  <c r="AI295" i="1"/>
  <c r="AI314" i="1"/>
  <c r="AI375" i="1"/>
  <c r="AI389" i="1"/>
  <c r="AI420" i="1"/>
  <c r="AI505" i="1"/>
  <c r="AI52" i="1"/>
  <c r="AI76" i="1"/>
  <c r="AI132" i="1"/>
  <c r="AI164" i="1"/>
  <c r="AI188" i="1"/>
  <c r="AI220" i="1"/>
  <c r="AI252" i="1"/>
  <c r="AI284" i="1"/>
  <c r="AI319" i="1"/>
  <c r="AI346" i="1"/>
  <c r="AI372" i="1"/>
  <c r="AI442" i="1"/>
  <c r="AI521" i="1"/>
  <c r="AI548" i="1"/>
  <c r="AI9" i="1"/>
  <c r="AI129" i="1"/>
  <c r="AI161" i="1"/>
  <c r="AI169" i="1"/>
  <c r="AI233" i="1"/>
  <c r="AI241" i="1"/>
  <c r="AI265" i="1"/>
  <c r="AI277" i="1"/>
  <c r="AI335" i="1"/>
  <c r="AI394" i="1"/>
  <c r="AI421" i="1"/>
  <c r="AI455" i="1"/>
  <c r="AI474" i="1"/>
  <c r="AI497" i="1"/>
  <c r="AI511" i="1"/>
  <c r="AI537" i="1"/>
  <c r="AI29" i="1"/>
  <c r="AI45" i="1"/>
  <c r="AI93" i="1"/>
  <c r="AI109" i="1"/>
  <c r="AI170" i="1"/>
  <c r="AI226" i="1"/>
  <c r="AI245" i="1"/>
  <c r="AI282" i="1"/>
  <c r="AI285" i="1"/>
  <c r="AI292" i="1"/>
  <c r="AI300" i="1"/>
  <c r="AI311" i="1"/>
  <c r="AI327" i="1"/>
  <c r="AI338" i="1"/>
  <c r="AI343" i="1"/>
  <c r="AI399" i="1"/>
  <c r="AI404" i="1"/>
  <c r="AI425" i="1"/>
  <c r="AI434" i="1"/>
  <c r="AI447" i="1"/>
  <c r="AI452" i="1"/>
  <c r="AI471" i="1"/>
  <c r="AI503" i="1"/>
  <c r="AI567" i="1"/>
  <c r="AI583" i="1"/>
  <c r="AI679" i="1"/>
  <c r="AI66" i="1"/>
  <c r="AI122" i="1"/>
  <c r="AI154" i="1"/>
  <c r="AI178" i="1"/>
  <c r="AI274" i="1"/>
  <c r="AI297" i="1"/>
  <c r="AI396" i="1"/>
  <c r="AI55" i="1"/>
  <c r="AI127" i="1"/>
  <c r="AI207" i="1"/>
  <c r="AI279" i="1"/>
  <c r="AI301" i="1"/>
  <c r="AI321" i="1"/>
  <c r="AI348" i="1"/>
  <c r="AI410" i="1"/>
  <c r="AI431" i="1"/>
  <c r="AI468" i="1"/>
  <c r="AI495" i="1"/>
  <c r="AI551" i="1"/>
  <c r="AI633" i="1"/>
  <c r="AI31" i="1"/>
  <c r="AI87" i="1"/>
  <c r="AI143" i="1"/>
  <c r="AI199" i="1"/>
  <c r="AI255" i="1"/>
  <c r="AI353" i="1"/>
  <c r="AI383" i="1"/>
  <c r="AI428" i="1"/>
  <c r="AI28" i="1"/>
  <c r="AI100" i="1"/>
  <c r="AI204" i="1"/>
  <c r="AI244" i="1"/>
  <c r="AI322" i="1"/>
  <c r="AI380" i="1"/>
  <c r="AI393" i="1"/>
  <c r="AI407" i="1"/>
  <c r="AI450" i="1"/>
  <c r="AI487" i="1"/>
  <c r="AI559" i="1"/>
  <c r="AI12" i="1"/>
  <c r="AI36" i="1"/>
  <c r="AI60" i="1"/>
  <c r="AI116" i="1"/>
  <c r="AI140" i="1"/>
  <c r="AI196" i="1"/>
  <c r="AI228" i="1"/>
  <c r="AI260" i="1"/>
  <c r="AI303" i="1"/>
  <c r="AI359" i="1"/>
  <c r="AI367" i="1"/>
  <c r="AI429" i="1"/>
  <c r="AI543" i="1"/>
  <c r="AI588" i="1"/>
  <c r="AI41" i="1"/>
  <c r="AI57" i="1"/>
  <c r="AI65" i="1"/>
  <c r="AI89" i="1"/>
  <c r="AI105" i="1"/>
  <c r="AI145" i="1"/>
  <c r="AI189" i="1"/>
  <c r="AI221" i="1"/>
  <c r="AI237" i="1"/>
  <c r="AI269" i="1"/>
  <c r="AI465" i="1"/>
  <c r="AI6" i="1"/>
  <c r="AI21" i="1"/>
  <c r="AI61" i="1"/>
  <c r="AI69" i="1"/>
  <c r="AI77" i="1"/>
  <c r="AI85" i="1"/>
  <c r="AI98" i="1"/>
  <c r="AI165" i="1"/>
  <c r="AI4" i="1"/>
  <c r="AI10" i="1"/>
  <c r="AI18" i="1"/>
  <c r="AI26" i="1"/>
  <c r="AI34" i="1"/>
  <c r="AI50" i="1"/>
  <c r="AI58" i="1"/>
  <c r="AI74" i="1"/>
  <c r="AI82" i="1"/>
  <c r="AI90" i="1"/>
  <c r="AI114" i="1"/>
  <c r="AI130" i="1"/>
  <c r="AI146" i="1"/>
  <c r="AI186" i="1"/>
  <c r="AI202" i="1"/>
  <c r="AI218" i="1"/>
  <c r="AI234" i="1"/>
  <c r="AI242" i="1"/>
  <c r="AI266" i="1"/>
  <c r="AI289" i="1"/>
  <c r="AI293" i="1"/>
  <c r="AI308" i="1"/>
  <c r="AI316" i="1"/>
  <c r="AI324" i="1"/>
  <c r="AI332" i="1"/>
  <c r="AI356" i="1"/>
  <c r="AI364" i="1"/>
  <c r="AI386" i="1"/>
  <c r="AI409" i="1"/>
  <c r="AI418" i="1"/>
  <c r="AI439" i="1"/>
  <c r="AI444" i="1"/>
  <c r="AI476" i="1"/>
  <c r="AI489" i="1"/>
  <c r="AI561" i="1"/>
  <c r="AI612" i="1"/>
  <c r="AI649" i="1"/>
  <c r="AI671" i="1"/>
  <c r="AI676" i="1"/>
  <c r="AI692" i="1"/>
  <c r="AI687" i="1"/>
  <c r="AI517" i="1"/>
  <c r="AI530" i="1"/>
  <c r="AI533" i="1"/>
  <c r="AI538" i="1"/>
  <c r="AI541" i="1"/>
  <c r="AI546" i="1"/>
  <c r="AI554" i="1"/>
  <c r="AI570" i="1"/>
  <c r="AI575" i="1"/>
  <c r="AI578" i="1"/>
  <c r="AI581" i="1"/>
  <c r="AI594" i="1"/>
  <c r="AI602" i="1"/>
  <c r="AI605" i="1"/>
  <c r="AI607" i="1"/>
  <c r="AI613" i="1"/>
  <c r="AI629" i="1"/>
  <c r="AI631" i="1"/>
  <c r="AI642" i="1"/>
  <c r="AI645" i="1"/>
  <c r="AI650" i="1"/>
  <c r="AI653" i="1"/>
  <c r="AI655" i="1"/>
  <c r="AI666" i="1"/>
  <c r="AI669" i="1"/>
  <c r="AI677" i="1"/>
  <c r="AI685" i="1"/>
  <c r="AI690" i="1"/>
  <c r="AI354" i="1"/>
  <c r="AI357" i="1"/>
  <c r="AI362" i="1"/>
  <c r="AI370" i="1"/>
  <c r="AI376" i="1"/>
  <c r="AI378" i="1"/>
  <c r="AI405" i="1"/>
  <c r="AI408" i="1"/>
  <c r="AI413" i="1"/>
  <c r="AI426" i="1"/>
  <c r="AI461" i="1"/>
  <c r="AI464" i="1"/>
  <c r="AI466" i="1"/>
  <c r="AI469" i="1"/>
  <c r="AI482" i="1"/>
  <c r="AI485" i="1"/>
  <c r="AI488" i="1"/>
  <c r="AI493" i="1"/>
  <c r="AI496" i="1"/>
  <c r="AI498" i="1"/>
  <c r="AI501" i="1"/>
  <c r="AI504" i="1"/>
  <c r="AI506" i="1"/>
  <c r="AI514" i="1"/>
  <c r="AI522" i="1"/>
  <c r="AI525" i="1"/>
  <c r="AI528" i="1"/>
  <c r="AI536" i="1"/>
  <c r="AI549" i="1"/>
  <c r="AI560" i="1"/>
  <c r="AI562" i="1"/>
  <c r="AI565" i="1"/>
  <c r="AI568" i="1"/>
  <c r="AI573" i="1"/>
  <c r="AI586" i="1"/>
  <c r="AI589" i="1"/>
  <c r="AI592" i="1"/>
  <c r="AI597" i="1"/>
  <c r="AI610" i="1"/>
  <c r="AI621" i="1"/>
  <c r="AI626" i="1"/>
  <c r="AI634" i="1"/>
  <c r="AI658" i="1"/>
  <c r="AI661" i="1"/>
  <c r="AI674" i="1"/>
  <c r="AI680" i="1"/>
  <c r="AI693" i="1"/>
  <c r="AI480" i="1"/>
  <c r="AI512" i="1"/>
  <c r="AI515" i="1"/>
  <c r="AI523" i="1"/>
  <c r="AI557" i="1"/>
  <c r="AI587" i="1"/>
  <c r="AI600" i="1"/>
  <c r="AI608" i="1"/>
  <c r="AI611" i="1"/>
  <c r="AI619" i="1"/>
  <c r="AI624" i="1"/>
  <c r="AI627" i="1"/>
  <c r="AI635" i="1"/>
  <c r="AI637" i="1"/>
  <c r="AI640" i="1"/>
  <c r="AI648" i="1"/>
  <c r="AI664" i="1"/>
  <c r="AI667" i="1"/>
  <c r="AI683" i="1"/>
  <c r="AI8" i="1"/>
  <c r="AI16" i="1"/>
  <c r="AI37" i="1"/>
  <c r="AI48" i="1"/>
  <c r="AI56" i="1"/>
  <c r="AI80" i="1"/>
  <c r="AI101" i="1"/>
  <c r="AI125" i="1"/>
  <c r="AI133" i="1"/>
  <c r="AI157" i="1"/>
  <c r="AI197" i="1"/>
  <c r="AI205" i="1"/>
  <c r="AI232" i="1"/>
  <c r="AI256" i="1"/>
  <c r="AI320" i="1"/>
  <c r="AI352" i="1"/>
  <c r="AI432" i="1"/>
  <c r="AI443" i="1"/>
  <c r="AI472" i="1"/>
  <c r="AI539" i="1"/>
  <c r="AI11" i="1"/>
  <c r="AI27" i="1"/>
  <c r="AI59" i="1"/>
  <c r="AI83" i="1"/>
  <c r="AI91" i="1"/>
  <c r="AI99" i="1"/>
  <c r="AI155" i="1"/>
  <c r="AI176" i="1"/>
  <c r="AI192" i="1"/>
  <c r="AI208" i="1"/>
  <c r="AI216" i="1"/>
  <c r="AI224" i="1"/>
  <c r="AI227" i="1"/>
  <c r="AI243" i="1"/>
  <c r="AI259" i="1"/>
  <c r="AI272" i="1"/>
  <c r="AI278" i="1"/>
  <c r="AI283" i="1"/>
  <c r="AI288" i="1"/>
  <c r="AI291" i="1"/>
  <c r="AI296" i="1"/>
  <c r="AI299" i="1"/>
  <c r="AI302" i="1"/>
  <c r="AI312" i="1"/>
  <c r="AI318" i="1"/>
  <c r="AI331" i="1"/>
  <c r="AI336" i="1"/>
  <c r="AI339" i="1"/>
  <c r="AI342" i="1"/>
  <c r="AI344" i="1"/>
  <c r="AI360" i="1"/>
  <c r="AI363" i="1"/>
  <c r="AI368" i="1"/>
  <c r="AI371" i="1"/>
  <c r="AI382" i="1"/>
  <c r="AI387" i="1"/>
  <c r="AI390" i="1"/>
  <c r="AI392" i="1"/>
  <c r="AI400" i="1"/>
  <c r="AI411" i="1"/>
  <c r="AI416" i="1"/>
  <c r="AI419" i="1"/>
  <c r="AI427" i="1"/>
  <c r="AI440" i="1"/>
  <c r="AI448" i="1"/>
  <c r="AI456" i="1"/>
  <c r="AI459" i="1"/>
  <c r="AI462" i="1"/>
  <c r="AI470" i="1"/>
  <c r="AI478" i="1"/>
  <c r="AI483" i="1"/>
  <c r="AI502" i="1"/>
  <c r="AI507" i="1"/>
  <c r="AI510" i="1"/>
  <c r="AI520" i="1"/>
  <c r="AI526" i="1"/>
  <c r="AI544" i="1"/>
  <c r="AI552" i="1"/>
  <c r="AI558" i="1"/>
  <c r="AI563" i="1"/>
  <c r="AI571" i="1"/>
  <c r="AI576" i="1"/>
  <c r="AI584" i="1"/>
  <c r="AI590" i="1"/>
  <c r="AI595" i="1"/>
  <c r="AI616" i="1"/>
  <c r="AI630" i="1"/>
  <c r="AI632" i="1"/>
  <c r="AI643" i="1"/>
  <c r="AI651" i="1"/>
  <c r="AI656" i="1"/>
  <c r="AI672" i="1"/>
  <c r="AI675" i="1"/>
  <c r="AI688" i="1"/>
  <c r="AI694" i="1"/>
  <c r="AI40" i="1"/>
  <c r="AI104" i="1"/>
  <c r="AI112" i="1"/>
  <c r="AI149" i="1"/>
  <c r="AI173" i="1"/>
  <c r="AI213" i="1"/>
  <c r="AI229" i="1"/>
  <c r="AI264" i="1"/>
  <c r="AI280" i="1"/>
  <c r="AI341" i="1"/>
  <c r="AI381" i="1"/>
  <c r="AI531" i="1"/>
  <c r="AI32" i="1"/>
  <c r="AI64" i="1"/>
  <c r="AI88" i="1"/>
  <c r="AI115" i="1"/>
  <c r="AI126" i="1"/>
  <c r="AI136" i="1"/>
  <c r="AI160" i="1"/>
  <c r="AI184" i="1"/>
  <c r="AI3" i="1"/>
  <c r="AI14" i="1"/>
  <c r="AI22" i="1"/>
  <c r="AI62" i="1"/>
  <c r="AI75" i="1"/>
  <c r="AI86" i="1"/>
  <c r="AI102" i="1"/>
  <c r="AI131" i="1"/>
  <c r="AI139" i="1"/>
  <c r="AI147" i="1"/>
  <c r="AI171" i="1"/>
  <c r="AI174" i="1"/>
  <c r="AI179" i="1"/>
  <c r="AI182" i="1"/>
  <c r="AI195" i="1"/>
  <c r="AI203" i="1"/>
  <c r="AI206" i="1"/>
  <c r="AI214" i="1"/>
  <c r="AI219" i="1"/>
  <c r="AI230" i="1"/>
  <c r="AI235" i="1"/>
  <c r="AI238" i="1"/>
  <c r="AI246" i="1"/>
  <c r="AI251" i="1"/>
  <c r="AI254" i="1"/>
  <c r="AI262" i="1"/>
  <c r="AI267" i="1"/>
  <c r="AI270" i="1"/>
  <c r="AI273" i="1"/>
  <c r="AI275" i="1"/>
  <c r="AI281" i="1"/>
  <c r="AI286" i="1"/>
  <c r="AI307" i="1"/>
  <c r="AI310" i="1"/>
  <c r="AI315" i="1"/>
  <c r="AI323" i="1"/>
  <c r="AI326" i="1"/>
  <c r="AI334" i="1"/>
  <c r="AI347" i="1"/>
  <c r="AI350" i="1"/>
  <c r="AI355" i="1"/>
  <c r="AI358" i="1"/>
  <c r="AI366" i="1"/>
  <c r="AI377" i="1"/>
  <c r="AI379" i="1"/>
  <c r="AI395" i="1"/>
  <c r="AI398" i="1"/>
  <c r="AI401" i="1"/>
  <c r="AI403" i="1"/>
  <c r="AI406" i="1"/>
  <c r="AI414" i="1"/>
  <c r="AI417" i="1"/>
  <c r="AI422" i="1"/>
  <c r="AI433" i="1"/>
  <c r="AI435" i="1"/>
  <c r="AI438" i="1"/>
  <c r="AI446" i="1"/>
  <c r="AI451" i="1"/>
  <c r="AI454" i="1"/>
  <c r="AI467" i="1"/>
  <c r="AI473" i="1"/>
  <c r="AI475" i="1"/>
  <c r="AI491" i="1"/>
  <c r="AI494" i="1"/>
  <c r="AI499" i="1"/>
  <c r="AI534" i="1"/>
  <c r="AI542" i="1"/>
  <c r="AI555" i="1"/>
  <c r="AI566" i="1"/>
  <c r="AI574" i="1"/>
  <c r="AI579" i="1"/>
  <c r="AI585" i="1"/>
  <c r="AI598" i="1"/>
  <c r="AI601" i="1"/>
  <c r="AI603" i="1"/>
  <c r="AI606" i="1"/>
  <c r="AI609" i="1"/>
  <c r="AI614" i="1"/>
  <c r="AI622" i="1"/>
  <c r="AI625" i="1"/>
  <c r="AI646" i="1"/>
  <c r="AI659" i="1"/>
  <c r="AI662" i="1"/>
  <c r="AI665" i="1"/>
  <c r="AI670" i="1"/>
  <c r="AI678" i="1"/>
  <c r="AI686" i="1"/>
  <c r="AI691" i="1"/>
  <c r="AI13" i="1"/>
  <c r="AI53" i="1"/>
  <c r="AI72" i="1"/>
  <c r="AI117" i="1"/>
  <c r="AI128" i="1"/>
  <c r="AI141" i="1"/>
  <c r="AI152" i="1"/>
  <c r="AI168" i="1"/>
  <c r="AI181" i="1"/>
  <c r="AI200" i="1"/>
  <c r="AI211" i="1"/>
  <c r="AI240" i="1"/>
  <c r="AI253" i="1"/>
  <c r="AI261" i="1"/>
  <c r="AI304" i="1"/>
  <c r="AI328" i="1"/>
  <c r="AI373" i="1"/>
  <c r="AI384" i="1"/>
  <c r="AI424" i="1"/>
  <c r="AI437" i="1"/>
  <c r="AI547" i="1"/>
  <c r="AI24" i="1"/>
  <c r="AI51" i="1"/>
  <c r="AI67" i="1"/>
  <c r="AI96" i="1"/>
  <c r="AI107" i="1"/>
  <c r="AI120" i="1"/>
  <c r="AI144" i="1"/>
  <c r="AI248" i="1"/>
  <c r="AI19" i="1"/>
  <c r="AI30" i="1"/>
  <c r="AI35" i="1"/>
  <c r="AI43" i="1"/>
  <c r="AI94" i="1"/>
  <c r="AI123" i="1"/>
  <c r="AI142" i="1"/>
  <c r="AI163" i="1"/>
  <c r="AI187" i="1"/>
  <c r="AI17" i="1"/>
  <c r="AI25" i="1"/>
  <c r="AI38" i="1"/>
  <c r="AI46" i="1"/>
  <c r="AI49" i="1"/>
  <c r="AI54" i="1"/>
  <c r="AI70" i="1"/>
  <c r="AI78" i="1"/>
  <c r="AI81" i="1"/>
  <c r="AI110" i="1"/>
  <c r="AI113" i="1"/>
  <c r="AI118" i="1"/>
  <c r="AI121" i="1"/>
  <c r="AI134" i="1"/>
  <c r="AI150" i="1"/>
  <c r="AI153" i="1"/>
  <c r="AI158" i="1"/>
  <c r="AI166" i="1"/>
  <c r="AI177" i="1"/>
  <c r="AI185" i="1"/>
  <c r="AI190" i="1"/>
  <c r="AI193" i="1"/>
  <c r="AI198" i="1"/>
  <c r="AI201" i="1"/>
  <c r="AI209" i="1"/>
  <c r="AI217" i="1"/>
  <c r="AI222" i="1"/>
  <c r="AI236" i="1"/>
  <c r="AI249" i="1"/>
  <c r="AI276" i="1"/>
  <c r="AI294" i="1"/>
  <c r="AI313" i="1"/>
  <c r="AI329" i="1"/>
  <c r="AI337" i="1"/>
  <c r="AI345" i="1"/>
  <c r="AI361" i="1"/>
  <c r="AI369" i="1"/>
  <c r="AI374" i="1"/>
  <c r="AI412" i="1"/>
  <c r="AI430" i="1"/>
  <c r="AI441" i="1"/>
  <c r="AI449" i="1"/>
  <c r="AI460" i="1"/>
  <c r="AI484" i="1"/>
  <c r="AI486" i="1"/>
  <c r="AI508" i="1"/>
  <c r="AI513" i="1"/>
  <c r="AI516" i="1"/>
  <c r="AI518" i="1"/>
  <c r="AI524" i="1"/>
  <c r="AI532" i="1"/>
  <c r="AI545" i="1"/>
  <c r="AI550" i="1"/>
  <c r="AI553" i="1"/>
  <c r="AI556" i="1"/>
  <c r="AI569" i="1"/>
  <c r="AI572" i="1"/>
  <c r="AI577" i="1"/>
  <c r="AI580" i="1"/>
  <c r="AI582" i="1"/>
  <c r="AI596" i="1"/>
  <c r="AI604" i="1"/>
  <c r="AI636" i="1"/>
  <c r="AI638" i="1"/>
  <c r="AI641" i="1"/>
  <c r="AI644" i="1"/>
  <c r="AI654" i="1"/>
  <c r="AI657" i="1"/>
  <c r="AI660" i="1"/>
  <c r="AI673" i="1"/>
  <c r="AI681" i="1"/>
  <c r="AI684" i="1"/>
  <c r="AI689" i="1"/>
  <c r="M3" i="3" a="1"/>
  <c r="M28" i="3" l="1"/>
  <c r="M42" i="3"/>
  <c r="M56" i="3"/>
  <c r="M18" i="3"/>
  <c r="M37" i="3"/>
  <c r="M23" i="3"/>
  <c r="M40" i="3"/>
  <c r="M16" i="3"/>
  <c r="M4" i="3"/>
  <c r="M47" i="3"/>
  <c r="M22" i="3"/>
  <c r="M21" i="3"/>
  <c r="M34" i="3"/>
  <c r="M17" i="3"/>
  <c r="M32" i="3"/>
  <c r="M20" i="3"/>
  <c r="M5" i="3"/>
  <c r="M29" i="3"/>
  <c r="M36" i="3"/>
  <c r="M50" i="3"/>
  <c r="M30" i="3"/>
  <c r="M6" i="3"/>
  <c r="M41" i="3"/>
  <c r="M52" i="3"/>
  <c r="M48" i="3"/>
  <c r="M57" i="3"/>
  <c r="M44" i="3"/>
  <c r="M53" i="3"/>
  <c r="M15" i="3"/>
  <c r="M24" i="3"/>
  <c r="M33" i="3"/>
  <c r="M45" i="3"/>
  <c r="M26" i="3"/>
  <c r="M10" i="3"/>
  <c r="M31" i="3"/>
  <c r="M39" i="3"/>
  <c r="M55" i="3"/>
  <c r="M43" i="3"/>
  <c r="M11" i="3"/>
  <c r="M46" i="3"/>
  <c r="M49" i="3"/>
  <c r="M3" i="3"/>
  <c r="M8" i="3"/>
  <c r="M51" i="3"/>
  <c r="M12" i="3"/>
  <c r="M9" i="3"/>
  <c r="M14" i="3"/>
  <c r="M25" i="3"/>
  <c r="M27" i="3"/>
  <c r="M13" i="3"/>
  <c r="M54" i="3"/>
  <c r="M19" i="3"/>
  <c r="M7" i="3"/>
  <c r="M35" i="3"/>
  <c r="M38" i="3"/>
  <c r="Q42" i="3"/>
  <c r="S42" i="3" s="1"/>
  <c r="Q47" i="3"/>
  <c r="S47" i="3" s="1"/>
  <c r="Q29" i="3"/>
  <c r="S29" i="3" s="1"/>
  <c r="Q57" i="3"/>
  <c r="S57" i="3" s="1"/>
  <c r="Q10" i="3"/>
  <c r="S10" i="3" s="1"/>
  <c r="Q3" i="3"/>
  <c r="S3" i="3" s="1"/>
  <c r="Q13" i="3"/>
  <c r="S13" i="3" s="1"/>
  <c r="Q56" i="3"/>
  <c r="S56" i="3" s="1"/>
  <c r="Q22" i="3"/>
  <c r="S22" i="3" s="1"/>
  <c r="Q36" i="3"/>
  <c r="S36" i="3" s="1"/>
  <c r="Q44" i="3"/>
  <c r="S44" i="3" s="1"/>
  <c r="Q31" i="3"/>
  <c r="S31" i="3" s="1"/>
  <c r="Q8" i="3"/>
  <c r="S8" i="3" s="1"/>
  <c r="Q54" i="3"/>
  <c r="S54" i="3" s="1"/>
  <c r="Q18" i="3"/>
  <c r="S18" i="3" s="1"/>
  <c r="Q21" i="3"/>
  <c r="S21" i="3" s="1"/>
  <c r="Q50" i="3"/>
  <c r="S50" i="3" s="1"/>
  <c r="Q53" i="3"/>
  <c r="S53" i="3" s="1"/>
  <c r="Q39" i="3"/>
  <c r="S39" i="3" s="1"/>
  <c r="Q51" i="3"/>
  <c r="S51" i="3" s="1"/>
  <c r="Q19" i="3"/>
  <c r="S19" i="3" s="1"/>
  <c r="Q37" i="3"/>
  <c r="S37" i="3" s="1"/>
  <c r="Q34" i="3"/>
  <c r="S34" i="3" s="1"/>
  <c r="Q30" i="3"/>
  <c r="S30" i="3" s="1"/>
  <c r="Q15" i="3"/>
  <c r="S15" i="3" s="1"/>
  <c r="Q55" i="3"/>
  <c r="S55" i="3" s="1"/>
  <c r="Q12" i="3"/>
  <c r="S12" i="3" s="1"/>
  <c r="Q7" i="3"/>
  <c r="S7" i="3" s="1"/>
  <c r="Q23" i="3"/>
  <c r="S23" i="3" s="1"/>
  <c r="Q17" i="3"/>
  <c r="S17" i="3" s="1"/>
  <c r="Q6" i="3"/>
  <c r="S6" i="3" s="1"/>
  <c r="Q24" i="3"/>
  <c r="S24" i="3" s="1"/>
  <c r="Q43" i="3"/>
  <c r="S43" i="3" s="1"/>
  <c r="Q9" i="3"/>
  <c r="S9" i="3" s="1"/>
  <c r="Q35" i="3"/>
  <c r="S35" i="3" s="1"/>
  <c r="Q40" i="3"/>
  <c r="S40" i="3" s="1"/>
  <c r="Q32" i="3"/>
  <c r="S32" i="3" s="1"/>
  <c r="Q41" i="3"/>
  <c r="S41" i="3" s="1"/>
  <c r="Q33" i="3"/>
  <c r="S33" i="3" s="1"/>
  <c r="Q11" i="3"/>
  <c r="S11" i="3" s="1"/>
  <c r="Q14" i="3"/>
  <c r="S14" i="3" s="1"/>
  <c r="Q38" i="3"/>
  <c r="S38" i="3" s="1"/>
  <c r="Q16" i="3"/>
  <c r="S16" i="3" s="1"/>
  <c r="Q20" i="3"/>
  <c r="S20" i="3" s="1"/>
  <c r="Q52" i="3"/>
  <c r="S52" i="3" s="1"/>
  <c r="Q45" i="3"/>
  <c r="S45" i="3" s="1"/>
  <c r="Q46" i="3"/>
  <c r="S46" i="3" s="1"/>
  <c r="Q25" i="3"/>
  <c r="S25" i="3" s="1"/>
  <c r="Q28" i="3"/>
  <c r="S28" i="3" s="1"/>
  <c r="Q4" i="3"/>
  <c r="S4" i="3" s="1"/>
  <c r="Q5" i="3"/>
  <c r="S5" i="3" s="1"/>
  <c r="Q48" i="3"/>
  <c r="S48" i="3" s="1"/>
  <c r="Q26" i="3"/>
  <c r="S26" i="3" s="1"/>
  <c r="Q49" i="3"/>
  <c r="S49" i="3" s="1"/>
  <c r="Q27" i="3"/>
  <c r="S27" i="3" s="1"/>
  <c r="N28" i="3"/>
  <c r="P28" i="3"/>
  <c r="O28" i="3"/>
  <c r="O4" i="3"/>
  <c r="N4" i="3"/>
  <c r="P4" i="3"/>
  <c r="P5" i="3"/>
  <c r="O5" i="3"/>
  <c r="N5" i="3"/>
  <c r="O48" i="3"/>
  <c r="N48" i="3"/>
  <c r="P48" i="3"/>
  <c r="P26" i="3"/>
  <c r="O26" i="3"/>
  <c r="N26" i="3"/>
  <c r="N49" i="3"/>
  <c r="O49" i="3"/>
  <c r="P49" i="3"/>
  <c r="N27" i="3"/>
  <c r="O27" i="3"/>
  <c r="P27" i="3"/>
  <c r="O39" i="3"/>
  <c r="P39" i="3"/>
  <c r="N39" i="3"/>
  <c r="O15" i="3"/>
  <c r="P15" i="3"/>
  <c r="N15" i="3"/>
  <c r="P35" i="3"/>
  <c r="N35" i="3"/>
  <c r="O35" i="3"/>
  <c r="N33" i="3"/>
  <c r="O33" i="3"/>
  <c r="P33" i="3"/>
  <c r="P42" i="3"/>
  <c r="N42" i="3"/>
  <c r="O42" i="3"/>
  <c r="O47" i="3"/>
  <c r="P47" i="3"/>
  <c r="N47" i="3"/>
  <c r="O29" i="3"/>
  <c r="N29" i="3"/>
  <c r="P29" i="3"/>
  <c r="P57" i="3"/>
  <c r="N57" i="3"/>
  <c r="O57" i="3"/>
  <c r="O10" i="3"/>
  <c r="N10" i="3"/>
  <c r="P10" i="3"/>
  <c r="N3" i="3"/>
  <c r="O3" i="3"/>
  <c r="P3" i="3"/>
  <c r="N13" i="3"/>
  <c r="P13" i="3"/>
  <c r="O13" i="3"/>
  <c r="P50" i="3"/>
  <c r="N50" i="3"/>
  <c r="O50" i="3"/>
  <c r="P12" i="3"/>
  <c r="O12" i="3"/>
  <c r="N12" i="3"/>
  <c r="N9" i="3"/>
  <c r="O9" i="3"/>
  <c r="P9" i="3"/>
  <c r="O14" i="3"/>
  <c r="N14" i="3"/>
  <c r="P14" i="3"/>
  <c r="O38" i="3"/>
  <c r="P38" i="3"/>
  <c r="N38" i="3"/>
  <c r="O56" i="3"/>
  <c r="P56" i="3"/>
  <c r="N56" i="3"/>
  <c r="O22" i="3"/>
  <c r="P22" i="3"/>
  <c r="N22" i="3"/>
  <c r="N36" i="3"/>
  <c r="P36" i="3"/>
  <c r="O36" i="3"/>
  <c r="O44" i="3"/>
  <c r="P44" i="3"/>
  <c r="N44" i="3"/>
  <c r="P31" i="3"/>
  <c r="N31" i="3"/>
  <c r="O31" i="3"/>
  <c r="N8" i="3"/>
  <c r="O8" i="3"/>
  <c r="P8" i="3"/>
  <c r="O54" i="3"/>
  <c r="N54" i="3"/>
  <c r="P54" i="3"/>
  <c r="P53" i="3"/>
  <c r="O53" i="3"/>
  <c r="N53" i="3"/>
  <c r="P19" i="3"/>
  <c r="O19" i="3"/>
  <c r="N19" i="3"/>
  <c r="P55" i="3"/>
  <c r="N55" i="3"/>
  <c r="O55" i="3"/>
  <c r="N41" i="3"/>
  <c r="O41" i="3"/>
  <c r="P41" i="3"/>
  <c r="P18" i="3"/>
  <c r="N18" i="3"/>
  <c r="O18" i="3"/>
  <c r="O21" i="3"/>
  <c r="P21" i="3"/>
  <c r="N21" i="3"/>
  <c r="O51" i="3"/>
  <c r="N51" i="3"/>
  <c r="P51" i="3"/>
  <c r="N37" i="3"/>
  <c r="O37" i="3"/>
  <c r="P37" i="3"/>
  <c r="O34" i="3"/>
  <c r="N34" i="3"/>
  <c r="P34" i="3"/>
  <c r="O30" i="3"/>
  <c r="N30" i="3"/>
  <c r="P30" i="3"/>
  <c r="N7" i="3"/>
  <c r="O7" i="3"/>
  <c r="P7" i="3"/>
  <c r="P23" i="3"/>
  <c r="N23" i="3"/>
  <c r="O23" i="3"/>
  <c r="P17" i="3"/>
  <c r="O17" i="3"/>
  <c r="N17" i="3"/>
  <c r="P6" i="3"/>
  <c r="N6" i="3"/>
  <c r="O6" i="3"/>
  <c r="N24" i="3"/>
  <c r="P24" i="3"/>
  <c r="O24" i="3"/>
  <c r="O43" i="3"/>
  <c r="P43" i="3"/>
  <c r="N43" i="3"/>
  <c r="N40" i="3"/>
  <c r="P40" i="3"/>
  <c r="O40" i="3"/>
  <c r="P32" i="3"/>
  <c r="O32" i="3"/>
  <c r="N32" i="3"/>
  <c r="P11" i="3"/>
  <c r="N11" i="3"/>
  <c r="O11" i="3"/>
  <c r="P16" i="3"/>
  <c r="N16" i="3"/>
  <c r="O16" i="3"/>
  <c r="P20" i="3"/>
  <c r="N20" i="3"/>
  <c r="O20" i="3"/>
  <c r="N52" i="3"/>
  <c r="O52" i="3"/>
  <c r="P52" i="3"/>
  <c r="N45" i="3"/>
  <c r="O45" i="3"/>
  <c r="P45" i="3"/>
  <c r="P46" i="3"/>
  <c r="N46" i="3"/>
  <c r="O46" i="3"/>
  <c r="O25" i="3"/>
  <c r="P25" i="3"/>
  <c r="N25" i="3"/>
  <c r="R25" i="3" l="1"/>
  <c r="R46" i="3"/>
  <c r="R45" i="3"/>
  <c r="R52" i="3"/>
  <c r="R20" i="3"/>
  <c r="R16" i="3"/>
  <c r="R11" i="3"/>
  <c r="R32" i="3"/>
  <c r="R40" i="3"/>
  <c r="R43" i="3"/>
  <c r="R24" i="3"/>
  <c r="R6" i="3"/>
  <c r="R17" i="3"/>
  <c r="R23" i="3"/>
  <c r="R7" i="3"/>
  <c r="R30" i="3"/>
  <c r="R34" i="3"/>
  <c r="R37" i="3"/>
  <c r="R51" i="3"/>
  <c r="R21" i="3"/>
  <c r="R18" i="3"/>
  <c r="R41" i="3"/>
  <c r="R55" i="3"/>
  <c r="R19" i="3"/>
  <c r="R53" i="3"/>
  <c r="R54" i="3"/>
  <c r="R8" i="3"/>
  <c r="R31" i="3"/>
  <c r="R44" i="3"/>
  <c r="R36" i="3"/>
  <c r="R22" i="3"/>
  <c r="R56" i="3"/>
  <c r="R38" i="3"/>
  <c r="R14" i="3"/>
  <c r="R9" i="3"/>
  <c r="R12" i="3"/>
  <c r="R50" i="3"/>
  <c r="R13" i="3"/>
  <c r="R3" i="3"/>
  <c r="R10" i="3"/>
  <c r="R57" i="3"/>
  <c r="R29" i="3"/>
  <c r="R47" i="3"/>
  <c r="R42" i="3"/>
  <c r="R33" i="3"/>
  <c r="R35" i="3"/>
  <c r="R15" i="3"/>
  <c r="R39" i="3"/>
  <c r="R27" i="3"/>
  <c r="R49" i="3"/>
  <c r="R26" i="3"/>
  <c r="R48" i="3"/>
  <c r="R5" i="3"/>
  <c r="R4" i="3"/>
  <c r="R28" i="3"/>
  <c r="V34" i="3" l="1"/>
  <c r="AA28" i="3" a="1"/>
  <c r="AA31" i="3" l="1"/>
  <c r="AA30" i="3"/>
  <c r="AA29" i="3"/>
  <c r="AA28" i="3"/>
  <c r="AA32" i="3"/>
  <c r="U15" i="3"/>
  <c r="AH16" i="3"/>
  <c r="AK16" i="3"/>
  <c r="AH48" i="3"/>
  <c r="AK48" i="3"/>
  <c r="AH96" i="3"/>
  <c r="AK96" i="3"/>
  <c r="AH128" i="3"/>
  <c r="AK128" i="3"/>
  <c r="AH184" i="3"/>
  <c r="AK184" i="3"/>
  <c r="AH216" i="3"/>
  <c r="AK216" i="3"/>
  <c r="AH232" i="3"/>
  <c r="AK232" i="3"/>
  <c r="AH272" i="3"/>
  <c r="AK272" i="3"/>
  <c r="AH320" i="3"/>
  <c r="AK320" i="3"/>
  <c r="AH360" i="3"/>
  <c r="AK360" i="3"/>
  <c r="AH400" i="3"/>
  <c r="AK400" i="3"/>
  <c r="AH432" i="3"/>
  <c r="AK432" i="3"/>
  <c r="AH488" i="3"/>
  <c r="AK488" i="3"/>
  <c r="AH688" i="3"/>
  <c r="AK688" i="3"/>
  <c r="AH7" i="3"/>
  <c r="AK7" i="3"/>
  <c r="AH15" i="3"/>
  <c r="AK15" i="3"/>
  <c r="AH23" i="3"/>
  <c r="AK23" i="3"/>
  <c r="AH31" i="3"/>
  <c r="AK31" i="3"/>
  <c r="AH39" i="3"/>
  <c r="AK39" i="3"/>
  <c r="AH47" i="3"/>
  <c r="AK47" i="3"/>
  <c r="AH55" i="3"/>
  <c r="AK55" i="3"/>
  <c r="AH63" i="3"/>
  <c r="AK63" i="3"/>
  <c r="AH71" i="3"/>
  <c r="AK71" i="3"/>
  <c r="AH79" i="3"/>
  <c r="AK79" i="3"/>
  <c r="AH87" i="3"/>
  <c r="AK87" i="3"/>
  <c r="AH95" i="3"/>
  <c r="AK95" i="3"/>
  <c r="AH103" i="3"/>
  <c r="AK103" i="3"/>
  <c r="AH111" i="3"/>
  <c r="AK111" i="3"/>
  <c r="AH119" i="3"/>
  <c r="AK119" i="3"/>
  <c r="AH127" i="3"/>
  <c r="AK127" i="3"/>
  <c r="AH135" i="3"/>
  <c r="AK135" i="3"/>
  <c r="AH143" i="3"/>
  <c r="AK143" i="3"/>
  <c r="AH151" i="3"/>
  <c r="AK151" i="3"/>
  <c r="AH159" i="3"/>
  <c r="AK159" i="3"/>
  <c r="AH167" i="3"/>
  <c r="AK167" i="3"/>
  <c r="AH175" i="3"/>
  <c r="AK175" i="3"/>
  <c r="AH183" i="3"/>
  <c r="AK183" i="3"/>
  <c r="AH191" i="3"/>
  <c r="AK191" i="3"/>
  <c r="AH199" i="3"/>
  <c r="AK199" i="3"/>
  <c r="AH207" i="3"/>
  <c r="AK207" i="3"/>
  <c r="AH215" i="3"/>
  <c r="AK215" i="3"/>
  <c r="AH223" i="3"/>
  <c r="AK223" i="3"/>
  <c r="AH231" i="3"/>
  <c r="AK231" i="3"/>
  <c r="AH239" i="3"/>
  <c r="AK239" i="3"/>
  <c r="AH247" i="3"/>
  <c r="AK247" i="3"/>
  <c r="AH255" i="3"/>
  <c r="AK255" i="3"/>
  <c r="AH263" i="3"/>
  <c r="AK263" i="3"/>
  <c r="AH271" i="3"/>
  <c r="AK271" i="3"/>
  <c r="AH279" i="3"/>
  <c r="AK279" i="3"/>
  <c r="AH287" i="3"/>
  <c r="AK287" i="3"/>
  <c r="AH295" i="3"/>
  <c r="AK295" i="3"/>
  <c r="AH303" i="3"/>
  <c r="AK303" i="3"/>
  <c r="AH311" i="3"/>
  <c r="AK311" i="3"/>
  <c r="AH319" i="3"/>
  <c r="AK319" i="3"/>
  <c r="AH327" i="3"/>
  <c r="AK327" i="3"/>
  <c r="AH335" i="3"/>
  <c r="AK335" i="3"/>
  <c r="AH343" i="3"/>
  <c r="AK343" i="3"/>
  <c r="AH351" i="3"/>
  <c r="AK351" i="3"/>
  <c r="AH359" i="3"/>
  <c r="AK359" i="3"/>
  <c r="AH367" i="3"/>
  <c r="AK367" i="3"/>
  <c r="AH375" i="3"/>
  <c r="AK375" i="3"/>
  <c r="AH383" i="3"/>
  <c r="AK383" i="3"/>
  <c r="AH391" i="3"/>
  <c r="AK391" i="3"/>
  <c r="AH399" i="3"/>
  <c r="AK399" i="3"/>
  <c r="AH407" i="3"/>
  <c r="AK407" i="3"/>
  <c r="AH415" i="3"/>
  <c r="AK415" i="3"/>
  <c r="AH423" i="3"/>
  <c r="AK423" i="3"/>
  <c r="AH431" i="3"/>
  <c r="AK431" i="3"/>
  <c r="AH439" i="3"/>
  <c r="AK439" i="3"/>
  <c r="AH447" i="3"/>
  <c r="AK447" i="3"/>
  <c r="AH455" i="3"/>
  <c r="AK455" i="3"/>
  <c r="AH463" i="3"/>
  <c r="AK463" i="3"/>
  <c r="AH471" i="3"/>
  <c r="AK471" i="3"/>
  <c r="AH479" i="3"/>
  <c r="AK479" i="3"/>
  <c r="AH487" i="3"/>
  <c r="AK487" i="3"/>
  <c r="AH495" i="3"/>
  <c r="AK495" i="3"/>
  <c r="AH503" i="3"/>
  <c r="AK503" i="3"/>
  <c r="AH511" i="3"/>
  <c r="AK511" i="3"/>
  <c r="AH519" i="3"/>
  <c r="AK519" i="3"/>
  <c r="AH527" i="3"/>
  <c r="AK527" i="3"/>
  <c r="AH535" i="3"/>
  <c r="AK535" i="3"/>
  <c r="AH543" i="3"/>
  <c r="AK543" i="3"/>
  <c r="AH551" i="3"/>
  <c r="AK551" i="3"/>
  <c r="AH559" i="3"/>
  <c r="AK559" i="3"/>
  <c r="AH567" i="3"/>
  <c r="AK567" i="3"/>
  <c r="AH575" i="3"/>
  <c r="AK575" i="3"/>
  <c r="AH583" i="3"/>
  <c r="AK583" i="3"/>
  <c r="AH591" i="3"/>
  <c r="AK591" i="3"/>
  <c r="AH599" i="3"/>
  <c r="AK599" i="3"/>
  <c r="AH607" i="3"/>
  <c r="AK607" i="3"/>
  <c r="AH615" i="3"/>
  <c r="AK615" i="3"/>
  <c r="AH623" i="3"/>
  <c r="AK623" i="3"/>
  <c r="AH631" i="3"/>
  <c r="AK631" i="3"/>
  <c r="AH639" i="3"/>
  <c r="AK639" i="3"/>
  <c r="AH647" i="3"/>
  <c r="AK647" i="3"/>
  <c r="AH655" i="3"/>
  <c r="AK655" i="3"/>
  <c r="AH663" i="3"/>
  <c r="AK663" i="3"/>
  <c r="AH671" i="3"/>
  <c r="AK671" i="3"/>
  <c r="AH679" i="3"/>
  <c r="AK679" i="3"/>
  <c r="AH687" i="3"/>
  <c r="AK687" i="3"/>
  <c r="AH176" i="3"/>
  <c r="AK176" i="3"/>
  <c r="AH328" i="3"/>
  <c r="AK328" i="3"/>
  <c r="AH448" i="3"/>
  <c r="AK448" i="3"/>
  <c r="AH528" i="3"/>
  <c r="AK528" i="3"/>
  <c r="AH560" i="3"/>
  <c r="AK560" i="3"/>
  <c r="AH568" i="3"/>
  <c r="AK568" i="3"/>
  <c r="AH576" i="3"/>
  <c r="AK576" i="3"/>
  <c r="AH584" i="3"/>
  <c r="AK584" i="3"/>
  <c r="AH592" i="3"/>
  <c r="AK592" i="3"/>
  <c r="AH600" i="3"/>
  <c r="AK600" i="3"/>
  <c r="AH608" i="3"/>
  <c r="AK608" i="3"/>
  <c r="AH616" i="3"/>
  <c r="AK616" i="3"/>
  <c r="AH624" i="3"/>
  <c r="AK624" i="3"/>
  <c r="AH656" i="3"/>
  <c r="AK656" i="3"/>
  <c r="AH64" i="3"/>
  <c r="AK64" i="3"/>
  <c r="AH136" i="3"/>
  <c r="AK136" i="3"/>
  <c r="AH280" i="3"/>
  <c r="AK280" i="3"/>
  <c r="AH632" i="3"/>
  <c r="AK632" i="3"/>
  <c r="AH33" i="3"/>
  <c r="AK33" i="3"/>
  <c r="AH89" i="3"/>
  <c r="AK89" i="3"/>
  <c r="AH137" i="3"/>
  <c r="AK137" i="3"/>
  <c r="AH177" i="3"/>
  <c r="AK177" i="3"/>
  <c r="AH185" i="3"/>
  <c r="AK185" i="3"/>
  <c r="AH193" i="3"/>
  <c r="AK193" i="3"/>
  <c r="AH217" i="3"/>
  <c r="AK217" i="3"/>
  <c r="AH225" i="3"/>
  <c r="AK225" i="3"/>
  <c r="AH233" i="3"/>
  <c r="AK233" i="3"/>
  <c r="AH241" i="3"/>
  <c r="AK241" i="3"/>
  <c r="AH249" i="3"/>
  <c r="AK249" i="3"/>
  <c r="AH257" i="3"/>
  <c r="AK257" i="3"/>
  <c r="AH265" i="3"/>
  <c r="AK265" i="3"/>
  <c r="AH273" i="3"/>
  <c r="AK273" i="3"/>
  <c r="AH281" i="3"/>
  <c r="AK281" i="3"/>
  <c r="AH289" i="3"/>
  <c r="AK289" i="3"/>
  <c r="AH297" i="3"/>
  <c r="AK297" i="3"/>
  <c r="AH305" i="3"/>
  <c r="AK305" i="3"/>
  <c r="AH313" i="3"/>
  <c r="AK313" i="3"/>
  <c r="AH321" i="3"/>
  <c r="AK321" i="3"/>
  <c r="AH329" i="3"/>
  <c r="AK329" i="3"/>
  <c r="AH337" i="3"/>
  <c r="AK337" i="3"/>
  <c r="AH345" i="3"/>
  <c r="AK345" i="3"/>
  <c r="AH353" i="3"/>
  <c r="AK353" i="3"/>
  <c r="AH361" i="3"/>
  <c r="AK361" i="3"/>
  <c r="AH369" i="3"/>
  <c r="AK369" i="3"/>
  <c r="AH377" i="3"/>
  <c r="AK377" i="3"/>
  <c r="AH385" i="3"/>
  <c r="AK385" i="3"/>
  <c r="AH393" i="3"/>
  <c r="AK393" i="3"/>
  <c r="AH401" i="3"/>
  <c r="AK401" i="3"/>
  <c r="AH409" i="3"/>
  <c r="AK409" i="3"/>
  <c r="AH417" i="3"/>
  <c r="AK417" i="3"/>
  <c r="AH425" i="3"/>
  <c r="AK425" i="3"/>
  <c r="AH433" i="3"/>
  <c r="AK433" i="3"/>
  <c r="AH441" i="3"/>
  <c r="AK441" i="3"/>
  <c r="AH449" i="3"/>
  <c r="AK449" i="3"/>
  <c r="AH457" i="3"/>
  <c r="AK457" i="3"/>
  <c r="AH465" i="3"/>
  <c r="AK465" i="3"/>
  <c r="AH473" i="3"/>
  <c r="AK473" i="3"/>
  <c r="AH481" i="3"/>
  <c r="AK481" i="3"/>
  <c r="AH489" i="3"/>
  <c r="AK489" i="3"/>
  <c r="AH497" i="3"/>
  <c r="AK497" i="3"/>
  <c r="AH505" i="3"/>
  <c r="AK505" i="3"/>
  <c r="AH513" i="3"/>
  <c r="AK513" i="3"/>
  <c r="AH521" i="3"/>
  <c r="AK521" i="3"/>
  <c r="AH545" i="3"/>
  <c r="AK545" i="3"/>
  <c r="AH553" i="3"/>
  <c r="AK553" i="3"/>
  <c r="AH561" i="3"/>
  <c r="AK561" i="3"/>
  <c r="AH569" i="3"/>
  <c r="AK569" i="3"/>
  <c r="AH577" i="3"/>
  <c r="AK577" i="3"/>
  <c r="AH585" i="3"/>
  <c r="AK585" i="3"/>
  <c r="AH593" i="3"/>
  <c r="AK593" i="3"/>
  <c r="AH601" i="3"/>
  <c r="AK601" i="3"/>
  <c r="AH609" i="3"/>
  <c r="AK609" i="3"/>
  <c r="AH617" i="3"/>
  <c r="AK617" i="3"/>
  <c r="AH625" i="3"/>
  <c r="AK625" i="3"/>
  <c r="AH633" i="3"/>
  <c r="AK633" i="3"/>
  <c r="AH641" i="3"/>
  <c r="AK641" i="3"/>
  <c r="AH649" i="3"/>
  <c r="AK649" i="3"/>
  <c r="AH657" i="3"/>
  <c r="AK657" i="3"/>
  <c r="AH665" i="3"/>
  <c r="AK665" i="3"/>
  <c r="AH673" i="3"/>
  <c r="AK673" i="3"/>
  <c r="AH681" i="3"/>
  <c r="AK681" i="3"/>
  <c r="AH689" i="3"/>
  <c r="AK689" i="3"/>
  <c r="AH80" i="3"/>
  <c r="AK80" i="3"/>
  <c r="AH256" i="3"/>
  <c r="AK256" i="3"/>
  <c r="AH640" i="3"/>
  <c r="AK640" i="3"/>
  <c r="AH10" i="3"/>
  <c r="AK10" i="3"/>
  <c r="AH18" i="3"/>
  <c r="AK18" i="3"/>
  <c r="AH26" i="3"/>
  <c r="AK26" i="3"/>
  <c r="AH34" i="3"/>
  <c r="AK34" i="3"/>
  <c r="AH42" i="3"/>
  <c r="AK42" i="3"/>
  <c r="AH50" i="3"/>
  <c r="AK50" i="3"/>
  <c r="AH58" i="3"/>
  <c r="AK58" i="3"/>
  <c r="AH66" i="3"/>
  <c r="AK66" i="3"/>
  <c r="AH82" i="3"/>
  <c r="AK82" i="3"/>
  <c r="AH98" i="3"/>
  <c r="AK98" i="3"/>
  <c r="AH106" i="3"/>
  <c r="AK106" i="3"/>
  <c r="AH114" i="3"/>
  <c r="AK114" i="3"/>
  <c r="AH122" i="3"/>
  <c r="AK122" i="3"/>
  <c r="AH130" i="3"/>
  <c r="AK130" i="3"/>
  <c r="AH138" i="3"/>
  <c r="AK138" i="3"/>
  <c r="AH146" i="3"/>
  <c r="AK146" i="3"/>
  <c r="AH154" i="3"/>
  <c r="AK154" i="3"/>
  <c r="AH162" i="3"/>
  <c r="AK162" i="3"/>
  <c r="AH170" i="3"/>
  <c r="AK170" i="3"/>
  <c r="AH178" i="3"/>
  <c r="AK178" i="3"/>
  <c r="AH186" i="3"/>
  <c r="AK186" i="3"/>
  <c r="AH194" i="3"/>
  <c r="AK194" i="3"/>
  <c r="AH202" i="3"/>
  <c r="AK202" i="3"/>
  <c r="AH210" i="3"/>
  <c r="AK210" i="3"/>
  <c r="AH218" i="3"/>
  <c r="AK218" i="3"/>
  <c r="AH226" i="3"/>
  <c r="AK226" i="3"/>
  <c r="AH234" i="3"/>
  <c r="AK234" i="3"/>
  <c r="AH242" i="3"/>
  <c r="AK242" i="3"/>
  <c r="AH250" i="3"/>
  <c r="AK250" i="3"/>
  <c r="AH258" i="3"/>
  <c r="AK258" i="3"/>
  <c r="AH266" i="3"/>
  <c r="AK266" i="3"/>
  <c r="AH274" i="3"/>
  <c r="AK274" i="3"/>
  <c r="AH282" i="3"/>
  <c r="AK282" i="3"/>
  <c r="AH290" i="3"/>
  <c r="AK290" i="3"/>
  <c r="AH298" i="3"/>
  <c r="AK298" i="3"/>
  <c r="AH306" i="3"/>
  <c r="AK306" i="3"/>
  <c r="AH314" i="3"/>
  <c r="AK314" i="3"/>
  <c r="AH322" i="3"/>
  <c r="AK322" i="3"/>
  <c r="AH330" i="3"/>
  <c r="AK330" i="3"/>
  <c r="AH338" i="3"/>
  <c r="AK338" i="3"/>
  <c r="AH346" i="3"/>
  <c r="AK346" i="3"/>
  <c r="AH354" i="3"/>
  <c r="AK354" i="3"/>
  <c r="AH362" i="3"/>
  <c r="AK362" i="3"/>
  <c r="AH370" i="3"/>
  <c r="AK370" i="3"/>
  <c r="AH378" i="3"/>
  <c r="AK378" i="3"/>
  <c r="AH386" i="3"/>
  <c r="AK386" i="3"/>
  <c r="AH394" i="3"/>
  <c r="AK394" i="3"/>
  <c r="AH402" i="3"/>
  <c r="AK402" i="3"/>
  <c r="AH410" i="3"/>
  <c r="AK410" i="3"/>
  <c r="AH418" i="3"/>
  <c r="AK418" i="3"/>
  <c r="AH426" i="3"/>
  <c r="AK426" i="3"/>
  <c r="AH434" i="3"/>
  <c r="AK434" i="3"/>
  <c r="AH442" i="3"/>
  <c r="AK442" i="3"/>
  <c r="AH450" i="3"/>
  <c r="AK450" i="3"/>
  <c r="AH458" i="3"/>
  <c r="AK458" i="3"/>
  <c r="AH466" i="3"/>
  <c r="AK466" i="3"/>
  <c r="AH474" i="3"/>
  <c r="AK474" i="3"/>
  <c r="AH482" i="3"/>
  <c r="AK482" i="3"/>
  <c r="AH490" i="3"/>
  <c r="AK490" i="3"/>
  <c r="AH498" i="3"/>
  <c r="AK498" i="3"/>
  <c r="AH506" i="3"/>
  <c r="AK506" i="3"/>
  <c r="AH514" i="3"/>
  <c r="AK514" i="3"/>
  <c r="AH522" i="3"/>
  <c r="AK522" i="3"/>
  <c r="AH530" i="3"/>
  <c r="AK530" i="3"/>
  <c r="AH538" i="3"/>
  <c r="AK538" i="3"/>
  <c r="AH546" i="3"/>
  <c r="AK546" i="3"/>
  <c r="AH554" i="3"/>
  <c r="AK554" i="3"/>
  <c r="AH562" i="3"/>
  <c r="AK562" i="3"/>
  <c r="AH570" i="3"/>
  <c r="AK570" i="3"/>
  <c r="AH578" i="3"/>
  <c r="AK578" i="3"/>
  <c r="AH586" i="3"/>
  <c r="AK586" i="3"/>
  <c r="AH594" i="3"/>
  <c r="AK594" i="3"/>
  <c r="AH602" i="3"/>
  <c r="AK602" i="3"/>
  <c r="AH610" i="3"/>
  <c r="AK610" i="3"/>
  <c r="AH618" i="3"/>
  <c r="AK618" i="3"/>
  <c r="AH626" i="3"/>
  <c r="AK626" i="3"/>
  <c r="AH634" i="3"/>
  <c r="AK634" i="3"/>
  <c r="AH642" i="3"/>
  <c r="AK642" i="3"/>
  <c r="AH650" i="3"/>
  <c r="AK650" i="3"/>
  <c r="AH658" i="3"/>
  <c r="AK658" i="3"/>
  <c r="AH666" i="3"/>
  <c r="AK666" i="3"/>
  <c r="AH674" i="3"/>
  <c r="AK674" i="3"/>
  <c r="AH682" i="3"/>
  <c r="AK682" i="3"/>
  <c r="AH690" i="3"/>
  <c r="AK690" i="3"/>
  <c r="AH56" i="3"/>
  <c r="AK56" i="3"/>
  <c r="AH168" i="3"/>
  <c r="AK168" i="3"/>
  <c r="AH304" i="3"/>
  <c r="AK304" i="3"/>
  <c r="AH648" i="3"/>
  <c r="AK648" i="3"/>
  <c r="AH11" i="3"/>
  <c r="AK11" i="3"/>
  <c r="AH147" i="3"/>
  <c r="AK147" i="3"/>
  <c r="AH195" i="3"/>
  <c r="AK195" i="3"/>
  <c r="AH211" i="3"/>
  <c r="AK211" i="3"/>
  <c r="AH219" i="3"/>
  <c r="AK219" i="3"/>
  <c r="AH227" i="3"/>
  <c r="AK227" i="3"/>
  <c r="AH235" i="3"/>
  <c r="AK235" i="3"/>
  <c r="AH259" i="3"/>
  <c r="AK259" i="3"/>
  <c r="AH267" i="3"/>
  <c r="AK267" i="3"/>
  <c r="AH275" i="3"/>
  <c r="AK275" i="3"/>
  <c r="AH283" i="3"/>
  <c r="AK283" i="3"/>
  <c r="AH291" i="3"/>
  <c r="AK291" i="3"/>
  <c r="AH299" i="3"/>
  <c r="AK299" i="3"/>
  <c r="AH307" i="3"/>
  <c r="AK307" i="3"/>
  <c r="AH315" i="3"/>
  <c r="AK315" i="3"/>
  <c r="AH323" i="3"/>
  <c r="AK323" i="3"/>
  <c r="AH331" i="3"/>
  <c r="AK331" i="3"/>
  <c r="AH339" i="3"/>
  <c r="AK339" i="3"/>
  <c r="AH347" i="3"/>
  <c r="AK347" i="3"/>
  <c r="AH355" i="3"/>
  <c r="AK355" i="3"/>
  <c r="AH363" i="3"/>
  <c r="AK363" i="3"/>
  <c r="AH371" i="3"/>
  <c r="AK371" i="3"/>
  <c r="AH379" i="3"/>
  <c r="AK379" i="3"/>
  <c r="AH387" i="3"/>
  <c r="AK387" i="3"/>
  <c r="AH395" i="3"/>
  <c r="AK395" i="3"/>
  <c r="AH403" i="3"/>
  <c r="AK403" i="3"/>
  <c r="AH411" i="3"/>
  <c r="AK411" i="3"/>
  <c r="AH419" i="3"/>
  <c r="AK419" i="3"/>
  <c r="AH427" i="3"/>
  <c r="AK427" i="3"/>
  <c r="AH435" i="3"/>
  <c r="AK435" i="3"/>
  <c r="AH443" i="3"/>
  <c r="AK443" i="3"/>
  <c r="AH451" i="3"/>
  <c r="AK451" i="3"/>
  <c r="AH459" i="3"/>
  <c r="AK459" i="3"/>
  <c r="AH467" i="3"/>
  <c r="AK467" i="3"/>
  <c r="AH475" i="3"/>
  <c r="AK475" i="3"/>
  <c r="AH483" i="3"/>
  <c r="AK483" i="3"/>
  <c r="AH491" i="3"/>
  <c r="AK491" i="3"/>
  <c r="AH499" i="3"/>
  <c r="AK499" i="3"/>
  <c r="AH507" i="3"/>
  <c r="AK507" i="3"/>
  <c r="AH515" i="3"/>
  <c r="AK515" i="3"/>
  <c r="AH523" i="3"/>
  <c r="AK523" i="3"/>
  <c r="AH531" i="3"/>
  <c r="AK531" i="3"/>
  <c r="AH539" i="3"/>
  <c r="AK539" i="3"/>
  <c r="AH547" i="3"/>
  <c r="AK547" i="3"/>
  <c r="AH555" i="3"/>
  <c r="AK555" i="3"/>
  <c r="AH563" i="3"/>
  <c r="AK563" i="3"/>
  <c r="AH571" i="3"/>
  <c r="AK571" i="3"/>
  <c r="AH579" i="3"/>
  <c r="AK579" i="3"/>
  <c r="AH587" i="3"/>
  <c r="AK587" i="3"/>
  <c r="AH595" i="3"/>
  <c r="AK595" i="3"/>
  <c r="AH603" i="3"/>
  <c r="AK603" i="3"/>
  <c r="AH611" i="3"/>
  <c r="AK611" i="3"/>
  <c r="AH619" i="3"/>
  <c r="AK619" i="3"/>
  <c r="AH627" i="3"/>
  <c r="AK627" i="3"/>
  <c r="AH635" i="3"/>
  <c r="AK635" i="3"/>
  <c r="AH643" i="3"/>
  <c r="AK643" i="3"/>
  <c r="AH651" i="3"/>
  <c r="AK651" i="3"/>
  <c r="AH659" i="3"/>
  <c r="AK659" i="3"/>
  <c r="AH667" i="3"/>
  <c r="AK667" i="3"/>
  <c r="AH675" i="3"/>
  <c r="AK675" i="3"/>
  <c r="AH683" i="3"/>
  <c r="AK683" i="3"/>
  <c r="AH691" i="3"/>
  <c r="AK691" i="3"/>
  <c r="AH8" i="3"/>
  <c r="AK8" i="3"/>
  <c r="AH32" i="3"/>
  <c r="AK32" i="3"/>
  <c r="AH88" i="3"/>
  <c r="AK88" i="3"/>
  <c r="AH120" i="3"/>
  <c r="AK120" i="3"/>
  <c r="AH160" i="3"/>
  <c r="AK160" i="3"/>
  <c r="AH208" i="3"/>
  <c r="AK208" i="3"/>
  <c r="AH224" i="3"/>
  <c r="AK224" i="3"/>
  <c r="AH264" i="3"/>
  <c r="AK264" i="3"/>
  <c r="AH312" i="3"/>
  <c r="AK312" i="3"/>
  <c r="AH352" i="3"/>
  <c r="AK352" i="3"/>
  <c r="AH384" i="3"/>
  <c r="AK384" i="3"/>
  <c r="AH424" i="3"/>
  <c r="AK424" i="3"/>
  <c r="AH464" i="3"/>
  <c r="AK464" i="3"/>
  <c r="AH496" i="3"/>
  <c r="AK496" i="3"/>
  <c r="AH520" i="3"/>
  <c r="AK520" i="3"/>
  <c r="AH544" i="3"/>
  <c r="AK544" i="3"/>
  <c r="AH680" i="3"/>
  <c r="AK680" i="3"/>
  <c r="AH684" i="3"/>
  <c r="AK684" i="3"/>
  <c r="AH692" i="3"/>
  <c r="AK692" i="3"/>
  <c r="AH40" i="3"/>
  <c r="AK40" i="3"/>
  <c r="AH104" i="3"/>
  <c r="AK104" i="3"/>
  <c r="AH144" i="3"/>
  <c r="AK144" i="3"/>
  <c r="AH192" i="3"/>
  <c r="AK192" i="3"/>
  <c r="AH248" i="3"/>
  <c r="AK248" i="3"/>
  <c r="AH296" i="3"/>
  <c r="AK296" i="3"/>
  <c r="AH344" i="3"/>
  <c r="AK344" i="3"/>
  <c r="AH376" i="3"/>
  <c r="AK376" i="3"/>
  <c r="AH408" i="3"/>
  <c r="AK408" i="3"/>
  <c r="AH440" i="3"/>
  <c r="AK440" i="3"/>
  <c r="AH472" i="3"/>
  <c r="AK472" i="3"/>
  <c r="AH504" i="3"/>
  <c r="AK504" i="3"/>
  <c r="AH536" i="3"/>
  <c r="AK536" i="3"/>
  <c r="AH672" i="3"/>
  <c r="AK672" i="3"/>
  <c r="AH9" i="3"/>
  <c r="AK9" i="3"/>
  <c r="AH25" i="3"/>
  <c r="AK25" i="3"/>
  <c r="AH49" i="3"/>
  <c r="AK49" i="3"/>
  <c r="AH73" i="3"/>
  <c r="AK73" i="3"/>
  <c r="AH97" i="3"/>
  <c r="AK97" i="3"/>
  <c r="AH113" i="3"/>
  <c r="AK113" i="3"/>
  <c r="AH121" i="3"/>
  <c r="AK121" i="3"/>
  <c r="AH145" i="3"/>
  <c r="AK145" i="3"/>
  <c r="AH161" i="3"/>
  <c r="AK161" i="3"/>
  <c r="AH201" i="3"/>
  <c r="AK201" i="3"/>
  <c r="AH537" i="3"/>
  <c r="AK537" i="3"/>
  <c r="AH74" i="3"/>
  <c r="AK74" i="3"/>
  <c r="AH27" i="3"/>
  <c r="AK27" i="3"/>
  <c r="AH43" i="3"/>
  <c r="AK43" i="3"/>
  <c r="AH59" i="3"/>
  <c r="AK59" i="3"/>
  <c r="AH75" i="3"/>
  <c r="AK75" i="3"/>
  <c r="AH91" i="3"/>
  <c r="AK91" i="3"/>
  <c r="AH99" i="3"/>
  <c r="AK99" i="3"/>
  <c r="AH115" i="3"/>
  <c r="AK115" i="3"/>
  <c r="AH131" i="3"/>
  <c r="AK131" i="3"/>
  <c r="AH155" i="3"/>
  <c r="AK155" i="3"/>
  <c r="AH171" i="3"/>
  <c r="AK171" i="3"/>
  <c r="AH179" i="3"/>
  <c r="AK179" i="3"/>
  <c r="AH203" i="3"/>
  <c r="AK203" i="3"/>
  <c r="AH251" i="3"/>
  <c r="AK251" i="3"/>
  <c r="AH12" i="3"/>
  <c r="AK12" i="3"/>
  <c r="AH28" i="3"/>
  <c r="AK28" i="3"/>
  <c r="AH44" i="3"/>
  <c r="AK44" i="3"/>
  <c r="AH60" i="3"/>
  <c r="AK60" i="3"/>
  <c r="AH76" i="3"/>
  <c r="AK76" i="3"/>
  <c r="AH92" i="3"/>
  <c r="AK92" i="3"/>
  <c r="AH108" i="3"/>
  <c r="AK108" i="3"/>
  <c r="AH124" i="3"/>
  <c r="AK124" i="3"/>
  <c r="AH140" i="3"/>
  <c r="AK140" i="3"/>
  <c r="AH156" i="3"/>
  <c r="AK156" i="3"/>
  <c r="AH172" i="3"/>
  <c r="AK172" i="3"/>
  <c r="AH188" i="3"/>
  <c r="AK188" i="3"/>
  <c r="AH204" i="3"/>
  <c r="AK204" i="3"/>
  <c r="AH228" i="3"/>
  <c r="AK228" i="3"/>
  <c r="AH244" i="3"/>
  <c r="AK244" i="3"/>
  <c r="AH260" i="3"/>
  <c r="AK260" i="3"/>
  <c r="AH276" i="3"/>
  <c r="AK276" i="3"/>
  <c r="AH292" i="3"/>
  <c r="AK292" i="3"/>
  <c r="AH308" i="3"/>
  <c r="AK308" i="3"/>
  <c r="AH324" i="3"/>
  <c r="AK324" i="3"/>
  <c r="AH340" i="3"/>
  <c r="AK340" i="3"/>
  <c r="AH356" i="3"/>
  <c r="AK356" i="3"/>
  <c r="AH372" i="3"/>
  <c r="AK372" i="3"/>
  <c r="AH388" i="3"/>
  <c r="AK388" i="3"/>
  <c r="AH404" i="3"/>
  <c r="AK404" i="3"/>
  <c r="AH420" i="3"/>
  <c r="AK420" i="3"/>
  <c r="AH436" i="3"/>
  <c r="AK436" i="3"/>
  <c r="AH452" i="3"/>
  <c r="AK452" i="3"/>
  <c r="AH468" i="3"/>
  <c r="AK468" i="3"/>
  <c r="AH484" i="3"/>
  <c r="AK484" i="3"/>
  <c r="AH500" i="3"/>
  <c r="AK500" i="3"/>
  <c r="AH508" i="3"/>
  <c r="AK508" i="3"/>
  <c r="AH532" i="3"/>
  <c r="AK532" i="3"/>
  <c r="AH548" i="3"/>
  <c r="AK548" i="3"/>
  <c r="AH564" i="3"/>
  <c r="AK564" i="3"/>
  <c r="AH572" i="3"/>
  <c r="AK572" i="3"/>
  <c r="AH588" i="3"/>
  <c r="AK588" i="3"/>
  <c r="AH604" i="3"/>
  <c r="AK604" i="3"/>
  <c r="AH620" i="3"/>
  <c r="AK620" i="3"/>
  <c r="AH636" i="3"/>
  <c r="AK636" i="3"/>
  <c r="AH644" i="3"/>
  <c r="AK644" i="3"/>
  <c r="AH660" i="3"/>
  <c r="AK660" i="3"/>
  <c r="AH668" i="3"/>
  <c r="AK668" i="3"/>
  <c r="AH13" i="3"/>
  <c r="AK13" i="3"/>
  <c r="AH21" i="3"/>
  <c r="AK21" i="3"/>
  <c r="AH29" i="3"/>
  <c r="AK29" i="3"/>
  <c r="AH37" i="3"/>
  <c r="AK37" i="3"/>
  <c r="AH45" i="3"/>
  <c r="AK45" i="3"/>
  <c r="AH53" i="3"/>
  <c r="AK53" i="3"/>
  <c r="AH61" i="3"/>
  <c r="AK61" i="3"/>
  <c r="AH69" i="3"/>
  <c r="AK69" i="3"/>
  <c r="AH77" i="3"/>
  <c r="AK77" i="3"/>
  <c r="AH85" i="3"/>
  <c r="AK85" i="3"/>
  <c r="AH93" i="3"/>
  <c r="AK93" i="3"/>
  <c r="AH101" i="3"/>
  <c r="AK101" i="3"/>
  <c r="AH109" i="3"/>
  <c r="AK109" i="3"/>
  <c r="AH117" i="3"/>
  <c r="AK117" i="3"/>
  <c r="AH125" i="3"/>
  <c r="AK125" i="3"/>
  <c r="AH133" i="3"/>
  <c r="AK133" i="3"/>
  <c r="AH141" i="3"/>
  <c r="AK141" i="3"/>
  <c r="AH149" i="3"/>
  <c r="AK149" i="3"/>
  <c r="AH157" i="3"/>
  <c r="AK157" i="3"/>
  <c r="AH165" i="3"/>
  <c r="AK165" i="3"/>
  <c r="AH173" i="3"/>
  <c r="AK173" i="3"/>
  <c r="AH181" i="3"/>
  <c r="AK181" i="3"/>
  <c r="AH189" i="3"/>
  <c r="AK189" i="3"/>
  <c r="AH197" i="3"/>
  <c r="AK197" i="3"/>
  <c r="AH205" i="3"/>
  <c r="AK205" i="3"/>
  <c r="AH213" i="3"/>
  <c r="AK213" i="3"/>
  <c r="AH221" i="3"/>
  <c r="AK221" i="3"/>
  <c r="AH229" i="3"/>
  <c r="AK229" i="3"/>
  <c r="AH237" i="3"/>
  <c r="AK237" i="3"/>
  <c r="AH245" i="3"/>
  <c r="AK245" i="3"/>
  <c r="AH253" i="3"/>
  <c r="AK253" i="3"/>
  <c r="AH261" i="3"/>
  <c r="AK261" i="3"/>
  <c r="AH269" i="3"/>
  <c r="AK269" i="3"/>
  <c r="AH277" i="3"/>
  <c r="AK277" i="3"/>
  <c r="AH285" i="3"/>
  <c r="AK285" i="3"/>
  <c r="AH293" i="3"/>
  <c r="AK293" i="3"/>
  <c r="AH301" i="3"/>
  <c r="AK301" i="3"/>
  <c r="AH309" i="3"/>
  <c r="AK309" i="3"/>
  <c r="AH317" i="3"/>
  <c r="AK317" i="3"/>
  <c r="AH325" i="3"/>
  <c r="AK325" i="3"/>
  <c r="AH333" i="3"/>
  <c r="AK333" i="3"/>
  <c r="AH341" i="3"/>
  <c r="AK341" i="3"/>
  <c r="AH349" i="3"/>
  <c r="AK349" i="3"/>
  <c r="AH357" i="3"/>
  <c r="AK357" i="3"/>
  <c r="AH365" i="3"/>
  <c r="AK365" i="3"/>
  <c r="AH373" i="3"/>
  <c r="AK373" i="3"/>
  <c r="AH381" i="3"/>
  <c r="AK381" i="3"/>
  <c r="AH389" i="3"/>
  <c r="AK389" i="3"/>
  <c r="AH397" i="3"/>
  <c r="AK397" i="3"/>
  <c r="AH405" i="3"/>
  <c r="AK405" i="3"/>
  <c r="AH413" i="3"/>
  <c r="AK413" i="3"/>
  <c r="AH421" i="3"/>
  <c r="AK421" i="3"/>
  <c r="AH429" i="3"/>
  <c r="AK429" i="3"/>
  <c r="AH437" i="3"/>
  <c r="AK437" i="3"/>
  <c r="AH445" i="3"/>
  <c r="AK445" i="3"/>
  <c r="AH453" i="3"/>
  <c r="AK453" i="3"/>
  <c r="AH461" i="3"/>
  <c r="AK461" i="3"/>
  <c r="AH469" i="3"/>
  <c r="AK469" i="3"/>
  <c r="AH477" i="3"/>
  <c r="AK477" i="3"/>
  <c r="AH485" i="3"/>
  <c r="AK485" i="3"/>
  <c r="AH493" i="3"/>
  <c r="AK493" i="3"/>
  <c r="AH501" i="3"/>
  <c r="AK501" i="3"/>
  <c r="AH509" i="3"/>
  <c r="AK509" i="3"/>
  <c r="AH517" i="3"/>
  <c r="AK517" i="3"/>
  <c r="AH525" i="3"/>
  <c r="AK525" i="3"/>
  <c r="AH533" i="3"/>
  <c r="AK533" i="3"/>
  <c r="AH541" i="3"/>
  <c r="AK541" i="3"/>
  <c r="AH549" i="3"/>
  <c r="AK549" i="3"/>
  <c r="AH557" i="3"/>
  <c r="AK557" i="3"/>
  <c r="AH565" i="3"/>
  <c r="AK565" i="3"/>
  <c r="AH573" i="3"/>
  <c r="AK573" i="3"/>
  <c r="AH581" i="3"/>
  <c r="AK581" i="3"/>
  <c r="AH589" i="3"/>
  <c r="AK589" i="3"/>
  <c r="AH597" i="3"/>
  <c r="AK597" i="3"/>
  <c r="AH605" i="3"/>
  <c r="AK605" i="3"/>
  <c r="AH613" i="3"/>
  <c r="AK613" i="3"/>
  <c r="AH621" i="3"/>
  <c r="AK621" i="3"/>
  <c r="AH629" i="3"/>
  <c r="AK629" i="3"/>
  <c r="AH637" i="3"/>
  <c r="AK637" i="3"/>
  <c r="AH645" i="3"/>
  <c r="AK645" i="3"/>
  <c r="AH653" i="3"/>
  <c r="AK653" i="3"/>
  <c r="AH661" i="3"/>
  <c r="AK661" i="3"/>
  <c r="AH669" i="3"/>
  <c r="AK669" i="3"/>
  <c r="AH677" i="3"/>
  <c r="AK677" i="3"/>
  <c r="AH685" i="3"/>
  <c r="AK685" i="3"/>
  <c r="AH693" i="3"/>
  <c r="AK693" i="3"/>
  <c r="AH24" i="3"/>
  <c r="AK24" i="3"/>
  <c r="AH72" i="3"/>
  <c r="AK72" i="3"/>
  <c r="AH112" i="3"/>
  <c r="AK112" i="3"/>
  <c r="AH152" i="3"/>
  <c r="AK152" i="3"/>
  <c r="AH200" i="3"/>
  <c r="AK200" i="3"/>
  <c r="AH240" i="3"/>
  <c r="AK240" i="3"/>
  <c r="AH288" i="3"/>
  <c r="AK288" i="3"/>
  <c r="AH336" i="3"/>
  <c r="AK336" i="3"/>
  <c r="AH368" i="3"/>
  <c r="AK368" i="3"/>
  <c r="AH392" i="3"/>
  <c r="AK392" i="3"/>
  <c r="AH416" i="3"/>
  <c r="AK416" i="3"/>
  <c r="AH456" i="3"/>
  <c r="AK456" i="3"/>
  <c r="AH480" i="3"/>
  <c r="AK480" i="3"/>
  <c r="AH512" i="3"/>
  <c r="AK512" i="3"/>
  <c r="AH552" i="3"/>
  <c r="AK552" i="3"/>
  <c r="AH664" i="3"/>
  <c r="AK664" i="3"/>
  <c r="AH17" i="3"/>
  <c r="AK17" i="3"/>
  <c r="AH41" i="3"/>
  <c r="AK41" i="3"/>
  <c r="AH57" i="3"/>
  <c r="AK57" i="3"/>
  <c r="AH65" i="3"/>
  <c r="AK65" i="3"/>
  <c r="AH81" i="3"/>
  <c r="AK81" i="3"/>
  <c r="AH105" i="3"/>
  <c r="AK105" i="3"/>
  <c r="AH129" i="3"/>
  <c r="AK129" i="3"/>
  <c r="AH153" i="3"/>
  <c r="AK153" i="3"/>
  <c r="AH169" i="3"/>
  <c r="AK169" i="3"/>
  <c r="AH209" i="3"/>
  <c r="AK209" i="3"/>
  <c r="AH529" i="3"/>
  <c r="AK529" i="3"/>
  <c r="AH90" i="3"/>
  <c r="AK90" i="3"/>
  <c r="AH19" i="3"/>
  <c r="AK19" i="3"/>
  <c r="AH35" i="3"/>
  <c r="AK35" i="3"/>
  <c r="AH51" i="3"/>
  <c r="AK51" i="3"/>
  <c r="AH67" i="3"/>
  <c r="AK67" i="3"/>
  <c r="AH83" i="3"/>
  <c r="AK83" i="3"/>
  <c r="AH107" i="3"/>
  <c r="AK107" i="3"/>
  <c r="AH123" i="3"/>
  <c r="AK123" i="3"/>
  <c r="AH139" i="3"/>
  <c r="AK139" i="3"/>
  <c r="AH163" i="3"/>
  <c r="AK163" i="3"/>
  <c r="AH187" i="3"/>
  <c r="AK187" i="3"/>
  <c r="AH243" i="3"/>
  <c r="AK243" i="3"/>
  <c r="AH20" i="3"/>
  <c r="AK20" i="3"/>
  <c r="AH36" i="3"/>
  <c r="AK36" i="3"/>
  <c r="AH52" i="3"/>
  <c r="AK52" i="3"/>
  <c r="AH68" i="3"/>
  <c r="AK68" i="3"/>
  <c r="AH84" i="3"/>
  <c r="AK84" i="3"/>
  <c r="AH100" i="3"/>
  <c r="AK100" i="3"/>
  <c r="AH116" i="3"/>
  <c r="AK116" i="3"/>
  <c r="AH132" i="3"/>
  <c r="AK132" i="3"/>
  <c r="AH148" i="3"/>
  <c r="AK148" i="3"/>
  <c r="AH164" i="3"/>
  <c r="AK164" i="3"/>
  <c r="AH180" i="3"/>
  <c r="AK180" i="3"/>
  <c r="AH196" i="3"/>
  <c r="AK196" i="3"/>
  <c r="AH212" i="3"/>
  <c r="AK212" i="3"/>
  <c r="AH220" i="3"/>
  <c r="AK220" i="3"/>
  <c r="AH236" i="3"/>
  <c r="AK236" i="3"/>
  <c r="AH252" i="3"/>
  <c r="AK252" i="3"/>
  <c r="AH268" i="3"/>
  <c r="AK268" i="3"/>
  <c r="AH284" i="3"/>
  <c r="AK284" i="3"/>
  <c r="AH300" i="3"/>
  <c r="AK300" i="3"/>
  <c r="AH316" i="3"/>
  <c r="AK316" i="3"/>
  <c r="AH332" i="3"/>
  <c r="AK332" i="3"/>
  <c r="AH348" i="3"/>
  <c r="AK348" i="3"/>
  <c r="AH364" i="3"/>
  <c r="AK364" i="3"/>
  <c r="AH380" i="3"/>
  <c r="AK380" i="3"/>
  <c r="AH396" i="3"/>
  <c r="AK396" i="3"/>
  <c r="AH412" i="3"/>
  <c r="AK412" i="3"/>
  <c r="AH428" i="3"/>
  <c r="AK428" i="3"/>
  <c r="AH444" i="3"/>
  <c r="AK444" i="3"/>
  <c r="AH460" i="3"/>
  <c r="AK460" i="3"/>
  <c r="AH476" i="3"/>
  <c r="AK476" i="3"/>
  <c r="AH492" i="3"/>
  <c r="AK492" i="3"/>
  <c r="AH516" i="3"/>
  <c r="AK516" i="3"/>
  <c r="AH524" i="3"/>
  <c r="AK524" i="3"/>
  <c r="AH540" i="3"/>
  <c r="AK540" i="3"/>
  <c r="AH556" i="3"/>
  <c r="AK556" i="3"/>
  <c r="AH580" i="3"/>
  <c r="AK580" i="3"/>
  <c r="AH596" i="3"/>
  <c r="AK596" i="3"/>
  <c r="AH612" i="3"/>
  <c r="AK612" i="3"/>
  <c r="AH628" i="3"/>
  <c r="AK628" i="3"/>
  <c r="AH652" i="3"/>
  <c r="AK652" i="3"/>
  <c r="AH676" i="3"/>
  <c r="AK676" i="3"/>
  <c r="AH6" i="3"/>
  <c r="AK6" i="3"/>
  <c r="AH14" i="3"/>
  <c r="AK14" i="3"/>
  <c r="AH22" i="3"/>
  <c r="AK22" i="3"/>
  <c r="AH30" i="3"/>
  <c r="AK30" i="3"/>
  <c r="AH38" i="3"/>
  <c r="AK38" i="3"/>
  <c r="AH46" i="3"/>
  <c r="AK46" i="3"/>
  <c r="AH54" i="3"/>
  <c r="AK54" i="3"/>
  <c r="AH62" i="3"/>
  <c r="AK62" i="3"/>
  <c r="AH70" i="3"/>
  <c r="AK70" i="3"/>
  <c r="AH78" i="3"/>
  <c r="AK78" i="3"/>
  <c r="AH86" i="3"/>
  <c r="AK86" i="3"/>
  <c r="AH94" i="3"/>
  <c r="AK94" i="3"/>
  <c r="AH102" i="3"/>
  <c r="AK102" i="3"/>
  <c r="AH110" i="3"/>
  <c r="AK110" i="3"/>
  <c r="AH118" i="3"/>
  <c r="AK118" i="3"/>
  <c r="AH126" i="3"/>
  <c r="AK126" i="3"/>
  <c r="AH134" i="3"/>
  <c r="AK134" i="3"/>
  <c r="AH142" i="3"/>
  <c r="AK142" i="3"/>
  <c r="AH150" i="3"/>
  <c r="AK150" i="3"/>
  <c r="AH158" i="3"/>
  <c r="AK158" i="3"/>
  <c r="AH166" i="3"/>
  <c r="AK166" i="3"/>
  <c r="AH174" i="3"/>
  <c r="AK174" i="3"/>
  <c r="AH182" i="3"/>
  <c r="AK182" i="3"/>
  <c r="AH190" i="3"/>
  <c r="AK190" i="3"/>
  <c r="AH198" i="3"/>
  <c r="AK198" i="3"/>
  <c r="AH206" i="3"/>
  <c r="AK206" i="3"/>
  <c r="AH214" i="3"/>
  <c r="AK214" i="3"/>
  <c r="AH222" i="3"/>
  <c r="AK222" i="3"/>
  <c r="AH230" i="3"/>
  <c r="AK230" i="3"/>
  <c r="AH238" i="3"/>
  <c r="AK238" i="3"/>
  <c r="AH246" i="3"/>
  <c r="AK246" i="3"/>
  <c r="AH254" i="3"/>
  <c r="AK254" i="3"/>
  <c r="AH262" i="3"/>
  <c r="AK262" i="3"/>
  <c r="AH270" i="3"/>
  <c r="AK270" i="3"/>
  <c r="AH278" i="3"/>
  <c r="AK278" i="3"/>
  <c r="AH286" i="3"/>
  <c r="AK286" i="3"/>
  <c r="AH294" i="3"/>
  <c r="AK294" i="3"/>
  <c r="AH302" i="3"/>
  <c r="AK302" i="3"/>
  <c r="AH310" i="3"/>
  <c r="AK310" i="3"/>
  <c r="AH318" i="3"/>
  <c r="AK318" i="3"/>
  <c r="AH326" i="3"/>
  <c r="AK326" i="3"/>
  <c r="AH334" i="3"/>
  <c r="AK334" i="3"/>
  <c r="AH342" i="3"/>
  <c r="AK342" i="3"/>
  <c r="AH350" i="3"/>
  <c r="AK350" i="3"/>
  <c r="AH358" i="3"/>
  <c r="AK358" i="3"/>
  <c r="AH366" i="3"/>
  <c r="AK366" i="3"/>
  <c r="AH374" i="3"/>
  <c r="AK374" i="3"/>
  <c r="AH382" i="3"/>
  <c r="AK382" i="3"/>
  <c r="AH390" i="3"/>
  <c r="AK390" i="3"/>
  <c r="AH398" i="3"/>
  <c r="AK398" i="3"/>
  <c r="AH406" i="3"/>
  <c r="AK406" i="3"/>
  <c r="AH414" i="3"/>
  <c r="AK414" i="3"/>
  <c r="AH422" i="3"/>
  <c r="AK422" i="3"/>
  <c r="AH430" i="3"/>
  <c r="AK430" i="3"/>
  <c r="AH438" i="3"/>
  <c r="AK438" i="3"/>
  <c r="AH446" i="3"/>
  <c r="AK446" i="3"/>
  <c r="AH454" i="3"/>
  <c r="AK454" i="3"/>
  <c r="AH462" i="3"/>
  <c r="AK462" i="3"/>
  <c r="AH470" i="3"/>
  <c r="AK470" i="3"/>
  <c r="AH478" i="3"/>
  <c r="AK478" i="3"/>
  <c r="AH486" i="3"/>
  <c r="AK486" i="3"/>
  <c r="AH494" i="3"/>
  <c r="AK494" i="3"/>
  <c r="AH502" i="3"/>
  <c r="AK502" i="3"/>
  <c r="AH510" i="3"/>
  <c r="AK510" i="3"/>
  <c r="AH518" i="3"/>
  <c r="AK518" i="3"/>
  <c r="AH526" i="3"/>
  <c r="AK526" i="3"/>
  <c r="AH534" i="3"/>
  <c r="AK534" i="3"/>
  <c r="AH542" i="3"/>
  <c r="AK542" i="3"/>
  <c r="AH550" i="3"/>
  <c r="AK550" i="3"/>
  <c r="AH558" i="3"/>
  <c r="AK558" i="3"/>
  <c r="AH566" i="3"/>
  <c r="AK566" i="3"/>
  <c r="AH574" i="3"/>
  <c r="AK574" i="3"/>
  <c r="AH582" i="3"/>
  <c r="AK582" i="3"/>
  <c r="AH590" i="3"/>
  <c r="AK590" i="3"/>
  <c r="AH598" i="3"/>
  <c r="AK598" i="3"/>
  <c r="AH606" i="3"/>
  <c r="AK606" i="3"/>
  <c r="AH614" i="3"/>
  <c r="AK614" i="3"/>
  <c r="AH622" i="3"/>
  <c r="AK622" i="3"/>
  <c r="AH630" i="3"/>
  <c r="AK630" i="3"/>
  <c r="AH638" i="3"/>
  <c r="AK638" i="3"/>
  <c r="AH646" i="3"/>
  <c r="AK646" i="3"/>
  <c r="AH654" i="3"/>
  <c r="AK654" i="3"/>
  <c r="AH662" i="3"/>
  <c r="AK662" i="3"/>
  <c r="AH670" i="3"/>
  <c r="AK670" i="3"/>
  <c r="AH678" i="3"/>
  <c r="AK678" i="3"/>
  <c r="AH686" i="3"/>
  <c r="AK686" i="3"/>
  <c r="AH694" i="3"/>
  <c r="AK694" i="3"/>
  <c r="AH5" i="3"/>
  <c r="AK5" i="3"/>
  <c r="AH3" i="3"/>
  <c r="AK3" i="3"/>
  <c r="AH4" i="3"/>
  <c r="AK4" i="3"/>
  <c r="AK1" i="3"/>
  <c r="AG682" i="3"/>
  <c r="AO96" i="3"/>
  <c r="AO88" i="3"/>
  <c r="AO80" i="3"/>
  <c r="AO72" i="3"/>
  <c r="AO64" i="3"/>
  <c r="AO86" i="3"/>
  <c r="AO70" i="3"/>
  <c r="AO85" i="3"/>
  <c r="AO69" i="3"/>
  <c r="AO84" i="3"/>
  <c r="AO68" i="3"/>
  <c r="AO83" i="3"/>
  <c r="AO67" i="3"/>
  <c r="AO82" i="3"/>
  <c r="AO74" i="3"/>
  <c r="AO89" i="3"/>
  <c r="AO73" i="3"/>
  <c r="AO95" i="3"/>
  <c r="AO87" i="3"/>
  <c r="AO79" i="3"/>
  <c r="AO71" i="3"/>
  <c r="AO94" i="3"/>
  <c r="AO78" i="3"/>
  <c r="AO93" i="3"/>
  <c r="AO77" i="3"/>
  <c r="AO92" i="3"/>
  <c r="AO76" i="3"/>
  <c r="AO91" i="3"/>
  <c r="AO75" i="3"/>
  <c r="AO90" i="3"/>
  <c r="AO66" i="3"/>
  <c r="AO81" i="3"/>
  <c r="AO65" i="3"/>
  <c r="AO63" i="3"/>
  <c r="AJ682" i="3"/>
  <c r="AG340" i="3"/>
  <c r="AJ340" i="3"/>
  <c r="AG69" i="3"/>
  <c r="AJ69" i="3"/>
  <c r="AG151" i="3"/>
  <c r="AJ151" i="3"/>
  <c r="AG272" i="3"/>
  <c r="AJ272" i="3"/>
  <c r="AG606" i="3"/>
  <c r="AJ606" i="3"/>
  <c r="AG540" i="3"/>
  <c r="AJ540" i="3"/>
  <c r="AG660" i="3"/>
  <c r="AJ660" i="3"/>
  <c r="AG213" i="3"/>
  <c r="AJ213" i="3"/>
  <c r="AG454" i="3"/>
  <c r="AJ454" i="3"/>
  <c r="AG168" i="3"/>
  <c r="AJ168" i="3"/>
  <c r="AG34" i="3"/>
  <c r="AJ34" i="3"/>
  <c r="AG149" i="3"/>
  <c r="AJ149" i="3"/>
  <c r="AG588" i="3"/>
  <c r="AJ588" i="3"/>
  <c r="AG625" i="3"/>
  <c r="AJ625" i="3"/>
  <c r="AG679" i="3"/>
  <c r="AJ679" i="3"/>
  <c r="AG360" i="3"/>
  <c r="AJ360" i="3"/>
  <c r="AG500" i="3"/>
  <c r="AJ500" i="3"/>
  <c r="AG365" i="3"/>
  <c r="AJ365" i="3"/>
  <c r="AG525" i="3"/>
  <c r="AJ525" i="3"/>
  <c r="AG241" i="3"/>
  <c r="AJ241" i="3"/>
  <c r="AG633" i="3"/>
  <c r="AJ633" i="3"/>
  <c r="AG237" i="3"/>
  <c r="AJ237" i="3"/>
  <c r="AG516" i="3"/>
  <c r="AJ516" i="3"/>
  <c r="AG73" i="3"/>
  <c r="AJ73" i="3"/>
  <c r="AG14" i="3"/>
  <c r="AJ14" i="3"/>
  <c r="AG26" i="3"/>
  <c r="AJ26" i="3"/>
  <c r="AG349" i="3"/>
  <c r="AJ349" i="3"/>
  <c r="AG24" i="3"/>
  <c r="AJ24" i="3"/>
  <c r="AG647" i="3"/>
  <c r="AJ647" i="3"/>
  <c r="AG167" i="3"/>
  <c r="AJ167" i="3"/>
  <c r="AG199" i="3"/>
  <c r="AJ199" i="3"/>
  <c r="AG247" i="3"/>
  <c r="AJ247" i="3"/>
  <c r="AG311" i="3"/>
  <c r="AJ311" i="3"/>
  <c r="AG153" i="3"/>
  <c r="AJ153" i="3"/>
  <c r="AG461" i="3"/>
  <c r="AJ461" i="3"/>
  <c r="AG145" i="3"/>
  <c r="AJ145" i="3"/>
  <c r="AG524" i="3"/>
  <c r="AJ524" i="3"/>
  <c r="AG210" i="3"/>
  <c r="AJ210" i="3"/>
  <c r="AG508" i="3"/>
  <c r="AJ508" i="3"/>
  <c r="AG519" i="3"/>
  <c r="AJ519" i="3"/>
  <c r="AG220" i="3"/>
  <c r="AJ220" i="3"/>
  <c r="AG553" i="3"/>
  <c r="AJ553" i="3"/>
  <c r="AG80" i="3"/>
  <c r="AJ80" i="3"/>
  <c r="AG187" i="3"/>
  <c r="AJ187" i="3"/>
  <c r="AG105" i="3"/>
  <c r="AJ105" i="3"/>
  <c r="AG613" i="3"/>
  <c r="AJ613" i="3"/>
  <c r="AG278" i="3"/>
  <c r="AJ278" i="3"/>
  <c r="AG47" i="3"/>
  <c r="AJ47" i="3"/>
  <c r="AG127" i="3"/>
  <c r="AJ127" i="3"/>
  <c r="AG539" i="3"/>
  <c r="AJ539" i="3"/>
  <c r="AG121" i="3"/>
  <c r="AJ121" i="3"/>
  <c r="AG389" i="3"/>
  <c r="AJ389" i="3"/>
  <c r="AG408" i="3"/>
  <c r="AJ408" i="3"/>
  <c r="AG188" i="3"/>
  <c r="AJ188" i="3"/>
  <c r="AG380" i="3"/>
  <c r="AJ380" i="3"/>
  <c r="AG252" i="3"/>
  <c r="AJ252" i="3"/>
  <c r="AG548" i="3"/>
  <c r="AJ548" i="3"/>
  <c r="AG281" i="3"/>
  <c r="AJ281" i="3"/>
  <c r="AG522" i="3"/>
  <c r="AJ522" i="3"/>
  <c r="AG347" i="3"/>
  <c r="AJ347" i="3"/>
  <c r="AG283" i="3"/>
  <c r="AJ283" i="3"/>
  <c r="AG417" i="3"/>
  <c r="AJ417" i="3"/>
  <c r="AG174" i="3"/>
  <c r="AJ174" i="3"/>
  <c r="AG416" i="3"/>
  <c r="AJ416" i="3"/>
  <c r="AG148" i="3"/>
  <c r="AJ148" i="3"/>
  <c r="AG468" i="3"/>
  <c r="AJ468" i="3"/>
  <c r="AG490" i="3"/>
  <c r="AJ490" i="3"/>
  <c r="AG262" i="3"/>
  <c r="AJ262" i="3"/>
  <c r="AG239" i="3"/>
  <c r="AJ239" i="3"/>
  <c r="AG221" i="3"/>
  <c r="AJ221" i="3"/>
  <c r="AG46" i="3"/>
  <c r="AJ46" i="3"/>
  <c r="AG44" i="3"/>
  <c r="AJ44" i="3"/>
  <c r="AG243" i="3"/>
  <c r="AJ243" i="3"/>
  <c r="AG450" i="3"/>
  <c r="AJ450" i="3"/>
  <c r="AG434" i="3"/>
  <c r="AJ434" i="3"/>
  <c r="AG378" i="3"/>
  <c r="AJ378" i="3"/>
  <c r="AG505" i="3"/>
  <c r="AJ505" i="3"/>
  <c r="AG57" i="3"/>
  <c r="AJ57" i="3"/>
  <c r="AG598" i="3"/>
  <c r="AJ598" i="3"/>
  <c r="AG244" i="3"/>
  <c r="AJ244" i="3"/>
  <c r="AG236" i="3"/>
  <c r="AJ236" i="3"/>
  <c r="AG592" i="3"/>
  <c r="AJ592" i="3"/>
  <c r="AG379" i="3"/>
  <c r="AJ379" i="3"/>
  <c r="AG366" i="3"/>
  <c r="AJ366" i="3"/>
  <c r="AG671" i="3"/>
  <c r="AJ671" i="3"/>
  <c r="AG180" i="3"/>
  <c r="AJ180" i="3"/>
  <c r="AG106" i="3"/>
  <c r="AJ106" i="3"/>
  <c r="AG644" i="3"/>
  <c r="AJ644" i="3"/>
  <c r="AG503" i="3"/>
  <c r="AJ503" i="3"/>
  <c r="AG414" i="3"/>
  <c r="AJ414" i="3"/>
  <c r="AG428" i="3"/>
  <c r="AJ428" i="3"/>
  <c r="AG305" i="3"/>
  <c r="AJ305" i="3"/>
  <c r="AG76" i="3"/>
  <c r="AJ76" i="3"/>
  <c r="AG95" i="3"/>
  <c r="AJ95" i="3"/>
  <c r="AG634" i="3"/>
  <c r="AJ634" i="3"/>
  <c r="AG40" i="3"/>
  <c r="AJ40" i="3"/>
  <c r="AG108" i="3"/>
  <c r="AJ108" i="3"/>
  <c r="AG641" i="3"/>
  <c r="AJ641" i="3"/>
  <c r="AG457" i="3"/>
  <c r="AJ457" i="3"/>
  <c r="AG526" i="3"/>
  <c r="AJ526" i="3"/>
  <c r="AG120" i="3"/>
  <c r="AJ120" i="3"/>
  <c r="AG93" i="3"/>
  <c r="AJ93" i="3"/>
  <c r="AG652" i="3"/>
  <c r="AJ652" i="3"/>
  <c r="AG67" i="3"/>
  <c r="AJ67" i="3"/>
  <c r="AG431" i="3"/>
  <c r="AJ431" i="3"/>
  <c r="AG3" i="3"/>
  <c r="AJ3" i="3"/>
  <c r="AG301" i="3"/>
  <c r="AJ301" i="3"/>
  <c r="AG191" i="3"/>
  <c r="AJ191" i="3"/>
  <c r="AG336" i="3"/>
  <c r="AJ336" i="3"/>
  <c r="AG501" i="3"/>
  <c r="AJ501" i="3"/>
  <c r="AG83" i="3"/>
  <c r="AJ83" i="3"/>
  <c r="AG482" i="3"/>
  <c r="AJ482" i="3"/>
  <c r="AG233" i="3"/>
  <c r="AJ233" i="3"/>
  <c r="AG260" i="3"/>
  <c r="AJ260" i="3"/>
  <c r="AG159" i="3"/>
  <c r="AJ159" i="3"/>
  <c r="AG459" i="3"/>
  <c r="AJ459" i="3"/>
  <c r="AG277" i="3"/>
  <c r="AJ277" i="3"/>
  <c r="AG289" i="3"/>
  <c r="AJ289" i="3"/>
  <c r="AG668" i="3"/>
  <c r="AJ668" i="3"/>
  <c r="AG512" i="3"/>
  <c r="AJ512" i="3"/>
  <c r="AG144" i="3"/>
  <c r="AJ144" i="3"/>
  <c r="AG649" i="3"/>
  <c r="AJ649" i="3"/>
  <c r="AG656" i="3"/>
  <c r="AJ656" i="3"/>
  <c r="AG595" i="3"/>
  <c r="AJ595" i="3"/>
  <c r="AG172" i="3"/>
  <c r="AJ172" i="3"/>
  <c r="AG444" i="3"/>
  <c r="AJ444" i="3"/>
  <c r="AG263" i="3"/>
  <c r="AJ263" i="3"/>
  <c r="AG158" i="3"/>
  <c r="AJ158" i="3"/>
  <c r="AG604" i="3"/>
  <c r="AJ604" i="3"/>
  <c r="AG128" i="3"/>
  <c r="AJ128" i="3"/>
  <c r="AG214" i="3"/>
  <c r="AJ214" i="3"/>
  <c r="AG531" i="3"/>
  <c r="AJ531" i="3"/>
  <c r="AG651" i="3"/>
  <c r="AJ651" i="3"/>
  <c r="AG302" i="3"/>
  <c r="AJ302" i="3"/>
  <c r="AG134" i="3"/>
  <c r="AJ134" i="3"/>
  <c r="AG357" i="3"/>
  <c r="AJ357" i="3"/>
  <c r="AG564" i="3"/>
  <c r="AJ564" i="3"/>
  <c r="AG509" i="3"/>
  <c r="AJ509" i="3"/>
  <c r="AG37" i="3"/>
  <c r="AJ37" i="3"/>
  <c r="AG280" i="3"/>
  <c r="AJ280" i="3"/>
  <c r="AG578" i="3"/>
  <c r="AJ578" i="3"/>
  <c r="AG471" i="3"/>
  <c r="AJ471" i="3"/>
  <c r="AG358" i="3"/>
  <c r="AJ358" i="3"/>
  <c r="AG257" i="3"/>
  <c r="AJ257" i="3"/>
  <c r="AG447" i="3"/>
  <c r="AJ447" i="3"/>
  <c r="AG142" i="3"/>
  <c r="AJ142" i="3"/>
  <c r="AG229" i="3"/>
  <c r="AJ229" i="3"/>
  <c r="AG8" i="3"/>
  <c r="AJ8" i="3"/>
  <c r="AG664" i="3"/>
  <c r="AJ664" i="3"/>
  <c r="AG300" i="3"/>
  <c r="AJ300" i="3"/>
  <c r="AG284" i="3"/>
  <c r="AJ284" i="3"/>
  <c r="AG584" i="3"/>
  <c r="AJ584" i="3"/>
  <c r="AG409" i="3"/>
  <c r="AJ409" i="3"/>
  <c r="AG218" i="3"/>
  <c r="AJ218" i="3"/>
  <c r="AG222" i="3"/>
  <c r="AJ222" i="3"/>
  <c r="AG269" i="3"/>
  <c r="AJ269" i="3"/>
  <c r="AG424" i="3"/>
  <c r="AJ424" i="3"/>
  <c r="AG529" i="3"/>
  <c r="AJ529" i="3"/>
  <c r="AG337" i="3"/>
  <c r="AJ337" i="3"/>
  <c r="AG689" i="3"/>
  <c r="AJ689" i="3"/>
  <c r="AG41" i="3"/>
  <c r="AJ41" i="3"/>
  <c r="AG265" i="3"/>
  <c r="AJ265" i="3"/>
  <c r="AG9" i="3"/>
  <c r="AJ9" i="3"/>
  <c r="AG685" i="3"/>
  <c r="AJ685" i="3"/>
  <c r="AG547" i="3"/>
  <c r="AJ547" i="3"/>
  <c r="AG498" i="3"/>
  <c r="AJ498" i="3"/>
  <c r="AG387" i="3"/>
  <c r="AJ387" i="3"/>
  <c r="AG162" i="3"/>
  <c r="AJ162" i="3"/>
  <c r="AG659" i="3"/>
  <c r="AJ659" i="3"/>
  <c r="AG683" i="3"/>
  <c r="AJ683" i="3"/>
  <c r="AG267" i="3"/>
  <c r="AJ267" i="3"/>
  <c r="AG458" i="3"/>
  <c r="AJ458" i="3"/>
  <c r="AG65" i="3"/>
  <c r="AJ65" i="3"/>
  <c r="AG639" i="3"/>
  <c r="AJ639" i="3"/>
  <c r="AG326" i="3"/>
  <c r="AJ326" i="3"/>
  <c r="AG636" i="3"/>
  <c r="AJ636" i="3"/>
  <c r="AG116" i="3"/>
  <c r="AJ116" i="3"/>
  <c r="AG165" i="3"/>
  <c r="AJ165" i="3"/>
  <c r="AG298" i="3"/>
  <c r="AJ298" i="3"/>
  <c r="AG324" i="3"/>
  <c r="AJ324" i="3"/>
  <c r="AG255" i="3"/>
  <c r="AJ255" i="3"/>
  <c r="AG455" i="3"/>
  <c r="AJ455" i="3"/>
  <c r="AG193" i="3"/>
  <c r="AJ193" i="3"/>
  <c r="AG98" i="3"/>
  <c r="AJ98" i="3"/>
  <c r="AG63" i="3"/>
  <c r="AJ63" i="3"/>
  <c r="AG335" i="3"/>
  <c r="AJ335" i="3"/>
  <c r="AG585" i="3"/>
  <c r="AJ585" i="3"/>
  <c r="AG483" i="3"/>
  <c r="AJ483" i="3"/>
  <c r="AG632" i="3"/>
  <c r="AJ632" i="3"/>
  <c r="AG209" i="3"/>
  <c r="AJ209" i="3"/>
  <c r="AG334" i="3"/>
  <c r="AJ334" i="3"/>
  <c r="AG249" i="3"/>
  <c r="AJ249" i="3"/>
  <c r="AG481" i="3"/>
  <c r="AJ481" i="3"/>
  <c r="AG29" i="3"/>
  <c r="AJ29" i="3"/>
  <c r="AG350" i="3"/>
  <c r="AJ350" i="3"/>
  <c r="AG56" i="3"/>
  <c r="AJ56" i="3"/>
  <c r="AG43" i="3"/>
  <c r="AJ43" i="3"/>
  <c r="AG184" i="3"/>
  <c r="AJ184" i="3"/>
  <c r="AG338" i="3"/>
  <c r="AJ338" i="3"/>
  <c r="AG422" i="3"/>
  <c r="AJ422" i="3"/>
  <c r="AG86" i="3"/>
  <c r="AJ86" i="3"/>
  <c r="AG405" i="3"/>
  <c r="AJ405" i="3"/>
  <c r="AG18" i="3"/>
  <c r="AJ18" i="3"/>
  <c r="AG192" i="3"/>
  <c r="AJ192" i="3"/>
  <c r="AG137" i="3"/>
  <c r="AJ137" i="3"/>
  <c r="AG534" i="3"/>
  <c r="AJ534" i="3"/>
  <c r="AG66" i="3"/>
  <c r="AJ66" i="3"/>
  <c r="AG484" i="3"/>
  <c r="AJ484" i="3"/>
  <c r="AG637" i="3"/>
  <c r="AJ637" i="3"/>
  <c r="AG674" i="3"/>
  <c r="AJ674" i="3"/>
  <c r="AG169" i="3"/>
  <c r="AJ169" i="3"/>
  <c r="AG211" i="3"/>
  <c r="AJ211" i="3"/>
  <c r="AG562" i="3"/>
  <c r="AJ562" i="3"/>
  <c r="AG103" i="3"/>
  <c r="AJ103" i="3"/>
  <c r="AG154" i="3"/>
  <c r="AJ154" i="3"/>
  <c r="AG577" i="3"/>
  <c r="AJ577" i="3"/>
  <c r="AG403" i="3"/>
  <c r="AJ403" i="3"/>
  <c r="AG590" i="3"/>
  <c r="AJ590" i="3"/>
  <c r="AG530" i="3"/>
  <c r="AJ530" i="3"/>
  <c r="AG259" i="3"/>
  <c r="AJ259" i="3"/>
  <c r="AG520" i="3"/>
  <c r="AJ520" i="3"/>
  <c r="AG157" i="3"/>
  <c r="AJ157" i="3"/>
  <c r="AG185" i="3"/>
  <c r="AJ185" i="3"/>
  <c r="AG207" i="3"/>
  <c r="AJ207" i="3"/>
  <c r="AG653" i="3"/>
  <c r="AJ653" i="3"/>
  <c r="AG479" i="3"/>
  <c r="AJ479" i="3"/>
  <c r="AG398" i="3"/>
  <c r="AJ398" i="3"/>
  <c r="AG478" i="3"/>
  <c r="AJ478" i="3"/>
  <c r="AG306" i="3"/>
  <c r="AJ306" i="3"/>
  <c r="AG39" i="3"/>
  <c r="AJ39" i="3"/>
  <c r="AG425" i="3"/>
  <c r="AJ425" i="3"/>
  <c r="AG560" i="3"/>
  <c r="AJ560" i="3"/>
  <c r="AG74" i="3"/>
  <c r="AJ74" i="3"/>
  <c r="AG669" i="3"/>
  <c r="AJ669" i="3"/>
  <c r="AG492" i="3"/>
  <c r="AJ492" i="3"/>
  <c r="AG348" i="3"/>
  <c r="AJ348" i="3"/>
  <c r="AG112" i="3"/>
  <c r="AJ112" i="3"/>
  <c r="AG147" i="3"/>
  <c r="AJ147" i="3"/>
  <c r="AG124" i="3"/>
  <c r="AJ124" i="3"/>
  <c r="AG101" i="3"/>
  <c r="AJ101" i="3"/>
  <c r="AG582" i="3"/>
  <c r="AJ582" i="3"/>
  <c r="AG163" i="3"/>
  <c r="AJ163" i="3"/>
  <c r="AG648" i="3"/>
  <c r="AJ648" i="3"/>
  <c r="AG567" i="3"/>
  <c r="AJ567" i="3"/>
  <c r="AG507" i="3"/>
  <c r="AJ507" i="3"/>
  <c r="AG35" i="3"/>
  <c r="AJ35" i="3"/>
  <c r="AG173" i="3"/>
  <c r="AJ173" i="3"/>
  <c r="AG30" i="3"/>
  <c r="AJ30" i="3"/>
  <c r="AG51" i="3"/>
  <c r="AJ51" i="3"/>
  <c r="AG587" i="3"/>
  <c r="AJ587" i="3"/>
  <c r="AG550" i="3"/>
  <c r="AJ550" i="3"/>
  <c r="AG164" i="3"/>
  <c r="AJ164" i="3"/>
  <c r="AG155" i="3"/>
  <c r="AJ155" i="3"/>
  <c r="AG367" i="3"/>
  <c r="AJ367" i="3"/>
  <c r="AG489" i="3"/>
  <c r="AJ489" i="3"/>
  <c r="AG441" i="3"/>
  <c r="AJ441" i="3"/>
  <c r="AG392" i="3"/>
  <c r="AJ392" i="3"/>
  <c r="AG89" i="3"/>
  <c r="AJ89" i="3"/>
  <c r="AG268" i="3"/>
  <c r="AJ268" i="3"/>
  <c r="AG204" i="3"/>
  <c r="AJ204" i="3"/>
  <c r="AG32" i="3"/>
  <c r="AJ32" i="3"/>
  <c r="AG618" i="3"/>
  <c r="AJ618" i="3"/>
  <c r="AG316" i="3"/>
  <c r="AJ316" i="3"/>
  <c r="AG58" i="3"/>
  <c r="AJ58" i="3"/>
  <c r="AG325" i="3"/>
  <c r="AJ325" i="3"/>
  <c r="AG368" i="3"/>
  <c r="AJ368" i="3"/>
  <c r="AG315" i="3"/>
  <c r="AJ315" i="3"/>
  <c r="AG654" i="3"/>
  <c r="AJ654" i="3"/>
  <c r="AG219" i="3"/>
  <c r="AJ219" i="3"/>
  <c r="AG312" i="3"/>
  <c r="AJ312" i="3"/>
  <c r="AG266" i="3"/>
  <c r="AJ266" i="3"/>
  <c r="AG623" i="3"/>
  <c r="AJ623" i="3"/>
  <c r="AG186" i="3"/>
  <c r="AJ186" i="3"/>
  <c r="AG231" i="3"/>
  <c r="AJ231" i="3"/>
  <c r="AG386" i="3"/>
  <c r="AJ386" i="3"/>
  <c r="AG657" i="3"/>
  <c r="AJ657" i="3"/>
  <c r="AG345" i="3"/>
  <c r="AJ345" i="3"/>
  <c r="AG20" i="3"/>
  <c r="AJ20" i="3"/>
  <c r="AG87" i="3"/>
  <c r="AJ87" i="3"/>
  <c r="AG296" i="3"/>
  <c r="AJ296" i="3"/>
  <c r="AG638" i="3"/>
  <c r="AJ638" i="3"/>
  <c r="AG412" i="3"/>
  <c r="AJ412" i="3"/>
  <c r="AG351" i="3"/>
  <c r="AJ351" i="3"/>
  <c r="AG323" i="3"/>
  <c r="AJ323" i="3"/>
  <c r="AG79" i="3"/>
  <c r="AJ79" i="3"/>
  <c r="AG680" i="3"/>
  <c r="AJ680" i="3"/>
  <c r="AG436" i="3"/>
  <c r="AJ436" i="3"/>
  <c r="AG205" i="3"/>
  <c r="AJ205" i="3"/>
  <c r="AG675" i="3"/>
  <c r="AJ675" i="3"/>
  <c r="AG132" i="3"/>
  <c r="AJ132" i="3"/>
  <c r="AG485" i="3"/>
  <c r="AJ485" i="3"/>
  <c r="AG528" i="3"/>
  <c r="AJ528" i="3"/>
  <c r="AG480" i="3"/>
  <c r="AJ480" i="3"/>
  <c r="AG21" i="3"/>
  <c r="AJ21" i="3"/>
  <c r="AG423" i="3"/>
  <c r="AJ423" i="3"/>
  <c r="AG621" i="3"/>
  <c r="AJ621" i="3"/>
  <c r="AG445" i="3"/>
  <c r="AJ445" i="3"/>
  <c r="AG602" i="3"/>
  <c r="AJ602" i="3"/>
  <c r="AG48" i="3"/>
  <c r="AJ48" i="3"/>
  <c r="AG465" i="3"/>
  <c r="AJ465" i="3"/>
  <c r="AG670" i="3"/>
  <c r="AJ670" i="3"/>
  <c r="AG135" i="3"/>
  <c r="AJ135" i="3"/>
  <c r="AG125" i="3"/>
  <c r="AJ125" i="3"/>
  <c r="AG383" i="3"/>
  <c r="AJ383" i="3"/>
  <c r="AG88" i="3"/>
  <c r="AJ88" i="3"/>
  <c r="AG642" i="3"/>
  <c r="AJ642" i="3"/>
  <c r="AG282" i="3"/>
  <c r="AJ282" i="3"/>
  <c r="AG376" i="3"/>
  <c r="AJ376" i="3"/>
  <c r="AG394" i="3"/>
  <c r="AJ394" i="3"/>
  <c r="AG131" i="3"/>
  <c r="AJ131" i="3"/>
  <c r="AG643" i="3"/>
  <c r="AJ643" i="3"/>
  <c r="AG299" i="3"/>
  <c r="AJ299" i="3"/>
  <c r="AG439" i="3"/>
  <c r="AJ439" i="3"/>
  <c r="AG310" i="3"/>
  <c r="AJ310" i="3"/>
  <c r="AG565" i="3"/>
  <c r="AJ565" i="3"/>
  <c r="AG19" i="3"/>
  <c r="AJ19" i="3"/>
  <c r="AG295" i="3"/>
  <c r="AJ295" i="3"/>
  <c r="AG206" i="3"/>
  <c r="AJ206" i="3"/>
  <c r="AG290" i="3"/>
  <c r="AJ290" i="3"/>
  <c r="AG329" i="3"/>
  <c r="AJ329" i="3"/>
  <c r="AG7" i="3"/>
  <c r="AJ7" i="3"/>
  <c r="AG175" i="3"/>
  <c r="AJ175" i="3"/>
  <c r="AG160" i="3"/>
  <c r="AJ160" i="3"/>
  <c r="AG250" i="3"/>
  <c r="AJ250" i="3"/>
  <c r="AG517" i="3"/>
  <c r="AJ517" i="3"/>
  <c r="AG686" i="3"/>
  <c r="AJ686" i="3"/>
  <c r="AG442" i="3"/>
  <c r="AJ442" i="3"/>
  <c r="AG194" i="3"/>
  <c r="AJ194" i="3"/>
  <c r="AG661" i="3"/>
  <c r="AJ661" i="3"/>
  <c r="AG382" i="3"/>
  <c r="AJ382" i="3"/>
  <c r="AG223" i="3"/>
  <c r="AJ223" i="3"/>
  <c r="AG662" i="3"/>
  <c r="AJ662" i="3"/>
  <c r="AG536" i="3"/>
  <c r="AJ536" i="3"/>
  <c r="AG72" i="3"/>
  <c r="AJ72" i="3"/>
  <c r="AG576" i="3"/>
  <c r="AJ576" i="3"/>
  <c r="AG420" i="3"/>
  <c r="AJ420" i="3"/>
  <c r="AG10" i="3"/>
  <c r="AJ10" i="3"/>
  <c r="AG611" i="3"/>
  <c r="AJ611" i="3"/>
  <c r="AG558" i="3"/>
  <c r="AJ558" i="3"/>
  <c r="AG385" i="3"/>
  <c r="AJ385" i="3"/>
  <c r="AG542" i="3"/>
  <c r="AJ542" i="3"/>
  <c r="AG6" i="3"/>
  <c r="AJ6" i="3"/>
  <c r="AG487" i="3"/>
  <c r="AJ487" i="3"/>
  <c r="AG5" i="3"/>
  <c r="AJ5" i="3"/>
  <c r="AG591" i="3"/>
  <c r="AJ591" i="3"/>
  <c r="AG256" i="3"/>
  <c r="AJ256" i="3"/>
  <c r="AG573" i="3"/>
  <c r="AJ573" i="3"/>
  <c r="AG141" i="3"/>
  <c r="AJ141" i="3"/>
  <c r="AG418" i="3"/>
  <c r="AJ418" i="3"/>
  <c r="AG109" i="3"/>
  <c r="AJ109" i="3"/>
  <c r="AG561" i="3"/>
  <c r="AJ561" i="3"/>
  <c r="AG328" i="3"/>
  <c r="AJ328" i="3"/>
  <c r="AG90" i="3"/>
  <c r="AJ90" i="3"/>
  <c r="AG273" i="3"/>
  <c r="AJ273" i="3"/>
  <c r="AG258" i="3"/>
  <c r="AJ258" i="3"/>
  <c r="AG493" i="3"/>
  <c r="AJ493" i="3"/>
  <c r="AG15" i="3"/>
  <c r="AJ15" i="3"/>
  <c r="AG91" i="3"/>
  <c r="AJ91" i="3"/>
  <c r="AG574" i="3"/>
  <c r="AJ574" i="3"/>
  <c r="AG446" i="3"/>
  <c r="AJ446" i="3"/>
  <c r="AG94" i="3"/>
  <c r="AJ94" i="3"/>
  <c r="AG626" i="3"/>
  <c r="AJ626" i="3"/>
  <c r="AG475" i="3"/>
  <c r="AJ475" i="3"/>
  <c r="AG303" i="3"/>
  <c r="AJ303" i="3"/>
  <c r="AG603" i="3"/>
  <c r="AJ603" i="3"/>
  <c r="AG92" i="3"/>
  <c r="AJ92" i="3"/>
  <c r="AG677" i="3"/>
  <c r="AJ677" i="3"/>
  <c r="AG545" i="3"/>
  <c r="AJ545" i="3"/>
  <c r="AG546" i="3"/>
  <c r="AJ546" i="3"/>
  <c r="AG113" i="3"/>
  <c r="AJ113" i="3"/>
  <c r="AG102" i="3"/>
  <c r="AJ102" i="3"/>
  <c r="AG225" i="3"/>
  <c r="AJ225" i="3"/>
  <c r="AG100" i="3"/>
  <c r="AJ100" i="3"/>
  <c r="AG672" i="3"/>
  <c r="AJ672" i="3"/>
  <c r="AG292" i="3"/>
  <c r="AJ292" i="3"/>
  <c r="AG371" i="3"/>
  <c r="AJ371" i="3"/>
  <c r="AG111" i="3"/>
  <c r="AJ111" i="3"/>
  <c r="AG616" i="3"/>
  <c r="AJ616" i="3"/>
  <c r="AG377" i="3"/>
  <c r="AJ377" i="3"/>
  <c r="AG75" i="3"/>
  <c r="AJ75" i="3"/>
  <c r="AG176" i="3"/>
  <c r="AJ176" i="3"/>
  <c r="AG645" i="3"/>
  <c r="AJ645" i="3"/>
  <c r="AG60" i="3"/>
  <c r="AJ60" i="3"/>
  <c r="AG166" i="3"/>
  <c r="AJ166" i="3"/>
  <c r="AG549" i="3"/>
  <c r="AJ549" i="3"/>
  <c r="AG593" i="3"/>
  <c r="AJ593" i="3"/>
  <c r="AG59" i="3"/>
  <c r="AJ59" i="3"/>
  <c r="AG432" i="3"/>
  <c r="AJ432" i="3"/>
  <c r="AG586" i="3"/>
  <c r="AJ586" i="3"/>
  <c r="AG635" i="3"/>
  <c r="AJ635" i="3"/>
  <c r="AG630" i="3"/>
  <c r="AJ630" i="3"/>
  <c r="AG400" i="3"/>
  <c r="AJ400" i="3"/>
  <c r="AG133" i="3"/>
  <c r="AJ133" i="3"/>
  <c r="AG238" i="3"/>
  <c r="AJ238" i="3"/>
  <c r="AG115" i="3"/>
  <c r="AJ115" i="3"/>
  <c r="AG242" i="3"/>
  <c r="AJ242" i="3"/>
  <c r="AG356" i="3"/>
  <c r="AJ356" i="3"/>
  <c r="AG332" i="3"/>
  <c r="AJ332" i="3"/>
  <c r="AG495" i="3"/>
  <c r="AJ495" i="3"/>
  <c r="AG476" i="3"/>
  <c r="AJ476" i="3"/>
  <c r="AG274" i="3"/>
  <c r="AJ274" i="3"/>
  <c r="AG71" i="3"/>
  <c r="AJ71" i="3"/>
  <c r="AG555" i="3"/>
  <c r="AJ555" i="3"/>
  <c r="AG203" i="3"/>
  <c r="AJ203" i="3"/>
  <c r="AG171" i="3"/>
  <c r="AJ171" i="3"/>
  <c r="AG460" i="3"/>
  <c r="AJ460" i="3"/>
  <c r="AG614" i="3"/>
  <c r="AJ614" i="3"/>
  <c r="AG388" i="3"/>
  <c r="AJ388" i="3"/>
  <c r="AG123" i="3"/>
  <c r="AJ123" i="3"/>
  <c r="AG583" i="3"/>
  <c r="AJ583" i="3"/>
  <c r="AG146" i="3"/>
  <c r="AJ146" i="3"/>
  <c r="AG246" i="3"/>
  <c r="AJ246" i="3"/>
  <c r="AG201" i="3"/>
  <c r="AJ201" i="3"/>
  <c r="AG234" i="3"/>
  <c r="AJ234" i="3"/>
  <c r="AG99" i="3"/>
  <c r="AJ99" i="3"/>
  <c r="AG304" i="3"/>
  <c r="AJ304" i="3"/>
  <c r="AG170" i="3"/>
  <c r="AJ170" i="3"/>
  <c r="AG208" i="3"/>
  <c r="AJ208" i="3"/>
  <c r="AG370" i="3"/>
  <c r="AJ370" i="3"/>
  <c r="AG514" i="3"/>
  <c r="AJ514" i="3"/>
  <c r="AG232" i="3"/>
  <c r="AJ232" i="3"/>
  <c r="AG568" i="3"/>
  <c r="AJ568" i="3"/>
  <c r="AG275" i="3"/>
  <c r="AJ275" i="3"/>
  <c r="AG297" i="3"/>
  <c r="AJ297" i="3"/>
  <c r="AG62" i="3"/>
  <c r="AJ62" i="3"/>
  <c r="AG227" i="3"/>
  <c r="AJ227" i="3"/>
  <c r="AG50" i="3"/>
  <c r="AJ50" i="3"/>
  <c r="AG36" i="3"/>
  <c r="AJ36" i="3"/>
  <c r="AG70" i="3"/>
  <c r="AJ70" i="3"/>
  <c r="AG264" i="3"/>
  <c r="AJ264" i="3"/>
  <c r="AG624" i="3"/>
  <c r="AJ624" i="3"/>
  <c r="AG344" i="3"/>
  <c r="AJ344" i="3"/>
  <c r="AG563" i="3"/>
  <c r="AJ563" i="3"/>
  <c r="AG472" i="3"/>
  <c r="AJ472" i="3"/>
  <c r="AG477" i="3"/>
  <c r="AJ477" i="3"/>
  <c r="AG82" i="3"/>
  <c r="AJ82" i="3"/>
  <c r="AG84" i="3"/>
  <c r="AJ84" i="3"/>
  <c r="AG353" i="3"/>
  <c r="AJ353" i="3"/>
  <c r="AG33" i="3"/>
  <c r="AJ33" i="3"/>
  <c r="AG456" i="3"/>
  <c r="AJ456" i="3"/>
  <c r="AG658" i="3"/>
  <c r="AJ658" i="3"/>
  <c r="AG287" i="3"/>
  <c r="AJ287" i="3"/>
  <c r="AG309" i="3"/>
  <c r="AJ309" i="3"/>
  <c r="AG228" i="3"/>
  <c r="AJ228" i="3"/>
  <c r="AG318" i="3"/>
  <c r="AJ318" i="3"/>
  <c r="AG467" i="3"/>
  <c r="AJ467" i="3"/>
  <c r="AG451" i="3"/>
  <c r="AJ451" i="3"/>
  <c r="AG537" i="3"/>
  <c r="AJ537" i="3"/>
  <c r="AG401" i="3"/>
  <c r="AJ401" i="3"/>
  <c r="AG118" i="3"/>
  <c r="AJ118" i="3"/>
  <c r="AG327" i="3"/>
  <c r="AJ327" i="3"/>
  <c r="AG557" i="3"/>
  <c r="AJ557" i="3"/>
  <c r="AG466" i="3"/>
  <c r="AJ466" i="3"/>
  <c r="AG150" i="3"/>
  <c r="AJ150" i="3"/>
  <c r="AG463" i="3"/>
  <c r="AJ463" i="3"/>
  <c r="AG13" i="3"/>
  <c r="AJ13" i="3"/>
  <c r="AG665" i="3"/>
  <c r="AJ665" i="3"/>
  <c r="AG663" i="3"/>
  <c r="AJ663" i="3"/>
  <c r="AG374" i="3"/>
  <c r="AJ374" i="3"/>
  <c r="AG694" i="3"/>
  <c r="AJ694" i="3"/>
  <c r="AG597" i="3"/>
  <c r="AJ597" i="3"/>
  <c r="AG399" i="3"/>
  <c r="AJ399" i="3"/>
  <c r="AG317" i="3"/>
  <c r="AJ317" i="3"/>
  <c r="AG688" i="3"/>
  <c r="AJ688" i="3"/>
  <c r="AG438" i="3"/>
  <c r="AJ438" i="3"/>
  <c r="AG138" i="3"/>
  <c r="AJ138" i="3"/>
  <c r="AG114" i="3"/>
  <c r="AJ114" i="3"/>
  <c r="AG433" i="3"/>
  <c r="AJ433" i="3"/>
  <c r="AG276" i="3"/>
  <c r="AJ276" i="3"/>
  <c r="AG640" i="3"/>
  <c r="AJ640" i="3"/>
  <c r="AG189" i="3"/>
  <c r="AJ189" i="3"/>
  <c r="AG543" i="3"/>
  <c r="AJ543" i="3"/>
  <c r="AG596" i="3"/>
  <c r="AJ596" i="3"/>
  <c r="AG261" i="3"/>
  <c r="AJ261" i="3"/>
  <c r="AG321" i="3"/>
  <c r="AJ321" i="3"/>
  <c r="AG384" i="3"/>
  <c r="AJ384" i="3"/>
  <c r="AG566" i="3"/>
  <c r="AJ566" i="3"/>
  <c r="AG426" i="3"/>
  <c r="AJ426" i="3"/>
  <c r="AG288" i="3"/>
  <c r="AJ288" i="3"/>
  <c r="AG594" i="3"/>
  <c r="AJ594" i="3"/>
  <c r="AG655" i="3"/>
  <c r="AJ655" i="3"/>
  <c r="AG129" i="3"/>
  <c r="AJ129" i="3"/>
  <c r="AG435" i="3"/>
  <c r="AJ435" i="3"/>
  <c r="AG78" i="3"/>
  <c r="AJ78" i="3"/>
  <c r="AG544" i="3"/>
  <c r="AJ544" i="3"/>
  <c r="AG77" i="3"/>
  <c r="AJ77" i="3"/>
  <c r="AG673" i="3"/>
  <c r="AJ673" i="3"/>
  <c r="AG411" i="3"/>
  <c r="AJ411" i="3"/>
  <c r="AG364" i="3"/>
  <c r="AJ364" i="3"/>
  <c r="AG612" i="3"/>
  <c r="AJ612" i="3"/>
  <c r="AG156" i="3"/>
  <c r="AJ156" i="3"/>
  <c r="AG391" i="3"/>
  <c r="AJ391" i="3"/>
  <c r="AG45" i="3"/>
  <c r="AJ45" i="3"/>
  <c r="AG49" i="3"/>
  <c r="AJ49" i="3"/>
  <c r="AG607" i="3"/>
  <c r="AJ607" i="3"/>
  <c r="AG690" i="3"/>
  <c r="AJ690" i="3"/>
  <c r="AG117" i="3"/>
  <c r="AJ117" i="3"/>
  <c r="AG622" i="3"/>
  <c r="AJ622" i="3"/>
  <c r="AG31" i="3"/>
  <c r="AJ31" i="3"/>
  <c r="AG521" i="3"/>
  <c r="AJ521" i="3"/>
  <c r="AG291" i="3"/>
  <c r="AJ291" i="3"/>
  <c r="AG579" i="3"/>
  <c r="AJ579" i="3"/>
  <c r="AG527" i="3"/>
  <c r="AJ527" i="3"/>
  <c r="AG410" i="3"/>
  <c r="AJ410" i="3"/>
  <c r="AG571" i="3"/>
  <c r="AJ571" i="3"/>
  <c r="AG182" i="3"/>
  <c r="AJ182" i="3"/>
  <c r="AG599" i="3"/>
  <c r="AJ599" i="3"/>
  <c r="AG355" i="3"/>
  <c r="AJ355" i="3"/>
  <c r="AG12" i="3"/>
  <c r="AJ12" i="3"/>
  <c r="AG691" i="3"/>
  <c r="AJ691" i="3"/>
  <c r="AG81" i="3"/>
  <c r="AJ81" i="3"/>
  <c r="AG181" i="3"/>
  <c r="AJ181" i="3"/>
  <c r="AG620" i="3"/>
  <c r="AJ620" i="3"/>
  <c r="AG369" i="3"/>
  <c r="AJ369" i="3"/>
  <c r="AG453" i="3"/>
  <c r="AJ453" i="3"/>
  <c r="AG474" i="3"/>
  <c r="AJ474" i="3"/>
  <c r="AG343" i="3"/>
  <c r="AJ343" i="3"/>
  <c r="AG523" i="3"/>
  <c r="AJ523" i="3"/>
  <c r="AG402" i="3"/>
  <c r="AJ402" i="3"/>
  <c r="AG650" i="3"/>
  <c r="AJ650" i="3"/>
  <c r="AG538" i="3"/>
  <c r="AJ538" i="3"/>
  <c r="AG195" i="3"/>
  <c r="AJ195" i="3"/>
  <c r="AG443" i="3"/>
  <c r="AJ443" i="3"/>
  <c r="AG152" i="3"/>
  <c r="AJ152" i="3"/>
  <c r="AG64" i="3"/>
  <c r="AJ64" i="3"/>
  <c r="AG212" i="3"/>
  <c r="AJ212" i="3"/>
  <c r="AG254" i="3"/>
  <c r="AJ254" i="3"/>
  <c r="AG11" i="3"/>
  <c r="AJ11" i="3"/>
  <c r="AG373" i="3"/>
  <c r="AJ373" i="3"/>
  <c r="AG346" i="3"/>
  <c r="AJ346" i="3"/>
  <c r="AG569" i="3"/>
  <c r="AJ569" i="3"/>
  <c r="AG230" i="3"/>
  <c r="AJ230" i="3"/>
  <c r="AG556" i="3"/>
  <c r="AJ556" i="3"/>
  <c r="AG122" i="3"/>
  <c r="AJ122" i="3"/>
  <c r="AG397" i="3"/>
  <c r="AJ397" i="3"/>
  <c r="AG61" i="3"/>
  <c r="AJ61" i="3"/>
  <c r="AG693" i="3"/>
  <c r="AJ693" i="3"/>
  <c r="AG96" i="3"/>
  <c r="AJ96" i="3"/>
  <c r="AG107" i="3"/>
  <c r="AJ107" i="3"/>
  <c r="AG140" i="3"/>
  <c r="AJ140" i="3"/>
  <c r="AG676" i="3"/>
  <c r="AJ676" i="3"/>
  <c r="AG600" i="3"/>
  <c r="AJ600" i="3"/>
  <c r="AG68" i="3"/>
  <c r="AJ68" i="3"/>
  <c r="AG271" i="3"/>
  <c r="AJ271" i="3"/>
  <c r="AG331" i="3"/>
  <c r="AJ331" i="3"/>
  <c r="AG395" i="3"/>
  <c r="AJ395" i="3"/>
  <c r="AG381" i="3"/>
  <c r="AJ381" i="3"/>
  <c r="AG429" i="3"/>
  <c r="AJ429" i="3"/>
  <c r="AG240" i="3"/>
  <c r="AJ240" i="3"/>
  <c r="AG396" i="3"/>
  <c r="AJ396" i="3"/>
  <c r="AG200" i="3"/>
  <c r="AJ200" i="3"/>
  <c r="AG449" i="3"/>
  <c r="AJ449" i="3"/>
  <c r="AG183" i="3"/>
  <c r="AJ183" i="3"/>
  <c r="AG251" i="3"/>
  <c r="AJ251" i="3"/>
  <c r="AG314" i="3"/>
  <c r="AJ314" i="3"/>
  <c r="AG25" i="3"/>
  <c r="AJ25" i="3"/>
  <c r="AG179" i="3"/>
  <c r="AJ179" i="3"/>
  <c r="AG270" i="3"/>
  <c r="AJ270" i="3"/>
  <c r="AG178" i="3"/>
  <c r="AJ178" i="3"/>
  <c r="AG372" i="3"/>
  <c r="AJ372" i="3"/>
  <c r="AG119" i="3"/>
  <c r="AJ119" i="3"/>
  <c r="AG190" i="3"/>
  <c r="AJ190" i="3"/>
  <c r="AG393" i="3"/>
  <c r="AJ393" i="3"/>
  <c r="AG130" i="3"/>
  <c r="AJ130" i="3"/>
  <c r="AG448" i="3"/>
  <c r="AJ448" i="3"/>
  <c r="AG629" i="3"/>
  <c r="AJ629" i="3"/>
  <c r="AG307" i="3"/>
  <c r="AJ307" i="3"/>
  <c r="AG308" i="3"/>
  <c r="AJ308" i="3"/>
  <c r="AG198" i="3"/>
  <c r="AJ198" i="3"/>
  <c r="AG515" i="3"/>
  <c r="AJ515" i="3"/>
  <c r="AG488" i="3"/>
  <c r="AJ488" i="3"/>
  <c r="AG248" i="3"/>
  <c r="AJ248" i="3"/>
  <c r="AG421" i="3"/>
  <c r="AJ421" i="3"/>
  <c r="AG139" i="3"/>
  <c r="AJ139" i="3"/>
  <c r="AG4" i="3"/>
  <c r="AJ4" i="3"/>
  <c r="AG390" i="3"/>
  <c r="AJ390" i="3"/>
  <c r="AG628" i="3"/>
  <c r="AJ628" i="3"/>
  <c r="AG320" i="3"/>
  <c r="AJ320" i="3"/>
  <c r="AG510" i="3"/>
  <c r="AJ510" i="3"/>
  <c r="AG196" i="3"/>
  <c r="AJ196" i="3"/>
  <c r="AG285" i="3"/>
  <c r="AJ285" i="3"/>
  <c r="AG197" i="3"/>
  <c r="AJ197" i="3"/>
  <c r="AG486" i="3"/>
  <c r="AJ486" i="3"/>
  <c r="AG361" i="3"/>
  <c r="AJ361" i="3"/>
  <c r="AG354" i="3"/>
  <c r="AJ354" i="3"/>
  <c r="AG286" i="3"/>
  <c r="AJ286" i="3"/>
  <c r="AG136" i="3"/>
  <c r="AJ136" i="3"/>
  <c r="AG610" i="3"/>
  <c r="AJ610" i="3"/>
  <c r="AG608" i="3"/>
  <c r="AJ608" i="3"/>
  <c r="AG615" i="3"/>
  <c r="AJ615" i="3"/>
  <c r="AG496" i="3"/>
  <c r="AJ496" i="3"/>
  <c r="AG506" i="3"/>
  <c r="AJ506" i="3"/>
  <c r="AG253" i="3"/>
  <c r="AJ253" i="3"/>
  <c r="AG646" i="3"/>
  <c r="AJ646" i="3"/>
  <c r="AG352" i="3"/>
  <c r="AJ352" i="3"/>
  <c r="AG551" i="3"/>
  <c r="AJ551" i="3"/>
  <c r="AG631" i="3"/>
  <c r="AJ631" i="3"/>
  <c r="AG684" i="3"/>
  <c r="AJ684" i="3"/>
  <c r="AG533" i="3"/>
  <c r="AJ533" i="3"/>
  <c r="AG469" i="3"/>
  <c r="AJ469" i="3"/>
  <c r="AG430" i="3"/>
  <c r="AJ430" i="3"/>
  <c r="AG53" i="3"/>
  <c r="AJ53" i="3"/>
  <c r="AG27" i="3"/>
  <c r="AJ27" i="3"/>
  <c r="AG38" i="3"/>
  <c r="AJ38" i="3"/>
  <c r="AG532" i="3"/>
  <c r="AJ532" i="3"/>
  <c r="AG513" i="3"/>
  <c r="AJ513" i="3"/>
  <c r="AG294" i="3"/>
  <c r="AJ294" i="3"/>
  <c r="AG313" i="3"/>
  <c r="AJ313" i="3"/>
  <c r="AG678" i="3"/>
  <c r="AJ678" i="3"/>
  <c r="AG342" i="3"/>
  <c r="AJ342" i="3"/>
  <c r="AG518" i="3"/>
  <c r="AJ518" i="3"/>
  <c r="AG97" i="3"/>
  <c r="AJ97" i="3"/>
  <c r="AG406" i="3"/>
  <c r="AJ406" i="3"/>
  <c r="AG362" i="3"/>
  <c r="AJ362" i="3"/>
  <c r="AG681" i="3"/>
  <c r="AJ681" i="3"/>
  <c r="AG404" i="3"/>
  <c r="AJ404" i="3"/>
  <c r="AG42" i="3"/>
  <c r="AJ42" i="3"/>
  <c r="AG570" i="3"/>
  <c r="AJ570" i="3"/>
  <c r="AG589" i="3"/>
  <c r="AJ589" i="3"/>
  <c r="AG216" i="3"/>
  <c r="AJ216" i="3"/>
  <c r="AG473" i="3"/>
  <c r="AJ473" i="3"/>
  <c r="AG322" i="3"/>
  <c r="AJ322" i="3"/>
  <c r="AG319" i="3"/>
  <c r="AJ319" i="3"/>
  <c r="AG470" i="3"/>
  <c r="AJ470" i="3"/>
  <c r="AG601" i="3"/>
  <c r="AJ601" i="3"/>
  <c r="AG104" i="3"/>
  <c r="AJ104" i="3"/>
  <c r="AG502" i="3"/>
  <c r="AJ502" i="3"/>
  <c r="AG419" i="3"/>
  <c r="AJ419" i="3"/>
  <c r="AG224" i="3"/>
  <c r="AJ224" i="3"/>
  <c r="AG511" i="3"/>
  <c r="AJ511" i="3"/>
  <c r="AG497" i="3"/>
  <c r="AJ497" i="3"/>
  <c r="AG499" i="3"/>
  <c r="AJ499" i="3"/>
  <c r="AG161" i="3"/>
  <c r="AJ161" i="3"/>
  <c r="AG17" i="3"/>
  <c r="AJ17" i="3"/>
  <c r="AG52" i="3"/>
  <c r="AJ52" i="3"/>
  <c r="AG687" i="3"/>
  <c r="AJ687" i="3"/>
  <c r="AG110" i="3"/>
  <c r="AJ110" i="3"/>
  <c r="AG572" i="3"/>
  <c r="AJ572" i="3"/>
  <c r="AG375" i="3"/>
  <c r="AJ375" i="3"/>
  <c r="AG23" i="3"/>
  <c r="AJ23" i="3"/>
  <c r="AG575" i="3"/>
  <c r="AJ575" i="3"/>
  <c r="AG126" i="3"/>
  <c r="AJ126" i="3"/>
  <c r="AG437" i="3"/>
  <c r="AJ437" i="3"/>
  <c r="AG279" i="3"/>
  <c r="AJ279" i="3"/>
  <c r="AG666" i="3"/>
  <c r="AJ666" i="3"/>
  <c r="AG202" i="3"/>
  <c r="AJ202" i="3"/>
  <c r="AG541" i="3"/>
  <c r="AJ541" i="3"/>
  <c r="AG407" i="3"/>
  <c r="AJ407" i="3"/>
  <c r="AG464" i="3"/>
  <c r="AJ464" i="3"/>
  <c r="AG359" i="3"/>
  <c r="AJ359" i="3"/>
  <c r="AG627" i="3"/>
  <c r="AJ627" i="3"/>
  <c r="AG235" i="3"/>
  <c r="AJ235" i="3"/>
  <c r="AG581" i="3"/>
  <c r="AJ581" i="3"/>
  <c r="AG330" i="3"/>
  <c r="AJ330" i="3"/>
  <c r="AG22" i="3"/>
  <c r="AJ22" i="3"/>
  <c r="AG293" i="3"/>
  <c r="AJ293" i="3"/>
  <c r="AG217" i="3"/>
  <c r="AJ217" i="3"/>
  <c r="AG617" i="3"/>
  <c r="AJ617" i="3"/>
  <c r="AG215" i="3"/>
  <c r="AJ215" i="3"/>
  <c r="AG440" i="3"/>
  <c r="AJ440" i="3"/>
  <c r="AG452" i="3"/>
  <c r="AJ452" i="3"/>
  <c r="AG16" i="3"/>
  <c r="AJ16" i="3"/>
  <c r="AG535" i="3"/>
  <c r="AJ535" i="3"/>
  <c r="AG341" i="3"/>
  <c r="AJ341" i="3"/>
  <c r="AG245" i="3"/>
  <c r="AJ245" i="3"/>
  <c r="AG667" i="3"/>
  <c r="AJ667" i="3"/>
  <c r="AG609" i="3"/>
  <c r="AJ609" i="3"/>
  <c r="AG415" i="3"/>
  <c r="AJ415" i="3"/>
  <c r="AG559" i="3"/>
  <c r="AJ559" i="3"/>
  <c r="AG363" i="3"/>
  <c r="AJ363" i="3"/>
  <c r="AG333" i="3"/>
  <c r="AJ333" i="3"/>
  <c r="AG54" i="3"/>
  <c r="AJ54" i="3"/>
  <c r="AG619" i="3"/>
  <c r="AJ619" i="3"/>
  <c r="AG339" i="3"/>
  <c r="AJ339" i="3"/>
  <c r="AG552" i="3"/>
  <c r="AJ552" i="3"/>
  <c r="AG28" i="3"/>
  <c r="AJ28" i="3"/>
  <c r="AG692" i="3"/>
  <c r="AJ692" i="3"/>
  <c r="AG143" i="3"/>
  <c r="AJ143" i="3"/>
  <c r="AG413" i="3"/>
  <c r="AJ413" i="3"/>
  <c r="AG494" i="3"/>
  <c r="AJ494" i="3"/>
  <c r="AG226" i="3"/>
  <c r="AJ226" i="3"/>
  <c r="AG580" i="3"/>
  <c r="AJ580" i="3"/>
  <c r="AG427" i="3"/>
  <c r="AJ427" i="3"/>
  <c r="AG177" i="3"/>
  <c r="AJ177" i="3"/>
  <c r="AG85" i="3"/>
  <c r="AJ85" i="3"/>
  <c r="AG504" i="3"/>
  <c r="AJ504" i="3"/>
  <c r="AG55" i="3"/>
  <c r="AJ55" i="3"/>
  <c r="AG491" i="3"/>
  <c r="AJ491" i="3"/>
  <c r="AG554" i="3"/>
  <c r="AJ554" i="3"/>
  <c r="AG605" i="3"/>
  <c r="AJ605" i="3"/>
  <c r="AG462" i="3"/>
  <c r="AJ462" i="3"/>
  <c r="AI1" i="1"/>
  <c r="U14" i="1"/>
  <c r="AM89" i="1"/>
  <c r="AM81" i="1"/>
  <c r="AM73" i="1"/>
  <c r="AM88" i="1"/>
  <c r="AM80" i="1"/>
  <c r="AM72" i="1"/>
  <c r="AM87" i="1"/>
  <c r="AM79" i="1"/>
  <c r="AM71" i="1"/>
  <c r="AM86" i="1"/>
  <c r="AM78" i="1"/>
  <c r="AM70" i="1"/>
  <c r="AM85" i="1"/>
  <c r="AM77" i="1"/>
  <c r="AM69" i="1"/>
  <c r="AM84" i="1"/>
  <c r="AM76" i="1"/>
  <c r="AM68" i="1"/>
  <c r="AM83" i="1"/>
  <c r="AM75" i="1"/>
  <c r="AM90" i="1"/>
  <c r="AM82" i="1"/>
  <c r="AM74" i="1"/>
  <c r="AM67" i="1"/>
  <c r="V14" i="1"/>
  <c r="Y9" i="1" a="1"/>
  <c r="Y12" i="1" l="1"/>
  <c r="Y11" i="1"/>
  <c r="Y9" i="1"/>
  <c r="Y10" i="1"/>
</calcChain>
</file>

<file path=xl/sharedStrings.xml><?xml version="1.0" encoding="utf-8"?>
<sst xmlns="http://schemas.openxmlformats.org/spreadsheetml/2006/main" count="2014" uniqueCount="130">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</sst>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d\-mmm\-yyyy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/>
    <xf numFmtId="165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42311</c:v>
                </c:pt>
                <c:pt idx="1">
                  <c:v>42341</c:v>
                </c:pt>
                <c:pt idx="2">
                  <c:v>42373</c:v>
                </c:pt>
                <c:pt idx="3">
                  <c:v>42404</c:v>
                </c:pt>
                <c:pt idx="4">
                  <c:v>42433</c:v>
                </c:pt>
                <c:pt idx="5">
                  <c:v>42464</c:v>
                </c:pt>
                <c:pt idx="6">
                  <c:v>42494</c:v>
                </c:pt>
                <c:pt idx="7">
                  <c:v>42527</c:v>
                </c:pt>
                <c:pt idx="8">
                  <c:v>42557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  <c:pt idx="12">
                  <c:v>42684</c:v>
                </c:pt>
                <c:pt idx="13">
                  <c:v>42716</c:v>
                </c:pt>
                <c:pt idx="14">
                  <c:v>42747</c:v>
                </c:pt>
                <c:pt idx="15">
                  <c:v>42779</c:v>
                </c:pt>
                <c:pt idx="16">
                  <c:v>42807</c:v>
                </c:pt>
                <c:pt idx="17">
                  <c:v>42838</c:v>
                </c:pt>
                <c:pt idx="18">
                  <c:v>42870</c:v>
                </c:pt>
                <c:pt idx="19">
                  <c:v>42901</c:v>
                </c:pt>
                <c:pt idx="20">
                  <c:v>42933</c:v>
                </c:pt>
                <c:pt idx="21">
                  <c:v>42964</c:v>
                </c:pt>
                <c:pt idx="22">
                  <c:v>42996</c:v>
                </c:pt>
                <c:pt idx="23">
                  <c:v>43026</c:v>
                </c:pt>
                <c:pt idx="24">
                  <c:v>43059</c:v>
                </c:pt>
                <c:pt idx="25">
                  <c:v>43089</c:v>
                </c:pt>
                <c:pt idx="26">
                  <c:v>43122</c:v>
                </c:pt>
                <c:pt idx="27">
                  <c:v>43153</c:v>
                </c:pt>
                <c:pt idx="28">
                  <c:v>43181</c:v>
                </c:pt>
                <c:pt idx="29">
                  <c:v>43213</c:v>
                </c:pt>
                <c:pt idx="30">
                  <c:v>43243</c:v>
                </c:pt>
                <c:pt idx="31">
                  <c:v>43276</c:v>
                </c:pt>
                <c:pt idx="32">
                  <c:v>43306</c:v>
                </c:pt>
                <c:pt idx="33">
                  <c:v>43339</c:v>
                </c:pt>
                <c:pt idx="34">
                  <c:v>43370</c:v>
                </c:pt>
                <c:pt idx="35">
                  <c:v>43402</c:v>
                </c:pt>
                <c:pt idx="36">
                  <c:v>43433</c:v>
                </c:pt>
                <c:pt idx="37">
                  <c:v>43465</c:v>
                </c:pt>
                <c:pt idx="38">
                  <c:v>43496</c:v>
                </c:pt>
                <c:pt idx="39">
                  <c:v>43524</c:v>
                </c:pt>
                <c:pt idx="40">
                  <c:v>43552</c:v>
                </c:pt>
                <c:pt idx="41">
                  <c:v>43584</c:v>
                </c:pt>
                <c:pt idx="42">
                  <c:v>43614</c:v>
                </c:pt>
                <c:pt idx="43">
                  <c:v>43647</c:v>
                </c:pt>
                <c:pt idx="44">
                  <c:v>43678</c:v>
                </c:pt>
                <c:pt idx="45">
                  <c:v>43710</c:v>
                </c:pt>
                <c:pt idx="46">
                  <c:v>43740</c:v>
                </c:pt>
                <c:pt idx="47">
                  <c:v>43773</c:v>
                </c:pt>
                <c:pt idx="48">
                  <c:v>43803</c:v>
                </c:pt>
                <c:pt idx="49">
                  <c:v>43836</c:v>
                </c:pt>
                <c:pt idx="50">
                  <c:v>43867</c:v>
                </c:pt>
                <c:pt idx="51">
                  <c:v>43896</c:v>
                </c:pt>
                <c:pt idx="52">
                  <c:v>43927</c:v>
                </c:pt>
                <c:pt idx="53">
                  <c:v>43957</c:v>
                </c:pt>
                <c:pt idx="54">
                  <c:v>43990</c:v>
                </c:pt>
                <c:pt idx="55">
                  <c:v>44020</c:v>
                </c:pt>
                <c:pt idx="56">
                  <c:v>44053</c:v>
                </c:pt>
                <c:pt idx="57">
                  <c:v>44084</c:v>
                </c:pt>
                <c:pt idx="58">
                  <c:v>44116</c:v>
                </c:pt>
                <c:pt idx="59">
                  <c:v>44147</c:v>
                </c:pt>
                <c:pt idx="60">
                  <c:v>44179</c:v>
                </c:pt>
                <c:pt idx="61">
                  <c:v>44210</c:v>
                </c:pt>
                <c:pt idx="62">
                  <c:v>44242</c:v>
                </c:pt>
                <c:pt idx="63">
                  <c:v>44270</c:v>
                </c:pt>
                <c:pt idx="64">
                  <c:v>44301</c:v>
                </c:pt>
                <c:pt idx="65">
                  <c:v>44333</c:v>
                </c:pt>
                <c:pt idx="66">
                  <c:v>44364</c:v>
                </c:pt>
                <c:pt idx="67">
                  <c:v>44396</c:v>
                </c:pt>
                <c:pt idx="68">
                  <c:v>44427</c:v>
                </c:pt>
                <c:pt idx="69">
                  <c:v>44459</c:v>
                </c:pt>
                <c:pt idx="70">
                  <c:v>44489</c:v>
                </c:pt>
                <c:pt idx="71">
                  <c:v>44522</c:v>
                </c:pt>
                <c:pt idx="72">
                  <c:v>44552</c:v>
                </c:pt>
                <c:pt idx="73">
                  <c:v>44585</c:v>
                </c:pt>
                <c:pt idx="74">
                  <c:v>44616</c:v>
                </c:pt>
                <c:pt idx="75">
                  <c:v>44644</c:v>
                </c:pt>
                <c:pt idx="76">
                  <c:v>44676</c:v>
                </c:pt>
                <c:pt idx="77">
                  <c:v>44706</c:v>
                </c:pt>
                <c:pt idx="78">
                  <c:v>44739</c:v>
                </c:pt>
                <c:pt idx="79">
                  <c:v>44769</c:v>
                </c:pt>
                <c:pt idx="80">
                  <c:v>44802</c:v>
                </c:pt>
                <c:pt idx="81">
                  <c:v>44833</c:v>
                </c:pt>
                <c:pt idx="82">
                  <c:v>44865</c:v>
                </c:pt>
                <c:pt idx="83">
                  <c:v>44895</c:v>
                </c:pt>
                <c:pt idx="84">
                  <c:v>44925</c:v>
                </c:pt>
                <c:pt idx="85">
                  <c:v>44956</c:v>
                </c:pt>
                <c:pt idx="86">
                  <c:v>44985</c:v>
                </c:pt>
                <c:pt idx="87">
                  <c:v>45013</c:v>
                </c:pt>
                <c:pt idx="88">
                  <c:v>45044</c:v>
                </c:pt>
                <c:pt idx="89">
                  <c:v>45075</c:v>
                </c:pt>
                <c:pt idx="90">
                  <c:v>45106</c:v>
                </c:pt>
                <c:pt idx="91">
                  <c:v>45138</c:v>
                </c:pt>
                <c:pt idx="92">
                  <c:v>45169</c:v>
                </c:pt>
                <c:pt idx="93">
                  <c:v>45201</c:v>
                </c:pt>
                <c:pt idx="94">
                  <c:v>45232</c:v>
                </c:pt>
                <c:pt idx="95">
                  <c:v>45264</c:v>
                </c:pt>
                <c:pt idx="96">
                  <c:v>45295</c:v>
                </c:pt>
                <c:pt idx="97">
                  <c:v>45327</c:v>
                </c:pt>
                <c:pt idx="98">
                  <c:v>45356</c:v>
                </c:pt>
                <c:pt idx="99">
                  <c:v>45387</c:v>
                </c:pt>
                <c:pt idx="100">
                  <c:v>45418</c:v>
                </c:pt>
                <c:pt idx="101">
                  <c:v>45449</c:v>
                </c:pt>
                <c:pt idx="102">
                  <c:v>45481</c:v>
                </c:pt>
                <c:pt idx="103">
                  <c:v>45512</c:v>
                </c:pt>
                <c:pt idx="104">
                  <c:v>45544</c:v>
                </c:pt>
                <c:pt idx="105">
                  <c:v>45574</c:v>
                </c:pt>
                <c:pt idx="106">
                  <c:v>45607</c:v>
                </c:pt>
                <c:pt idx="107">
                  <c:v>45637</c:v>
                </c:pt>
                <c:pt idx="108">
                  <c:v>45670</c:v>
                </c:pt>
                <c:pt idx="109">
                  <c:v>45701</c:v>
                </c:pt>
                <c:pt idx="110">
                  <c:v>45729</c:v>
                </c:pt>
                <c:pt idx="111">
                  <c:v>45761</c:v>
                </c:pt>
                <c:pt idx="112">
                  <c:v>45791</c:v>
                </c:pt>
                <c:pt idx="113">
                  <c:v>45824</c:v>
                </c:pt>
                <c:pt idx="114">
                  <c:v>45854</c:v>
                </c:pt>
                <c:pt idx="115">
                  <c:v>45887</c:v>
                </c:pt>
                <c:pt idx="116">
                  <c:v>45918</c:v>
                </c:pt>
                <c:pt idx="117">
                  <c:v>45950</c:v>
                </c:pt>
                <c:pt idx="118">
                  <c:v>45981</c:v>
                </c:pt>
                <c:pt idx="119">
                  <c:v>46013</c:v>
                </c:pt>
                <c:pt idx="120">
                  <c:v>46044</c:v>
                </c:pt>
                <c:pt idx="121">
                  <c:v>46076</c:v>
                </c:pt>
                <c:pt idx="122">
                  <c:v>46104</c:v>
                </c:pt>
                <c:pt idx="123">
                  <c:v>46135</c:v>
                </c:pt>
                <c:pt idx="124">
                  <c:v>46167</c:v>
                </c:pt>
                <c:pt idx="125">
                  <c:v>46198</c:v>
                </c:pt>
                <c:pt idx="126">
                  <c:v>46230</c:v>
                </c:pt>
                <c:pt idx="127">
                  <c:v>46261</c:v>
                </c:pt>
                <c:pt idx="128">
                  <c:v>46293</c:v>
                </c:pt>
                <c:pt idx="129">
                  <c:v>46323</c:v>
                </c:pt>
                <c:pt idx="130">
                  <c:v>46356</c:v>
                </c:pt>
                <c:pt idx="131">
                  <c:v>46386</c:v>
                </c:pt>
                <c:pt idx="132">
                  <c:v>46419</c:v>
                </c:pt>
                <c:pt idx="133">
                  <c:v>46447</c:v>
                </c:pt>
                <c:pt idx="134">
                  <c:v>46478</c:v>
                </c:pt>
                <c:pt idx="135">
                  <c:v>46510</c:v>
                </c:pt>
                <c:pt idx="136">
                  <c:v>46541</c:v>
                </c:pt>
                <c:pt idx="137">
                  <c:v>46573</c:v>
                </c:pt>
                <c:pt idx="138">
                  <c:v>46604</c:v>
                </c:pt>
                <c:pt idx="139">
                  <c:v>46636</c:v>
                </c:pt>
                <c:pt idx="140">
                  <c:v>46666</c:v>
                </c:pt>
                <c:pt idx="141">
                  <c:v>46699</c:v>
                </c:pt>
                <c:pt idx="142">
                  <c:v>46729</c:v>
                </c:pt>
                <c:pt idx="143">
                  <c:v>46762</c:v>
                </c:pt>
                <c:pt idx="144">
                  <c:v>46793</c:v>
                </c:pt>
                <c:pt idx="145">
                  <c:v>46822</c:v>
                </c:pt>
                <c:pt idx="146">
                  <c:v>46853</c:v>
                </c:pt>
                <c:pt idx="147">
                  <c:v>46883</c:v>
                </c:pt>
                <c:pt idx="148">
                  <c:v>46916</c:v>
                </c:pt>
                <c:pt idx="149">
                  <c:v>46946</c:v>
                </c:pt>
                <c:pt idx="150">
                  <c:v>46979</c:v>
                </c:pt>
                <c:pt idx="151">
                  <c:v>47010</c:v>
                </c:pt>
                <c:pt idx="152">
                  <c:v>47042</c:v>
                </c:pt>
                <c:pt idx="153">
                  <c:v>47073</c:v>
                </c:pt>
                <c:pt idx="154">
                  <c:v>47105</c:v>
                </c:pt>
                <c:pt idx="155">
                  <c:v>47136</c:v>
                </c:pt>
                <c:pt idx="156">
                  <c:v>47168</c:v>
                </c:pt>
                <c:pt idx="157">
                  <c:v>47196</c:v>
                </c:pt>
                <c:pt idx="158">
                  <c:v>47227</c:v>
                </c:pt>
                <c:pt idx="159">
                  <c:v>47259</c:v>
                </c:pt>
                <c:pt idx="160">
                  <c:v>47290</c:v>
                </c:pt>
                <c:pt idx="161">
                  <c:v>47322</c:v>
                </c:pt>
                <c:pt idx="162">
                  <c:v>47353</c:v>
                </c:pt>
                <c:pt idx="163">
                  <c:v>47385</c:v>
                </c:pt>
                <c:pt idx="164">
                  <c:v>47415</c:v>
                </c:pt>
                <c:pt idx="165">
                  <c:v>47448</c:v>
                </c:pt>
                <c:pt idx="166">
                  <c:v>47479</c:v>
                </c:pt>
                <c:pt idx="167">
                  <c:v>47511</c:v>
                </c:pt>
                <c:pt idx="168">
                  <c:v>47542</c:v>
                </c:pt>
                <c:pt idx="169">
                  <c:v>47570</c:v>
                </c:pt>
                <c:pt idx="170">
                  <c:v>47602</c:v>
                </c:pt>
                <c:pt idx="171">
                  <c:v>47632</c:v>
                </c:pt>
                <c:pt idx="172">
                  <c:v>47665</c:v>
                </c:pt>
                <c:pt idx="173">
                  <c:v>47696</c:v>
                </c:pt>
                <c:pt idx="174">
                  <c:v>47728</c:v>
                </c:pt>
                <c:pt idx="175">
                  <c:v>47758</c:v>
                </c:pt>
                <c:pt idx="176">
                  <c:v>47791</c:v>
                </c:pt>
                <c:pt idx="177">
                  <c:v>47821</c:v>
                </c:pt>
                <c:pt idx="178">
                  <c:v>47854</c:v>
                </c:pt>
                <c:pt idx="179">
                  <c:v>47885</c:v>
                </c:pt>
                <c:pt idx="180">
                  <c:v>47913</c:v>
                </c:pt>
                <c:pt idx="181">
                  <c:v>47945</c:v>
                </c:pt>
                <c:pt idx="182">
                  <c:v>47975</c:v>
                </c:pt>
                <c:pt idx="183">
                  <c:v>48008</c:v>
                </c:pt>
                <c:pt idx="184">
                  <c:v>48038</c:v>
                </c:pt>
                <c:pt idx="185">
                  <c:v>48071</c:v>
                </c:pt>
                <c:pt idx="186">
                  <c:v>48102</c:v>
                </c:pt>
                <c:pt idx="187">
                  <c:v>48134</c:v>
                </c:pt>
                <c:pt idx="188">
                  <c:v>48165</c:v>
                </c:pt>
                <c:pt idx="189">
                  <c:v>48197</c:v>
                </c:pt>
                <c:pt idx="190">
                  <c:v>48228</c:v>
                </c:pt>
                <c:pt idx="191">
                  <c:v>48260</c:v>
                </c:pt>
                <c:pt idx="192">
                  <c:v>48289</c:v>
                </c:pt>
                <c:pt idx="193">
                  <c:v>48320</c:v>
                </c:pt>
                <c:pt idx="194">
                  <c:v>48351</c:v>
                </c:pt>
                <c:pt idx="195">
                  <c:v>48382</c:v>
                </c:pt>
                <c:pt idx="196">
                  <c:v>48414</c:v>
                </c:pt>
                <c:pt idx="197">
                  <c:v>48445</c:v>
                </c:pt>
                <c:pt idx="198">
                  <c:v>48477</c:v>
                </c:pt>
                <c:pt idx="199">
                  <c:v>48507</c:v>
                </c:pt>
                <c:pt idx="200">
                  <c:v>48540</c:v>
                </c:pt>
                <c:pt idx="201">
                  <c:v>48570</c:v>
                </c:pt>
                <c:pt idx="202">
                  <c:v>48603</c:v>
                </c:pt>
                <c:pt idx="203">
                  <c:v>48634</c:v>
                </c:pt>
                <c:pt idx="204">
                  <c:v>48662</c:v>
                </c:pt>
                <c:pt idx="205">
                  <c:v>48694</c:v>
                </c:pt>
                <c:pt idx="206">
                  <c:v>48724</c:v>
                </c:pt>
                <c:pt idx="207">
                  <c:v>48757</c:v>
                </c:pt>
                <c:pt idx="208">
                  <c:v>48787</c:v>
                </c:pt>
                <c:pt idx="209">
                  <c:v>48820</c:v>
                </c:pt>
                <c:pt idx="210">
                  <c:v>48851</c:v>
                </c:pt>
                <c:pt idx="211">
                  <c:v>48883</c:v>
                </c:pt>
                <c:pt idx="212">
                  <c:v>48913</c:v>
                </c:pt>
                <c:pt idx="213">
                  <c:v>48943</c:v>
                </c:pt>
                <c:pt idx="214">
                  <c:v>48974</c:v>
                </c:pt>
                <c:pt idx="215">
                  <c:v>49003</c:v>
                </c:pt>
                <c:pt idx="216">
                  <c:v>49031</c:v>
                </c:pt>
                <c:pt idx="217">
                  <c:v>49062</c:v>
                </c:pt>
                <c:pt idx="218">
                  <c:v>49093</c:v>
                </c:pt>
                <c:pt idx="219">
                  <c:v>49124</c:v>
                </c:pt>
                <c:pt idx="220">
                  <c:v>49156</c:v>
                </c:pt>
                <c:pt idx="221">
                  <c:v>49187</c:v>
                </c:pt>
                <c:pt idx="222">
                  <c:v>49219</c:v>
                </c:pt>
                <c:pt idx="223">
                  <c:v>49250</c:v>
                </c:pt>
                <c:pt idx="224">
                  <c:v>49282</c:v>
                </c:pt>
                <c:pt idx="225">
                  <c:v>49313</c:v>
                </c:pt>
                <c:pt idx="226">
                  <c:v>49345</c:v>
                </c:pt>
                <c:pt idx="227">
                  <c:v>49373</c:v>
                </c:pt>
                <c:pt idx="228">
                  <c:v>49404</c:v>
                </c:pt>
                <c:pt idx="229">
                  <c:v>49436</c:v>
                </c:pt>
                <c:pt idx="230">
                  <c:v>49467</c:v>
                </c:pt>
                <c:pt idx="231">
                  <c:v>49499</c:v>
                </c:pt>
                <c:pt idx="232">
                  <c:v>49530</c:v>
                </c:pt>
                <c:pt idx="233">
                  <c:v>49562</c:v>
                </c:pt>
                <c:pt idx="234">
                  <c:v>49592</c:v>
                </c:pt>
                <c:pt idx="235">
                  <c:v>49625</c:v>
                </c:pt>
                <c:pt idx="236">
                  <c:v>49655</c:v>
                </c:pt>
                <c:pt idx="237">
                  <c:v>49688</c:v>
                </c:pt>
                <c:pt idx="238">
                  <c:v>49719</c:v>
                </c:pt>
                <c:pt idx="239">
                  <c:v>49748</c:v>
                </c:pt>
                <c:pt idx="240">
                  <c:v>49780</c:v>
                </c:pt>
                <c:pt idx="241">
                  <c:v>49810</c:v>
                </c:pt>
                <c:pt idx="242">
                  <c:v>49842</c:v>
                </c:pt>
                <c:pt idx="243">
                  <c:v>49872</c:v>
                </c:pt>
                <c:pt idx="244">
                  <c:v>49905</c:v>
                </c:pt>
                <c:pt idx="245">
                  <c:v>49936</c:v>
                </c:pt>
                <c:pt idx="246">
                  <c:v>49968</c:v>
                </c:pt>
                <c:pt idx="247">
                  <c:v>49999</c:v>
                </c:pt>
                <c:pt idx="248">
                  <c:v>50031</c:v>
                </c:pt>
                <c:pt idx="249">
                  <c:v>50062</c:v>
                </c:pt>
                <c:pt idx="250">
                  <c:v>50094</c:v>
                </c:pt>
                <c:pt idx="251">
                  <c:v>50122</c:v>
                </c:pt>
                <c:pt idx="252">
                  <c:v>50153</c:v>
                </c:pt>
                <c:pt idx="253">
                  <c:v>50185</c:v>
                </c:pt>
                <c:pt idx="254">
                  <c:v>50216</c:v>
                </c:pt>
                <c:pt idx="255">
                  <c:v>50248</c:v>
                </c:pt>
                <c:pt idx="256">
                  <c:v>50279</c:v>
                </c:pt>
                <c:pt idx="257">
                  <c:v>50311</c:v>
                </c:pt>
                <c:pt idx="258">
                  <c:v>50341</c:v>
                </c:pt>
                <c:pt idx="259">
                  <c:v>50374</c:v>
                </c:pt>
                <c:pt idx="260">
                  <c:v>50404</c:v>
                </c:pt>
                <c:pt idx="261">
                  <c:v>50437</c:v>
                </c:pt>
                <c:pt idx="262">
                  <c:v>50465</c:v>
                </c:pt>
                <c:pt idx="263">
                  <c:v>50496</c:v>
                </c:pt>
                <c:pt idx="264">
                  <c:v>50528</c:v>
                </c:pt>
                <c:pt idx="265">
                  <c:v>50559</c:v>
                </c:pt>
                <c:pt idx="266">
                  <c:v>50591</c:v>
                </c:pt>
                <c:pt idx="267">
                  <c:v>50622</c:v>
                </c:pt>
                <c:pt idx="268">
                  <c:v>50654</c:v>
                </c:pt>
                <c:pt idx="269">
                  <c:v>50684</c:v>
                </c:pt>
                <c:pt idx="270">
                  <c:v>50717</c:v>
                </c:pt>
                <c:pt idx="271">
                  <c:v>50747</c:v>
                </c:pt>
                <c:pt idx="272">
                  <c:v>50780</c:v>
                </c:pt>
                <c:pt idx="273">
                  <c:v>50811</c:v>
                </c:pt>
                <c:pt idx="274">
                  <c:v>50839</c:v>
                </c:pt>
                <c:pt idx="275">
                  <c:v>50872</c:v>
                </c:pt>
                <c:pt idx="276">
                  <c:v>50902</c:v>
                </c:pt>
                <c:pt idx="277">
                  <c:v>50934</c:v>
                </c:pt>
                <c:pt idx="278">
                  <c:v>50964</c:v>
                </c:pt>
                <c:pt idx="279">
                  <c:v>50997</c:v>
                </c:pt>
                <c:pt idx="280">
                  <c:v>51028</c:v>
                </c:pt>
                <c:pt idx="281">
                  <c:v>51060</c:v>
                </c:pt>
                <c:pt idx="282">
                  <c:v>51091</c:v>
                </c:pt>
                <c:pt idx="283">
                  <c:v>51123</c:v>
                </c:pt>
                <c:pt idx="284">
                  <c:v>51154</c:v>
                </c:pt>
                <c:pt idx="285">
                  <c:v>51186</c:v>
                </c:pt>
                <c:pt idx="286">
                  <c:v>51215</c:v>
                </c:pt>
                <c:pt idx="287">
                  <c:v>51246</c:v>
                </c:pt>
                <c:pt idx="288">
                  <c:v>51277</c:v>
                </c:pt>
                <c:pt idx="289">
                  <c:v>51308</c:v>
                </c:pt>
                <c:pt idx="290">
                  <c:v>51340</c:v>
                </c:pt>
                <c:pt idx="291">
                  <c:v>51371</c:v>
                </c:pt>
                <c:pt idx="292">
                  <c:v>51403</c:v>
                </c:pt>
                <c:pt idx="293">
                  <c:v>51433</c:v>
                </c:pt>
                <c:pt idx="294">
                  <c:v>51466</c:v>
                </c:pt>
                <c:pt idx="295">
                  <c:v>51497</c:v>
                </c:pt>
                <c:pt idx="296">
                  <c:v>51529</c:v>
                </c:pt>
                <c:pt idx="297">
                  <c:v>51560</c:v>
                </c:pt>
                <c:pt idx="298">
                  <c:v>51588</c:v>
                </c:pt>
                <c:pt idx="299">
                  <c:v>51620</c:v>
                </c:pt>
                <c:pt idx="300">
                  <c:v>51650</c:v>
                </c:pt>
                <c:pt idx="301">
                  <c:v>51683</c:v>
                </c:pt>
                <c:pt idx="302">
                  <c:v>51714</c:v>
                </c:pt>
                <c:pt idx="303">
                  <c:v>51746</c:v>
                </c:pt>
                <c:pt idx="304">
                  <c:v>51776</c:v>
                </c:pt>
                <c:pt idx="305">
                  <c:v>51809</c:v>
                </c:pt>
                <c:pt idx="306">
                  <c:v>51839</c:v>
                </c:pt>
                <c:pt idx="307">
                  <c:v>51872</c:v>
                </c:pt>
                <c:pt idx="308">
                  <c:v>51903</c:v>
                </c:pt>
                <c:pt idx="309">
                  <c:v>51931</c:v>
                </c:pt>
                <c:pt idx="310">
                  <c:v>51964</c:v>
                </c:pt>
                <c:pt idx="311">
                  <c:v>51994</c:v>
                </c:pt>
                <c:pt idx="312">
                  <c:v>52026</c:v>
                </c:pt>
                <c:pt idx="313">
                  <c:v>52056</c:v>
                </c:pt>
                <c:pt idx="314">
                  <c:v>52089</c:v>
                </c:pt>
                <c:pt idx="315">
                  <c:v>52120</c:v>
                </c:pt>
                <c:pt idx="316">
                  <c:v>52152</c:v>
                </c:pt>
                <c:pt idx="317">
                  <c:v>52183</c:v>
                </c:pt>
                <c:pt idx="318">
                  <c:v>52215</c:v>
                </c:pt>
                <c:pt idx="319">
                  <c:v>52246</c:v>
                </c:pt>
                <c:pt idx="320">
                  <c:v>52278</c:v>
                </c:pt>
                <c:pt idx="321">
                  <c:v>52306</c:v>
                </c:pt>
                <c:pt idx="322">
                  <c:v>52337</c:v>
                </c:pt>
                <c:pt idx="323">
                  <c:v>52369</c:v>
                </c:pt>
                <c:pt idx="324">
                  <c:v>52400</c:v>
                </c:pt>
                <c:pt idx="325">
                  <c:v>52432</c:v>
                </c:pt>
                <c:pt idx="326">
                  <c:v>52463</c:v>
                </c:pt>
                <c:pt idx="327">
                  <c:v>52495</c:v>
                </c:pt>
                <c:pt idx="328">
                  <c:v>52525</c:v>
                </c:pt>
                <c:pt idx="329">
                  <c:v>52558</c:v>
                </c:pt>
                <c:pt idx="330">
                  <c:v>52588</c:v>
                </c:pt>
                <c:pt idx="331">
                  <c:v>52621</c:v>
                </c:pt>
                <c:pt idx="332">
                  <c:v>52652</c:v>
                </c:pt>
                <c:pt idx="333">
                  <c:v>52681</c:v>
                </c:pt>
                <c:pt idx="334">
                  <c:v>52712</c:v>
                </c:pt>
                <c:pt idx="335">
                  <c:v>52742</c:v>
                </c:pt>
                <c:pt idx="336">
                  <c:v>52775</c:v>
                </c:pt>
                <c:pt idx="337">
                  <c:v>52805</c:v>
                </c:pt>
                <c:pt idx="338">
                  <c:v>52838</c:v>
                </c:pt>
                <c:pt idx="339">
                  <c:v>52869</c:v>
                </c:pt>
                <c:pt idx="340">
                  <c:v>52901</c:v>
                </c:pt>
                <c:pt idx="341">
                  <c:v>52931</c:v>
                </c:pt>
                <c:pt idx="342">
                  <c:v>52961</c:v>
                </c:pt>
                <c:pt idx="343">
                  <c:v>52992</c:v>
                </c:pt>
                <c:pt idx="344">
                  <c:v>53021</c:v>
                </c:pt>
                <c:pt idx="345">
                  <c:v>53049</c:v>
                </c:pt>
                <c:pt idx="346">
                  <c:v>53080</c:v>
                </c:pt>
                <c:pt idx="347">
                  <c:v>53111</c:v>
                </c:pt>
                <c:pt idx="348">
                  <c:v>53142</c:v>
                </c:pt>
                <c:pt idx="349">
                  <c:v>53174</c:v>
                </c:pt>
                <c:pt idx="350">
                  <c:v>53205</c:v>
                </c:pt>
                <c:pt idx="351">
                  <c:v>53237</c:v>
                </c:pt>
                <c:pt idx="352">
                  <c:v>53268</c:v>
                </c:pt>
                <c:pt idx="353">
                  <c:v>53300</c:v>
                </c:pt>
                <c:pt idx="354">
                  <c:v>53331</c:v>
                </c:pt>
                <c:pt idx="355">
                  <c:v>53363</c:v>
                </c:pt>
                <c:pt idx="356">
                  <c:v>53391</c:v>
                </c:pt>
                <c:pt idx="357">
                  <c:v>53422</c:v>
                </c:pt>
                <c:pt idx="358">
                  <c:v>53454</c:v>
                </c:pt>
                <c:pt idx="359">
                  <c:v>53485</c:v>
                </c:pt>
                <c:pt idx="360">
                  <c:v>53517</c:v>
                </c:pt>
                <c:pt idx="361">
                  <c:v>53548</c:v>
                </c:pt>
                <c:pt idx="362">
                  <c:v>53580</c:v>
                </c:pt>
                <c:pt idx="363">
                  <c:v>53610</c:v>
                </c:pt>
                <c:pt idx="364">
                  <c:v>53643</c:v>
                </c:pt>
                <c:pt idx="365">
                  <c:v>53673</c:v>
                </c:pt>
                <c:pt idx="366">
                  <c:v>53706</c:v>
                </c:pt>
                <c:pt idx="367">
                  <c:v>53737</c:v>
                </c:pt>
                <c:pt idx="368">
                  <c:v>53765</c:v>
                </c:pt>
                <c:pt idx="369">
                  <c:v>53798</c:v>
                </c:pt>
                <c:pt idx="370">
                  <c:v>53828</c:v>
                </c:pt>
                <c:pt idx="371">
                  <c:v>53860</c:v>
                </c:pt>
                <c:pt idx="372">
                  <c:v>53890</c:v>
                </c:pt>
                <c:pt idx="373">
                  <c:v>53923</c:v>
                </c:pt>
                <c:pt idx="374">
                  <c:v>53954</c:v>
                </c:pt>
                <c:pt idx="375">
                  <c:v>53986</c:v>
                </c:pt>
                <c:pt idx="376">
                  <c:v>54017</c:v>
                </c:pt>
                <c:pt idx="377">
                  <c:v>54049</c:v>
                </c:pt>
                <c:pt idx="378">
                  <c:v>54080</c:v>
                </c:pt>
                <c:pt idx="379">
                  <c:v>54112</c:v>
                </c:pt>
                <c:pt idx="380">
                  <c:v>54141</c:v>
                </c:pt>
                <c:pt idx="381">
                  <c:v>54172</c:v>
                </c:pt>
                <c:pt idx="382">
                  <c:v>54203</c:v>
                </c:pt>
                <c:pt idx="383">
                  <c:v>54234</c:v>
                </c:pt>
                <c:pt idx="384">
                  <c:v>54266</c:v>
                </c:pt>
                <c:pt idx="385">
                  <c:v>54297</c:v>
                </c:pt>
                <c:pt idx="386">
                  <c:v>54329</c:v>
                </c:pt>
                <c:pt idx="387">
                  <c:v>54359</c:v>
                </c:pt>
                <c:pt idx="388">
                  <c:v>54392</c:v>
                </c:pt>
                <c:pt idx="389">
                  <c:v>54422</c:v>
                </c:pt>
                <c:pt idx="390">
                  <c:v>54455</c:v>
                </c:pt>
                <c:pt idx="391">
                  <c:v>54483</c:v>
                </c:pt>
                <c:pt idx="392">
                  <c:v>54514</c:v>
                </c:pt>
                <c:pt idx="393">
                  <c:v>54546</c:v>
                </c:pt>
                <c:pt idx="394">
                  <c:v>54577</c:v>
                </c:pt>
                <c:pt idx="395">
                  <c:v>54609</c:v>
                </c:pt>
                <c:pt idx="396">
                  <c:v>54640</c:v>
                </c:pt>
                <c:pt idx="397">
                  <c:v>54672</c:v>
                </c:pt>
                <c:pt idx="398">
                  <c:v>54702</c:v>
                </c:pt>
                <c:pt idx="399">
                  <c:v>54735</c:v>
                </c:pt>
                <c:pt idx="400">
                  <c:v>54765</c:v>
                </c:pt>
                <c:pt idx="401">
                  <c:v>54798</c:v>
                </c:pt>
                <c:pt idx="402">
                  <c:v>54829</c:v>
                </c:pt>
                <c:pt idx="403">
                  <c:v>54857</c:v>
                </c:pt>
                <c:pt idx="404">
                  <c:v>54890</c:v>
                </c:pt>
                <c:pt idx="405">
                  <c:v>54920</c:v>
                </c:pt>
                <c:pt idx="406">
                  <c:v>54952</c:v>
                </c:pt>
                <c:pt idx="407">
                  <c:v>54982</c:v>
                </c:pt>
                <c:pt idx="408">
                  <c:v>55015</c:v>
                </c:pt>
                <c:pt idx="409">
                  <c:v>55046</c:v>
                </c:pt>
                <c:pt idx="410">
                  <c:v>55078</c:v>
                </c:pt>
                <c:pt idx="411">
                  <c:v>55109</c:v>
                </c:pt>
                <c:pt idx="412">
                  <c:v>55141</c:v>
                </c:pt>
                <c:pt idx="413">
                  <c:v>55172</c:v>
                </c:pt>
                <c:pt idx="414">
                  <c:v>55204</c:v>
                </c:pt>
                <c:pt idx="415">
                  <c:v>55232</c:v>
                </c:pt>
                <c:pt idx="416">
                  <c:v>55263</c:v>
                </c:pt>
                <c:pt idx="417">
                  <c:v>55295</c:v>
                </c:pt>
                <c:pt idx="418">
                  <c:v>55326</c:v>
                </c:pt>
                <c:pt idx="419">
                  <c:v>55358</c:v>
                </c:pt>
                <c:pt idx="420">
                  <c:v>55389</c:v>
                </c:pt>
                <c:pt idx="421">
                  <c:v>55421</c:v>
                </c:pt>
                <c:pt idx="422">
                  <c:v>55451</c:v>
                </c:pt>
                <c:pt idx="423">
                  <c:v>55484</c:v>
                </c:pt>
                <c:pt idx="424">
                  <c:v>55514</c:v>
                </c:pt>
                <c:pt idx="425">
                  <c:v>55547</c:v>
                </c:pt>
                <c:pt idx="426">
                  <c:v>55578</c:v>
                </c:pt>
                <c:pt idx="427">
                  <c:v>55607</c:v>
                </c:pt>
                <c:pt idx="428">
                  <c:v>55638</c:v>
                </c:pt>
                <c:pt idx="429">
                  <c:v>55668</c:v>
                </c:pt>
                <c:pt idx="430">
                  <c:v>55701</c:v>
                </c:pt>
                <c:pt idx="431">
                  <c:v>55732</c:v>
                </c:pt>
                <c:pt idx="432">
                  <c:v>55764</c:v>
                </c:pt>
                <c:pt idx="433">
                  <c:v>55794</c:v>
                </c:pt>
                <c:pt idx="434">
                  <c:v>55827</c:v>
                </c:pt>
                <c:pt idx="435">
                  <c:v>55857</c:v>
                </c:pt>
                <c:pt idx="436">
                  <c:v>55890</c:v>
                </c:pt>
                <c:pt idx="437">
                  <c:v>55921</c:v>
                </c:pt>
                <c:pt idx="438">
                  <c:v>55949</c:v>
                </c:pt>
                <c:pt idx="439">
                  <c:v>55982</c:v>
                </c:pt>
                <c:pt idx="440">
                  <c:v>56012</c:v>
                </c:pt>
                <c:pt idx="441">
                  <c:v>56044</c:v>
                </c:pt>
                <c:pt idx="442">
                  <c:v>56074</c:v>
                </c:pt>
                <c:pt idx="443">
                  <c:v>56107</c:v>
                </c:pt>
                <c:pt idx="444">
                  <c:v>56138</c:v>
                </c:pt>
                <c:pt idx="445">
                  <c:v>56170</c:v>
                </c:pt>
                <c:pt idx="446">
                  <c:v>56201</c:v>
                </c:pt>
                <c:pt idx="447">
                  <c:v>56233</c:v>
                </c:pt>
                <c:pt idx="448">
                  <c:v>56264</c:v>
                </c:pt>
                <c:pt idx="449">
                  <c:v>56296</c:v>
                </c:pt>
                <c:pt idx="450">
                  <c:v>56324</c:v>
                </c:pt>
                <c:pt idx="451">
                  <c:v>56355</c:v>
                </c:pt>
                <c:pt idx="452">
                  <c:v>56387</c:v>
                </c:pt>
                <c:pt idx="453">
                  <c:v>56418</c:v>
                </c:pt>
                <c:pt idx="454">
                  <c:v>56450</c:v>
                </c:pt>
                <c:pt idx="455">
                  <c:v>56481</c:v>
                </c:pt>
                <c:pt idx="456">
                  <c:v>56513</c:v>
                </c:pt>
                <c:pt idx="457">
                  <c:v>56543</c:v>
                </c:pt>
                <c:pt idx="458">
                  <c:v>56576</c:v>
                </c:pt>
                <c:pt idx="459">
                  <c:v>56606</c:v>
                </c:pt>
                <c:pt idx="460">
                  <c:v>56639</c:v>
                </c:pt>
                <c:pt idx="461">
                  <c:v>56670</c:v>
                </c:pt>
                <c:pt idx="462">
                  <c:v>56698</c:v>
                </c:pt>
                <c:pt idx="463">
                  <c:v>56730</c:v>
                </c:pt>
                <c:pt idx="464">
                  <c:v>56760</c:v>
                </c:pt>
                <c:pt idx="465">
                  <c:v>56793</c:v>
                </c:pt>
                <c:pt idx="466">
                  <c:v>56823</c:v>
                </c:pt>
                <c:pt idx="467">
                  <c:v>56856</c:v>
                </c:pt>
                <c:pt idx="468">
                  <c:v>56887</c:v>
                </c:pt>
                <c:pt idx="469">
                  <c:v>56919</c:v>
                </c:pt>
                <c:pt idx="470">
                  <c:v>56949</c:v>
                </c:pt>
                <c:pt idx="471">
                  <c:v>56982</c:v>
                </c:pt>
                <c:pt idx="472">
                  <c:v>57013</c:v>
                </c:pt>
                <c:pt idx="473">
                  <c:v>57042</c:v>
                </c:pt>
                <c:pt idx="474">
                  <c:v>57074</c:v>
                </c:pt>
                <c:pt idx="475">
                  <c:v>57104</c:v>
                </c:pt>
                <c:pt idx="476">
                  <c:v>57136</c:v>
                </c:pt>
                <c:pt idx="477">
                  <c:v>57166</c:v>
                </c:pt>
                <c:pt idx="478">
                  <c:v>57199</c:v>
                </c:pt>
                <c:pt idx="479">
                  <c:v>57230</c:v>
                </c:pt>
                <c:pt idx="480">
                  <c:v>57262</c:v>
                </c:pt>
                <c:pt idx="481">
                  <c:v>57293</c:v>
                </c:pt>
                <c:pt idx="482">
                  <c:v>57325</c:v>
                </c:pt>
                <c:pt idx="483">
                  <c:v>57356</c:v>
                </c:pt>
                <c:pt idx="484">
                  <c:v>57388</c:v>
                </c:pt>
                <c:pt idx="485">
                  <c:v>57416</c:v>
                </c:pt>
                <c:pt idx="486">
                  <c:v>57447</c:v>
                </c:pt>
                <c:pt idx="487">
                  <c:v>57479</c:v>
                </c:pt>
                <c:pt idx="488">
                  <c:v>57510</c:v>
                </c:pt>
                <c:pt idx="489">
                  <c:v>57542</c:v>
                </c:pt>
                <c:pt idx="490">
                  <c:v>57573</c:v>
                </c:pt>
                <c:pt idx="491">
                  <c:v>57605</c:v>
                </c:pt>
                <c:pt idx="492">
                  <c:v>57635</c:v>
                </c:pt>
                <c:pt idx="493">
                  <c:v>57668</c:v>
                </c:pt>
                <c:pt idx="494">
                  <c:v>57698</c:v>
                </c:pt>
                <c:pt idx="495">
                  <c:v>57731</c:v>
                </c:pt>
                <c:pt idx="496">
                  <c:v>57762</c:v>
                </c:pt>
                <c:pt idx="497">
                  <c:v>57790</c:v>
                </c:pt>
                <c:pt idx="498">
                  <c:v>57822</c:v>
                </c:pt>
                <c:pt idx="499">
                  <c:v>57852</c:v>
                </c:pt>
                <c:pt idx="500">
                  <c:v>57885</c:v>
                </c:pt>
                <c:pt idx="501">
                  <c:v>57915</c:v>
                </c:pt>
                <c:pt idx="502">
                  <c:v>57948</c:v>
                </c:pt>
                <c:pt idx="503">
                  <c:v>57979</c:v>
                </c:pt>
                <c:pt idx="504">
                  <c:v>58011</c:v>
                </c:pt>
                <c:pt idx="505">
                  <c:v>58042</c:v>
                </c:pt>
                <c:pt idx="506">
                  <c:v>58074</c:v>
                </c:pt>
                <c:pt idx="507">
                  <c:v>58105</c:v>
                </c:pt>
                <c:pt idx="508">
                  <c:v>58134</c:v>
                </c:pt>
                <c:pt idx="509">
                  <c:v>58166</c:v>
                </c:pt>
                <c:pt idx="510">
                  <c:v>58197</c:v>
                </c:pt>
                <c:pt idx="511">
                  <c:v>58228</c:v>
                </c:pt>
                <c:pt idx="512">
                  <c:v>58258</c:v>
                </c:pt>
                <c:pt idx="513">
                  <c:v>58291</c:v>
                </c:pt>
                <c:pt idx="514">
                  <c:v>58322</c:v>
                </c:pt>
                <c:pt idx="515">
                  <c:v>58354</c:v>
                </c:pt>
                <c:pt idx="516">
                  <c:v>58385</c:v>
                </c:pt>
                <c:pt idx="517">
                  <c:v>58417</c:v>
                </c:pt>
                <c:pt idx="518">
                  <c:v>58448</c:v>
                </c:pt>
                <c:pt idx="519">
                  <c:v>58480</c:v>
                </c:pt>
                <c:pt idx="520">
                  <c:v>58509</c:v>
                </c:pt>
                <c:pt idx="521">
                  <c:v>58540</c:v>
                </c:pt>
                <c:pt idx="522">
                  <c:v>58571</c:v>
                </c:pt>
                <c:pt idx="523">
                  <c:v>58602</c:v>
                </c:pt>
                <c:pt idx="524">
                  <c:v>58634</c:v>
                </c:pt>
                <c:pt idx="525">
                  <c:v>58665</c:v>
                </c:pt>
                <c:pt idx="526">
                  <c:v>58697</c:v>
                </c:pt>
                <c:pt idx="527">
                  <c:v>58727</c:v>
                </c:pt>
                <c:pt idx="528">
                  <c:v>58760</c:v>
                </c:pt>
                <c:pt idx="529">
                  <c:v>58790</c:v>
                </c:pt>
                <c:pt idx="530">
                  <c:v>58823</c:v>
                </c:pt>
                <c:pt idx="531">
                  <c:v>58854</c:v>
                </c:pt>
                <c:pt idx="532">
                  <c:v>58882</c:v>
                </c:pt>
                <c:pt idx="533">
                  <c:v>58914</c:v>
                </c:pt>
                <c:pt idx="534">
                  <c:v>58944</c:v>
                </c:pt>
                <c:pt idx="535">
                  <c:v>58977</c:v>
                </c:pt>
                <c:pt idx="536">
                  <c:v>59007</c:v>
                </c:pt>
                <c:pt idx="537">
                  <c:v>59040</c:v>
                </c:pt>
                <c:pt idx="538">
                  <c:v>59071</c:v>
                </c:pt>
                <c:pt idx="539">
                  <c:v>59103</c:v>
                </c:pt>
                <c:pt idx="540">
                  <c:v>59134</c:v>
                </c:pt>
                <c:pt idx="541">
                  <c:v>59167</c:v>
                </c:pt>
                <c:pt idx="542">
                  <c:v>59198</c:v>
                </c:pt>
                <c:pt idx="543">
                  <c:v>59229</c:v>
                </c:pt>
                <c:pt idx="544">
                  <c:v>59258</c:v>
                </c:pt>
                <c:pt idx="545">
                  <c:v>59289</c:v>
                </c:pt>
                <c:pt idx="546">
                  <c:v>59320</c:v>
                </c:pt>
                <c:pt idx="547">
                  <c:v>59351</c:v>
                </c:pt>
                <c:pt idx="548">
                  <c:v>59383</c:v>
                </c:pt>
                <c:pt idx="549">
                  <c:v>59414</c:v>
                </c:pt>
                <c:pt idx="550">
                  <c:v>59446</c:v>
                </c:pt>
                <c:pt idx="551">
                  <c:v>59477</c:v>
                </c:pt>
                <c:pt idx="552">
                  <c:v>59509</c:v>
                </c:pt>
                <c:pt idx="553">
                  <c:v>59540</c:v>
                </c:pt>
                <c:pt idx="554">
                  <c:v>59572</c:v>
                </c:pt>
                <c:pt idx="555">
                  <c:v>59600</c:v>
                </c:pt>
                <c:pt idx="556">
                  <c:v>59631</c:v>
                </c:pt>
                <c:pt idx="557">
                  <c:v>59663</c:v>
                </c:pt>
                <c:pt idx="558">
                  <c:v>59694</c:v>
                </c:pt>
                <c:pt idx="559">
                  <c:v>59726</c:v>
                </c:pt>
                <c:pt idx="560">
                  <c:v>59757</c:v>
                </c:pt>
                <c:pt idx="561">
                  <c:v>59789</c:v>
                </c:pt>
                <c:pt idx="562">
                  <c:v>59819</c:v>
                </c:pt>
                <c:pt idx="563">
                  <c:v>59852</c:v>
                </c:pt>
                <c:pt idx="564">
                  <c:v>59882</c:v>
                </c:pt>
                <c:pt idx="565">
                  <c:v>59915</c:v>
                </c:pt>
                <c:pt idx="566">
                  <c:v>59946</c:v>
                </c:pt>
                <c:pt idx="567">
                  <c:v>59975</c:v>
                </c:pt>
                <c:pt idx="568">
                  <c:v>60006</c:v>
                </c:pt>
                <c:pt idx="569">
                  <c:v>60036</c:v>
                </c:pt>
                <c:pt idx="570">
                  <c:v>60069</c:v>
                </c:pt>
                <c:pt idx="571">
                  <c:v>60099</c:v>
                </c:pt>
                <c:pt idx="572">
                  <c:v>60132</c:v>
                </c:pt>
                <c:pt idx="573">
                  <c:v>60163</c:v>
                </c:pt>
                <c:pt idx="574">
                  <c:v>60195</c:v>
                </c:pt>
                <c:pt idx="575">
                  <c:v>60226</c:v>
                </c:pt>
                <c:pt idx="576">
                  <c:v>60258</c:v>
                </c:pt>
                <c:pt idx="577">
                  <c:v>60289</c:v>
                </c:pt>
                <c:pt idx="578">
                  <c:v>60321</c:v>
                </c:pt>
                <c:pt idx="579">
                  <c:v>60349</c:v>
                </c:pt>
                <c:pt idx="580">
                  <c:v>60380</c:v>
                </c:pt>
                <c:pt idx="581">
                  <c:v>60412</c:v>
                </c:pt>
                <c:pt idx="582">
                  <c:v>60443</c:v>
                </c:pt>
                <c:pt idx="583">
                  <c:v>60475</c:v>
                </c:pt>
                <c:pt idx="584">
                  <c:v>60506</c:v>
                </c:pt>
                <c:pt idx="585">
                  <c:v>60538</c:v>
                </c:pt>
                <c:pt idx="586">
                  <c:v>60568</c:v>
                </c:pt>
                <c:pt idx="587">
                  <c:v>60601</c:v>
                </c:pt>
                <c:pt idx="588">
                  <c:v>60631</c:v>
                </c:pt>
                <c:pt idx="589">
                  <c:v>60664</c:v>
                </c:pt>
                <c:pt idx="590">
                  <c:v>60692</c:v>
                </c:pt>
                <c:pt idx="591">
                  <c:v>60723</c:v>
                </c:pt>
                <c:pt idx="592">
                  <c:v>60755</c:v>
                </c:pt>
                <c:pt idx="593">
                  <c:v>60786</c:v>
                </c:pt>
                <c:pt idx="594">
                  <c:v>60818</c:v>
                </c:pt>
                <c:pt idx="595">
                  <c:v>60849</c:v>
                </c:pt>
                <c:pt idx="596">
                  <c:v>60881</c:v>
                </c:pt>
                <c:pt idx="597">
                  <c:v>60911</c:v>
                </c:pt>
                <c:pt idx="598">
                  <c:v>60944</c:v>
                </c:pt>
                <c:pt idx="599">
                  <c:v>60974</c:v>
                </c:pt>
                <c:pt idx="600">
                  <c:v>61007</c:v>
                </c:pt>
                <c:pt idx="601">
                  <c:v>61038</c:v>
                </c:pt>
                <c:pt idx="602">
                  <c:v>61066</c:v>
                </c:pt>
                <c:pt idx="603">
                  <c:v>61098</c:v>
                </c:pt>
                <c:pt idx="604">
                  <c:v>61128</c:v>
                </c:pt>
                <c:pt idx="605">
                  <c:v>61161</c:v>
                </c:pt>
                <c:pt idx="606">
                  <c:v>61191</c:v>
                </c:pt>
                <c:pt idx="607">
                  <c:v>61224</c:v>
                </c:pt>
                <c:pt idx="608">
                  <c:v>61255</c:v>
                </c:pt>
                <c:pt idx="609">
                  <c:v>61287</c:v>
                </c:pt>
                <c:pt idx="610">
                  <c:v>61318</c:v>
                </c:pt>
                <c:pt idx="611">
                  <c:v>61350</c:v>
                </c:pt>
                <c:pt idx="612">
                  <c:v>61381</c:v>
                </c:pt>
                <c:pt idx="613">
                  <c:v>61413</c:v>
                </c:pt>
                <c:pt idx="614">
                  <c:v>61442</c:v>
                </c:pt>
                <c:pt idx="615">
                  <c:v>61477</c:v>
                </c:pt>
                <c:pt idx="616">
                  <c:v>61507</c:v>
                </c:pt>
                <c:pt idx="617">
                  <c:v>61539</c:v>
                </c:pt>
                <c:pt idx="618">
                  <c:v>61569</c:v>
                </c:pt>
                <c:pt idx="619">
                  <c:v>61602</c:v>
                </c:pt>
                <c:pt idx="620">
                  <c:v>61633</c:v>
                </c:pt>
                <c:pt idx="621">
                  <c:v>61665</c:v>
                </c:pt>
                <c:pt idx="622">
                  <c:v>61696</c:v>
                </c:pt>
                <c:pt idx="623">
                  <c:v>61728</c:v>
                </c:pt>
                <c:pt idx="624">
                  <c:v>61759</c:v>
                </c:pt>
                <c:pt idx="625">
                  <c:v>61787</c:v>
                </c:pt>
                <c:pt idx="626">
                  <c:v>61815</c:v>
                </c:pt>
                <c:pt idx="627">
                  <c:v>61847</c:v>
                </c:pt>
                <c:pt idx="628">
                  <c:v>61877</c:v>
                </c:pt>
                <c:pt idx="629">
                  <c:v>61910</c:v>
                </c:pt>
                <c:pt idx="630">
                  <c:v>61941</c:v>
                </c:pt>
                <c:pt idx="631">
                  <c:v>61973</c:v>
                </c:pt>
                <c:pt idx="632">
                  <c:v>62003</c:v>
                </c:pt>
                <c:pt idx="633">
                  <c:v>62036</c:v>
                </c:pt>
                <c:pt idx="634">
                  <c:v>62066</c:v>
                </c:pt>
                <c:pt idx="635">
                  <c:v>62099</c:v>
                </c:pt>
                <c:pt idx="636">
                  <c:v>62130</c:v>
                </c:pt>
                <c:pt idx="637">
                  <c:v>62158</c:v>
                </c:pt>
                <c:pt idx="638">
                  <c:v>62190</c:v>
                </c:pt>
                <c:pt idx="639">
                  <c:v>62220</c:v>
                </c:pt>
                <c:pt idx="640">
                  <c:v>62253</c:v>
                </c:pt>
                <c:pt idx="641">
                  <c:v>62283</c:v>
                </c:pt>
                <c:pt idx="642">
                  <c:v>62316</c:v>
                </c:pt>
                <c:pt idx="643">
                  <c:v>62347</c:v>
                </c:pt>
                <c:pt idx="644">
                  <c:v>62379</c:v>
                </c:pt>
                <c:pt idx="645">
                  <c:v>62410</c:v>
                </c:pt>
                <c:pt idx="646">
                  <c:v>62442</c:v>
                </c:pt>
                <c:pt idx="647">
                  <c:v>62473</c:v>
                </c:pt>
                <c:pt idx="648">
                  <c:v>62505</c:v>
                </c:pt>
                <c:pt idx="649">
                  <c:v>62533</c:v>
                </c:pt>
                <c:pt idx="650">
                  <c:v>62564</c:v>
                </c:pt>
                <c:pt idx="651">
                  <c:v>62596</c:v>
                </c:pt>
                <c:pt idx="652">
                  <c:v>62627</c:v>
                </c:pt>
                <c:pt idx="653">
                  <c:v>62659</c:v>
                </c:pt>
                <c:pt idx="654">
                  <c:v>62690</c:v>
                </c:pt>
                <c:pt idx="655">
                  <c:v>62722</c:v>
                </c:pt>
                <c:pt idx="656">
                  <c:v>62752</c:v>
                </c:pt>
                <c:pt idx="657">
                  <c:v>62785</c:v>
                </c:pt>
                <c:pt idx="658">
                  <c:v>62815</c:v>
                </c:pt>
                <c:pt idx="659">
                  <c:v>62848</c:v>
                </c:pt>
                <c:pt idx="660">
                  <c:v>62879</c:v>
                </c:pt>
                <c:pt idx="661">
                  <c:v>62908</c:v>
                </c:pt>
                <c:pt idx="662">
                  <c:v>62939</c:v>
                </c:pt>
                <c:pt idx="663">
                  <c:v>62969</c:v>
                </c:pt>
                <c:pt idx="664">
                  <c:v>63002</c:v>
                </c:pt>
                <c:pt idx="665">
                  <c:v>63032</c:v>
                </c:pt>
                <c:pt idx="666">
                  <c:v>63065</c:v>
                </c:pt>
                <c:pt idx="667">
                  <c:v>63096</c:v>
                </c:pt>
                <c:pt idx="668">
                  <c:v>63128</c:v>
                </c:pt>
                <c:pt idx="669">
                  <c:v>63158</c:v>
                </c:pt>
                <c:pt idx="670">
                  <c:v>63188</c:v>
                </c:pt>
                <c:pt idx="671">
                  <c:v>63219</c:v>
                </c:pt>
                <c:pt idx="672">
                  <c:v>63248</c:v>
                </c:pt>
                <c:pt idx="673">
                  <c:v>63276</c:v>
                </c:pt>
                <c:pt idx="674">
                  <c:v>63307</c:v>
                </c:pt>
                <c:pt idx="675">
                  <c:v>63338</c:v>
                </c:pt>
                <c:pt idx="676">
                  <c:v>63369</c:v>
                </c:pt>
                <c:pt idx="677">
                  <c:v>63401</c:v>
                </c:pt>
                <c:pt idx="678">
                  <c:v>63432</c:v>
                </c:pt>
                <c:pt idx="679">
                  <c:v>63464</c:v>
                </c:pt>
                <c:pt idx="680">
                  <c:v>63495</c:v>
                </c:pt>
                <c:pt idx="681">
                  <c:v>63527</c:v>
                </c:pt>
                <c:pt idx="682">
                  <c:v>63558</c:v>
                </c:pt>
                <c:pt idx="683">
                  <c:v>63590</c:v>
                </c:pt>
                <c:pt idx="684">
                  <c:v>63618</c:v>
                </c:pt>
                <c:pt idx="685">
                  <c:v>63649</c:v>
                </c:pt>
                <c:pt idx="686">
                  <c:v>63681</c:v>
                </c:pt>
                <c:pt idx="687">
                  <c:v>63712</c:v>
                </c:pt>
                <c:pt idx="688">
                  <c:v>63744</c:v>
                </c:pt>
                <c:pt idx="689">
                  <c:v>63775</c:v>
                </c:pt>
                <c:pt idx="690">
                  <c:v>63807</c:v>
                </c:pt>
                <c:pt idx="691">
                  <c:v>63837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-2.052883530928343E-4</c:v>
                </c:pt>
                <c:pt idx="1">
                  <c:v>-4.7389021740970686E-4</c:v>
                </c:pt>
                <c:pt idx="2">
                  <c:v>-6.1224233777075986E-4</c:v>
                </c:pt>
                <c:pt idx="3">
                  <c:v>-6.5378788996994786E-4</c:v>
                </c:pt>
                <c:pt idx="4">
                  <c:v>-7.2304189190546778E-4</c:v>
                </c:pt>
                <c:pt idx="5">
                  <c:v>-7.8861788982911027E-4</c:v>
                </c:pt>
                <c:pt idx="6">
                  <c:v>-8.4054356465818297E-4</c:v>
                </c:pt>
                <c:pt idx="7">
                  <c:v>-8.8501474962184815E-4</c:v>
                </c:pt>
                <c:pt idx="8">
                  <c:v>-9.0620878464274957E-4</c:v>
                </c:pt>
                <c:pt idx="9">
                  <c:v>-9.1631827908519761E-4</c:v>
                </c:pt>
                <c:pt idx="10">
                  <c:v>-9.071491926995654E-4</c:v>
                </c:pt>
                <c:pt idx="11">
                  <c:v>-8.3358565286189407E-4</c:v>
                </c:pt>
                <c:pt idx="12">
                  <c:v>-8.2522855782937601E-4</c:v>
                </c:pt>
                <c:pt idx="13">
                  <c:v>-7.9779417123988187E-4</c:v>
                </c:pt>
                <c:pt idx="14">
                  <c:v>-7.7793309005036448E-4</c:v>
                </c:pt>
                <c:pt idx="15">
                  <c:v>-6.665145974654546E-4</c:v>
                </c:pt>
                <c:pt idx="16">
                  <c:v>-6.0104462062350171E-4</c:v>
                </c:pt>
                <c:pt idx="17">
                  <c:v>-5.5415171734472845E-4</c:v>
                </c:pt>
                <c:pt idx="18">
                  <c:v>-4.8473044541079126E-4</c:v>
                </c:pt>
                <c:pt idx="19">
                  <c:v>-3.7924462610436241E-4</c:v>
                </c:pt>
                <c:pt idx="20">
                  <c:v>-2.4290217220352095E-4</c:v>
                </c:pt>
                <c:pt idx="21">
                  <c:v>-9.9019901248932683E-5</c:v>
                </c:pt>
                <c:pt idx="22">
                  <c:v>5.1402321505179162E-5</c:v>
                </c:pt>
                <c:pt idx="23">
                  <c:v>2.0195227478835915E-4</c:v>
                </c:pt>
                <c:pt idx="24">
                  <c:v>3.7143060584699449E-4</c:v>
                </c:pt>
                <c:pt idx="25">
                  <c:v>5.2650161254597094E-4</c:v>
                </c:pt>
                <c:pt idx="26">
                  <c:v>7.1312906894210339E-4</c:v>
                </c:pt>
                <c:pt idx="27">
                  <c:v>8.8678001539281765E-4</c:v>
                </c:pt>
                <c:pt idx="28">
                  <c:v>1.063974132583185E-3</c:v>
                </c:pt>
                <c:pt idx="29">
                  <c:v>1.2597232924328084E-3</c:v>
                </c:pt>
                <c:pt idx="30">
                  <c:v>1.45604899035551E-3</c:v>
                </c:pt>
                <c:pt idx="31">
                  <c:v>1.6758285152122015E-3</c:v>
                </c:pt>
                <c:pt idx="32">
                  <c:v>1.8823389075344104E-3</c:v>
                </c:pt>
                <c:pt idx="33">
                  <c:v>2.116767397884781E-3</c:v>
                </c:pt>
                <c:pt idx="34">
                  <c:v>2.3387636258719569E-3</c:v>
                </c:pt>
                <c:pt idx="35">
                  <c:v>2.5786197848074745E-3</c:v>
                </c:pt>
                <c:pt idx="36">
                  <c:v>2.8046466663816756E-3</c:v>
                </c:pt>
                <c:pt idx="37">
                  <c:v>3.0309071576274283E-3</c:v>
                </c:pt>
                <c:pt idx="38">
                  <c:v>3.2649316284042353E-3</c:v>
                </c:pt>
                <c:pt idx="39">
                  <c:v>3.484418778955643E-3</c:v>
                </c:pt>
                <c:pt idx="40">
                  <c:v>3.6929558340771727E-3</c:v>
                </c:pt>
                <c:pt idx="41">
                  <c:v>3.9278484915405733E-3</c:v>
                </c:pt>
                <c:pt idx="42">
                  <c:v>4.1556576612840649E-3</c:v>
                </c:pt>
                <c:pt idx="43">
                  <c:v>4.4024879603448532E-3</c:v>
                </c:pt>
                <c:pt idx="44">
                  <c:v>4.6347245736188614E-3</c:v>
                </c:pt>
                <c:pt idx="45">
                  <c:v>4.8711739747839969E-3</c:v>
                </c:pt>
                <c:pt idx="46">
                  <c:v>5.101495275815735E-3</c:v>
                </c:pt>
                <c:pt idx="47">
                  <c:v>5.3532540728306191E-3</c:v>
                </c:pt>
                <c:pt idx="48">
                  <c:v>5.5813868342227714E-3</c:v>
                </c:pt>
                <c:pt idx="49">
                  <c:v>5.8404003740556275E-3</c:v>
                </c:pt>
                <c:pt idx="50">
                  <c:v>6.0832336234915019E-3</c:v>
                </c:pt>
                <c:pt idx="51">
                  <c:v>6.3339328386797971E-3</c:v>
                </c:pt>
                <c:pt idx="52">
                  <c:v>6.5751977033178151E-3</c:v>
                </c:pt>
                <c:pt idx="53">
                  <c:v>6.8283456884514664E-3</c:v>
                </c:pt>
                <c:pt idx="54">
                  <c:v>7.1059968135488098E-3</c:v>
                </c:pt>
                <c:pt idx="55">
                  <c:v>7.3618860914236453E-3</c:v>
                </c:pt>
                <c:pt idx="56">
                  <c:v>7.6471967794926989E-3</c:v>
                </c:pt>
                <c:pt idx="57">
                  <c:v>7.913824797972268E-3</c:v>
                </c:pt>
                <c:pt idx="58">
                  <c:v>8.199455266734398E-3</c:v>
                </c:pt>
                <c:pt idx="59">
                  <c:v>8.4711291017957688E-3</c:v>
                </c:pt>
                <c:pt idx="60">
                  <c:v>8.7451226392991945E-3</c:v>
                </c:pt>
                <c:pt idx="61">
                  <c:v>9.0084032423911609E-3</c:v>
                </c:pt>
                <c:pt idx="62">
                  <c:v>9.2869894903763739E-3</c:v>
                </c:pt>
                <c:pt idx="63">
                  <c:v>9.5294857138467325E-3</c:v>
                </c:pt>
                <c:pt idx="64">
                  <c:v>9.786884683099871E-3</c:v>
                </c:pt>
                <c:pt idx="65">
                  <c:v>1.0059261874198696E-2</c:v>
                </c:pt>
                <c:pt idx="66">
                  <c:v>1.0316902248416242E-2</c:v>
                </c:pt>
                <c:pt idx="67">
                  <c:v>1.0580754891917126E-2</c:v>
                </c:pt>
                <c:pt idx="68">
                  <c:v>1.0834333220709433E-2</c:v>
                </c:pt>
                <c:pt idx="69">
                  <c:v>1.1089797915687077E-2</c:v>
                </c:pt>
                <c:pt idx="70">
                  <c:v>1.1335477809176717E-2</c:v>
                </c:pt>
                <c:pt idx="71">
                  <c:v>1.1598922857666815E-2</c:v>
                </c:pt>
                <c:pt idx="72">
                  <c:v>1.1828183920878033E-2</c:v>
                </c:pt>
                <c:pt idx="73">
                  <c:v>1.2091397616902049E-2</c:v>
                </c:pt>
                <c:pt idx="74">
                  <c:v>1.232456087627949E-2</c:v>
                </c:pt>
                <c:pt idx="75">
                  <c:v>1.2552972967318089E-2</c:v>
                </c:pt>
                <c:pt idx="76">
                  <c:v>1.279402353145398E-2</c:v>
                </c:pt>
                <c:pt idx="77">
                  <c:v>1.3025860033292156E-2</c:v>
                </c:pt>
                <c:pt idx="78">
                  <c:v>1.3274283580377759E-2</c:v>
                </c:pt>
                <c:pt idx="79">
                  <c:v>1.3498152860589694E-2</c:v>
                </c:pt>
                <c:pt idx="80">
                  <c:v>1.3742033001544848E-2</c:v>
                </c:pt>
                <c:pt idx="81">
                  <c:v>1.3963437803069658E-2</c:v>
                </c:pt>
                <c:pt idx="82">
                  <c:v>1.4193460110577876E-2</c:v>
                </c:pt>
                <c:pt idx="83">
                  <c:v>1.4390771387170709E-2</c:v>
                </c:pt>
                <c:pt idx="84">
                  <c:v>1.4591051169501299E-2</c:v>
                </c:pt>
                <c:pt idx="85">
                  <c:v>1.4776117427436545E-2</c:v>
                </c:pt>
                <c:pt idx="86">
                  <c:v>1.4964122190184847E-2</c:v>
                </c:pt>
                <c:pt idx="87">
                  <c:v>1.5125871898133294E-2</c:v>
                </c:pt>
                <c:pt idx="88">
                  <c:v>1.5302872140351821E-2</c:v>
                </c:pt>
                <c:pt idx="89">
                  <c:v>1.5459704855325881E-2</c:v>
                </c:pt>
                <c:pt idx="90">
                  <c:v>1.5614054135186602E-2</c:v>
                </c:pt>
                <c:pt idx="91">
                  <c:v>1.5764595776218741E-2</c:v>
                </c:pt>
                <c:pt idx="92">
                  <c:v>1.5899801645756273E-2</c:v>
                </c:pt>
                <c:pt idx="93">
                  <c:v>1.6038285033388444E-2</c:v>
                </c:pt>
                <c:pt idx="94">
                  <c:v>1.6167034010916379E-2</c:v>
                </c:pt>
                <c:pt idx="95">
                  <c:v>1.6296925974003666E-2</c:v>
                </c:pt>
                <c:pt idx="96">
                  <c:v>1.6425071926529016E-2</c:v>
                </c:pt>
                <c:pt idx="97">
                  <c:v>1.6557310788939662E-2</c:v>
                </c:pt>
                <c:pt idx="98">
                  <c:v>1.6679568463844816E-2</c:v>
                </c:pt>
                <c:pt idx="99">
                  <c:v>1.6805151621428604E-2</c:v>
                </c:pt>
                <c:pt idx="100">
                  <c:v>1.6935611961314136E-2</c:v>
                </c:pt>
                <c:pt idx="101">
                  <c:v>1.7063581804578874E-2</c:v>
                </c:pt>
                <c:pt idx="102">
                  <c:v>1.7195644841006288E-2</c:v>
                </c:pt>
                <c:pt idx="103">
                  <c:v>1.7323547359514822E-2</c:v>
                </c:pt>
                <c:pt idx="104">
                  <c:v>1.7452565277489677E-2</c:v>
                </c:pt>
                <c:pt idx="105">
                  <c:v>1.7575980008457007E-2</c:v>
                </c:pt>
                <c:pt idx="106">
                  <c:v>1.7704247100245804E-2</c:v>
                </c:pt>
                <c:pt idx="107">
                  <c:v>1.7810667506588551E-2</c:v>
                </c:pt>
                <c:pt idx="108">
                  <c:v>1.792826554129303E-2</c:v>
                </c:pt>
                <c:pt idx="109">
                  <c:v>1.8026389826997172E-2</c:v>
                </c:pt>
                <c:pt idx="110">
                  <c:v>1.8119329147064211E-2</c:v>
                </c:pt>
                <c:pt idx="111">
                  <c:v>1.8210784906311953E-2</c:v>
                </c:pt>
                <c:pt idx="112">
                  <c:v>1.8294161808489751E-2</c:v>
                </c:pt>
                <c:pt idx="113">
                  <c:v>1.8377294561393104E-2</c:v>
                </c:pt>
                <c:pt idx="114">
                  <c:v>1.844688729836105E-2</c:v>
                </c:pt>
                <c:pt idx="115">
                  <c:v>1.8516921474408195E-2</c:v>
                </c:pt>
                <c:pt idx="116">
                  <c:v>1.8576685906257592E-2</c:v>
                </c:pt>
                <c:pt idx="117">
                  <c:v>1.8640144349761141E-2</c:v>
                </c:pt>
                <c:pt idx="118">
                  <c:v>1.8702438135307559E-2</c:v>
                </c:pt>
                <c:pt idx="119">
                  <c:v>1.8769066464422751E-2</c:v>
                </c:pt>
                <c:pt idx="120">
                  <c:v>1.8837303104914049E-2</c:v>
                </c:pt>
                <c:pt idx="121">
                  <c:v>1.8915149362621914E-2</c:v>
                </c:pt>
                <c:pt idx="122">
                  <c:v>1.8986931853005259E-2</c:v>
                </c:pt>
                <c:pt idx="123">
                  <c:v>1.9066220361639619E-2</c:v>
                </c:pt>
                <c:pt idx="124">
                  <c:v>1.9155869710981953E-2</c:v>
                </c:pt>
                <c:pt idx="125">
                  <c:v>1.9244773362589427E-2</c:v>
                </c:pt>
                <c:pt idx="126">
                  <c:v>1.9340540830861508E-2</c:v>
                </c:pt>
                <c:pt idx="127">
                  <c:v>1.943691011884591E-2</c:v>
                </c:pt>
                <c:pt idx="128">
                  <c:v>1.9535367938944954E-2</c:v>
                </c:pt>
                <c:pt idx="129">
                  <c:v>1.9629176547868832E-2</c:v>
                </c:pt>
                <c:pt idx="130">
                  <c:v>1.9716293014886421E-2</c:v>
                </c:pt>
                <c:pt idx="131">
                  <c:v>1.979951157402926E-2</c:v>
                </c:pt>
                <c:pt idx="132">
                  <c:v>1.9881228684539662E-2</c:v>
                </c:pt>
                <c:pt idx="133">
                  <c:v>1.9944568151341675E-2</c:v>
                </c:pt>
                <c:pt idx="134">
                  <c:v>2.0004945320523337E-2</c:v>
                </c:pt>
                <c:pt idx="135">
                  <c:v>2.0063058972885822E-2</c:v>
                </c:pt>
                <c:pt idx="136">
                  <c:v>2.0111034920847135E-2</c:v>
                </c:pt>
                <c:pt idx="137">
                  <c:v>2.0153411691315484E-2</c:v>
                </c:pt>
                <c:pt idx="138">
                  <c:v>2.0187540263753169E-2</c:v>
                </c:pt>
                <c:pt idx="139">
                  <c:v>2.0215131616545829E-2</c:v>
                </c:pt>
                <c:pt idx="140">
                  <c:v>2.0238278098803075E-2</c:v>
                </c:pt>
                <c:pt idx="141">
                  <c:v>2.0259868094192821E-2</c:v>
                </c:pt>
                <c:pt idx="142">
                  <c:v>2.0277526497884824E-2</c:v>
                </c:pt>
                <c:pt idx="143">
                  <c:v>2.0296946458189295E-2</c:v>
                </c:pt>
                <c:pt idx="144">
                  <c:v>2.0313426162727133E-2</c:v>
                </c:pt>
                <c:pt idx="145">
                  <c:v>2.033212295550868E-2</c:v>
                </c:pt>
                <c:pt idx="146">
                  <c:v>2.0345230147683378E-2</c:v>
                </c:pt>
                <c:pt idx="147">
                  <c:v>2.0360249128391582E-2</c:v>
                </c:pt>
                <c:pt idx="148">
                  <c:v>2.0374905815228824E-2</c:v>
                </c:pt>
                <c:pt idx="149">
                  <c:v>2.0387345608501695E-2</c:v>
                </c:pt>
                <c:pt idx="150">
                  <c:v>2.0400055910738488E-2</c:v>
                </c:pt>
                <c:pt idx="151">
                  <c:v>2.0410325480058788E-2</c:v>
                </c:pt>
                <c:pt idx="152">
                  <c:v>2.0421486950383143E-2</c:v>
                </c:pt>
                <c:pt idx="153">
                  <c:v>2.0430665813381509E-2</c:v>
                </c:pt>
                <c:pt idx="154">
                  <c:v>2.0438496678695055E-2</c:v>
                </c:pt>
                <c:pt idx="155">
                  <c:v>2.0445171871306123E-2</c:v>
                </c:pt>
                <c:pt idx="156">
                  <c:v>2.045250525024617E-2</c:v>
                </c:pt>
                <c:pt idx="157">
                  <c:v>2.0458189760991279E-2</c:v>
                </c:pt>
                <c:pt idx="158">
                  <c:v>2.0462240198009241E-2</c:v>
                </c:pt>
                <c:pt idx="159">
                  <c:v>2.0466776700405587E-2</c:v>
                </c:pt>
                <c:pt idx="160">
                  <c:v>2.0469629668690679E-2</c:v>
                </c:pt>
                <c:pt idx="161">
                  <c:v>2.0471624428238657E-2</c:v>
                </c:pt>
                <c:pt idx="162">
                  <c:v>2.0472635721526029E-2</c:v>
                </c:pt>
                <c:pt idx="163">
                  <c:v>2.0472160267222789E-2</c:v>
                </c:pt>
                <c:pt idx="164">
                  <c:v>2.0471936468142136E-2</c:v>
                </c:pt>
                <c:pt idx="165">
                  <c:v>2.0470083132672696E-2</c:v>
                </c:pt>
                <c:pt idx="166">
                  <c:v>2.046635732730806E-2</c:v>
                </c:pt>
                <c:pt idx="167">
                  <c:v>2.0463176620552265E-2</c:v>
                </c:pt>
                <c:pt idx="168">
                  <c:v>2.0459156407412447E-2</c:v>
                </c:pt>
                <c:pt idx="169">
                  <c:v>2.0454283894913754E-2</c:v>
                </c:pt>
                <c:pt idx="170">
                  <c:v>2.044734130605699E-2</c:v>
                </c:pt>
                <c:pt idx="171">
                  <c:v>2.0440848823966695E-2</c:v>
                </c:pt>
                <c:pt idx="172">
                  <c:v>2.0432210069611354E-2</c:v>
                </c:pt>
                <c:pt idx="173">
                  <c:v>2.0423152472848302E-2</c:v>
                </c:pt>
                <c:pt idx="174">
                  <c:v>2.0412437088674223E-2</c:v>
                </c:pt>
                <c:pt idx="175">
                  <c:v>2.0402245603365707E-2</c:v>
                </c:pt>
                <c:pt idx="176">
                  <c:v>2.0389512104983038E-2</c:v>
                </c:pt>
                <c:pt idx="177">
                  <c:v>2.0376216816699433E-2</c:v>
                </c:pt>
                <c:pt idx="178">
                  <c:v>2.0361598138279684E-2</c:v>
                </c:pt>
                <c:pt idx="179">
                  <c:v>2.0345829520101211E-2</c:v>
                </c:pt>
                <c:pt idx="180">
                  <c:v>2.0332176565069821E-2</c:v>
                </c:pt>
                <c:pt idx="181">
                  <c:v>2.0314174065849726E-2</c:v>
                </c:pt>
                <c:pt idx="182">
                  <c:v>2.0296821331874819E-2</c:v>
                </c:pt>
                <c:pt idx="183">
                  <c:v>2.0276292404649711E-2</c:v>
                </c:pt>
                <c:pt idx="184">
                  <c:v>2.0256597579654499E-2</c:v>
                </c:pt>
                <c:pt idx="185">
                  <c:v>2.0233797252282294E-2</c:v>
                </c:pt>
                <c:pt idx="186">
                  <c:v>2.021110730453253E-2</c:v>
                </c:pt>
                <c:pt idx="187">
                  <c:v>2.0186962140792363E-2</c:v>
                </c:pt>
                <c:pt idx="188">
                  <c:v>2.0162321663904782E-2</c:v>
                </c:pt>
                <c:pt idx="189">
                  <c:v>2.0135651805279764E-2</c:v>
                </c:pt>
                <c:pt idx="190">
                  <c:v>2.0108890210980928E-2</c:v>
                </c:pt>
                <c:pt idx="191">
                  <c:v>2.0080160204604357E-2</c:v>
                </c:pt>
                <c:pt idx="192">
                  <c:v>2.0053228856372861E-2</c:v>
                </c:pt>
                <c:pt idx="193">
                  <c:v>2.0023263381475385E-2</c:v>
                </c:pt>
                <c:pt idx="194">
                  <c:v>1.9992356164914935E-2</c:v>
                </c:pt>
                <c:pt idx="195">
                  <c:v>1.9960336333896125E-2</c:v>
                </c:pt>
                <c:pt idx="196">
                  <c:v>1.9926175558180135E-2</c:v>
                </c:pt>
                <c:pt idx="197">
                  <c:v>1.9892008336938292E-2</c:v>
                </c:pt>
                <c:pt idx="198">
                  <c:v>1.9855668582917603E-2</c:v>
                </c:pt>
                <c:pt idx="199">
                  <c:v>1.9820500989551446E-2</c:v>
                </c:pt>
                <c:pt idx="200">
                  <c:v>1.978071434458413E-2</c:v>
                </c:pt>
                <c:pt idx="201">
                  <c:v>1.9743695259474947E-2</c:v>
                </c:pt>
                <c:pt idx="202">
                  <c:v>1.9701541638768662E-2</c:v>
                </c:pt>
                <c:pt idx="203">
                  <c:v>1.966120934471902E-2</c:v>
                </c:pt>
                <c:pt idx="204">
                  <c:v>1.962319970033715E-2</c:v>
                </c:pt>
                <c:pt idx="205">
                  <c:v>1.9579338677650437E-2</c:v>
                </c:pt>
                <c:pt idx="206">
                  <c:v>1.9536855296960406E-2</c:v>
                </c:pt>
                <c:pt idx="207">
                  <c:v>1.9489165715388827E-2</c:v>
                </c:pt>
                <c:pt idx="208">
                  <c:v>1.9444766684951428E-2</c:v>
                </c:pt>
                <c:pt idx="209">
                  <c:v>1.9394777859490654E-2</c:v>
                </c:pt>
                <c:pt idx="210">
                  <c:v>1.9346993780901343E-2</c:v>
                </c:pt>
                <c:pt idx="211">
                  <c:v>1.9295997470120747E-2</c:v>
                </c:pt>
                <c:pt idx="212">
                  <c:v>1.9248038983200821E-2</c:v>
                </c:pt>
                <c:pt idx="213">
                  <c:v>1.9198165416722788E-2</c:v>
                </c:pt>
                <c:pt idx="214">
                  <c:v>1.91469567428738E-2</c:v>
                </c:pt>
                <c:pt idx="215">
                  <c:v>1.9095678475962261E-2</c:v>
                </c:pt>
                <c:pt idx="216">
                  <c:v>1.9046639349722491E-2</c:v>
                </c:pt>
                <c:pt idx="217">
                  <c:v>1.8990511906406111E-2</c:v>
                </c:pt>
                <c:pt idx="218">
                  <c:v>1.893495542131271E-2</c:v>
                </c:pt>
                <c:pt idx="219">
                  <c:v>1.8877512332998871E-2</c:v>
                </c:pt>
                <c:pt idx="220">
                  <c:v>1.8817096010896293E-2</c:v>
                </c:pt>
                <c:pt idx="221">
                  <c:v>1.8757972585809635E-2</c:v>
                </c:pt>
                <c:pt idx="222">
                  <c:v>1.8694823896334315E-2</c:v>
                </c:pt>
                <c:pt idx="223">
                  <c:v>1.8633037295125034E-2</c:v>
                </c:pt>
                <c:pt idx="224">
                  <c:v>1.8568688772110608E-2</c:v>
                </c:pt>
                <c:pt idx="225">
                  <c:v>1.8505321696011379E-2</c:v>
                </c:pt>
                <c:pt idx="226">
                  <c:v>1.8437622599099614E-2</c:v>
                </c:pt>
                <c:pt idx="227">
                  <c:v>1.8377337817768111E-2</c:v>
                </c:pt>
                <c:pt idx="228">
                  <c:v>1.83108676563177E-2</c:v>
                </c:pt>
                <c:pt idx="229">
                  <c:v>1.8239839994241211E-2</c:v>
                </c:pt>
                <c:pt idx="230">
                  <c:v>1.8170557150754576E-2</c:v>
                </c:pt>
                <c:pt idx="231">
                  <c:v>1.8097914484658251E-2</c:v>
                </c:pt>
                <c:pt idx="232">
                  <c:v>1.8026452029302368E-2</c:v>
                </c:pt>
                <c:pt idx="233">
                  <c:v>1.7952466794845419E-2</c:v>
                </c:pt>
                <c:pt idx="234">
                  <c:v>1.7881421126087604E-2</c:v>
                </c:pt>
                <c:pt idx="235">
                  <c:v>1.7804528565660043E-2</c:v>
                </c:pt>
                <c:pt idx="236">
                  <c:v>1.7736228627665752E-2</c:v>
                </c:pt>
                <c:pt idx="237">
                  <c:v>1.7660694099930017E-2</c:v>
                </c:pt>
                <c:pt idx="238">
                  <c:v>1.7592752311435866E-2</c:v>
                </c:pt>
                <c:pt idx="239">
                  <c:v>1.7526155664930779E-2</c:v>
                </c:pt>
                <c:pt idx="240">
                  <c:v>1.7458578255578745E-2</c:v>
                </c:pt>
                <c:pt idx="241">
                  <c:v>1.7393678207511545E-2</c:v>
                </c:pt>
                <c:pt idx="242">
                  <c:v>1.7326154046100536E-2</c:v>
                </c:pt>
                <c:pt idx="243">
                  <c:v>1.7263797725834105E-2</c:v>
                </c:pt>
                <c:pt idx="244">
                  <c:v>1.7196264451674277E-2</c:v>
                </c:pt>
                <c:pt idx="245">
                  <c:v>1.7134418215063087E-2</c:v>
                </c:pt>
                <c:pt idx="246">
                  <c:v>1.7070415283701432E-2</c:v>
                </c:pt>
                <c:pt idx="247">
                  <c:v>1.7009971655153056E-2</c:v>
                </c:pt>
                <c:pt idx="248">
                  <c:v>1.6949147760296282E-2</c:v>
                </c:pt>
                <c:pt idx="249">
                  <c:v>1.6891208269255387E-2</c:v>
                </c:pt>
                <c:pt idx="250">
                  <c:v>1.6831342573308851E-2</c:v>
                </c:pt>
                <c:pt idx="251">
                  <c:v>1.6779772084858563E-2</c:v>
                </c:pt>
                <c:pt idx="252">
                  <c:v>1.6724671449451351E-2</c:v>
                </c:pt>
                <c:pt idx="253">
                  <c:v>1.666781371291132E-2</c:v>
                </c:pt>
                <c:pt idx="254">
                  <c:v>1.6614201029016347E-2</c:v>
                </c:pt>
                <c:pt idx="255">
                  <c:v>1.6559880856186978E-2</c:v>
                </c:pt>
                <c:pt idx="256">
                  <c:v>1.6508247823007534E-2</c:v>
                </c:pt>
                <c:pt idx="257">
                  <c:v>1.6456395900543194E-2</c:v>
                </c:pt>
                <c:pt idx="258">
                  <c:v>1.640790205605094E-2</c:v>
                </c:pt>
                <c:pt idx="259">
                  <c:v>1.635767362878596E-2</c:v>
                </c:pt>
                <c:pt idx="260">
                  <c:v>1.6310694273081516E-2</c:v>
                </c:pt>
                <c:pt idx="261">
                  <c:v>1.6260575000745361E-2</c:v>
                </c:pt>
                <c:pt idx="262">
                  <c:v>1.6218881705950202E-2</c:v>
                </c:pt>
                <c:pt idx="263">
                  <c:v>1.6174400806398898E-2</c:v>
                </c:pt>
                <c:pt idx="264">
                  <c:v>1.6128803060551766E-2</c:v>
                </c:pt>
                <c:pt idx="265">
                  <c:v>1.6085950619873238E-2</c:v>
                </c:pt>
                <c:pt idx="266">
                  <c:v>1.6042733732498409E-2</c:v>
                </c:pt>
                <c:pt idx="267">
                  <c:v>1.6001853121050211E-2</c:v>
                </c:pt>
                <c:pt idx="268">
                  <c:v>1.5960945468582219E-2</c:v>
                </c:pt>
                <c:pt idx="269">
                  <c:v>1.5923000916844097E-2</c:v>
                </c:pt>
                <c:pt idx="270">
                  <c:v>1.5882612148860116E-2</c:v>
                </c:pt>
                <c:pt idx="271">
                  <c:v>1.5847313335441093E-2</c:v>
                </c:pt>
                <c:pt idx="272">
                  <c:v>1.5808554630878574E-2</c:v>
                </c:pt>
                <c:pt idx="273">
                  <c:v>1.5774193418517216E-2</c:v>
                </c:pt>
                <c:pt idx="274">
                  <c:v>1.5742825238487922E-2</c:v>
                </c:pt>
                <c:pt idx="275">
                  <c:v>1.5707765757119199E-2</c:v>
                </c:pt>
                <c:pt idx="276">
                  <c:v>1.5676509179846039E-2</c:v>
                </c:pt>
                <c:pt idx="277">
                  <c:v>1.5644354589592156E-2</c:v>
                </c:pt>
                <c:pt idx="278">
                  <c:v>1.5615145266243415E-2</c:v>
                </c:pt>
                <c:pt idx="279">
                  <c:v>1.558406047114373E-2</c:v>
                </c:pt>
                <c:pt idx="280">
                  <c:v>1.5555960915032542E-2</c:v>
                </c:pt>
                <c:pt idx="281">
                  <c:v>1.5527756957709568E-2</c:v>
                </c:pt>
                <c:pt idx="282">
                  <c:v>1.5501516302752811E-2</c:v>
                </c:pt>
                <c:pt idx="283">
                  <c:v>1.5475501467592977E-2</c:v>
                </c:pt>
                <c:pt idx="284">
                  <c:v>1.5451208025212588E-2</c:v>
                </c:pt>
                <c:pt idx="285">
                  <c:v>1.5427142984300488E-2</c:v>
                </c:pt>
                <c:pt idx="286">
                  <c:v>1.5406205439554482E-2</c:v>
                </c:pt>
                <c:pt idx="287">
                  <c:v>1.5384791210493846E-2</c:v>
                </c:pt>
                <c:pt idx="288">
                  <c:v>1.5364337563530976E-2</c:v>
                </c:pt>
                <c:pt idx="289">
                  <c:v>1.5344849665195049E-2</c:v>
                </c:pt>
                <c:pt idx="290">
                  <c:v>1.5325743967488528E-2</c:v>
                </c:pt>
                <c:pt idx="291">
                  <c:v>1.53082106197531E-2</c:v>
                </c:pt>
                <c:pt idx="292">
                  <c:v>1.5290980823175367E-2</c:v>
                </c:pt>
                <c:pt idx="293">
                  <c:v>1.5275718061434377E-2</c:v>
                </c:pt>
                <c:pt idx="294">
                  <c:v>1.5259578223178931E-2</c:v>
                </c:pt>
                <c:pt idx="295">
                  <c:v>1.5244865897966697E-2</c:v>
                </c:pt>
                <c:pt idx="296">
                  <c:v>1.5230624134803739E-2</c:v>
                </c:pt>
                <c:pt idx="297">
                  <c:v>1.5217483848952622E-2</c:v>
                </c:pt>
                <c:pt idx="298">
                  <c:v>1.52060537458547E-2</c:v>
                </c:pt>
                <c:pt idx="299">
                  <c:v>1.5193477678411125E-2</c:v>
                </c:pt>
                <c:pt idx="300">
                  <c:v>1.5182554030772139E-2</c:v>
                </c:pt>
                <c:pt idx="301">
                  <c:v>1.5171062487233657E-2</c:v>
                </c:pt>
                <c:pt idx="302">
                  <c:v>1.5160910343658287E-2</c:v>
                </c:pt>
                <c:pt idx="303">
                  <c:v>1.5150908899680564E-2</c:v>
                </c:pt>
                <c:pt idx="304">
                  <c:v>1.5142473836996953E-2</c:v>
                </c:pt>
                <c:pt idx="305">
                  <c:v>1.5133675966264148E-2</c:v>
                </c:pt>
                <c:pt idx="306">
                  <c:v>1.5125881898273796E-2</c:v>
                </c:pt>
                <c:pt idx="307">
                  <c:v>1.5118837390456063E-2</c:v>
                </c:pt>
                <c:pt idx="308">
                  <c:v>1.5111806934161724E-2</c:v>
                </c:pt>
                <c:pt idx="309">
                  <c:v>1.5107269379624214E-2</c:v>
                </c:pt>
                <c:pt idx="310">
                  <c:v>1.5101537406116363E-2</c:v>
                </c:pt>
                <c:pt idx="311">
                  <c:v>1.5097402012785819E-2</c:v>
                </c:pt>
                <c:pt idx="312">
                  <c:v>1.5093372419943806E-2</c:v>
                </c:pt>
                <c:pt idx="313">
                  <c:v>1.5090195537690022E-2</c:v>
                </c:pt>
                <c:pt idx="314">
                  <c:v>1.5087372396072149E-2</c:v>
                </c:pt>
                <c:pt idx="315">
                  <c:v>1.5085067875061376E-2</c:v>
                </c:pt>
                <c:pt idx="316">
                  <c:v>1.508393533341071E-2</c:v>
                </c:pt>
                <c:pt idx="317">
                  <c:v>1.5083184530908803E-2</c:v>
                </c:pt>
                <c:pt idx="318">
                  <c:v>1.508273631355839E-2</c:v>
                </c:pt>
                <c:pt idx="319">
                  <c:v>1.5082902118715324E-2</c:v>
                </c:pt>
                <c:pt idx="320">
                  <c:v>1.5084400914598254E-2</c:v>
                </c:pt>
                <c:pt idx="321">
                  <c:v>1.5086315324262934E-2</c:v>
                </c:pt>
                <c:pt idx="322">
                  <c:v>1.508828035505768E-2</c:v>
                </c:pt>
                <c:pt idx="323">
                  <c:v>1.5091696497695871E-2</c:v>
                </c:pt>
                <c:pt idx="324">
                  <c:v>1.5095283280172116E-2</c:v>
                </c:pt>
                <c:pt idx="325">
                  <c:v>1.5099635135290123E-2</c:v>
                </c:pt>
                <c:pt idx="326">
                  <c:v>1.510447993474044E-2</c:v>
                </c:pt>
                <c:pt idx="327">
                  <c:v>1.5109715152506751E-2</c:v>
                </c:pt>
                <c:pt idx="328">
                  <c:v>1.5116025875211969E-2</c:v>
                </c:pt>
                <c:pt idx="329">
                  <c:v>1.5123180312790861E-2</c:v>
                </c:pt>
                <c:pt idx="330">
                  <c:v>1.5129846766974514E-2</c:v>
                </c:pt>
                <c:pt idx="331">
                  <c:v>1.513832800784456E-2</c:v>
                </c:pt>
                <c:pt idx="332">
                  <c:v>1.5146466553717985E-2</c:v>
                </c:pt>
                <c:pt idx="333">
                  <c:v>1.5156973838934598E-2</c:v>
                </c:pt>
                <c:pt idx="334">
                  <c:v>1.5165344446008091E-2</c:v>
                </c:pt>
                <c:pt idx="335">
                  <c:v>1.5175915104172369E-2</c:v>
                </c:pt>
                <c:pt idx="336">
                  <c:v>1.5187675225071204E-2</c:v>
                </c:pt>
                <c:pt idx="337">
                  <c:v>1.5198973579722191E-2</c:v>
                </c:pt>
                <c:pt idx="338">
                  <c:v>1.5212069717188838E-2</c:v>
                </c:pt>
                <c:pt idx="339">
                  <c:v>1.5224469446521199E-2</c:v>
                </c:pt>
                <c:pt idx="340">
                  <c:v>1.5239014098770397E-2</c:v>
                </c:pt>
                <c:pt idx="341">
                  <c:v>1.5251618774886566E-2</c:v>
                </c:pt>
                <c:pt idx="342">
                  <c:v>1.5266473928772327E-2</c:v>
                </c:pt>
                <c:pt idx="343">
                  <c:v>1.5280107395982654E-2</c:v>
                </c:pt>
                <c:pt idx="344">
                  <c:v>1.5297387719016614E-2</c:v>
                </c:pt>
                <c:pt idx="345">
                  <c:v>1.5312338313058518E-2</c:v>
                </c:pt>
                <c:pt idx="346">
                  <c:v>1.5330702693952217E-2</c:v>
                </c:pt>
                <c:pt idx="347">
                  <c:v>1.5347233563416482E-2</c:v>
                </c:pt>
                <c:pt idx="348">
                  <c:v>1.5365606029999359E-2</c:v>
                </c:pt>
                <c:pt idx="349">
                  <c:v>1.5385217745232891E-2</c:v>
                </c:pt>
                <c:pt idx="350">
                  <c:v>1.5404140462074167E-2</c:v>
                </c:pt>
                <c:pt idx="351">
                  <c:v>1.5425237682402285E-2</c:v>
                </c:pt>
                <c:pt idx="352">
                  <c:v>1.5444846322347097E-2</c:v>
                </c:pt>
                <c:pt idx="353">
                  <c:v>1.5463871705624587E-2</c:v>
                </c:pt>
                <c:pt idx="354">
                  <c:v>1.5481655313807963E-2</c:v>
                </c:pt>
                <c:pt idx="355">
                  <c:v>1.5500603781005061E-2</c:v>
                </c:pt>
                <c:pt idx="356">
                  <c:v>1.5516686351116386E-2</c:v>
                </c:pt>
                <c:pt idx="357">
                  <c:v>1.5532620840355177E-2</c:v>
                </c:pt>
                <c:pt idx="358">
                  <c:v>1.5549603002929345E-2</c:v>
                </c:pt>
                <c:pt idx="359">
                  <c:v>1.556483501697681E-2</c:v>
                </c:pt>
                <c:pt idx="360">
                  <c:v>1.5579890590430833E-2</c:v>
                </c:pt>
                <c:pt idx="361">
                  <c:v>1.5593828657949243E-2</c:v>
                </c:pt>
                <c:pt idx="362">
                  <c:v>1.5607006393643146E-2</c:v>
                </c:pt>
                <c:pt idx="363">
                  <c:v>1.5619794192041651E-2</c:v>
                </c:pt>
                <c:pt idx="364">
                  <c:v>1.5632575565059009E-2</c:v>
                </c:pt>
                <c:pt idx="365">
                  <c:v>1.5642542917531976E-2</c:v>
                </c:pt>
                <c:pt idx="366">
                  <c:v>1.5654971511997729E-2</c:v>
                </c:pt>
                <c:pt idx="367">
                  <c:v>1.5663547791841093E-2</c:v>
                </c:pt>
                <c:pt idx="368">
                  <c:v>1.5673558917552444E-2</c:v>
                </c:pt>
                <c:pt idx="369">
                  <c:v>1.5682475480496404E-2</c:v>
                </c:pt>
                <c:pt idx="370">
                  <c:v>1.5690857482663224E-2</c:v>
                </c:pt>
                <c:pt idx="371">
                  <c:v>1.5698635662983924E-2</c:v>
                </c:pt>
                <c:pt idx="372">
                  <c:v>1.5705310633626228E-2</c:v>
                </c:pt>
                <c:pt idx="373">
                  <c:v>1.5711963292455264E-2</c:v>
                </c:pt>
                <c:pt idx="374">
                  <c:v>1.5717131694217609E-2</c:v>
                </c:pt>
                <c:pt idx="375">
                  <c:v>1.5722656804515456E-2</c:v>
                </c:pt>
                <c:pt idx="376">
                  <c:v>1.5726951542405127E-2</c:v>
                </c:pt>
                <c:pt idx="377">
                  <c:v>1.5730323875381341E-2</c:v>
                </c:pt>
                <c:pt idx="378">
                  <c:v>1.5733332129876956E-2</c:v>
                </c:pt>
                <c:pt idx="379">
                  <c:v>1.5735768115069857E-2</c:v>
                </c:pt>
                <c:pt idx="380">
                  <c:v>1.5737749866771979E-2</c:v>
                </c:pt>
                <c:pt idx="381">
                  <c:v>1.5738502714000454E-2</c:v>
                </c:pt>
                <c:pt idx="382">
                  <c:v>1.5739319760974441E-2</c:v>
                </c:pt>
                <c:pt idx="383">
                  <c:v>1.5739147176762301E-2</c:v>
                </c:pt>
                <c:pt idx="384">
                  <c:v>1.5738299367954796E-2</c:v>
                </c:pt>
                <c:pt idx="385">
                  <c:v>1.5736829263726011E-2</c:v>
                </c:pt>
                <c:pt idx="386">
                  <c:v>1.5734343038429428E-2</c:v>
                </c:pt>
                <c:pt idx="387">
                  <c:v>1.5731973356443645E-2</c:v>
                </c:pt>
                <c:pt idx="388">
                  <c:v>1.5727234917345199E-2</c:v>
                </c:pt>
                <c:pt idx="389">
                  <c:v>1.5723887003051829E-2</c:v>
                </c:pt>
                <c:pt idx="390">
                  <c:v>1.5719157860617103E-2</c:v>
                </c:pt>
                <c:pt idx="391">
                  <c:v>1.5714597246993221E-2</c:v>
                </c:pt>
                <c:pt idx="392">
                  <c:v>1.5708419887646523E-2</c:v>
                </c:pt>
                <c:pt idx="393">
                  <c:v>1.5701853333491351E-2</c:v>
                </c:pt>
                <c:pt idx="394">
                  <c:v>1.5694613800962241E-2</c:v>
                </c:pt>
                <c:pt idx="395">
                  <c:v>1.5686470478644906E-2</c:v>
                </c:pt>
                <c:pt idx="396">
                  <c:v>1.5677932277939319E-2</c:v>
                </c:pt>
                <c:pt idx="397">
                  <c:v>1.5668266275625224E-2</c:v>
                </c:pt>
                <c:pt idx="398">
                  <c:v>1.5658938550414621E-2</c:v>
                </c:pt>
                <c:pt idx="399">
                  <c:v>1.5647786433280512E-2</c:v>
                </c:pt>
                <c:pt idx="400">
                  <c:v>1.5636719873991289E-2</c:v>
                </c:pt>
                <c:pt idx="401">
                  <c:v>1.5624484531183945E-2</c:v>
                </c:pt>
                <c:pt idx="402">
                  <c:v>1.5611666492077826E-2</c:v>
                </c:pt>
                <c:pt idx="403">
                  <c:v>1.5600267897198011E-2</c:v>
                </c:pt>
                <c:pt idx="404">
                  <c:v>1.5585607127211324E-2</c:v>
                </c:pt>
                <c:pt idx="405">
                  <c:v>1.5571852622680307E-2</c:v>
                </c:pt>
                <c:pt idx="406">
                  <c:v>1.5556408083549224E-2</c:v>
                </c:pt>
                <c:pt idx="407">
                  <c:v>1.5541309976349111E-2</c:v>
                </c:pt>
                <c:pt idx="408">
                  <c:v>1.5524010305326446E-2</c:v>
                </c:pt>
                <c:pt idx="409">
                  <c:v>1.5507048283107136E-2</c:v>
                </c:pt>
                <c:pt idx="410">
                  <c:v>1.548897115208322E-2</c:v>
                </c:pt>
                <c:pt idx="411">
                  <c:v>1.5470759949266163E-2</c:v>
                </c:pt>
                <c:pt idx="412">
                  <c:v>1.5451273736442452E-2</c:v>
                </c:pt>
                <c:pt idx="413">
                  <c:v>1.543176802782753E-2</c:v>
                </c:pt>
                <c:pt idx="414">
                  <c:v>1.541097376824738E-2</c:v>
                </c:pt>
                <c:pt idx="415">
                  <c:v>1.539219845318197E-2</c:v>
                </c:pt>
                <c:pt idx="416">
                  <c:v>1.5370836833001205E-2</c:v>
                </c:pt>
                <c:pt idx="417">
                  <c:v>1.5348059353228666E-2</c:v>
                </c:pt>
                <c:pt idx="418">
                  <c:v>1.5325370112428575E-2</c:v>
                </c:pt>
                <c:pt idx="419">
                  <c:v>1.5301277848967825E-2</c:v>
                </c:pt>
                <c:pt idx="420">
                  <c:v>1.5277288306314587E-2</c:v>
                </c:pt>
                <c:pt idx="421">
                  <c:v>1.5251768440456424E-2</c:v>
                </c:pt>
                <c:pt idx="422">
                  <c:v>1.522738960779103E-2</c:v>
                </c:pt>
                <c:pt idx="423">
                  <c:v>1.5199786875936044E-2</c:v>
                </c:pt>
                <c:pt idx="424">
                  <c:v>1.5174183518157469E-2</c:v>
                </c:pt>
                <c:pt idx="425">
                  <c:v>1.5145208577312587E-2</c:v>
                </c:pt>
                <c:pt idx="426">
                  <c:v>1.5117186111786611E-2</c:v>
                </c:pt>
                <c:pt idx="427">
                  <c:v>1.5090668972959832E-2</c:v>
                </c:pt>
                <c:pt idx="428">
                  <c:v>1.5061550876692491E-2</c:v>
                </c:pt>
                <c:pt idx="429">
                  <c:v>1.5032586217928445E-2</c:v>
                </c:pt>
                <c:pt idx="430">
                  <c:v>1.5000214637387949E-2</c:v>
                </c:pt>
                <c:pt idx="431">
                  <c:v>1.4969144288397792E-2</c:v>
                </c:pt>
                <c:pt idx="432">
                  <c:v>1.4936612788270721E-2</c:v>
                </c:pt>
                <c:pt idx="433">
                  <c:v>1.4905083430656716E-2</c:v>
                </c:pt>
                <c:pt idx="434">
                  <c:v>1.4869942497183162E-2</c:v>
                </c:pt>
                <c:pt idx="435">
                  <c:v>1.4837861566246779E-2</c:v>
                </c:pt>
                <c:pt idx="436">
                  <c:v>1.4800841084284474E-2</c:v>
                </c:pt>
                <c:pt idx="437">
                  <c:v>1.4766682876768878E-2</c:v>
                </c:pt>
                <c:pt idx="438">
                  <c:v>1.4733729841687387E-2</c:v>
                </c:pt>
                <c:pt idx="439">
                  <c:v>1.4695476893874869E-2</c:v>
                </c:pt>
                <c:pt idx="440">
                  <c:v>1.4659508875732429E-2</c:v>
                </c:pt>
                <c:pt idx="441">
                  <c:v>1.4620796852993707E-2</c:v>
                </c:pt>
                <c:pt idx="442">
                  <c:v>1.4583884843496922E-2</c:v>
                </c:pt>
                <c:pt idx="443">
                  <c:v>1.4542589199690677E-2</c:v>
                </c:pt>
                <c:pt idx="444">
                  <c:v>1.4503490234407985E-2</c:v>
                </c:pt>
                <c:pt idx="445">
                  <c:v>1.4461737692622167E-2</c:v>
                </c:pt>
                <c:pt idx="446">
                  <c:v>1.4420983063621922E-2</c:v>
                </c:pt>
                <c:pt idx="447">
                  <c:v>1.4378633655385886E-2</c:v>
                </c:pt>
                <c:pt idx="448">
                  <c:v>1.4336993142135768E-2</c:v>
                </c:pt>
                <c:pt idx="449">
                  <c:v>1.4292518778176118E-2</c:v>
                </c:pt>
                <c:pt idx="450">
                  <c:v>1.4252970235389335E-2</c:v>
                </c:pt>
                <c:pt idx="451">
                  <c:v>1.4209474158405405E-2</c:v>
                </c:pt>
                <c:pt idx="452">
                  <c:v>1.4163011985605246E-2</c:v>
                </c:pt>
                <c:pt idx="453">
                  <c:v>1.4117776256091738E-2</c:v>
                </c:pt>
                <c:pt idx="454">
                  <c:v>1.4070409848286168E-2</c:v>
                </c:pt>
                <c:pt idx="455">
                  <c:v>1.4023873165702172E-2</c:v>
                </c:pt>
                <c:pt idx="456">
                  <c:v>1.3975664296862441E-2</c:v>
                </c:pt>
                <c:pt idx="457">
                  <c:v>1.3928879365504914E-2</c:v>
                </c:pt>
                <c:pt idx="458">
                  <c:v>1.3877274010115096E-2</c:v>
                </c:pt>
                <c:pt idx="459">
                  <c:v>1.3830804362160443E-2</c:v>
                </c:pt>
                <c:pt idx="460">
                  <c:v>1.3777290434820365E-2</c:v>
                </c:pt>
                <c:pt idx="461">
                  <c:v>1.3727987009916252E-2</c:v>
                </c:pt>
                <c:pt idx="462">
                  <c:v>1.368019256546683E-2</c:v>
                </c:pt>
                <c:pt idx="463">
                  <c:v>1.3627443878747056E-2</c:v>
                </c:pt>
                <c:pt idx="464">
                  <c:v>1.3576237064253517E-2</c:v>
                </c:pt>
                <c:pt idx="465">
                  <c:v>1.3519861851211366E-2</c:v>
                </c:pt>
                <c:pt idx="466">
                  <c:v>1.3467982237153597E-2</c:v>
                </c:pt>
                <c:pt idx="467">
                  <c:v>1.3410272735742088E-2</c:v>
                </c:pt>
                <c:pt idx="468">
                  <c:v>1.3355802126087115E-2</c:v>
                </c:pt>
                <c:pt idx="469">
                  <c:v>1.329980683949787E-2</c:v>
                </c:pt>
                <c:pt idx="470">
                  <c:v>1.324852276131879E-2</c:v>
                </c:pt>
                <c:pt idx="471">
                  <c:v>1.3191606427993456E-2</c:v>
                </c:pt>
                <c:pt idx="472">
                  <c:v>1.3140635353141583E-2</c:v>
                </c:pt>
                <c:pt idx="473">
                  <c:v>1.3090156698143772E-2</c:v>
                </c:pt>
                <c:pt idx="474">
                  <c:v>1.3039503303567139E-2</c:v>
                </c:pt>
                <c:pt idx="475">
                  <c:v>1.299051576019433E-2</c:v>
                </c:pt>
                <c:pt idx="476">
                  <c:v>1.2939613298714544E-2</c:v>
                </c:pt>
                <c:pt idx="477">
                  <c:v>1.2892587635927263E-2</c:v>
                </c:pt>
                <c:pt idx="478">
                  <c:v>1.284163663446327E-2</c:v>
                </c:pt>
                <c:pt idx="479">
                  <c:v>1.2795036731992832E-2</c:v>
                </c:pt>
                <c:pt idx="480">
                  <c:v>1.2746627398562863E-2</c:v>
                </c:pt>
                <c:pt idx="481">
                  <c:v>1.2700966050992035E-2</c:v>
                </c:pt>
                <c:pt idx="482">
                  <c:v>1.26550761867418E-2</c:v>
                </c:pt>
                <c:pt idx="483">
                  <c:v>1.2611345778705818E-2</c:v>
                </c:pt>
                <c:pt idx="484">
                  <c:v>1.2565980416939048E-2</c:v>
                </c:pt>
                <c:pt idx="485">
                  <c:v>1.2526873108019072E-2</c:v>
                </c:pt>
                <c:pt idx="486">
                  <c:v>1.2485231359420271E-2</c:v>
                </c:pt>
                <c:pt idx="487">
                  <c:v>1.2442082596552252E-2</c:v>
                </c:pt>
                <c:pt idx="488">
                  <c:v>1.2401449126659102E-2</c:v>
                </c:pt>
                <c:pt idx="489">
                  <c:v>1.2360258150298871E-2</c:v>
                </c:pt>
                <c:pt idx="490">
                  <c:v>1.2321084069582183E-2</c:v>
                </c:pt>
                <c:pt idx="491">
                  <c:v>1.2281798693488995E-2</c:v>
                </c:pt>
                <c:pt idx="492">
                  <c:v>1.2244890064244047E-2</c:v>
                </c:pt>
                <c:pt idx="493">
                  <c:v>1.2205506344962589E-2</c:v>
                </c:pt>
                <c:pt idx="494">
                  <c:v>1.2171145648365744E-2</c:v>
                </c:pt>
                <c:pt idx="495">
                  <c:v>1.2132935632837053E-2</c:v>
                </c:pt>
                <c:pt idx="496">
                  <c:v>1.2098822711017077E-2</c:v>
                </c:pt>
                <c:pt idx="497">
                  <c:v>1.2066969513717567E-2</c:v>
                </c:pt>
                <c:pt idx="498">
                  <c:v>1.2032799168342627E-2</c:v>
                </c:pt>
                <c:pt idx="499">
                  <c:v>1.2000826456541012E-2</c:v>
                </c:pt>
                <c:pt idx="500">
                  <c:v>1.1966792101581494E-2</c:v>
                </c:pt>
                <c:pt idx="501">
                  <c:v>1.1936557596806917E-2</c:v>
                </c:pt>
                <c:pt idx="502">
                  <c:v>1.1904076011895592E-2</c:v>
                </c:pt>
                <c:pt idx="503">
                  <c:v>1.187430387509188E-2</c:v>
                </c:pt>
                <c:pt idx="504">
                  <c:v>1.184432413617267E-2</c:v>
                </c:pt>
                <c:pt idx="505">
                  <c:v>1.1816010503502948E-2</c:v>
                </c:pt>
                <c:pt idx="506">
                  <c:v>1.1788741201507077E-2</c:v>
                </c:pt>
                <c:pt idx="507">
                  <c:v>1.1761140944812176E-2</c:v>
                </c:pt>
                <c:pt idx="508">
                  <c:v>1.1736427858125797E-2</c:v>
                </c:pt>
                <c:pt idx="509">
                  <c:v>1.171014085761716E-2</c:v>
                </c:pt>
                <c:pt idx="510">
                  <c:v>1.1684811258791523E-2</c:v>
                </c:pt>
                <c:pt idx="511">
                  <c:v>1.1661198336914149E-2</c:v>
                </c:pt>
                <c:pt idx="512">
                  <c:v>1.1638647817825566E-2</c:v>
                </c:pt>
                <c:pt idx="513">
                  <c:v>1.1614618341025904E-2</c:v>
                </c:pt>
                <c:pt idx="514">
                  <c:v>1.1592940077993448E-2</c:v>
                </c:pt>
                <c:pt idx="515">
                  <c:v>1.1571001529590251E-2</c:v>
                </c:pt>
                <c:pt idx="516">
                  <c:v>1.1550627009926663E-2</c:v>
                </c:pt>
                <c:pt idx="517">
                  <c:v>1.1530468557627897E-2</c:v>
                </c:pt>
                <c:pt idx="518">
                  <c:v>1.1511541011938005E-2</c:v>
                </c:pt>
                <c:pt idx="519">
                  <c:v>1.1492755332525957E-2</c:v>
                </c:pt>
                <c:pt idx="520">
                  <c:v>1.1476302836444833E-2</c:v>
                </c:pt>
                <c:pt idx="521">
                  <c:v>1.1459592351863715E-2</c:v>
                </c:pt>
                <c:pt idx="522">
                  <c:v>1.1443444855548693E-2</c:v>
                </c:pt>
                <c:pt idx="523">
                  <c:v>1.1428091835770577E-2</c:v>
                </c:pt>
                <c:pt idx="524">
                  <c:v>1.141299593195837E-2</c:v>
                </c:pt>
                <c:pt idx="525">
                  <c:v>1.1399100623400681E-2</c:v>
                </c:pt>
                <c:pt idx="526">
                  <c:v>1.1385530346490359E-2</c:v>
                </c:pt>
                <c:pt idx="527">
                  <c:v>1.1373461788812244E-2</c:v>
                </c:pt>
                <c:pt idx="528">
                  <c:v>1.1360985217265035E-2</c:v>
                </c:pt>
                <c:pt idx="529">
                  <c:v>1.1350323062393031E-2</c:v>
                </c:pt>
                <c:pt idx="530">
                  <c:v>1.1339398564958867E-2</c:v>
                </c:pt>
                <c:pt idx="531">
                  <c:v>1.1329793707178605E-2</c:v>
                </c:pt>
                <c:pt idx="532">
                  <c:v>1.1321916180112628E-2</c:v>
                </c:pt>
                <c:pt idx="533">
                  <c:v>1.131344965978745E-2</c:v>
                </c:pt>
                <c:pt idx="534">
                  <c:v>1.1306318289225905E-2</c:v>
                </c:pt>
                <c:pt idx="535">
                  <c:v>1.1299185965059851E-2</c:v>
                </c:pt>
                <c:pt idx="536">
                  <c:v>1.1293407247683931E-2</c:v>
                </c:pt>
                <c:pt idx="537">
                  <c:v>1.1287826384200412E-2</c:v>
                </c:pt>
                <c:pt idx="538">
                  <c:v>1.1283208609512525E-2</c:v>
                </c:pt>
                <c:pt idx="539">
                  <c:v>1.1279428631451571E-2</c:v>
                </c:pt>
                <c:pt idx="540">
                  <c:v>1.1276383657362176E-2</c:v>
                </c:pt>
                <c:pt idx="541">
                  <c:v>1.1273779300259997E-2</c:v>
                </c:pt>
                <c:pt idx="542">
                  <c:v>1.1272041094842145E-2</c:v>
                </c:pt>
                <c:pt idx="543">
                  <c:v>1.1271344380391627E-2</c:v>
                </c:pt>
                <c:pt idx="544">
                  <c:v>1.127137486022165E-2</c:v>
                </c:pt>
                <c:pt idx="545">
                  <c:v>1.1272308956281594E-2</c:v>
                </c:pt>
                <c:pt idx="546">
                  <c:v>1.1273173048251432E-2</c:v>
                </c:pt>
                <c:pt idx="547">
                  <c:v>1.1275147773958733E-2</c:v>
                </c:pt>
                <c:pt idx="548">
                  <c:v>1.1277938354475834E-2</c:v>
                </c:pt>
                <c:pt idx="549">
                  <c:v>1.1281127051916345E-2</c:v>
                </c:pt>
                <c:pt idx="550">
                  <c:v>1.1285665255877158E-2</c:v>
                </c:pt>
                <c:pt idx="551">
                  <c:v>1.1290554563157071E-2</c:v>
                </c:pt>
                <c:pt idx="552">
                  <c:v>1.1296074500124756E-2</c:v>
                </c:pt>
                <c:pt idx="553">
                  <c:v>1.1302118583832232E-2</c:v>
                </c:pt>
                <c:pt idx="554">
                  <c:v>1.1309700616485712E-2</c:v>
                </c:pt>
                <c:pt idx="555">
                  <c:v>1.1317021097594167E-2</c:v>
                </c:pt>
                <c:pt idx="556">
                  <c:v>1.1325146980174481E-2</c:v>
                </c:pt>
                <c:pt idx="557">
                  <c:v>1.1334948966312434E-2</c:v>
                </c:pt>
                <c:pt idx="558">
                  <c:v>1.1344857795752875E-2</c:v>
                </c:pt>
                <c:pt idx="559">
                  <c:v>1.1355838413628711E-2</c:v>
                </c:pt>
                <c:pt idx="560">
                  <c:v>1.1367204533682554E-2</c:v>
                </c:pt>
                <c:pt idx="561">
                  <c:v>1.1379303139527529E-2</c:v>
                </c:pt>
                <c:pt idx="562">
                  <c:v>1.1392088027362909E-2</c:v>
                </c:pt>
                <c:pt idx="563">
                  <c:v>1.1406502121341307E-2</c:v>
                </c:pt>
                <c:pt idx="564">
                  <c:v>1.1419888699806209E-2</c:v>
                </c:pt>
                <c:pt idx="565">
                  <c:v>1.1435841322785292E-2</c:v>
                </c:pt>
                <c:pt idx="566">
                  <c:v>1.1451120419855521E-2</c:v>
                </c:pt>
                <c:pt idx="567">
                  <c:v>1.1468304226714516E-2</c:v>
                </c:pt>
                <c:pt idx="568">
                  <c:v>1.1484041868679238E-2</c:v>
                </c:pt>
                <c:pt idx="569">
                  <c:v>1.1501768848557808E-2</c:v>
                </c:pt>
                <c:pt idx="570">
                  <c:v>1.1521526572311397E-2</c:v>
                </c:pt>
                <c:pt idx="571">
                  <c:v>1.1540193335397962E-2</c:v>
                </c:pt>
                <c:pt idx="572">
                  <c:v>1.1561502499012478E-2</c:v>
                </c:pt>
                <c:pt idx="573">
                  <c:v>1.1581728177237941E-2</c:v>
                </c:pt>
                <c:pt idx="574">
                  <c:v>1.1604440316971904E-2</c:v>
                </c:pt>
                <c:pt idx="575">
                  <c:v>1.1626655767299923E-2</c:v>
                </c:pt>
                <c:pt idx="576">
                  <c:v>1.1649770152656324E-2</c:v>
                </c:pt>
                <c:pt idx="577">
                  <c:v>1.1672848772154687E-2</c:v>
                </c:pt>
                <c:pt idx="578">
                  <c:v>1.1698606892318707E-2</c:v>
                </c:pt>
                <c:pt idx="579">
                  <c:v>1.1721869101955617E-2</c:v>
                </c:pt>
                <c:pt idx="580">
                  <c:v>1.1747028788475607E-2</c:v>
                </c:pt>
                <c:pt idx="581">
                  <c:v>1.1775009602220134E-2</c:v>
                </c:pt>
                <c:pt idx="582">
                  <c:v>1.1802245532868322E-2</c:v>
                </c:pt>
                <c:pt idx="583">
                  <c:v>1.1831112379372786E-2</c:v>
                </c:pt>
                <c:pt idx="584">
                  <c:v>1.185978075485937E-2</c:v>
                </c:pt>
                <c:pt idx="585">
                  <c:v>1.1889188394101316E-2</c:v>
                </c:pt>
                <c:pt idx="586">
                  <c:v>1.1918184521550928E-2</c:v>
                </c:pt>
                <c:pt idx="587">
                  <c:v>1.194651247089012E-2</c:v>
                </c:pt>
                <c:pt idx="588">
                  <c:v>1.197576482341578E-2</c:v>
                </c:pt>
                <c:pt idx="589">
                  <c:v>1.2006868756808602E-2</c:v>
                </c:pt>
                <c:pt idx="590">
                  <c:v>1.2033131209219132E-2</c:v>
                </c:pt>
                <c:pt idx="591">
                  <c:v>1.2060590232756773E-2</c:v>
                </c:pt>
                <c:pt idx="592">
                  <c:v>1.2089995630980904E-2</c:v>
                </c:pt>
                <c:pt idx="593">
                  <c:v>1.211759655706905E-2</c:v>
                </c:pt>
                <c:pt idx="594">
                  <c:v>1.2145824942790142E-2</c:v>
                </c:pt>
                <c:pt idx="595">
                  <c:v>1.2172916506630256E-2</c:v>
                </c:pt>
                <c:pt idx="596">
                  <c:v>1.219998376345645E-2</c:v>
                </c:pt>
                <c:pt idx="597">
                  <c:v>1.2226347679011585E-2</c:v>
                </c:pt>
                <c:pt idx="598">
                  <c:v>1.2254377994459451E-2</c:v>
                </c:pt>
                <c:pt idx="599">
                  <c:v>1.2278361802305682E-2</c:v>
                </c:pt>
                <c:pt idx="600">
                  <c:v>1.2306479110405317E-2</c:v>
                </c:pt>
                <c:pt idx="601">
                  <c:v>1.2330806747781285E-2</c:v>
                </c:pt>
                <c:pt idx="602">
                  <c:v>1.2355538880609923E-2</c:v>
                </c:pt>
                <c:pt idx="603">
                  <c:v>1.23808169319354E-2</c:v>
                </c:pt>
                <c:pt idx="604">
                  <c:v>1.2405460528072749E-2</c:v>
                </c:pt>
                <c:pt idx="605">
                  <c:v>1.2431622794286185E-2</c:v>
                </c:pt>
                <c:pt idx="606">
                  <c:v>1.245516013032553E-2</c:v>
                </c:pt>
                <c:pt idx="607">
                  <c:v>1.2480779996396775E-2</c:v>
                </c:pt>
                <c:pt idx="608">
                  <c:v>1.2503991374045979E-2</c:v>
                </c:pt>
                <c:pt idx="609">
                  <c:v>1.2528901667618501E-2</c:v>
                </c:pt>
                <c:pt idx="610">
                  <c:v>1.2552200431391556E-2</c:v>
                </c:pt>
                <c:pt idx="611">
                  <c:v>1.257540071534588E-2</c:v>
                </c:pt>
                <c:pt idx="612">
                  <c:v>1.2598193137532855E-2</c:v>
                </c:pt>
                <c:pt idx="613">
                  <c:v>1.2621457783164354E-2</c:v>
                </c:pt>
                <c:pt idx="614">
                  <c:v>1.264288794986369E-2</c:v>
                </c:pt>
                <c:pt idx="615">
                  <c:v>1.2667185477093786E-2</c:v>
                </c:pt>
                <c:pt idx="616">
                  <c:v>1.2688822912640663E-2</c:v>
                </c:pt>
                <c:pt idx="617">
                  <c:v>1.2711032041286372E-2</c:v>
                </c:pt>
                <c:pt idx="618">
                  <c:v>1.2731610401172053E-2</c:v>
                </c:pt>
                <c:pt idx="619">
                  <c:v>1.2753975317119083E-2</c:v>
                </c:pt>
                <c:pt idx="620">
                  <c:v>1.2774168791219646E-2</c:v>
                </c:pt>
                <c:pt idx="621">
                  <c:v>1.2795882774253153E-2</c:v>
                </c:pt>
                <c:pt idx="622">
                  <c:v>1.281557329560119E-2</c:v>
                </c:pt>
                <c:pt idx="623">
                  <c:v>1.283456637899396E-2</c:v>
                </c:pt>
                <c:pt idx="624">
                  <c:v>1.2854854638251374E-2</c:v>
                </c:pt>
                <c:pt idx="625">
                  <c:v>1.2874091607170849E-2</c:v>
                </c:pt>
                <c:pt idx="626">
                  <c:v>1.2891493067824151E-2</c:v>
                </c:pt>
                <c:pt idx="627">
                  <c:v>1.2910595843570205E-2</c:v>
                </c:pt>
                <c:pt idx="628">
                  <c:v>1.2929296641254051E-2</c:v>
                </c:pt>
                <c:pt idx="629">
                  <c:v>1.2949008746580342E-2</c:v>
                </c:pt>
                <c:pt idx="630">
                  <c:v>1.2967267238820213E-2</c:v>
                </c:pt>
                <c:pt idx="631">
                  <c:v>1.2985331319615318E-2</c:v>
                </c:pt>
                <c:pt idx="632">
                  <c:v>1.3003031660295865E-2</c:v>
                </c:pt>
                <c:pt idx="633">
                  <c:v>1.3021658380284898E-2</c:v>
                </c:pt>
                <c:pt idx="634">
                  <c:v>1.3037324951903351E-2</c:v>
                </c:pt>
                <c:pt idx="635">
                  <c:v>1.3055922694100939E-2</c:v>
                </c:pt>
                <c:pt idx="636">
                  <c:v>1.3071649105923622E-2</c:v>
                </c:pt>
                <c:pt idx="637">
                  <c:v>1.3088052557275092E-2</c:v>
                </c:pt>
                <c:pt idx="638">
                  <c:v>1.3104327916549273E-2</c:v>
                </c:pt>
                <c:pt idx="639">
                  <c:v>1.3120304764175049E-2</c:v>
                </c:pt>
                <c:pt idx="640">
                  <c:v>1.3137062031629567E-2</c:v>
                </c:pt>
                <c:pt idx="641">
                  <c:v>1.3152049193244787E-2</c:v>
                </c:pt>
                <c:pt idx="642">
                  <c:v>1.3168263677029121E-2</c:v>
                </c:pt>
                <c:pt idx="643">
                  <c:v>1.318275785016766E-2</c:v>
                </c:pt>
                <c:pt idx="644">
                  <c:v>1.3198429074707132E-2</c:v>
                </c:pt>
                <c:pt idx="645">
                  <c:v>1.3212891954772875E-2</c:v>
                </c:pt>
                <c:pt idx="646">
                  <c:v>1.322709035413968E-2</c:v>
                </c:pt>
                <c:pt idx="647">
                  <c:v>1.3240582473646789E-2</c:v>
                </c:pt>
                <c:pt idx="648">
                  <c:v>1.3255190357236813E-2</c:v>
                </c:pt>
                <c:pt idx="649">
                  <c:v>1.3267804047178205E-2</c:v>
                </c:pt>
                <c:pt idx="650">
                  <c:v>1.3280566538768288E-2</c:v>
                </c:pt>
                <c:pt idx="651">
                  <c:v>1.3294399916015014E-2</c:v>
                </c:pt>
                <c:pt idx="652">
                  <c:v>1.3307106324722831E-2</c:v>
                </c:pt>
                <c:pt idx="653">
                  <c:v>1.3319959407168151E-2</c:v>
                </c:pt>
                <c:pt idx="654">
                  <c:v>1.3332155842499395E-2</c:v>
                </c:pt>
                <c:pt idx="655">
                  <c:v>1.3344046902122765E-2</c:v>
                </c:pt>
                <c:pt idx="656">
                  <c:v>1.3355795878340446E-2</c:v>
                </c:pt>
                <c:pt idx="657">
                  <c:v>1.3367969151855747E-2</c:v>
                </c:pt>
                <c:pt idx="658">
                  <c:v>1.3378364268680014E-2</c:v>
                </c:pt>
                <c:pt idx="659">
                  <c:v>1.3389998511877858E-2</c:v>
                </c:pt>
                <c:pt idx="660">
                  <c:v>1.3400251344017455E-2</c:v>
                </c:pt>
                <c:pt idx="661">
                  <c:v>1.3411664215113127E-2</c:v>
                </c:pt>
                <c:pt idx="662">
                  <c:v>1.3420607492520276E-2</c:v>
                </c:pt>
                <c:pt idx="663">
                  <c:v>1.3430630936384757E-2</c:v>
                </c:pt>
                <c:pt idx="664">
                  <c:v>1.3440934145846883E-2</c:v>
                </c:pt>
                <c:pt idx="665">
                  <c:v>1.3450053907123472E-2</c:v>
                </c:pt>
                <c:pt idx="666">
                  <c:v>1.3459814169787641E-2</c:v>
                </c:pt>
                <c:pt idx="667">
                  <c:v>1.3468332451392151E-2</c:v>
                </c:pt>
                <c:pt idx="668">
                  <c:v>1.3477657643896346E-2</c:v>
                </c:pt>
                <c:pt idx="669">
                  <c:v>1.3485022300083749E-2</c:v>
                </c:pt>
                <c:pt idx="670">
                  <c:v>1.3493307427879053E-2</c:v>
                </c:pt>
                <c:pt idx="671">
                  <c:v>1.350009494175388E-2</c:v>
                </c:pt>
                <c:pt idx="672">
                  <c:v>1.3508777593558769E-2</c:v>
                </c:pt>
                <c:pt idx="673">
                  <c:v>1.3515497765651483E-2</c:v>
                </c:pt>
                <c:pt idx="674">
                  <c:v>1.3523430583617142E-2</c:v>
                </c:pt>
                <c:pt idx="675">
                  <c:v>1.3529649462402456E-2</c:v>
                </c:pt>
                <c:pt idx="676">
                  <c:v>1.3536348820253535E-2</c:v>
                </c:pt>
                <c:pt idx="677">
                  <c:v>1.3543001014766161E-2</c:v>
                </c:pt>
                <c:pt idx="678">
                  <c:v>1.3548839765851951E-2</c:v>
                </c:pt>
                <c:pt idx="679">
                  <c:v>1.3555315927786806E-2</c:v>
                </c:pt>
                <c:pt idx="680">
                  <c:v>1.3560995097567341E-2</c:v>
                </c:pt>
                <c:pt idx="681">
                  <c:v>1.3566255423283302E-2</c:v>
                </c:pt>
                <c:pt idx="682">
                  <c:v>1.3571093357718667E-2</c:v>
                </c:pt>
                <c:pt idx="683">
                  <c:v>1.3576504859252259E-2</c:v>
                </c:pt>
                <c:pt idx="684">
                  <c:v>1.3581054841440277E-2</c:v>
                </c:pt>
                <c:pt idx="685">
                  <c:v>1.3585163536840809E-2</c:v>
                </c:pt>
                <c:pt idx="686">
                  <c:v>1.3589799008773093E-2</c:v>
                </c:pt>
                <c:pt idx="687">
                  <c:v>1.3593721130084301E-2</c:v>
                </c:pt>
                <c:pt idx="688">
                  <c:v>1.3597506483073622E-2</c:v>
                </c:pt>
                <c:pt idx="689">
                  <c:v>1.360091848204133E-2</c:v>
                </c:pt>
                <c:pt idx="690">
                  <c:v>1.3603873640801905E-2</c:v>
                </c:pt>
                <c:pt idx="691">
                  <c:v>1.360698943638405E-2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-6.8000000000000005E-4</c:v>
                </c:pt>
                <c:pt idx="1">
                  <c:v>-1.0231892757966926E-3</c:v>
                </c:pt>
                <c:pt idx="2">
                  <c:v>-1.1901639032817382E-3</c:v>
                </c:pt>
                <c:pt idx="3">
                  <c:v>-1.2535329441680787E-3</c:v>
                </c:pt>
                <c:pt idx="4">
                  <c:v>-1.3420918216345667E-3</c:v>
                </c:pt>
                <c:pt idx="5">
                  <c:v>-1.4230522825280807E-3</c:v>
                </c:pt>
                <c:pt idx="6">
                  <c:v>-1.4808730620667803E-3</c:v>
                </c:pt>
                <c:pt idx="7">
                  <c:v>-1.5184405802422072E-3</c:v>
                </c:pt>
                <c:pt idx="8">
                  <c:v>-1.5354936067014031E-3</c:v>
                </c:pt>
                <c:pt idx="9">
                  <c:v>-1.539746624887293E-3</c:v>
                </c:pt>
                <c:pt idx="10">
                  <c:v>-1.5317502166858319E-3</c:v>
                </c:pt>
                <c:pt idx="11">
                  <c:v>-1.4848298788505689E-3</c:v>
                </c:pt>
                <c:pt idx="12">
                  <c:v>-1.4507635280229224E-3</c:v>
                </c:pt>
                <c:pt idx="13">
                  <c:v>-1.3948710108931132E-3</c:v>
                </c:pt>
                <c:pt idx="14">
                  <c:v>-1.3401869113014442E-3</c:v>
                </c:pt>
                <c:pt idx="15">
                  <c:v>-1.2307805835434936E-3</c:v>
                </c:pt>
                <c:pt idx="16">
                  <c:v>-1.1316424734473542E-3</c:v>
                </c:pt>
                <c:pt idx="17">
                  <c:v>-1.0376198170329329E-3</c:v>
                </c:pt>
                <c:pt idx="18">
                  <c:v>-9.4561565087638774E-4</c:v>
                </c:pt>
                <c:pt idx="19">
                  <c:v>-8.4707475228977243E-4</c:v>
                </c:pt>
                <c:pt idx="20">
                  <c:v>-7.1568723555254482E-4</c:v>
                </c:pt>
                <c:pt idx="21">
                  <c:v>-5.611658308587405E-4</c:v>
                </c:pt>
                <c:pt idx="22">
                  <c:v>-3.8643898409284683E-4</c:v>
                </c:pt>
                <c:pt idx="23">
                  <c:v>-2.0973134841839605E-4</c:v>
                </c:pt>
                <c:pt idx="24">
                  <c:v>-1.271120863001523E-5</c:v>
                </c:pt>
                <c:pt idx="25">
                  <c:v>1.662515761449157E-4</c:v>
                </c:pt>
                <c:pt idx="26">
                  <c:v>3.8116728162795757E-4</c:v>
                </c:pt>
                <c:pt idx="27">
                  <c:v>5.8045567484521E-4</c:v>
                </c:pt>
                <c:pt idx="28">
                  <c:v>7.8255230610514291E-4</c:v>
                </c:pt>
                <c:pt idx="29">
                  <c:v>1.0039927168388734E-3</c:v>
                </c:pt>
                <c:pt idx="30">
                  <c:v>1.2236588226558053E-3</c:v>
                </c:pt>
                <c:pt idx="31">
                  <c:v>1.4663415168639832E-3</c:v>
                </c:pt>
                <c:pt idx="32">
                  <c:v>1.6909266334139503E-3</c:v>
                </c:pt>
                <c:pt idx="33">
                  <c:v>1.9416775095507704E-3</c:v>
                </c:pt>
                <c:pt idx="34">
                  <c:v>2.1764765744843057E-3</c:v>
                </c:pt>
                <c:pt idx="35">
                  <c:v>2.4297442585110769E-3</c:v>
                </c:pt>
                <c:pt idx="36">
                  <c:v>2.6699973553900736E-3</c:v>
                </c:pt>
                <c:pt idx="37">
                  <c:v>2.9123726292955665E-3</c:v>
                </c:pt>
                <c:pt idx="38">
                  <c:v>3.1645841674810739E-3</c:v>
                </c:pt>
                <c:pt idx="39">
                  <c:v>3.4020164786211556E-3</c:v>
                </c:pt>
                <c:pt idx="40">
                  <c:v>3.6279822934989652E-3</c:v>
                </c:pt>
                <c:pt idx="41">
                  <c:v>3.8825016034814953E-3</c:v>
                </c:pt>
                <c:pt idx="42">
                  <c:v>4.1288436795160624E-3</c:v>
                </c:pt>
                <c:pt idx="43">
                  <c:v>4.39466019766333E-3</c:v>
                </c:pt>
                <c:pt idx="44">
                  <c:v>4.6431934384569638E-3</c:v>
                </c:pt>
                <c:pt idx="45">
                  <c:v>4.894270860140373E-3</c:v>
                </c:pt>
                <c:pt idx="46">
                  <c:v>5.1370450352806116E-3</c:v>
                </c:pt>
                <c:pt idx="47">
                  <c:v>5.4010022614918145E-3</c:v>
                </c:pt>
                <c:pt idx="48">
                  <c:v>5.6394296447270665E-3</c:v>
                </c:pt>
                <c:pt idx="49">
                  <c:v>5.9093776113472319E-3</c:v>
                </c:pt>
                <c:pt idx="50">
                  <c:v>6.1617389410466572E-3</c:v>
                </c:pt>
                <c:pt idx="51">
                  <c:v>6.42149332403061E-3</c:v>
                </c:pt>
                <c:pt idx="52">
                  <c:v>6.6707938174545784E-3</c:v>
                </c:pt>
                <c:pt idx="53">
                  <c:v>6.9315776389454412E-3</c:v>
                </c:pt>
                <c:pt idx="54">
                  <c:v>7.2167014785030487E-3</c:v>
                </c:pt>
                <c:pt idx="55">
                  <c:v>7.4786320778123024E-3</c:v>
                </c:pt>
                <c:pt idx="56">
                  <c:v>7.7697206183682454E-3</c:v>
                </c:pt>
                <c:pt idx="57">
                  <c:v>8.0409785257389982E-3</c:v>
                </c:pt>
                <c:pt idx="58">
                  <c:v>8.3311712737713702E-3</c:v>
                </c:pt>
                <c:pt idx="59">
                  <c:v>8.6071434341510236E-3</c:v>
                </c:pt>
                <c:pt idx="60">
                  <c:v>8.8854913239617261E-3</c:v>
                </c:pt>
                <c:pt idx="61">
                  <c:v>9.1526986778882602E-3</c:v>
                </c:pt>
                <c:pt idx="62">
                  <c:v>9.4348056757148462E-3</c:v>
                </c:pt>
                <c:pt idx="63">
                  <c:v>9.6795414601231373E-3</c:v>
                </c:pt>
                <c:pt idx="64">
                  <c:v>9.9381849375647334E-3</c:v>
                </c:pt>
                <c:pt idx="65">
                  <c:v>1.0210215019007976E-2</c:v>
                </c:pt>
                <c:pt idx="66">
                  <c:v>1.046561211791219E-2</c:v>
                </c:pt>
                <c:pt idx="67">
                  <c:v>1.0724842245772376E-2</c:v>
                </c:pt>
                <c:pt idx="68">
                  <c:v>1.0971425280141833E-2</c:v>
                </c:pt>
                <c:pt idx="69">
                  <c:v>1.1217905618149967E-2</c:v>
                </c:pt>
                <c:pt idx="70">
                  <c:v>1.1454649054550316E-2</c:v>
                </c:pt>
                <c:pt idx="71">
                  <c:v>1.1710002693992414E-2</c:v>
                </c:pt>
                <c:pt idx="72">
                  <c:v>1.1934202559141127E-2</c:v>
                </c:pt>
                <c:pt idx="73">
                  <c:v>1.2194093573991486E-2</c:v>
                </c:pt>
                <c:pt idx="74">
                  <c:v>1.2426442941250082E-2</c:v>
                </c:pt>
                <c:pt idx="75">
                  <c:v>1.2656197781855021E-2</c:v>
                </c:pt>
                <c:pt idx="76">
                  <c:v>1.290081608760427E-2</c:v>
                </c:pt>
                <c:pt idx="77">
                  <c:v>1.3138327330518708E-2</c:v>
                </c:pt>
                <c:pt idx="78">
                  <c:v>1.3395271016235452E-2</c:v>
                </c:pt>
                <c:pt idx="79">
                  <c:v>1.362904445391893E-2</c:v>
                </c:pt>
                <c:pt idx="80">
                  <c:v>1.3886144356537698E-2</c:v>
                </c:pt>
                <c:pt idx="81">
                  <c:v>1.4121588290071338E-2</c:v>
                </c:pt>
                <c:pt idx="82">
                  <c:v>1.436794867927867E-2</c:v>
                </c:pt>
                <c:pt idx="83">
                  <c:v>1.4580404270820857E-2</c:v>
                </c:pt>
                <c:pt idx="84">
                  <c:v>1.4796826985865817E-2</c:v>
                </c:pt>
                <c:pt idx="85">
                  <c:v>1.4997334509346514E-2</c:v>
                </c:pt>
                <c:pt idx="86">
                  <c:v>1.5201087136366675E-2</c:v>
                </c:pt>
                <c:pt idx="87">
                  <c:v>1.5376286226114684E-2</c:v>
                </c:pt>
                <c:pt idx="88">
                  <c:v>1.5567410947531625E-2</c:v>
                </c:pt>
                <c:pt idx="89">
                  <c:v>1.5735939216311109E-2</c:v>
                </c:pt>
                <c:pt idx="90">
                  <c:v>1.590042553550847E-2</c:v>
                </c:pt>
                <c:pt idx="91">
                  <c:v>1.6058967363982688E-2</c:v>
                </c:pt>
                <c:pt idx="92">
                  <c:v>1.6199282329860263E-2</c:v>
                </c:pt>
                <c:pt idx="93">
                  <c:v>1.634146477091326E-2</c:v>
                </c:pt>
                <c:pt idx="94">
                  <c:v>1.6473529940582082E-2</c:v>
                </c:pt>
                <c:pt idx="95">
                  <c:v>1.6607967467256329E-2</c:v>
                </c:pt>
                <c:pt idx="96">
                  <c:v>1.67422409053011E-2</c:v>
                </c:pt>
                <c:pt idx="97">
                  <c:v>1.688268507085286E-2</c:v>
                </c:pt>
                <c:pt idx="98">
                  <c:v>1.7014394603637042E-2</c:v>
                </c:pt>
                <c:pt idx="99">
                  <c:v>1.715171854439396E-2</c:v>
                </c:pt>
                <c:pt idx="100">
                  <c:v>1.7296720392520011E-2</c:v>
                </c:pt>
                <c:pt idx="101">
                  <c:v>1.744146904226896E-2</c:v>
                </c:pt>
                <c:pt idx="102">
                  <c:v>1.7593641176193973E-2</c:v>
                </c:pt>
                <c:pt idx="103">
                  <c:v>1.7743904673505884E-2</c:v>
                </c:pt>
                <c:pt idx="104">
                  <c:v>1.7898381950084408E-2</c:v>
                </c:pt>
                <c:pt idx="105">
                  <c:v>1.8048220246884766E-2</c:v>
                </c:pt>
                <c:pt idx="106">
                  <c:v>1.8205544964318338E-2</c:v>
                </c:pt>
                <c:pt idx="107">
                  <c:v>1.8336951922059086E-2</c:v>
                </c:pt>
                <c:pt idx="108">
                  <c:v>1.8482554843430987E-2</c:v>
                </c:pt>
                <c:pt idx="109">
                  <c:v>1.8604673231601844E-2</c:v>
                </c:pt>
                <c:pt idx="110">
                  <c:v>1.8720184786879319E-2</c:v>
                </c:pt>
                <c:pt idx="111">
                  <c:v>1.8834249380680287E-2</c:v>
                </c:pt>
                <c:pt idx="112">
                  <c:v>1.8937983200806793E-2</c:v>
                </c:pt>
                <c:pt idx="113">
                  <c:v>1.9041167562467893E-2</c:v>
                </c:pt>
                <c:pt idx="114">
                  <c:v>1.9127040416981204E-2</c:v>
                </c:pt>
                <c:pt idx="115">
                  <c:v>1.9212610151910298E-2</c:v>
                </c:pt>
                <c:pt idx="116">
                  <c:v>1.9283889333292871E-2</c:v>
                </c:pt>
                <c:pt idx="117">
                  <c:v>1.9355491846991861E-2</c:v>
                </c:pt>
                <c:pt idx="118">
                  <c:v>1.9420579336488195E-2</c:v>
                </c:pt>
                <c:pt idx="119">
                  <c:v>1.948465013749448E-2</c:v>
                </c:pt>
                <c:pt idx="120">
                  <c:v>1.954525865409984E-2</c:v>
                </c:pt>
                <c:pt idx="121">
                  <c:v>1.9609447958146103E-2</c:v>
                </c:pt>
                <c:pt idx="122">
                  <c:v>1.9664609157683727E-2</c:v>
                </c:pt>
                <c:pt idx="123">
                  <c:v>1.9721358364008765E-2</c:v>
                </c:pt>
                <c:pt idx="124">
                  <c:v>1.9781617556530233E-2</c:v>
                </c:pt>
                <c:pt idx="125">
                  <c:v>1.9837388468932422E-2</c:v>
                </c:pt>
                <c:pt idx="126">
                  <c:v>1.989378241375505E-2</c:v>
                </c:pt>
                <c:pt idx="127">
                  <c:v>1.9947327161107545E-2</c:v>
                </c:pt>
                <c:pt idx="128">
                  <c:v>2.0000146012397038E-2</c:v>
                </c:pt>
                <c:pt idx="129">
                  <c:v>2.005141346246201E-2</c:v>
                </c:pt>
                <c:pt idx="130">
                  <c:v>2.0099843116245797E-2</c:v>
                </c:pt>
                <c:pt idx="131">
                  <c:v>2.0150722430738455E-2</c:v>
                </c:pt>
                <c:pt idx="132">
                  <c:v>2.0204155119403405E-2</c:v>
                </c:pt>
                <c:pt idx="133">
                  <c:v>2.0249001935871862E-2</c:v>
                </c:pt>
                <c:pt idx="134">
                  <c:v>2.0295165260875696E-2</c:v>
                </c:pt>
                <c:pt idx="135">
                  <c:v>2.0344820772631663E-2</c:v>
                </c:pt>
                <c:pt idx="136">
                  <c:v>2.0391021011378522E-2</c:v>
                </c:pt>
                <c:pt idx="137">
                  <c:v>2.0438127766649838E-2</c:v>
                </c:pt>
                <c:pt idx="138">
                  <c:v>2.0483249269490009E-2</c:v>
                </c:pt>
                <c:pt idx="139">
                  <c:v>2.0527945146833398E-2</c:v>
                </c:pt>
                <c:pt idx="140">
                  <c:v>2.0571396962344494E-2</c:v>
                </c:pt>
                <c:pt idx="141">
                  <c:v>2.0616162708014855E-2</c:v>
                </c:pt>
                <c:pt idx="142">
                  <c:v>2.0653802628110642E-2</c:v>
                </c:pt>
                <c:pt idx="143">
                  <c:v>2.0694477640670509E-2</c:v>
                </c:pt>
                <c:pt idx="144">
                  <c:v>2.072955088766637E-2</c:v>
                </c:pt>
                <c:pt idx="145">
                  <c:v>2.076621502926513E-2</c:v>
                </c:pt>
                <c:pt idx="146">
                  <c:v>2.0795367029250212E-2</c:v>
                </c:pt>
                <c:pt idx="147">
                  <c:v>2.0826086360397743E-2</c:v>
                </c:pt>
                <c:pt idx="148">
                  <c:v>2.0856621453189408E-2</c:v>
                </c:pt>
                <c:pt idx="149">
                  <c:v>2.0882520353392105E-2</c:v>
                </c:pt>
                <c:pt idx="150">
                  <c:v>2.0908970282515555E-2</c:v>
                </c:pt>
                <c:pt idx="151">
                  <c:v>2.0930931257198079E-2</c:v>
                </c:pt>
                <c:pt idx="152">
                  <c:v>2.0953562798089562E-2</c:v>
                </c:pt>
                <c:pt idx="153">
                  <c:v>2.0972674917793799E-2</c:v>
                </c:pt>
                <c:pt idx="154">
                  <c:v>2.0989596233114308E-2</c:v>
                </c:pt>
                <c:pt idx="155">
                  <c:v>2.1004138230898306E-2</c:v>
                </c:pt>
                <c:pt idx="156">
                  <c:v>2.1018902801382734E-2</c:v>
                </c:pt>
                <c:pt idx="157">
                  <c:v>2.1030262968322045E-2</c:v>
                </c:pt>
                <c:pt idx="158">
                  <c:v>2.1039466767412522E-2</c:v>
                </c:pt>
                <c:pt idx="159">
                  <c:v>2.1048568223117483E-2</c:v>
                </c:pt>
                <c:pt idx="160">
                  <c:v>2.1054816270555173E-2</c:v>
                </c:pt>
                <c:pt idx="161">
                  <c:v>2.1059366407269537E-2</c:v>
                </c:pt>
                <c:pt idx="162">
                  <c:v>2.1061941128224237E-2</c:v>
                </c:pt>
                <c:pt idx="163">
                  <c:v>2.1062115499150068E-2</c:v>
                </c:pt>
                <c:pt idx="164">
                  <c:v>2.106170521253117E-2</c:v>
                </c:pt>
                <c:pt idx="165">
                  <c:v>2.1058666415721336E-2</c:v>
                </c:pt>
                <c:pt idx="166">
                  <c:v>2.1052955296918974E-2</c:v>
                </c:pt>
                <c:pt idx="167">
                  <c:v>2.1046799710064738E-2</c:v>
                </c:pt>
                <c:pt idx="168">
                  <c:v>2.1039001620639462E-2</c:v>
                </c:pt>
                <c:pt idx="169">
                  <c:v>2.1030013782260694E-2</c:v>
                </c:pt>
                <c:pt idx="170">
                  <c:v>2.1017597189656751E-2</c:v>
                </c:pt>
                <c:pt idx="171">
                  <c:v>2.1005037503484213E-2</c:v>
                </c:pt>
                <c:pt idx="172">
                  <c:v>2.0988907101888048E-2</c:v>
                </c:pt>
                <c:pt idx="173">
                  <c:v>2.0971968561675856E-2</c:v>
                </c:pt>
                <c:pt idx="174">
                  <c:v>2.0952417479644155E-2</c:v>
                </c:pt>
                <c:pt idx="175">
                  <c:v>2.0933121154864485E-2</c:v>
                </c:pt>
                <c:pt idx="176">
                  <c:v>2.0910090741197915E-2</c:v>
                </c:pt>
                <c:pt idx="177">
                  <c:v>2.0887512980863221E-2</c:v>
                </c:pt>
                <c:pt idx="178">
                  <c:v>2.0862122250308389E-2</c:v>
                </c:pt>
                <c:pt idx="179">
                  <c:v>2.0836515316990083E-2</c:v>
                </c:pt>
                <c:pt idx="180">
                  <c:v>2.0813236631573286E-2</c:v>
                </c:pt>
                <c:pt idx="181">
                  <c:v>2.0784765682877144E-2</c:v>
                </c:pt>
                <c:pt idx="182">
                  <c:v>2.0757271210166541E-2</c:v>
                </c:pt>
                <c:pt idx="183">
                  <c:v>2.0725697613325166E-2</c:v>
                </c:pt>
                <c:pt idx="184">
                  <c:v>2.0695941462237681E-2</c:v>
                </c:pt>
                <c:pt idx="185">
                  <c:v>2.0662071443096161E-2</c:v>
                </c:pt>
                <c:pt idx="186">
                  <c:v>2.0629143056299305E-2</c:v>
                </c:pt>
                <c:pt idx="187">
                  <c:v>2.059417526210653E-2</c:v>
                </c:pt>
                <c:pt idx="188">
                  <c:v>2.0559244185630841E-2</c:v>
                </c:pt>
                <c:pt idx="189">
                  <c:v>2.0522169863587479E-2</c:v>
                </c:pt>
                <c:pt idx="190">
                  <c:v>2.0485283621326428E-2</c:v>
                </c:pt>
                <c:pt idx="191">
                  <c:v>2.0446217762639565E-2</c:v>
                </c:pt>
                <c:pt idx="192">
                  <c:v>2.0409900316433461E-2</c:v>
                </c:pt>
                <c:pt idx="193">
                  <c:v>2.0370327033575931E-2</c:v>
                </c:pt>
                <c:pt idx="194">
                  <c:v>2.032970637518066E-2</c:v>
                </c:pt>
                <c:pt idx="195">
                  <c:v>2.0288291335393491E-2</c:v>
                </c:pt>
                <c:pt idx="196">
                  <c:v>2.0244643786118607E-2</c:v>
                </c:pt>
                <c:pt idx="197">
                  <c:v>2.0201510019150857E-2</c:v>
                </c:pt>
                <c:pt idx="198">
                  <c:v>2.015628508121594E-2</c:v>
                </c:pt>
                <c:pt idx="199">
                  <c:v>2.0112804283914498E-2</c:v>
                </c:pt>
                <c:pt idx="200">
                  <c:v>2.0064303697228551E-2</c:v>
                </c:pt>
                <c:pt idx="201">
                  <c:v>2.0019866819628973E-2</c:v>
                </c:pt>
                <c:pt idx="202">
                  <c:v>1.9969544277903796E-2</c:v>
                </c:pt>
                <c:pt idx="203">
                  <c:v>1.9922175025419184E-2</c:v>
                </c:pt>
                <c:pt idx="204">
                  <c:v>1.9877649467332795E-2</c:v>
                </c:pt>
                <c:pt idx="205">
                  <c:v>1.9827127075894305E-2</c:v>
                </c:pt>
                <c:pt idx="206">
                  <c:v>1.9778605891511123E-2</c:v>
                </c:pt>
                <c:pt idx="207">
                  <c:v>1.9724806542222573E-2</c:v>
                </c:pt>
                <c:pt idx="208">
                  <c:v>1.967526894044196E-2</c:v>
                </c:pt>
                <c:pt idx="209">
                  <c:v>1.9620105476828433E-2</c:v>
                </c:pt>
                <c:pt idx="210">
                  <c:v>1.9567986715002299E-2</c:v>
                </c:pt>
                <c:pt idx="211">
                  <c:v>1.9512914225471641E-2</c:v>
                </c:pt>
                <c:pt idx="212">
                  <c:v>1.9461734757678428E-2</c:v>
                </c:pt>
                <c:pt idx="213">
                  <c:v>1.9409008270214769E-2</c:v>
                </c:pt>
                <c:pt idx="214">
                  <c:v>1.9355469594287085E-2</c:v>
                </c:pt>
                <c:pt idx="215">
                  <c:v>1.9302390335556901E-2</c:v>
                </c:pt>
                <c:pt idx="216">
                  <c:v>1.9252157005039926E-2</c:v>
                </c:pt>
                <c:pt idx="217">
                  <c:v>1.919528143287226E-2</c:v>
                </c:pt>
                <c:pt idx="218">
                  <c:v>1.9139546815451953E-2</c:v>
                </c:pt>
                <c:pt idx="219">
                  <c:v>1.9082563899369735E-2</c:v>
                </c:pt>
                <c:pt idx="220">
                  <c:v>1.9023293972325172E-2</c:v>
                </c:pt>
                <c:pt idx="221">
                  <c:v>1.8965899993474002E-2</c:v>
                </c:pt>
                <c:pt idx="222">
                  <c:v>1.8905348965146035E-2</c:v>
                </c:pt>
                <c:pt idx="223">
                  <c:v>1.8846736962752752E-2</c:v>
                </c:pt>
                <c:pt idx="224">
                  <c:v>1.8786328648735053E-2</c:v>
                </c:pt>
                <c:pt idx="225">
                  <c:v>1.8727496067629801E-2</c:v>
                </c:pt>
                <c:pt idx="226">
                  <c:v>1.8665464498111385E-2</c:v>
                </c:pt>
                <c:pt idx="227">
                  <c:v>1.8610848036306846E-2</c:v>
                </c:pt>
                <c:pt idx="228">
                  <c:v>1.8551142791825209E-2</c:v>
                </c:pt>
                <c:pt idx="229">
                  <c:v>1.8488219317622116E-2</c:v>
                </c:pt>
                <c:pt idx="230">
                  <c:v>1.842749172707113E-2</c:v>
                </c:pt>
                <c:pt idx="231">
                  <c:v>1.8364563120501137E-2</c:v>
                </c:pt>
                <c:pt idx="232">
                  <c:v>1.8303384873813396E-2</c:v>
                </c:pt>
                <c:pt idx="233">
                  <c:v>1.8240590391684932E-2</c:v>
                </c:pt>
                <c:pt idx="234">
                  <c:v>1.8180661614698397E-2</c:v>
                </c:pt>
                <c:pt idx="235">
                  <c:v>1.8115443612000078E-2</c:v>
                </c:pt>
                <c:pt idx="236">
                  <c:v>1.8056903060400982E-2</c:v>
                </c:pt>
                <c:pt idx="237">
                  <c:v>1.7991680019090319E-2</c:v>
                </c:pt>
                <c:pt idx="238">
                  <c:v>1.7932248988572042E-2</c:v>
                </c:pt>
                <c:pt idx="239">
                  <c:v>1.7873854851140392E-2</c:v>
                </c:pt>
                <c:pt idx="240">
                  <c:v>1.7813632710399461E-2</c:v>
                </c:pt>
                <c:pt idx="241">
                  <c:v>1.7755531749733787E-2</c:v>
                </c:pt>
                <c:pt idx="242">
                  <c:v>1.7694503486668092E-2</c:v>
                </c:pt>
                <c:pt idx="243">
                  <c:v>1.7637679731767501E-2</c:v>
                </c:pt>
                <c:pt idx="244">
                  <c:v>1.7575636288731284E-2</c:v>
                </c:pt>
                <c:pt idx="245">
                  <c:v>1.7518319041298417E-2</c:v>
                </c:pt>
                <c:pt idx="246">
                  <c:v>1.7458637946745337E-2</c:v>
                </c:pt>
                <c:pt idx="247">
                  <c:v>1.7401814753408587E-2</c:v>
                </c:pt>
                <c:pt idx="248">
                  <c:v>1.7344191610293339E-2</c:v>
                </c:pt>
                <c:pt idx="249">
                  <c:v>1.7288929792819374E-2</c:v>
                </c:pt>
                <c:pt idx="250">
                  <c:v>1.723152091781547E-2</c:v>
                </c:pt>
                <c:pt idx="251">
                  <c:v>1.7181764803893575E-2</c:v>
                </c:pt>
                <c:pt idx="252">
                  <c:v>1.7128240534863604E-2</c:v>
                </c:pt>
                <c:pt idx="253">
                  <c:v>1.7072743976577355E-2</c:v>
                </c:pt>
                <c:pt idx="254">
                  <c:v>1.7020100650319149E-2</c:v>
                </c:pt>
                <c:pt idx="255">
                  <c:v>1.6966486321668538E-2</c:v>
                </c:pt>
                <c:pt idx="256">
                  <c:v>1.6915276502214898E-2</c:v>
                </c:pt>
                <c:pt idx="257">
                  <c:v>1.6863600111549394E-2</c:v>
                </c:pt>
                <c:pt idx="258">
                  <c:v>1.681510596958883E-2</c:v>
                </c:pt>
                <c:pt idx="259">
                  <c:v>1.6764608438644944E-2</c:v>
                </c:pt>
                <c:pt idx="260">
                  <c:v>1.6717305559009965E-2</c:v>
                </c:pt>
                <c:pt idx="261">
                  <c:v>1.6666666100581731E-2</c:v>
                </c:pt>
                <c:pt idx="262">
                  <c:v>1.6624432348556629E-2</c:v>
                </c:pt>
                <c:pt idx="263">
                  <c:v>1.6579256287205753E-2</c:v>
                </c:pt>
                <c:pt idx="264">
                  <c:v>1.6532889212973419E-2</c:v>
                </c:pt>
                <c:pt idx="265">
                  <c:v>1.6489248037435726E-2</c:v>
                </c:pt>
                <c:pt idx="266">
                  <c:v>1.6445204368935595E-2</c:v>
                </c:pt>
                <c:pt idx="267">
                  <c:v>1.6403535545753255E-2</c:v>
                </c:pt>
                <c:pt idx="268">
                  <c:v>1.6361846624556663E-2</c:v>
                </c:pt>
                <c:pt idx="269">
                  <c:v>1.6323242409171115E-2</c:v>
                </c:pt>
                <c:pt idx="270">
                  <c:v>1.6282214002658033E-2</c:v>
                </c:pt>
                <c:pt idx="271">
                  <c:v>1.6246418740506918E-2</c:v>
                </c:pt>
                <c:pt idx="272">
                  <c:v>1.6207310693704451E-2</c:v>
                </c:pt>
                <c:pt idx="273">
                  <c:v>1.6172711988552375E-2</c:v>
                </c:pt>
                <c:pt idx="274">
                  <c:v>1.6141387342932269E-2</c:v>
                </c:pt>
                <c:pt idx="275">
                  <c:v>1.6106511044164988E-2</c:v>
                </c:pt>
                <c:pt idx="276">
                  <c:v>1.607569579174049E-2</c:v>
                </c:pt>
                <c:pt idx="277">
                  <c:v>1.6044250841248338E-2</c:v>
                </c:pt>
                <c:pt idx="278">
                  <c:v>1.6015978441648617E-2</c:v>
                </c:pt>
                <c:pt idx="279">
                  <c:v>1.5986254662825137E-2</c:v>
                </c:pt>
                <c:pt idx="280">
                  <c:v>1.5959724909920606E-2</c:v>
                </c:pt>
                <c:pt idx="281">
                  <c:v>1.593361392930252E-2</c:v>
                </c:pt>
                <c:pt idx="282">
                  <c:v>1.5909738635979279E-2</c:v>
                </c:pt>
                <c:pt idx="283">
                  <c:v>1.5886519931295719E-2</c:v>
                </c:pt>
                <c:pt idx="284">
                  <c:v>1.5865430727143928E-2</c:v>
                </c:pt>
                <c:pt idx="285">
                  <c:v>1.5845148440774833E-2</c:v>
                </c:pt>
                <c:pt idx="286">
                  <c:v>1.5828170702723698E-2</c:v>
                </c:pt>
                <c:pt idx="287">
                  <c:v>1.5811282325520284E-2</c:v>
                </c:pt>
                <c:pt idx="288">
                  <c:v>1.5796082216903044E-2</c:v>
                </c:pt>
                <c:pt idx="289">
                  <c:v>1.578229573638237E-2</c:v>
                </c:pt>
                <c:pt idx="290">
                  <c:v>1.5769677115766132E-2</c:v>
                </c:pt>
                <c:pt idx="291">
                  <c:v>1.5759023662288478E-2</c:v>
                </c:pt>
                <c:pt idx="292">
                  <c:v>1.5749171353591555E-2</c:v>
                </c:pt>
                <c:pt idx="293">
                  <c:v>1.5741133945307635E-2</c:v>
                </c:pt>
                <c:pt idx="294">
                  <c:v>1.5732451291230177E-2</c:v>
                </c:pt>
                <c:pt idx="295">
                  <c:v>1.5724036995733215E-2</c:v>
                </c:pt>
                <c:pt idx="296">
                  <c:v>1.5716192314394448E-2</c:v>
                </c:pt>
                <c:pt idx="297">
                  <c:v>1.5708782401995539E-2</c:v>
                </c:pt>
                <c:pt idx="298">
                  <c:v>1.5702045290764039E-2</c:v>
                </c:pt>
                <c:pt idx="299">
                  <c:v>1.5694301653875888E-2</c:v>
                </c:pt>
                <c:pt idx="300">
                  <c:v>1.5687663672928284E-2</c:v>
                </c:pt>
                <c:pt idx="301">
                  <c:v>1.568031949783847E-2</c:v>
                </c:pt>
                <c:pt idx="302">
                  <c:v>1.5673622968019114E-2</c:v>
                </c:pt>
                <c:pt idx="303">
                  <c:v>1.5666681856178595E-2</c:v>
                </c:pt>
                <c:pt idx="304">
                  <c:v>1.566083600682314E-2</c:v>
                </c:pt>
                <c:pt idx="305">
                  <c:v>1.5654369072773136E-2</c:v>
                </c:pt>
                <c:pt idx="306">
                  <c:v>1.564820305253356E-2</c:v>
                </c:pt>
                <c:pt idx="307">
                  <c:v>1.5642700117745673E-2</c:v>
                </c:pt>
                <c:pt idx="308">
                  <c:v>1.5636526944077755E-2</c:v>
                </c:pt>
                <c:pt idx="309">
                  <c:v>1.5632604595487504E-2</c:v>
                </c:pt>
                <c:pt idx="310">
                  <c:v>1.5627057897829425E-2</c:v>
                </c:pt>
                <c:pt idx="311">
                  <c:v>1.5622747785642651E-2</c:v>
                </c:pt>
                <c:pt idx="312">
                  <c:v>1.5618117530664957E-2</c:v>
                </c:pt>
                <c:pt idx="313">
                  <c:v>1.5614012537222399E-2</c:v>
                </c:pt>
                <c:pt idx="314">
                  <c:v>1.5609765432424115E-2</c:v>
                </c:pt>
                <c:pt idx="315">
                  <c:v>1.5605754605545792E-2</c:v>
                </c:pt>
                <c:pt idx="316">
                  <c:v>1.5602456398504275E-2</c:v>
                </c:pt>
                <c:pt idx="317">
                  <c:v>1.5599253786100305E-2</c:v>
                </c:pt>
                <c:pt idx="318">
                  <c:v>1.5595932051458768E-2</c:v>
                </c:pt>
                <c:pt idx="319">
                  <c:v>1.559297072504684E-2</c:v>
                </c:pt>
                <c:pt idx="320">
                  <c:v>1.559080845226726E-2</c:v>
                </c:pt>
                <c:pt idx="321">
                  <c:v>1.5589205874116991E-2</c:v>
                </c:pt>
                <c:pt idx="322">
                  <c:v>1.5587053057675916E-2</c:v>
                </c:pt>
                <c:pt idx="323">
                  <c:v>1.5585765548625546E-2</c:v>
                </c:pt>
                <c:pt idx="324">
                  <c:v>1.5584512169408609E-2</c:v>
                </c:pt>
                <c:pt idx="325">
                  <c:v>1.5583528508727873E-2</c:v>
                </c:pt>
                <c:pt idx="326">
                  <c:v>1.55828804569313E-2</c:v>
                </c:pt>
                <c:pt idx="327">
                  <c:v>1.5582194510174016E-2</c:v>
                </c:pt>
                <c:pt idx="328">
                  <c:v>1.5582501764476514E-2</c:v>
                </c:pt>
                <c:pt idx="329">
                  <c:v>1.5582808495548361E-2</c:v>
                </c:pt>
                <c:pt idx="330">
                  <c:v>1.5583047766780486E-2</c:v>
                </c:pt>
                <c:pt idx="331">
                  <c:v>1.5584040301048886E-2</c:v>
                </c:pt>
                <c:pt idx="332">
                  <c:v>1.5584946704031211E-2</c:v>
                </c:pt>
                <c:pt idx="333">
                  <c:v>1.5587899383137588E-2</c:v>
                </c:pt>
                <c:pt idx="334">
                  <c:v>1.5588708024313495E-2</c:v>
                </c:pt>
                <c:pt idx="335">
                  <c:v>1.5591260199160111E-2</c:v>
                </c:pt>
                <c:pt idx="336">
                  <c:v>1.5594028083727743E-2</c:v>
                </c:pt>
                <c:pt idx="337">
                  <c:v>1.5596886026229528E-2</c:v>
                </c:pt>
                <c:pt idx="338">
                  <c:v>1.5600410412394178E-2</c:v>
                </c:pt>
                <c:pt idx="339">
                  <c:v>1.5603686175058683E-2</c:v>
                </c:pt>
                <c:pt idx="340">
                  <c:v>1.5608264447002074E-2</c:v>
                </c:pt>
                <c:pt idx="341">
                  <c:v>1.5611702404203065E-2</c:v>
                </c:pt>
                <c:pt idx="342">
                  <c:v>1.5616724734601496E-2</c:v>
                </c:pt>
                <c:pt idx="343">
                  <c:v>1.5620572130530455E-2</c:v>
                </c:pt>
                <c:pt idx="344">
                  <c:v>1.5627425756348234E-2</c:v>
                </c:pt>
                <c:pt idx="345">
                  <c:v>1.5632710551284686E-2</c:v>
                </c:pt>
                <c:pt idx="346">
                  <c:v>1.5639820489607142E-2</c:v>
                </c:pt>
                <c:pt idx="347">
                  <c:v>1.5645536601421439E-2</c:v>
                </c:pt>
                <c:pt idx="348">
                  <c:v>1.5652538749122234E-2</c:v>
                </c:pt>
                <c:pt idx="349">
                  <c:v>1.5660184788290996E-2</c:v>
                </c:pt>
                <c:pt idx="350">
                  <c:v>1.5667461066388794E-2</c:v>
                </c:pt>
                <c:pt idx="351">
                  <c:v>1.5676012974112148E-2</c:v>
                </c:pt>
                <c:pt idx="352">
                  <c:v>1.5683693231834987E-2</c:v>
                </c:pt>
                <c:pt idx="353">
                  <c:v>1.5690850257341165E-2</c:v>
                </c:pt>
                <c:pt idx="354">
                  <c:v>1.5697483759393727E-2</c:v>
                </c:pt>
                <c:pt idx="355">
                  <c:v>1.5704941224814448E-2</c:v>
                </c:pt>
                <c:pt idx="356">
                  <c:v>1.5711254878391333E-2</c:v>
                </c:pt>
                <c:pt idx="357">
                  <c:v>1.5717026862781768E-2</c:v>
                </c:pt>
                <c:pt idx="358">
                  <c:v>1.5723556851888611E-2</c:v>
                </c:pt>
                <c:pt idx="359">
                  <c:v>1.5729146518446053E-2</c:v>
                </c:pt>
                <c:pt idx="360">
                  <c:v>1.5734590742624482E-2</c:v>
                </c:pt>
                <c:pt idx="361">
                  <c:v>1.5739545674710854E-2</c:v>
                </c:pt>
                <c:pt idx="362">
                  <c:v>1.5743913891411662E-2</c:v>
                </c:pt>
                <c:pt idx="363">
                  <c:v>1.5748499179425883E-2</c:v>
                </c:pt>
                <c:pt idx="364">
                  <c:v>1.5752737062649357E-2</c:v>
                </c:pt>
                <c:pt idx="365">
                  <c:v>1.5755470839772023E-2</c:v>
                </c:pt>
                <c:pt idx="366">
                  <c:v>1.5759790887895003E-2</c:v>
                </c:pt>
                <c:pt idx="367">
                  <c:v>1.5761593605946846E-2</c:v>
                </c:pt>
                <c:pt idx="368">
                  <c:v>1.5765141263083118E-2</c:v>
                </c:pt>
                <c:pt idx="369">
                  <c:v>1.5767218713838675E-2</c:v>
                </c:pt>
                <c:pt idx="370">
                  <c:v>1.5769485894261415E-2</c:v>
                </c:pt>
                <c:pt idx="371">
                  <c:v>1.5771142281047406E-2</c:v>
                </c:pt>
                <c:pt idx="372">
                  <c:v>1.5772353839485331E-2</c:v>
                </c:pt>
                <c:pt idx="373">
                  <c:v>1.5773301207116629E-2</c:v>
                </c:pt>
                <c:pt idx="374">
                  <c:v>1.5773472065029388E-2</c:v>
                </c:pt>
                <c:pt idx="375">
                  <c:v>1.5773973929668207E-2</c:v>
                </c:pt>
                <c:pt idx="376">
                  <c:v>1.5773750441048423E-2</c:v>
                </c:pt>
                <c:pt idx="377">
                  <c:v>1.5772801777309553E-2</c:v>
                </c:pt>
                <c:pt idx="378">
                  <c:v>1.5771827945462741E-2</c:v>
                </c:pt>
                <c:pt idx="379">
                  <c:v>1.5770426748757706E-2</c:v>
                </c:pt>
                <c:pt idx="380">
                  <c:v>1.5769117268333372E-2</c:v>
                </c:pt>
                <c:pt idx="381">
                  <c:v>1.57667020990306E-2</c:v>
                </c:pt>
                <c:pt idx="382">
                  <c:v>1.5764508295827984E-2</c:v>
                </c:pt>
                <c:pt idx="383">
                  <c:v>1.5761618500054874E-2</c:v>
                </c:pt>
                <c:pt idx="384">
                  <c:v>1.5758221275627017E-2</c:v>
                </c:pt>
                <c:pt idx="385">
                  <c:v>1.5754525365661989E-2</c:v>
                </c:pt>
                <c:pt idx="386">
                  <c:v>1.5750017235860399E-2</c:v>
                </c:pt>
                <c:pt idx="387">
                  <c:v>1.5745924209917828E-2</c:v>
                </c:pt>
                <c:pt idx="388">
                  <c:v>1.5739650228892212E-2</c:v>
                </c:pt>
                <c:pt idx="389">
                  <c:v>1.5735007041662641E-2</c:v>
                </c:pt>
                <c:pt idx="390">
                  <c:v>1.5729125793637635E-2</c:v>
                </c:pt>
                <c:pt idx="391">
                  <c:v>1.5723786875451416E-2</c:v>
                </c:pt>
                <c:pt idx="392">
                  <c:v>1.5716974355029775E-2</c:v>
                </c:pt>
                <c:pt idx="393">
                  <c:v>1.5709961644468775E-2</c:v>
                </c:pt>
                <c:pt idx="394">
                  <c:v>1.5702508686564899E-2</c:v>
                </c:pt>
                <c:pt idx="395">
                  <c:v>1.569436061737858E-2</c:v>
                </c:pt>
                <c:pt idx="396">
                  <c:v>1.5686023109550092E-2</c:v>
                </c:pt>
                <c:pt idx="397">
                  <c:v>1.567676248343812E-2</c:v>
                </c:pt>
                <c:pt idx="398">
                  <c:v>1.5668022981543708E-2</c:v>
                </c:pt>
                <c:pt idx="399">
                  <c:v>1.5657714093088655E-2</c:v>
                </c:pt>
                <c:pt idx="400">
                  <c:v>1.5647560701991914E-2</c:v>
                </c:pt>
                <c:pt idx="401">
                  <c:v>1.5636610062582899E-2</c:v>
                </c:pt>
                <c:pt idx="402">
                  <c:v>1.5625073983052355E-2</c:v>
                </c:pt>
                <c:pt idx="403">
                  <c:v>1.5615130126913625E-2</c:v>
                </c:pt>
                <c:pt idx="404">
                  <c:v>1.5602246182439472E-2</c:v>
                </c:pt>
                <c:pt idx="405">
                  <c:v>1.5590334022287523E-2</c:v>
                </c:pt>
                <c:pt idx="406">
                  <c:v>1.5576994409818978E-2</c:v>
                </c:pt>
                <c:pt idx="407">
                  <c:v>1.5564028310788004E-2</c:v>
                </c:pt>
                <c:pt idx="408">
                  <c:v>1.554924735252196E-2</c:v>
                </c:pt>
                <c:pt idx="409">
                  <c:v>1.5534768955463385E-2</c:v>
                </c:pt>
                <c:pt idx="410">
                  <c:v>1.5519506668860948E-2</c:v>
                </c:pt>
                <c:pt idx="411">
                  <c:v>1.5504131595594231E-2</c:v>
                </c:pt>
                <c:pt idx="412">
                  <c:v>1.5487674466425213E-2</c:v>
                </c:pt>
                <c:pt idx="413">
                  <c:v>1.5471241985962614E-2</c:v>
                </c:pt>
                <c:pt idx="414">
                  <c:v>1.5453876704706241E-2</c:v>
                </c:pt>
                <c:pt idx="415">
                  <c:v>1.5438231907281868E-2</c:v>
                </c:pt>
                <c:pt idx="416">
                  <c:v>1.5420338359475561E-2</c:v>
                </c:pt>
                <c:pt idx="417">
                  <c:v>1.5401400458276404E-2</c:v>
                </c:pt>
                <c:pt idx="418">
                  <c:v>1.538249930970838E-2</c:v>
                </c:pt>
                <c:pt idx="419">
                  <c:v>1.5362445434103924E-2</c:v>
                </c:pt>
                <c:pt idx="420">
                  <c:v>1.534248862252411E-2</c:v>
                </c:pt>
                <c:pt idx="421">
                  <c:v>1.5321324025643845E-2</c:v>
                </c:pt>
                <c:pt idx="422">
                  <c:v>1.5300997321843686E-2</c:v>
                </c:pt>
                <c:pt idx="423">
                  <c:v>1.5278047758928427E-2</c:v>
                </c:pt>
                <c:pt idx="424">
                  <c:v>1.5256700162198232E-2</c:v>
                </c:pt>
                <c:pt idx="425">
                  <c:v>1.523259901686997E-2</c:v>
                </c:pt>
                <c:pt idx="426">
                  <c:v>1.52093366008356E-2</c:v>
                </c:pt>
                <c:pt idx="427">
                  <c:v>1.518720112354319E-2</c:v>
                </c:pt>
                <c:pt idx="428">
                  <c:v>1.516294115642141E-2</c:v>
                </c:pt>
                <c:pt idx="429">
                  <c:v>1.5138846670430722E-2</c:v>
                </c:pt>
                <c:pt idx="430">
                  <c:v>1.5111830556377897E-2</c:v>
                </c:pt>
                <c:pt idx="431">
                  <c:v>1.5085874046186247E-2</c:v>
                </c:pt>
                <c:pt idx="432">
                  <c:v>1.5058611874302463E-2</c:v>
                </c:pt>
                <c:pt idx="433">
                  <c:v>1.5032267842184414E-2</c:v>
                </c:pt>
                <c:pt idx="434">
                  <c:v>1.5002807230761847E-2</c:v>
                </c:pt>
                <c:pt idx="435">
                  <c:v>1.4975767763753645E-2</c:v>
                </c:pt>
                <c:pt idx="436">
                  <c:v>1.4944754836143466E-2</c:v>
                </c:pt>
                <c:pt idx="437">
                  <c:v>1.4915836388509924E-2</c:v>
                </c:pt>
                <c:pt idx="438">
                  <c:v>1.4888213147328149E-2</c:v>
                </c:pt>
                <c:pt idx="439">
                  <c:v>1.4855858279423763E-2</c:v>
                </c:pt>
                <c:pt idx="440">
                  <c:v>1.4825487843352046E-2</c:v>
                </c:pt>
                <c:pt idx="441">
                  <c:v>1.4792688676027311E-2</c:v>
                </c:pt>
                <c:pt idx="442">
                  <c:v>1.4761360603493777E-2</c:v>
                </c:pt>
                <c:pt idx="443">
                  <c:v>1.4726248876329767E-2</c:v>
                </c:pt>
                <c:pt idx="444">
                  <c:v>1.469289265784355E-2</c:v>
                </c:pt>
                <c:pt idx="445">
                  <c:v>1.4657309213185537E-2</c:v>
                </c:pt>
                <c:pt idx="446">
                  <c:v>1.4622459944376576E-2</c:v>
                </c:pt>
                <c:pt idx="447">
                  <c:v>1.458612756014108E-2</c:v>
                </c:pt>
                <c:pt idx="448">
                  <c:v>1.4550332931348997E-2</c:v>
                </c:pt>
                <c:pt idx="449">
                  <c:v>1.4512124178581221E-2</c:v>
                </c:pt>
                <c:pt idx="450">
                  <c:v>1.4478084115739004E-2</c:v>
                </c:pt>
                <c:pt idx="451">
                  <c:v>1.4440474167912928E-2</c:v>
                </c:pt>
                <c:pt idx="452">
                  <c:v>1.4400310712887224E-2</c:v>
                </c:pt>
                <c:pt idx="453">
                  <c:v>1.4361077840157539E-2</c:v>
                </c:pt>
                <c:pt idx="454">
                  <c:v>1.4319907934350437E-2</c:v>
                </c:pt>
                <c:pt idx="455">
                  <c:v>1.4279370551529499E-2</c:v>
                </c:pt>
                <c:pt idx="456">
                  <c:v>1.4237240391813729E-2</c:v>
                </c:pt>
                <c:pt idx="457">
                  <c:v>1.4196350834467701E-2</c:v>
                </c:pt>
                <c:pt idx="458">
                  <c:v>1.4151097777817076E-2</c:v>
                </c:pt>
                <c:pt idx="459">
                  <c:v>1.411017275720905E-2</c:v>
                </c:pt>
                <c:pt idx="460">
                  <c:v>1.4063075981626738E-2</c:v>
                </c:pt>
                <c:pt idx="461">
                  <c:v>1.4019463412830302E-2</c:v>
                </c:pt>
                <c:pt idx="462">
                  <c:v>1.3977294173322507E-2</c:v>
                </c:pt>
                <c:pt idx="463">
                  <c:v>1.3930474144127862E-2</c:v>
                </c:pt>
                <c:pt idx="464">
                  <c:v>1.3884995768579041E-2</c:v>
                </c:pt>
                <c:pt idx="465">
                  <c:v>1.3834764481699499E-2</c:v>
                </c:pt>
                <c:pt idx="466">
                  <c:v>1.3788429095750515E-2</c:v>
                </c:pt>
                <c:pt idx="467">
                  <c:v>1.3736540912867096E-2</c:v>
                </c:pt>
                <c:pt idx="468">
                  <c:v>1.3686820760561352E-2</c:v>
                </c:pt>
                <c:pt idx="469">
                  <c:v>1.3634881917918068E-2</c:v>
                </c:pt>
                <c:pt idx="470">
                  <c:v>1.3586711599333071E-2</c:v>
                </c:pt>
                <c:pt idx="471">
                  <c:v>1.3532984000641899E-2</c:v>
                </c:pt>
                <c:pt idx="472">
                  <c:v>1.348451357508651E-2</c:v>
                </c:pt>
                <c:pt idx="473">
                  <c:v>1.3436362831931264E-2</c:v>
                </c:pt>
                <c:pt idx="474">
                  <c:v>1.3387619460233821E-2</c:v>
                </c:pt>
                <c:pt idx="475">
                  <c:v>1.3340281053257522E-2</c:v>
                </c:pt>
                <c:pt idx="476">
                  <c:v>1.329077948904636E-2</c:v>
                </c:pt>
                <c:pt idx="477">
                  <c:v>1.3244776342948657E-2</c:v>
                </c:pt>
                <c:pt idx="478">
                  <c:v>1.3194631278135124E-2</c:v>
                </c:pt>
                <c:pt idx="479">
                  <c:v>1.3148474489658498E-2</c:v>
                </c:pt>
                <c:pt idx="480">
                  <c:v>1.3100257191213348E-2</c:v>
                </c:pt>
                <c:pt idx="481">
                  <c:v>1.3054484759643997E-2</c:v>
                </c:pt>
                <c:pt idx="482">
                  <c:v>1.3008193157573886E-2</c:v>
                </c:pt>
                <c:pt idx="483">
                  <c:v>1.2963811589996155E-2</c:v>
                </c:pt>
                <c:pt idx="484">
                  <c:v>1.291749654234832E-2</c:v>
                </c:pt>
                <c:pt idx="485">
                  <c:v>1.2877327089781376E-2</c:v>
                </c:pt>
                <c:pt idx="486">
                  <c:v>1.2834293766737535E-2</c:v>
                </c:pt>
                <c:pt idx="487">
                  <c:v>1.2789423787946482E-2</c:v>
                </c:pt>
                <c:pt idx="488">
                  <c:v>1.2746894845873248E-2</c:v>
                </c:pt>
                <c:pt idx="489">
                  <c:v>1.2703503585391162E-2</c:v>
                </c:pt>
                <c:pt idx="490">
                  <c:v>1.266196771330504E-2</c:v>
                </c:pt>
                <c:pt idx="491">
                  <c:v>1.2620046220732577E-2</c:v>
                </c:pt>
                <c:pt idx="492">
                  <c:v>1.2580393008459215E-2</c:v>
                </c:pt>
                <c:pt idx="493">
                  <c:v>1.2537800539325846E-2</c:v>
                </c:pt>
                <c:pt idx="494">
                  <c:v>1.2500409890060737E-2</c:v>
                </c:pt>
                <c:pt idx="495">
                  <c:v>1.2458516170356253E-2</c:v>
                </c:pt>
                <c:pt idx="496">
                  <c:v>1.2420885923076823E-2</c:v>
                </c:pt>
                <c:pt idx="497">
                  <c:v>1.2385450370641721E-2</c:v>
                </c:pt>
                <c:pt idx="498">
                  <c:v>1.2347233850756147E-2</c:v>
                </c:pt>
                <c:pt idx="499">
                  <c:v>1.2311188591733748E-2</c:v>
                </c:pt>
                <c:pt idx="500">
                  <c:v>1.2272552440444147E-2</c:v>
                </c:pt>
                <c:pt idx="501">
                  <c:v>1.2237972793265425E-2</c:v>
                </c:pt>
                <c:pt idx="502">
                  <c:v>1.2200539975060307E-2</c:v>
                </c:pt>
                <c:pt idx="503">
                  <c:v>1.2165958814320135E-2</c:v>
                </c:pt>
                <c:pt idx="504">
                  <c:v>1.2130860602201728E-2</c:v>
                </c:pt>
                <c:pt idx="505">
                  <c:v>1.2097444729946392E-2</c:v>
                </c:pt>
                <c:pt idx="506">
                  <c:v>1.2065153266459707E-2</c:v>
                </c:pt>
                <c:pt idx="507">
                  <c:v>1.2031953156912856E-2</c:v>
                </c:pt>
                <c:pt idx="508">
                  <c:v>1.2002024114277064E-2</c:v>
                </c:pt>
                <c:pt idx="509">
                  <c:v>1.1969948651156337E-2</c:v>
                </c:pt>
                <c:pt idx="510">
                  <c:v>1.1938638917972135E-2</c:v>
                </c:pt>
                <c:pt idx="511">
                  <c:v>1.1909365212527849E-2</c:v>
                </c:pt>
                <c:pt idx="512">
                  <c:v>1.1881073273639679E-2</c:v>
                </c:pt>
                <c:pt idx="513">
                  <c:v>1.1850623977403094E-2</c:v>
                </c:pt>
                <c:pt idx="514">
                  <c:v>1.1822914023732515E-2</c:v>
                </c:pt>
                <c:pt idx="515">
                  <c:v>1.1794471820762119E-2</c:v>
                </c:pt>
                <c:pt idx="516">
                  <c:v>1.1767806171669823E-2</c:v>
                </c:pt>
                <c:pt idx="517">
                  <c:v>1.1741173565513302E-2</c:v>
                </c:pt>
                <c:pt idx="518">
                  <c:v>1.1715812567013803E-2</c:v>
                </c:pt>
                <c:pt idx="519">
                  <c:v>1.1690320722745798E-2</c:v>
                </c:pt>
                <c:pt idx="520">
                  <c:v>1.166763833452151E-2</c:v>
                </c:pt>
                <c:pt idx="521">
                  <c:v>1.1644426557153538E-2</c:v>
                </c:pt>
                <c:pt idx="522">
                  <c:v>1.1621529716721132E-2</c:v>
                </c:pt>
                <c:pt idx="523">
                  <c:v>1.1599488845696303E-2</c:v>
                </c:pt>
                <c:pt idx="524">
                  <c:v>1.1577453547862946E-2</c:v>
                </c:pt>
                <c:pt idx="525">
                  <c:v>1.1556806785304175E-2</c:v>
                </c:pt>
                <c:pt idx="526">
                  <c:v>1.1536348199934113E-2</c:v>
                </c:pt>
                <c:pt idx="527">
                  <c:v>1.1517602326123394E-2</c:v>
                </c:pt>
                <c:pt idx="528">
                  <c:v>1.1497883657469829E-2</c:v>
                </c:pt>
                <c:pt idx="529">
                  <c:v>1.148084354576806E-2</c:v>
                </c:pt>
                <c:pt idx="530">
                  <c:v>1.1462565232533264E-2</c:v>
                </c:pt>
                <c:pt idx="531">
                  <c:v>1.1446369131949076E-2</c:v>
                </c:pt>
                <c:pt idx="532">
                  <c:v>1.1432038974325712E-2</c:v>
                </c:pt>
                <c:pt idx="533">
                  <c:v>1.1416683509634913E-2</c:v>
                </c:pt>
                <c:pt idx="534">
                  <c:v>1.1402910477305211E-2</c:v>
                </c:pt>
                <c:pt idx="535">
                  <c:v>1.1388618830989256E-2</c:v>
                </c:pt>
                <c:pt idx="536">
                  <c:v>1.1376364655481893E-2</c:v>
                </c:pt>
                <c:pt idx="537">
                  <c:v>1.1363703377395055E-2</c:v>
                </c:pt>
                <c:pt idx="538">
                  <c:v>1.1352584368190569E-2</c:v>
                </c:pt>
                <c:pt idx="539">
                  <c:v>1.1341936309526025E-2</c:v>
                </c:pt>
                <c:pt idx="540">
                  <c:v>1.1332395642388837E-2</c:v>
                </c:pt>
                <c:pt idx="541">
                  <c:v>1.1323046084961957E-2</c:v>
                </c:pt>
                <c:pt idx="542">
                  <c:v>1.1315045901698184E-2</c:v>
                </c:pt>
                <c:pt idx="543">
                  <c:v>1.1307960670431225E-2</c:v>
                </c:pt>
                <c:pt idx="544">
                  <c:v>1.1302082232384082E-2</c:v>
                </c:pt>
                <c:pt idx="545">
                  <c:v>1.1296694558236339E-2</c:v>
                </c:pt>
                <c:pt idx="546">
                  <c:v>1.1291713632017092E-2</c:v>
                </c:pt>
                <c:pt idx="547">
                  <c:v>1.128774599850579E-2</c:v>
                </c:pt>
                <c:pt idx="548">
                  <c:v>1.1284509069906717E-2</c:v>
                </c:pt>
                <c:pt idx="549">
                  <c:v>1.1282058212274834E-2</c:v>
                </c:pt>
                <c:pt idx="550">
                  <c:v>1.128070929357922E-2</c:v>
                </c:pt>
                <c:pt idx="551">
                  <c:v>1.1280103810555501E-2</c:v>
                </c:pt>
                <c:pt idx="552">
                  <c:v>1.128016719032306E-2</c:v>
                </c:pt>
                <c:pt idx="553">
                  <c:v>1.1281056058371597E-2</c:v>
                </c:pt>
                <c:pt idx="554">
                  <c:v>1.1283290209663337E-2</c:v>
                </c:pt>
                <c:pt idx="555">
                  <c:v>1.1286048578200607E-2</c:v>
                </c:pt>
                <c:pt idx="556">
                  <c:v>1.1289429186671836E-2</c:v>
                </c:pt>
                <c:pt idx="557">
                  <c:v>1.1294337123643642E-2</c:v>
                </c:pt>
                <c:pt idx="558">
                  <c:v>1.1299739466551448E-2</c:v>
                </c:pt>
                <c:pt idx="559">
                  <c:v>1.1306239947250388E-2</c:v>
                </c:pt>
                <c:pt idx="560">
                  <c:v>1.1313438057108986E-2</c:v>
                </c:pt>
                <c:pt idx="561">
                  <c:v>1.1321481170230532E-2</c:v>
                </c:pt>
                <c:pt idx="562">
                  <c:v>1.1330516352649358E-2</c:v>
                </c:pt>
                <c:pt idx="563">
                  <c:v>1.1341077091683064E-2</c:v>
                </c:pt>
                <c:pt idx="564">
                  <c:v>1.1351203857849802E-2</c:v>
                </c:pt>
                <c:pt idx="565">
                  <c:v>1.1363721606764583E-2</c:v>
                </c:pt>
                <c:pt idx="566">
                  <c:v>1.1376031798739916E-2</c:v>
                </c:pt>
                <c:pt idx="567">
                  <c:v>1.1390401782182712E-2</c:v>
                </c:pt>
                <c:pt idx="568">
                  <c:v>1.1403666157939007E-2</c:v>
                </c:pt>
                <c:pt idx="569">
                  <c:v>1.1419042497690827E-2</c:v>
                </c:pt>
                <c:pt idx="570">
                  <c:v>1.1436503943990144E-2</c:v>
                </c:pt>
                <c:pt idx="571">
                  <c:v>1.1453310764563662E-2</c:v>
                </c:pt>
                <c:pt idx="572">
                  <c:v>1.1472830607586483E-2</c:v>
                </c:pt>
                <c:pt idx="573">
                  <c:v>1.1491648182152817E-2</c:v>
                </c:pt>
                <c:pt idx="574">
                  <c:v>1.151312293257079E-2</c:v>
                </c:pt>
                <c:pt idx="575">
                  <c:v>1.1534419498581477E-2</c:v>
                </c:pt>
                <c:pt idx="576">
                  <c:v>1.1556867501967443E-2</c:v>
                </c:pt>
                <c:pt idx="577">
                  <c:v>1.1579562346206274E-2</c:v>
                </c:pt>
                <c:pt idx="578">
                  <c:v>1.1605198876150252E-2</c:v>
                </c:pt>
                <c:pt idx="579">
                  <c:v>1.1628604982539573E-2</c:v>
                </c:pt>
                <c:pt idx="580">
                  <c:v>1.1654184778941076E-2</c:v>
                </c:pt>
                <c:pt idx="581">
                  <c:v>1.1682918603602856E-2</c:v>
                </c:pt>
                <c:pt idx="582">
                  <c:v>1.171117432675366E-2</c:v>
                </c:pt>
                <c:pt idx="583">
                  <c:v>1.1741408021251174E-2</c:v>
                </c:pt>
                <c:pt idx="584">
                  <c:v>1.1771651824371324E-2</c:v>
                </c:pt>
                <c:pt idx="585">
                  <c:v>1.1802748951630726E-2</c:v>
                </c:pt>
                <c:pt idx="586">
                  <c:v>1.1833387984997591E-2</c:v>
                </c:pt>
                <c:pt idx="587">
                  <c:v>1.1863407903369805E-2</c:v>
                </c:pt>
                <c:pt idx="588">
                  <c:v>1.1894448484527587E-2</c:v>
                </c:pt>
                <c:pt idx="589">
                  <c:v>1.1927609166171964E-2</c:v>
                </c:pt>
                <c:pt idx="590">
                  <c:v>1.1955718897347079E-2</c:v>
                </c:pt>
                <c:pt idx="591">
                  <c:v>1.1985255819744824E-2</c:v>
                </c:pt>
                <c:pt idx="592">
                  <c:v>1.2016980244781972E-2</c:v>
                </c:pt>
                <c:pt idx="593">
                  <c:v>1.2046896639645963E-2</c:v>
                </c:pt>
                <c:pt idx="594">
                  <c:v>1.2077617033086364E-2</c:v>
                </c:pt>
                <c:pt idx="595">
                  <c:v>1.2107219048103853E-2</c:v>
                </c:pt>
                <c:pt idx="596">
                  <c:v>1.213693337895274E-2</c:v>
                </c:pt>
                <c:pt idx="597">
                  <c:v>1.2165946285078144E-2</c:v>
                </c:pt>
                <c:pt idx="598">
                  <c:v>1.2196940034126259E-2</c:v>
                </c:pt>
                <c:pt idx="599">
                  <c:v>1.2223610538116603E-2</c:v>
                </c:pt>
                <c:pt idx="600">
                  <c:v>1.2254918047417761E-2</c:v>
                </c:pt>
                <c:pt idx="601">
                  <c:v>1.228218599959237E-2</c:v>
                </c:pt>
                <c:pt idx="602">
                  <c:v>1.2309876189237503E-2</c:v>
                </c:pt>
                <c:pt idx="603">
                  <c:v>1.2338393475351244E-2</c:v>
                </c:pt>
                <c:pt idx="604">
                  <c:v>1.2366244770204765E-2</c:v>
                </c:pt>
                <c:pt idx="605">
                  <c:v>1.2395956950112507E-2</c:v>
                </c:pt>
                <c:pt idx="606">
                  <c:v>1.2422789889832239E-2</c:v>
                </c:pt>
                <c:pt idx="607">
                  <c:v>1.2452107619239023E-2</c:v>
                </c:pt>
                <c:pt idx="608">
                  <c:v>1.2478802505650935E-2</c:v>
                </c:pt>
                <c:pt idx="609">
                  <c:v>1.2507490595518856E-2</c:v>
                </c:pt>
                <c:pt idx="610">
                  <c:v>1.2534454856051942E-2</c:v>
                </c:pt>
                <c:pt idx="611">
                  <c:v>1.256143912167833E-2</c:v>
                </c:pt>
                <c:pt idx="612">
                  <c:v>1.2588011364704044E-2</c:v>
                </c:pt>
                <c:pt idx="613">
                  <c:v>1.2615233654363425E-2</c:v>
                </c:pt>
                <c:pt idx="614">
                  <c:v>1.2640360726487903E-2</c:v>
                </c:pt>
                <c:pt idx="615">
                  <c:v>1.2669037001661734E-2</c:v>
                </c:pt>
                <c:pt idx="616">
                  <c:v>1.2694594110397741E-2</c:v>
                </c:pt>
                <c:pt idx="617">
                  <c:v>1.2720960964450891E-2</c:v>
                </c:pt>
                <c:pt idx="618">
                  <c:v>1.274547752440784E-2</c:v>
                </c:pt>
                <c:pt idx="619">
                  <c:v>1.2772217015851498E-2</c:v>
                </c:pt>
                <c:pt idx="620">
                  <c:v>1.2796489919205593E-2</c:v>
                </c:pt>
                <c:pt idx="621">
                  <c:v>1.2822589986487941E-2</c:v>
                </c:pt>
                <c:pt idx="622">
                  <c:v>1.2846426718383104E-2</c:v>
                </c:pt>
                <c:pt idx="623">
                  <c:v>1.2869591946632014E-2</c:v>
                </c:pt>
                <c:pt idx="624">
                  <c:v>1.2894223121714236E-2</c:v>
                </c:pt>
                <c:pt idx="625">
                  <c:v>1.2917555037205009E-2</c:v>
                </c:pt>
                <c:pt idx="626">
                  <c:v>1.2938858234684113E-2</c:v>
                </c:pt>
                <c:pt idx="627">
                  <c:v>1.2962369116350356E-2</c:v>
                </c:pt>
                <c:pt idx="628">
                  <c:v>1.2985360697944214E-2</c:v>
                </c:pt>
                <c:pt idx="629">
                  <c:v>1.3009731257312154E-2</c:v>
                </c:pt>
                <c:pt idx="630">
                  <c:v>1.3032380647626724E-2</c:v>
                </c:pt>
                <c:pt idx="631">
                  <c:v>1.305491611400518E-2</c:v>
                </c:pt>
                <c:pt idx="632">
                  <c:v>1.3076960508163713E-2</c:v>
                </c:pt>
                <c:pt idx="633">
                  <c:v>1.3100292554162438E-2</c:v>
                </c:pt>
                <c:pt idx="634">
                  <c:v>1.3120092800164684E-2</c:v>
                </c:pt>
                <c:pt idx="635">
                  <c:v>1.3143478460653493E-2</c:v>
                </c:pt>
                <c:pt idx="636">
                  <c:v>1.3163483638026486E-2</c:v>
                </c:pt>
                <c:pt idx="637">
                  <c:v>1.318410951696844E-2</c:v>
                </c:pt>
                <c:pt idx="638">
                  <c:v>1.3204875215480059E-2</c:v>
                </c:pt>
                <c:pt idx="639">
                  <c:v>1.3225200739364449E-2</c:v>
                </c:pt>
                <c:pt idx="640">
                  <c:v>1.3246649764282374E-2</c:v>
                </c:pt>
                <c:pt idx="641">
                  <c:v>1.326589137144389E-2</c:v>
                </c:pt>
                <c:pt idx="642">
                  <c:v>1.3286771323512971E-2</c:v>
                </c:pt>
                <c:pt idx="643">
                  <c:v>1.3305557399999259E-2</c:v>
                </c:pt>
                <c:pt idx="644">
                  <c:v>1.3325791816217784E-2</c:v>
                </c:pt>
                <c:pt idx="645">
                  <c:v>1.3344582314814016E-2</c:v>
                </c:pt>
                <c:pt idx="646">
                  <c:v>1.3363150119855725E-2</c:v>
                </c:pt>
                <c:pt idx="647">
                  <c:v>1.3380847961439457E-2</c:v>
                </c:pt>
                <c:pt idx="648">
                  <c:v>1.3399918569278439E-2</c:v>
                </c:pt>
                <c:pt idx="649">
                  <c:v>1.3416419928359629E-2</c:v>
                </c:pt>
                <c:pt idx="650">
                  <c:v>1.3433302312083312E-2</c:v>
                </c:pt>
                <c:pt idx="651">
                  <c:v>1.3451500635371108E-2</c:v>
                </c:pt>
                <c:pt idx="652">
                  <c:v>1.3468328189460399E-2</c:v>
                </c:pt>
                <c:pt idx="653">
                  <c:v>1.348539479251379E-2</c:v>
                </c:pt>
                <c:pt idx="654">
                  <c:v>1.3501631428427821E-2</c:v>
                </c:pt>
                <c:pt idx="655">
                  <c:v>1.351757738701069E-2</c:v>
                </c:pt>
                <c:pt idx="656">
                  <c:v>1.3533219678927483E-2</c:v>
                </c:pt>
                <c:pt idx="657">
                  <c:v>1.3549546526306766E-2</c:v>
                </c:pt>
                <c:pt idx="658">
                  <c:v>1.3563600002103656E-2</c:v>
                </c:pt>
                <c:pt idx="659">
                  <c:v>1.3579277363207907E-2</c:v>
                </c:pt>
                <c:pt idx="660">
                  <c:v>1.3593204959719607E-2</c:v>
                </c:pt>
                <c:pt idx="661">
                  <c:v>1.3608330437391621E-2</c:v>
                </c:pt>
                <c:pt idx="662">
                  <c:v>1.3620704711118715E-2</c:v>
                </c:pt>
                <c:pt idx="663">
                  <c:v>1.3634245245459836E-2</c:v>
                </c:pt>
                <c:pt idx="664">
                  <c:v>1.3648276512913841E-2</c:v>
                </c:pt>
                <c:pt idx="665">
                  <c:v>1.366072026297465E-2</c:v>
                </c:pt>
                <c:pt idx="666">
                  <c:v>1.3674062687601529E-2</c:v>
                </c:pt>
                <c:pt idx="667">
                  <c:v>1.3685812682737622E-2</c:v>
                </c:pt>
                <c:pt idx="668">
                  <c:v>1.369851914828857E-2</c:v>
                </c:pt>
                <c:pt idx="669">
                  <c:v>1.3708808400248351E-2</c:v>
                </c:pt>
                <c:pt idx="670">
                  <c:v>1.3720120110080584E-2</c:v>
                </c:pt>
                <c:pt idx="671">
                  <c:v>1.3729729632868974E-2</c:v>
                </c:pt>
                <c:pt idx="672">
                  <c:v>1.3741355074516421E-2</c:v>
                </c:pt>
                <c:pt idx="673">
                  <c:v>1.3750631681682331E-2</c:v>
                </c:pt>
                <c:pt idx="674">
                  <c:v>1.3761416141484422E-2</c:v>
                </c:pt>
                <c:pt idx="675">
                  <c:v>1.3770190323604898E-2</c:v>
                </c:pt>
                <c:pt idx="676">
                  <c:v>1.3779457592485011E-2</c:v>
                </c:pt>
                <c:pt idx="677">
                  <c:v>1.3788662513041229E-2</c:v>
                </c:pt>
                <c:pt idx="678">
                  <c:v>1.3796830739805869E-2</c:v>
                </c:pt>
                <c:pt idx="679">
                  <c:v>1.3805702450968863E-2</c:v>
                </c:pt>
                <c:pt idx="680">
                  <c:v>1.3813555548279562E-2</c:v>
                </c:pt>
                <c:pt idx="681">
                  <c:v>1.3820910789601777E-2</c:v>
                </c:pt>
                <c:pt idx="682">
                  <c:v>1.3827673390767181E-2</c:v>
                </c:pt>
                <c:pt idx="683">
                  <c:v>1.3835039802075179E-2</c:v>
                </c:pt>
                <c:pt idx="684">
                  <c:v>1.3841206147193559E-2</c:v>
                </c:pt>
                <c:pt idx="685">
                  <c:v>1.384692127210895E-2</c:v>
                </c:pt>
                <c:pt idx="686">
                  <c:v>1.385316564943166E-2</c:v>
                </c:pt>
                <c:pt idx="687">
                  <c:v>1.3858494547972356E-2</c:v>
                </c:pt>
                <c:pt idx="688">
                  <c:v>1.3863607478335796E-2</c:v>
                </c:pt>
                <c:pt idx="689">
                  <c:v>1.3868182531060287E-2</c:v>
                </c:pt>
                <c:pt idx="690">
                  <c:v>1.3872183867810452E-2</c:v>
                </c:pt>
                <c:pt idx="691">
                  <c:v>1.3876207114650077E-2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Eur3M!$AF$3:$AF$694</c:f>
              <c:numCache>
                <c:formatCode>0.0000%</c:formatCode>
                <c:ptCount val="692"/>
                <c:pt idx="0">
                  <c:v>1.7237647022574382E-3</c:v>
                </c:pt>
                <c:pt idx="1">
                  <c:v>1.7367183784408949E-3</c:v>
                </c:pt>
                <c:pt idx="2">
                  <c:v>1.7494066877567673E-3</c:v>
                </c:pt>
                <c:pt idx="3">
                  <c:v>1.7606238096412087E-3</c:v>
                </c:pt>
                <c:pt idx="4">
                  <c:v>1.7701912098656981E-3</c:v>
                </c:pt>
                <c:pt idx="5">
                  <c:v>1.7794608836342101E-3</c:v>
                </c:pt>
                <c:pt idx="6">
                  <c:v>1.7875200903164088E-3</c:v>
                </c:pt>
                <c:pt idx="7">
                  <c:v>1.7953851622062869E-3</c:v>
                </c:pt>
                <c:pt idx="8">
                  <c:v>1.8016570723109117E-3</c:v>
                </c:pt>
                <c:pt idx="9">
                  <c:v>1.8076244202132939E-3</c:v>
                </c:pt>
                <c:pt idx="10">
                  <c:v>1.8123720197494588E-3</c:v>
                </c:pt>
                <c:pt idx="11">
                  <c:v>1.8164322045485003E-3</c:v>
                </c:pt>
                <c:pt idx="12">
                  <c:v>1.8195801367142505E-3</c:v>
                </c:pt>
                <c:pt idx="13">
                  <c:v>1.8220482444571186E-3</c:v>
                </c:pt>
                <c:pt idx="14">
                  <c:v>1.8237096072135273E-3</c:v>
                </c:pt>
                <c:pt idx="15">
                  <c:v>1.8246991306997413E-3</c:v>
                </c:pt>
                <c:pt idx="16">
                  <c:v>1.8249819596157521E-3</c:v>
                </c:pt>
                <c:pt idx="17">
                  <c:v>1.824683173294521E-3</c:v>
                </c:pt>
                <c:pt idx="18">
                  <c:v>1.8237246979633059E-3</c:v>
                </c:pt>
                <c:pt idx="19">
                  <c:v>1.8221902163485675E-3</c:v>
                </c:pt>
                <c:pt idx="20">
                  <c:v>1.8200048317870132E-3</c:v>
                </c:pt>
                <c:pt idx="21">
                  <c:v>1.8173275761142541E-3</c:v>
                </c:pt>
                <c:pt idx="22">
                  <c:v>1.8140084700413624E-3</c:v>
                </c:pt>
                <c:pt idx="23">
                  <c:v>1.8104042654322676E-3</c:v>
                </c:pt>
                <c:pt idx="24">
                  <c:v>1.8059112397996696E-3</c:v>
                </c:pt>
                <c:pt idx="25">
                  <c:v>1.801365441852861E-3</c:v>
                </c:pt>
                <c:pt idx="26">
                  <c:v>1.7958788101838717E-3</c:v>
                </c:pt>
                <c:pt idx="27">
                  <c:v>1.7902798041385501E-3</c:v>
                </c:pt>
                <c:pt idx="28">
                  <c:v>1.7848673432432473E-3</c:v>
                </c:pt>
                <c:pt idx="29">
                  <c:v>1.7782856606326685E-3</c:v>
                </c:pt>
                <c:pt idx="30">
                  <c:v>1.7717474485832389E-3</c:v>
                </c:pt>
                <c:pt idx="31">
                  <c:v>1.7641622660217299E-3</c:v>
                </c:pt>
                <c:pt idx="32">
                  <c:v>1.7569248293190906E-3</c:v>
                </c:pt>
                <c:pt idx="33">
                  <c:v>1.7486048295840937E-3</c:v>
                </c:pt>
                <c:pt idx="34">
                  <c:v>1.740462218140236E-3</c:v>
                </c:pt>
                <c:pt idx="35">
                  <c:v>1.7317404882507923E-3</c:v>
                </c:pt>
                <c:pt idx="36">
                  <c:v>1.7229991632802199E-3</c:v>
                </c:pt>
                <c:pt idx="37">
                  <c:v>1.7136888706711028E-3</c:v>
                </c:pt>
                <c:pt idx="38">
                  <c:v>1.7044050586089794E-3</c:v>
                </c:pt>
                <c:pt idx="39">
                  <c:v>1.6958067457120845E-3</c:v>
                </c:pt>
                <c:pt idx="40">
                  <c:v>1.6870158172892953E-3</c:v>
                </c:pt>
                <c:pt idx="41">
                  <c:v>1.676744600239214E-3</c:v>
                </c:pt>
                <c:pt idx="42">
                  <c:v>1.6669088874453294E-3</c:v>
                </c:pt>
                <c:pt idx="43">
                  <c:v>1.6558714123373068E-3</c:v>
                </c:pt>
                <c:pt idx="44">
                  <c:v>1.6453061471810764E-3</c:v>
                </c:pt>
                <c:pt idx="45">
                  <c:v>1.6342117188360582E-3</c:v>
                </c:pt>
                <c:pt idx="46">
                  <c:v>1.623646918911099E-3</c:v>
                </c:pt>
                <c:pt idx="47">
                  <c:v>1.6118536390778949E-3</c:v>
                </c:pt>
                <c:pt idx="48">
                  <c:v>1.6009856407935542E-3</c:v>
                </c:pt>
                <c:pt idx="49">
                  <c:v>1.588879797760782E-3</c:v>
                </c:pt>
                <c:pt idx="50">
                  <c:v>1.5773729682389667E-3</c:v>
                </c:pt>
                <c:pt idx="51">
                  <c:v>1.5664983598626865E-3</c:v>
                </c:pt>
                <c:pt idx="52">
                  <c:v>1.5547640819160199E-3</c:v>
                </c:pt>
                <c:pt idx="53">
                  <c:v>1.5433079933451594E-3</c:v>
                </c:pt>
                <c:pt idx="54">
                  <c:v>1.5306010260539853E-3</c:v>
                </c:pt>
                <c:pt idx="55">
                  <c:v>1.518961123130654E-3</c:v>
                </c:pt>
                <c:pt idx="56">
                  <c:v>1.5060686298654044E-3</c:v>
                </c:pt>
                <c:pt idx="57">
                  <c:v>1.4938804650412823E-3</c:v>
                </c:pt>
                <c:pt idx="58">
                  <c:v>1.4812283931788339E-3</c:v>
                </c:pt>
                <c:pt idx="59">
                  <c:v>1.4689100728226313E-3</c:v>
                </c:pt>
                <c:pt idx="60">
                  <c:v>1.4561377294512125E-3</c:v>
                </c:pt>
                <c:pt idx="61">
                  <c:v>1.4437160719721254E-3</c:v>
                </c:pt>
                <c:pt idx="62">
                  <c:v>1.4308501855099065E-3</c:v>
                </c:pt>
                <c:pt idx="63">
                  <c:v>1.4195612570997063E-3</c:v>
                </c:pt>
                <c:pt idx="64">
                  <c:v>1.4070340036596771E-3</c:v>
                </c:pt>
                <c:pt idx="65">
                  <c:v>1.3940764950351582E-3</c:v>
                </c:pt>
                <c:pt idx="66">
                  <c:v>1.3815039762043167E-3</c:v>
                </c:pt>
                <c:pt idx="67">
                  <c:v>1.3685107476342614E-3</c:v>
                </c:pt>
                <c:pt idx="68">
                  <c:v>1.3559139020983811E-3</c:v>
                </c:pt>
                <c:pt idx="69">
                  <c:v>1.3429057804781805E-3</c:v>
                </c:pt>
                <c:pt idx="70">
                  <c:v>1.3307105065688788E-3</c:v>
                </c:pt>
                <c:pt idx="71">
                  <c:v>1.3173003460845998E-3</c:v>
                </c:pt>
                <c:pt idx="72">
                  <c:v>1.3051176384098783E-3</c:v>
                </c:pt>
                <c:pt idx="73">
                  <c:v>1.2917303509501093E-3</c:v>
                </c:pt>
                <c:pt idx="74">
                  <c:v>1.2791715292703643E-3</c:v>
                </c:pt>
                <c:pt idx="75">
                  <c:v>1.2678455042084162E-3</c:v>
                </c:pt>
                <c:pt idx="76">
                  <c:v>1.2549252389015323E-3</c:v>
                </c:pt>
                <c:pt idx="77">
                  <c:v>1.2428387448600337E-3</c:v>
                </c:pt>
                <c:pt idx="78">
                  <c:v>1.2295766131793049E-3</c:v>
                </c:pt>
                <c:pt idx="79">
                  <c:v>1.2175532712955075E-3</c:v>
                </c:pt>
                <c:pt idx="80">
                  <c:v>1.2043674594990083E-3</c:v>
                </c:pt>
                <c:pt idx="81">
                  <c:v>1.1920218818627559E-3</c:v>
                </c:pt>
                <c:pt idx="82">
                  <c:v>1.1793228495488926E-3</c:v>
                </c:pt>
                <c:pt idx="83">
                  <c:v>1.1674614254223691E-3</c:v>
                </c:pt>
                <c:pt idx="84">
                  <c:v>1.155644882072834E-3</c:v>
                </c:pt>
                <c:pt idx="85">
                  <c:v>1.1434839694411895E-3</c:v>
                </c:pt>
                <c:pt idx="86">
                  <c:v>1.1321552547407382E-3</c:v>
                </c:pt>
                <c:pt idx="87">
                  <c:v>1.1212626373108649E-3</c:v>
                </c:pt>
                <c:pt idx="88">
                  <c:v>1.1092569816871835E-3</c:v>
                </c:pt>
                <c:pt idx="89">
                  <c:v>1.0973100946807014E-3</c:v>
                </c:pt>
                <c:pt idx="90">
                  <c:v>1.085423942287845E-3</c:v>
                </c:pt>
                <c:pt idx="91">
                  <c:v>1.0732200550847878E-3</c:v>
                </c:pt>
                <c:pt idx="92">
                  <c:v>1.0614630046685363E-3</c:v>
                </c:pt>
                <c:pt idx="93">
                  <c:v>1.0493960837228405E-3</c:v>
                </c:pt>
                <c:pt idx="94">
                  <c:v>1.0377751228831983E-3</c:v>
                </c:pt>
                <c:pt idx="95">
                  <c:v>1.02585201221794E-3</c:v>
                </c:pt>
                <c:pt idx="96">
                  <c:v>1.0143734246050372E-3</c:v>
                </c:pt>
                <c:pt idx="97">
                  <c:v>1.0026002640238767E-3</c:v>
                </c:pt>
                <c:pt idx="98">
                  <c:v>9.919984366454106E-4</c:v>
                </c:pt>
                <c:pt idx="99">
                  <c:v>9.8073768726430512E-4</c:v>
                </c:pt>
                <c:pt idx="100">
                  <c:v>9.6955270324494041E-4</c:v>
                </c:pt>
                <c:pt idx="101">
                  <c:v>9.5844456083854707E-4</c:v>
                </c:pt>
                <c:pt idx="102">
                  <c:v>9.4705976125306665E-4</c:v>
                </c:pt>
                <c:pt idx="103">
                  <c:v>9.3611082489974051E-4</c:v>
                </c:pt>
                <c:pt idx="104">
                  <c:v>9.2489231362953474E-4</c:v>
                </c:pt>
                <c:pt idx="105">
                  <c:v>9.1445290035059915E-4</c:v>
                </c:pt>
                <c:pt idx="106">
                  <c:v>9.0305750596030346E-4</c:v>
                </c:pt>
                <c:pt idx="107">
                  <c:v>8.9277871419898153E-4</c:v>
                </c:pt>
                <c:pt idx="108">
                  <c:v>8.8156149291705038E-4</c:v>
                </c:pt>
                <c:pt idx="109">
                  <c:v>8.7111008791325429E-4</c:v>
                </c:pt>
                <c:pt idx="110">
                  <c:v>8.6174217006354829E-4</c:v>
                </c:pt>
                <c:pt idx="111">
                  <c:v>8.5112021559591961E-4</c:v>
                </c:pt>
                <c:pt idx="112">
                  <c:v>8.4124416067260922E-4</c:v>
                </c:pt>
                <c:pt idx="113">
                  <c:v>8.3047263379374065E-4</c:v>
                </c:pt>
                <c:pt idx="114">
                  <c:v>8.2076444915779958E-4</c:v>
                </c:pt>
                <c:pt idx="115">
                  <c:v>8.1017832404708598E-4</c:v>
                </c:pt>
                <c:pt idx="116">
                  <c:v>8.0032270297923788E-4</c:v>
                </c:pt>
                <c:pt idx="117">
                  <c:v>7.9023976726328056E-4</c:v>
                </c:pt>
                <c:pt idx="118">
                  <c:v>7.8055990054535791E-4</c:v>
                </c:pt>
                <c:pt idx="119">
                  <c:v>7.7065876371213056E-4</c:v>
                </c:pt>
                <c:pt idx="120">
                  <c:v>7.6115530191219242E-4</c:v>
                </c:pt>
                <c:pt idx="121">
                  <c:v>7.5143648050196913E-4</c:v>
                </c:pt>
                <c:pt idx="122">
                  <c:v>7.4300856000218012E-4</c:v>
                </c:pt>
                <c:pt idx="123">
                  <c:v>7.3376046082923368E-4</c:v>
                </c:pt>
                <c:pt idx="124">
                  <c:v>7.2430530601352784E-4</c:v>
                </c:pt>
                <c:pt idx="125">
                  <c:v>7.1523400307475652E-4</c:v>
                </c:pt>
                <c:pt idx="126">
                  <c:v>7.0596123410471528E-4</c:v>
                </c:pt>
                <c:pt idx="127">
                  <c:v>6.9706644886047265E-4</c:v>
                </c:pt>
                <c:pt idx="128">
                  <c:v>6.8797565884147743E-4</c:v>
                </c:pt>
                <c:pt idx="129">
                  <c:v>6.795367877060304E-4</c:v>
                </c:pt>
                <c:pt idx="130">
                  <c:v>6.7034744290080822E-4</c:v>
                </c:pt>
                <c:pt idx="131">
                  <c:v>6.6207822085993307E-4</c:v>
                </c:pt>
                <c:pt idx="132">
                  <c:v>6.5307503185907064E-4</c:v>
                </c:pt>
                <c:pt idx="133">
                  <c:v>6.4551211982242682E-4</c:v>
                </c:pt>
                <c:pt idx="134">
                  <c:v>6.3722020201869949E-4</c:v>
                </c:pt>
                <c:pt idx="135">
                  <c:v>6.2875013304098358E-4</c:v>
                </c:pt>
                <c:pt idx="136">
                  <c:v>6.2063098365442804E-4</c:v>
                </c:pt>
                <c:pt idx="137">
                  <c:v>6.1233859599100929E-4</c:v>
                </c:pt>
                <c:pt idx="138">
                  <c:v>6.0439089842817463E-4</c:v>
                </c:pt>
                <c:pt idx="139">
                  <c:v>5.9627475729465856E-4</c:v>
                </c:pt>
                <c:pt idx="140">
                  <c:v>5.887466464823618E-4</c:v>
                </c:pt>
                <c:pt idx="141">
                  <c:v>5.8055558057303665E-4</c:v>
                </c:pt>
                <c:pt idx="142">
                  <c:v>5.7319045101266331E-4</c:v>
                </c:pt>
                <c:pt idx="143">
                  <c:v>5.6517776963560236E-4</c:v>
                </c:pt>
                <c:pt idx="144">
                  <c:v>5.5773515533982874E-4</c:v>
                </c:pt>
                <c:pt idx="145">
                  <c:v>5.5084637546715044E-4</c:v>
                </c:pt>
                <c:pt idx="146">
                  <c:v>5.4356082559252621E-4</c:v>
                </c:pt>
                <c:pt idx="147">
                  <c:v>5.3658692196170308E-4</c:v>
                </c:pt>
                <c:pt idx="148">
                  <c:v>5.2900216515776061E-4</c:v>
                </c:pt>
                <c:pt idx="149">
                  <c:v>5.2218512609236115E-4</c:v>
                </c:pt>
                <c:pt idx="150">
                  <c:v>5.1477184574709911E-4</c:v>
                </c:pt>
                <c:pt idx="151">
                  <c:v>5.0788888771142288E-4</c:v>
                </c:pt>
                <c:pt idx="152">
                  <c:v>5.0086568424287544E-4</c:v>
                </c:pt>
                <c:pt idx="153">
                  <c:v>4.9414065143144883E-4</c:v>
                </c:pt>
                <c:pt idx="154">
                  <c:v>4.8727935067808056E-4</c:v>
                </c:pt>
                <c:pt idx="155">
                  <c:v>4.8071006374538687E-4</c:v>
                </c:pt>
                <c:pt idx="156">
                  <c:v>4.7400838508970252E-4</c:v>
                </c:pt>
                <c:pt idx="157">
                  <c:v>4.6821021480897073E-4</c:v>
                </c:pt>
                <c:pt idx="158">
                  <c:v>4.6186193056342578E-4</c:v>
                </c:pt>
                <c:pt idx="159">
                  <c:v>4.5538667885894124E-4</c:v>
                </c:pt>
                <c:pt idx="160">
                  <c:v>4.4918858349188892E-4</c:v>
                </c:pt>
                <c:pt idx="161">
                  <c:v>4.4286715777017849E-4</c:v>
                </c:pt>
                <c:pt idx="162">
                  <c:v>4.3681690201326489E-4</c:v>
                </c:pt>
                <c:pt idx="163">
                  <c:v>4.3064685861302445E-4</c:v>
                </c:pt>
                <c:pt idx="164">
                  <c:v>4.2493142955193414E-4</c:v>
                </c:pt>
                <c:pt idx="165">
                  <c:v>4.1872092133822878E-4</c:v>
                </c:pt>
                <c:pt idx="166">
                  <c:v>4.1295916469317063E-4</c:v>
                </c:pt>
                <c:pt idx="167">
                  <c:v>4.0708443051613966E-4</c:v>
                </c:pt>
                <c:pt idx="168">
                  <c:v>4.014632815226463E-4</c:v>
                </c:pt>
                <c:pt idx="169">
                  <c:v>3.9644482625690472E-4</c:v>
                </c:pt>
                <c:pt idx="170">
                  <c:v>3.9077710258959597E-4</c:v>
                </c:pt>
                <c:pt idx="171">
                  <c:v>3.8552859188726939E-4</c:v>
                </c:pt>
                <c:pt idx="172">
                  <c:v>3.7982719996869E-4</c:v>
                </c:pt>
                <c:pt idx="173">
                  <c:v>3.7453940270748136E-4</c:v>
                </c:pt>
                <c:pt idx="174">
                  <c:v>3.691495349424375E-4</c:v>
                </c:pt>
                <c:pt idx="175">
                  <c:v>3.6415915536797122E-4</c:v>
                </c:pt>
                <c:pt idx="176">
                  <c:v>3.5873906850449148E-4</c:v>
                </c:pt>
                <c:pt idx="177">
                  <c:v>3.5387415377452995E-4</c:v>
                </c:pt>
                <c:pt idx="178">
                  <c:v>3.4859075746857633E-4</c:v>
                </c:pt>
                <c:pt idx="179">
                  <c:v>3.4369184282109528E-4</c:v>
                </c:pt>
                <c:pt idx="180">
                  <c:v>3.3932002671605851E-4</c:v>
                </c:pt>
                <c:pt idx="181">
                  <c:v>3.3438468967450621E-4</c:v>
                </c:pt>
                <c:pt idx="182">
                  <c:v>3.2981636831038265E-4</c:v>
                </c:pt>
                <c:pt idx="183">
                  <c:v>3.2485600694418356E-4</c:v>
                </c:pt>
                <c:pt idx="184">
                  <c:v>3.204049037122244E-4</c:v>
                </c:pt>
                <c:pt idx="185">
                  <c:v>3.1557217449636042E-4</c:v>
                </c:pt>
                <c:pt idx="186">
                  <c:v>3.1109230312193381E-4</c:v>
                </c:pt>
                <c:pt idx="187">
                  <c:v>3.0652821243421115E-4</c:v>
                </c:pt>
                <c:pt idx="188">
                  <c:v>3.0216455331180257E-4</c:v>
                </c:pt>
                <c:pt idx="189">
                  <c:v>2.9771917062462727E-4</c:v>
                </c:pt>
                <c:pt idx="190">
                  <c:v>2.9346930036425038E-4</c:v>
                </c:pt>
                <c:pt idx="191">
                  <c:v>2.8914013344677394E-4</c:v>
                </c:pt>
                <c:pt idx="192">
                  <c:v>2.852670127178737E-4</c:v>
                </c:pt>
                <c:pt idx="193">
                  <c:v>2.81178995917242E-4</c:v>
                </c:pt>
                <c:pt idx="194">
                  <c:v>2.7714437289445571E-4</c:v>
                </c:pt>
                <c:pt idx="195">
                  <c:v>2.7316257151410603E-4</c:v>
                </c:pt>
                <c:pt idx="196">
                  <c:v>2.6910712637774782E-4</c:v>
                </c:pt>
                <c:pt idx="197">
                  <c:v>2.6523092111824015E-4</c:v>
                </c:pt>
                <c:pt idx="198">
                  <c:v>2.6128327440167539E-4</c:v>
                </c:pt>
                <c:pt idx="199">
                  <c:v>2.5763126346935622E-4</c:v>
                </c:pt>
                <c:pt idx="200">
                  <c:v>2.5366810236641989E-4</c:v>
                </c:pt>
                <c:pt idx="201">
                  <c:v>2.5011382133259145E-4</c:v>
                </c:pt>
                <c:pt idx="202">
                  <c:v>2.4625694964428496E-4</c:v>
                </c:pt>
                <c:pt idx="203">
                  <c:v>2.4268368019177388E-4</c:v>
                </c:pt>
                <c:pt idx="204">
                  <c:v>2.3949725907802021E-4</c:v>
                </c:pt>
                <c:pt idx="205">
                  <c:v>2.3590281432071079E-4</c:v>
                </c:pt>
                <c:pt idx="206">
                  <c:v>2.3257822492433504E-4</c:v>
                </c:pt>
                <c:pt idx="207">
                  <c:v>2.2897111254253203E-4</c:v>
                </c:pt>
                <c:pt idx="208">
                  <c:v>2.2573679538295951E-4</c:v>
                </c:pt>
                <c:pt idx="209">
                  <c:v>2.2222782331908362E-4</c:v>
                </c:pt>
                <c:pt idx="210">
                  <c:v>2.1897751998280852E-4</c:v>
                </c:pt>
                <c:pt idx="211">
                  <c:v>2.1566855334834427E-4</c:v>
                </c:pt>
                <c:pt idx="212">
                  <c:v>2.1260851123681418E-4</c:v>
                </c:pt>
                <c:pt idx="213">
                  <c:v>2.0958875226168927E-4</c:v>
                </c:pt>
                <c:pt idx="214">
                  <c:v>2.0651016712325263E-4</c:v>
                </c:pt>
                <c:pt idx="215">
                  <c:v>2.0366825241865017E-4</c:v>
                </c:pt>
                <c:pt idx="216">
                  <c:v>2.009588460040515E-4</c:v>
                </c:pt>
                <c:pt idx="217">
                  <c:v>1.9799825017177664E-4</c:v>
                </c:pt>
                <c:pt idx="218">
                  <c:v>1.9507827186255615E-4</c:v>
                </c:pt>
                <c:pt idx="219">
                  <c:v>1.9219842423921633E-4</c:v>
                </c:pt>
                <c:pt idx="220">
                  <c:v>1.8926725988004358E-4</c:v>
                </c:pt>
                <c:pt idx="221">
                  <c:v>1.8646748497492602E-4</c:v>
                </c:pt>
                <c:pt idx="222">
                  <c:v>1.8361796050313177E-4</c:v>
                </c:pt>
                <c:pt idx="223">
                  <c:v>1.8089629871949605E-4</c:v>
                </c:pt>
                <c:pt idx="224">
                  <c:v>1.7812640911462528E-4</c:v>
                </c:pt>
                <c:pt idx="225">
                  <c:v>1.7548093537013309E-4</c:v>
                </c:pt>
                <c:pt idx="226">
                  <c:v>1.7278871133095681E-4</c:v>
                </c:pt>
                <c:pt idx="227">
                  <c:v>1.7046478363378693E-4</c:v>
                </c:pt>
                <c:pt idx="228">
                  <c:v>1.6792603098872931E-4</c:v>
                </c:pt>
                <c:pt idx="229">
                  <c:v>1.6534258657095995E-4</c:v>
                </c:pt>
                <c:pt idx="230">
                  <c:v>1.6287546238224194E-4</c:v>
                </c:pt>
                <c:pt idx="231">
                  <c:v>1.6036502076396028E-4</c:v>
                </c:pt>
                <c:pt idx="232">
                  <c:v>1.5796771970180313E-4</c:v>
                </c:pt>
                <c:pt idx="233">
                  <c:v>1.5552843528293222E-4</c:v>
                </c:pt>
                <c:pt idx="234">
                  <c:v>1.5327380891712371E-4</c:v>
                </c:pt>
                <c:pt idx="235">
                  <c:v>1.5082924987967332E-4</c:v>
                </c:pt>
                <c:pt idx="236">
                  <c:v>1.4863881422143388E-4</c:v>
                </c:pt>
                <c:pt idx="237">
                  <c:v>1.462639548112958E-4</c:v>
                </c:pt>
                <c:pt idx="238">
                  <c:v>1.4406563869134344E-4</c:v>
                </c:pt>
                <c:pt idx="239">
                  <c:v>1.4203738556316291E-4</c:v>
                </c:pt>
                <c:pt idx="240">
                  <c:v>1.398305881066991E-4</c:v>
                </c:pt>
                <c:pt idx="241">
                  <c:v>1.3779114185215972E-4</c:v>
                </c:pt>
                <c:pt idx="242">
                  <c:v>1.3564671211728759E-4</c:v>
                </c:pt>
                <c:pt idx="243">
                  <c:v>1.3366498165971784E-4</c:v>
                </c:pt>
                <c:pt idx="244">
                  <c:v>1.3151670285538699E-4</c:v>
                </c:pt>
                <c:pt idx="245">
                  <c:v>1.2952840658070656E-4</c:v>
                </c:pt>
                <c:pt idx="246">
                  <c:v>1.2750582958134137E-4</c:v>
                </c:pt>
                <c:pt idx="247">
                  <c:v>1.2557500167287834E-4</c:v>
                </c:pt>
                <c:pt idx="248">
                  <c:v>1.2361095989523303E-4</c:v>
                </c:pt>
                <c:pt idx="249">
                  <c:v>1.217360838633134E-4</c:v>
                </c:pt>
                <c:pt idx="250">
                  <c:v>1.1982902898011188E-4</c:v>
                </c:pt>
                <c:pt idx="251">
                  <c:v>1.1818363624529117E-4</c:v>
                </c:pt>
                <c:pt idx="252">
                  <c:v>1.1638696916752365E-4</c:v>
                </c:pt>
                <c:pt idx="253">
                  <c:v>1.1455956385363824E-4</c:v>
                </c:pt>
                <c:pt idx="254">
                  <c:v>1.1281527994561549E-4</c:v>
                </c:pt>
                <c:pt idx="255">
                  <c:v>1.1104121869110404E-4</c:v>
                </c:pt>
                <c:pt idx="256">
                  <c:v>1.0934791367005301E-4</c:v>
                </c:pt>
                <c:pt idx="257">
                  <c:v>1.0762576332413383E-4</c:v>
                </c:pt>
                <c:pt idx="258">
                  <c:v>1.0603471216137435E-4</c:v>
                </c:pt>
                <c:pt idx="259">
                  <c:v>1.0431042460644375E-4</c:v>
                </c:pt>
                <c:pt idx="260">
                  <c:v>1.0276609178970425E-4</c:v>
                </c:pt>
                <c:pt idx="261">
                  <c:v>1.0109249284168314E-4</c:v>
                </c:pt>
                <c:pt idx="262">
                  <c:v>9.9692872784217572E-5</c:v>
                </c:pt>
                <c:pt idx="263">
                  <c:v>9.8164850228670567E-5</c:v>
                </c:pt>
                <c:pt idx="264">
                  <c:v>9.6610982825731049E-5</c:v>
                </c:pt>
                <c:pt idx="265">
                  <c:v>9.5128076082310632E-5</c:v>
                </c:pt>
                <c:pt idx="266">
                  <c:v>9.3620137787436274E-5</c:v>
                </c:pt>
                <c:pt idx="267">
                  <c:v>9.2181110238856852E-5</c:v>
                </c:pt>
                <c:pt idx="268">
                  <c:v>9.0717839759998659E-5</c:v>
                </c:pt>
                <c:pt idx="269">
                  <c:v>8.9366205399203354E-5</c:v>
                </c:pt>
                <c:pt idx="270">
                  <c:v>8.7901650274302854E-5</c:v>
                </c:pt>
                <c:pt idx="271">
                  <c:v>8.6590179927417782E-5</c:v>
                </c:pt>
                <c:pt idx="272">
                  <c:v>8.5169189351299543E-5</c:v>
                </c:pt>
                <c:pt idx="273">
                  <c:v>8.3854671010363878E-5</c:v>
                </c:pt>
                <c:pt idx="274">
                  <c:v>8.2684079013577253E-5</c:v>
                </c:pt>
                <c:pt idx="275">
                  <c:v>8.1324542054437817E-5</c:v>
                </c:pt>
                <c:pt idx="276">
                  <c:v>8.0107205936513201E-5</c:v>
                </c:pt>
                <c:pt idx="277">
                  <c:v>7.8827969728797895E-5</c:v>
                </c:pt>
                <c:pt idx="278">
                  <c:v>7.7646490173298227E-5</c:v>
                </c:pt>
                <c:pt idx="279">
                  <c:v>7.636648092119716E-5</c:v>
                </c:pt>
                <c:pt idx="280">
                  <c:v>7.5182506414992175E-5</c:v>
                </c:pt>
                <c:pt idx="281">
                  <c:v>7.3978825439921888E-5</c:v>
                </c:pt>
                <c:pt idx="282">
                  <c:v>7.2830415298907831E-5</c:v>
                </c:pt>
                <c:pt idx="283">
                  <c:v>7.1662924657805313E-5</c:v>
                </c:pt>
                <c:pt idx="284">
                  <c:v>7.0549075277053422E-5</c:v>
                </c:pt>
                <c:pt idx="285">
                  <c:v>6.9416752113690976E-5</c:v>
                </c:pt>
                <c:pt idx="286">
                  <c:v>6.840568932010846E-5</c:v>
                </c:pt>
                <c:pt idx="287">
                  <c:v>6.7340559038672439E-5</c:v>
                </c:pt>
                <c:pt idx="288">
                  <c:v>6.6291388592382061E-5</c:v>
                </c:pt>
                <c:pt idx="289">
                  <c:v>6.5257952737712266E-5</c:v>
                </c:pt>
                <c:pt idx="290">
                  <c:v>6.4207448626362585E-5</c:v>
                </c:pt>
                <c:pt idx="291">
                  <c:v>6.3205307316100304E-5</c:v>
                </c:pt>
                <c:pt idx="292">
                  <c:v>6.2186642380559625E-5</c:v>
                </c:pt>
                <c:pt idx="293">
                  <c:v>6.1246017655463005E-5</c:v>
                </c:pt>
                <c:pt idx="294">
                  <c:v>6.0227163256713599E-5</c:v>
                </c:pt>
                <c:pt idx="295">
                  <c:v>5.9284949572126689E-5</c:v>
                </c:pt>
                <c:pt idx="296">
                  <c:v>5.8327251448535414E-5</c:v>
                </c:pt>
                <c:pt idx="297">
                  <c:v>5.7413716659144532E-5</c:v>
                </c:pt>
                <c:pt idx="298">
                  <c:v>5.6600461318901997E-5</c:v>
                </c:pt>
                <c:pt idx="299">
                  <c:v>5.5684632358240035E-5</c:v>
                </c:pt>
                <c:pt idx="300">
                  <c:v>5.483904044535727E-5</c:v>
                </c:pt>
                <c:pt idx="301">
                  <c:v>5.392320457936875E-5</c:v>
                </c:pt>
                <c:pt idx="302">
                  <c:v>5.3076336680878941E-5</c:v>
                </c:pt>
                <c:pt idx="303">
                  <c:v>5.22156272853096E-5</c:v>
                </c:pt>
                <c:pt idx="304">
                  <c:v>5.1420967112717992E-5</c:v>
                </c:pt>
                <c:pt idx="305">
                  <c:v>5.0560336983039336E-5</c:v>
                </c:pt>
                <c:pt idx="306">
                  <c:v>4.9790037954204479E-5</c:v>
                </c:pt>
                <c:pt idx="307">
                  <c:v>4.8955811778378772E-5</c:v>
                </c:pt>
                <c:pt idx="308">
                  <c:v>4.8184465880682819E-5</c:v>
                </c:pt>
                <c:pt idx="309">
                  <c:v>4.7497878566658284E-5</c:v>
                </c:pt>
                <c:pt idx="310">
                  <c:v>4.6700831482992264E-5</c:v>
                </c:pt>
                <c:pt idx="311">
                  <c:v>4.5987484153326837E-5</c:v>
                </c:pt>
                <c:pt idx="312">
                  <c:v>4.5238205074884669E-5</c:v>
                </c:pt>
                <c:pt idx="313">
                  <c:v>4.4546497165183442E-5</c:v>
                </c:pt>
                <c:pt idx="314">
                  <c:v>4.3797445667598055E-5</c:v>
                </c:pt>
                <c:pt idx="315">
                  <c:v>4.3104911543496364E-5</c:v>
                </c:pt>
                <c:pt idx="316">
                  <c:v>4.240116692115881E-5</c:v>
                </c:pt>
                <c:pt idx="317">
                  <c:v>4.1730036478255104E-5</c:v>
                </c:pt>
                <c:pt idx="318">
                  <c:v>4.1048057512805198E-5</c:v>
                </c:pt>
                <c:pt idx="319">
                  <c:v>4.0397698709736099E-5</c:v>
                </c:pt>
                <c:pt idx="320">
                  <c:v>3.9736841968203363E-5</c:v>
                </c:pt>
                <c:pt idx="321">
                  <c:v>3.916720122649786E-5</c:v>
                </c:pt>
                <c:pt idx="322">
                  <c:v>3.8545765107984473E-5</c:v>
                </c:pt>
                <c:pt idx="323">
                  <c:v>3.7914318037511098E-5</c:v>
                </c:pt>
                <c:pt idx="324">
                  <c:v>3.7312180685209529E-5</c:v>
                </c:pt>
                <c:pt idx="325">
                  <c:v>3.6700356553976988E-5</c:v>
                </c:pt>
                <c:pt idx="326">
                  <c:v>3.6116943892481548E-5</c:v>
                </c:pt>
                <c:pt idx="327">
                  <c:v>3.552415838282253E-5</c:v>
                </c:pt>
                <c:pt idx="328">
                  <c:v>3.4977008915000181E-5</c:v>
                </c:pt>
                <c:pt idx="329">
                  <c:v>3.4384597319142825E-5</c:v>
                </c:pt>
                <c:pt idx="330">
                  <c:v>3.3854507400577993E-5</c:v>
                </c:pt>
                <c:pt idx="331">
                  <c:v>3.3280578559495573E-5</c:v>
                </c:pt>
                <c:pt idx="332">
                  <c:v>3.2750052958614067E-5</c:v>
                </c:pt>
                <c:pt idx="333">
                  <c:v>3.2261201995431735E-5</c:v>
                </c:pt>
                <c:pt idx="334">
                  <c:v>3.1746482007249798E-5</c:v>
                </c:pt>
                <c:pt idx="335">
                  <c:v>3.1255972911149788E-5</c:v>
                </c:pt>
                <c:pt idx="336">
                  <c:v>3.0724924767007768E-5</c:v>
                </c:pt>
                <c:pt idx="337">
                  <c:v>3.0249776305498733E-5</c:v>
                </c:pt>
                <c:pt idx="338">
                  <c:v>2.9735368579259198E-5</c:v>
                </c:pt>
                <c:pt idx="339">
                  <c:v>2.9259896378794076E-5</c:v>
                </c:pt>
                <c:pt idx="340">
                  <c:v>2.8776849044335835E-5</c:v>
                </c:pt>
                <c:pt idx="341">
                  <c:v>2.8331046883867591E-5</c:v>
                </c:pt>
                <c:pt idx="342">
                  <c:v>2.7891970601698492E-5</c:v>
                </c:pt>
                <c:pt idx="343">
                  <c:v>2.7445220597760622E-5</c:v>
                </c:pt>
                <c:pt idx="344">
                  <c:v>2.7033606259966722E-5</c:v>
                </c:pt>
                <c:pt idx="345">
                  <c:v>2.6641893747044723E-5</c:v>
                </c:pt>
                <c:pt idx="346">
                  <c:v>2.6214660467878095E-5</c:v>
                </c:pt>
                <c:pt idx="347">
                  <c:v>2.5794104771492406E-5</c:v>
                </c:pt>
                <c:pt idx="348">
                  <c:v>2.5380126047507997E-5</c:v>
                </c:pt>
                <c:pt idx="349">
                  <c:v>2.4959586671433323E-5</c:v>
                </c:pt>
                <c:pt idx="350">
                  <c:v>2.4558669969035149E-5</c:v>
                </c:pt>
                <c:pt idx="351">
                  <c:v>2.4151407140053946E-5</c:v>
                </c:pt>
                <c:pt idx="352">
                  <c:v>2.3763154619570009E-5</c:v>
                </c:pt>
                <c:pt idx="353">
                  <c:v>2.3368763630098886E-5</c:v>
                </c:pt>
                <c:pt idx="354">
                  <c:v>2.2992788934289458E-5</c:v>
                </c:pt>
                <c:pt idx="355">
                  <c:v>2.2610876772759195E-5</c:v>
                </c:pt>
                <c:pt idx="356">
                  <c:v>2.2281786006670428E-5</c:v>
                </c:pt>
                <c:pt idx="357">
                  <c:v>2.1922886454349748E-5</c:v>
                </c:pt>
                <c:pt idx="358">
                  <c:v>2.1558328445214825E-5</c:v>
                </c:pt>
                <c:pt idx="359">
                  <c:v>2.121080875829008E-5</c:v>
                </c:pt>
                <c:pt idx="360">
                  <c:v>2.0857816211522134E-5</c:v>
                </c:pt>
                <c:pt idx="361">
                  <c:v>2.0521327310805509E-5</c:v>
                </c:pt>
                <c:pt idx="362">
                  <c:v>2.0179545180921306E-5</c:v>
                </c:pt>
                <c:pt idx="363">
                  <c:v>1.9864177107666831E-5</c:v>
                </c:pt>
                <c:pt idx="364">
                  <c:v>1.9522831793185579E-5</c:v>
                </c:pt>
                <c:pt idx="365">
                  <c:v>1.9217494836667548E-5</c:v>
                </c:pt>
                <c:pt idx="366">
                  <c:v>1.8887012499553175E-5</c:v>
                </c:pt>
                <c:pt idx="367">
                  <c:v>1.8581622009269697E-5</c:v>
                </c:pt>
                <c:pt idx="368">
                  <c:v>1.8309937036754024E-5</c:v>
                </c:pt>
                <c:pt idx="369">
                  <c:v>1.7994719059779643E-5</c:v>
                </c:pt>
                <c:pt idx="370">
                  <c:v>1.7712764846382239E-5</c:v>
                </c:pt>
                <c:pt idx="371">
                  <c:v>1.7416774657728325E-5</c:v>
                </c:pt>
                <c:pt idx="372">
                  <c:v>1.7143679490256021E-5</c:v>
                </c:pt>
                <c:pt idx="373">
                  <c:v>1.6848110919283234E-5</c:v>
                </c:pt>
                <c:pt idx="374">
                  <c:v>1.6574999031509335E-5</c:v>
                </c:pt>
                <c:pt idx="375">
                  <c:v>1.6297620514569713E-5</c:v>
                </c:pt>
                <c:pt idx="376">
                  <c:v>1.6033243056220652E-5</c:v>
                </c:pt>
                <c:pt idx="377">
                  <c:v>1.5764739684727223E-5</c:v>
                </c:pt>
                <c:pt idx="378">
                  <c:v>1.5508825425700905E-5</c:v>
                </c:pt>
                <c:pt idx="379">
                  <c:v>1.5248921413095463E-5</c:v>
                </c:pt>
                <c:pt idx="380">
                  <c:v>1.5017069177136732E-5</c:v>
                </c:pt>
                <c:pt idx="381">
                  <c:v>1.477304329463203E-5</c:v>
                </c:pt>
                <c:pt idx="382">
                  <c:v>1.4532901145837625E-5</c:v>
                </c:pt>
                <c:pt idx="383">
                  <c:v>1.4296582673929783E-5</c:v>
                </c:pt>
                <c:pt idx="384">
                  <c:v>1.4056588988766261E-5</c:v>
                </c:pt>
                <c:pt idx="385">
                  <c:v>1.3827859845090763E-5</c:v>
                </c:pt>
                <c:pt idx="386">
                  <c:v>1.3595577028018838E-5</c:v>
                </c:pt>
                <c:pt idx="387">
                  <c:v>1.3381285905108957E-5</c:v>
                </c:pt>
                <c:pt idx="388">
                  <c:v>1.3149387203492372E-5</c:v>
                </c:pt>
                <c:pt idx="389">
                  <c:v>1.2941990394125208E-5</c:v>
                </c:pt>
                <c:pt idx="390">
                  <c:v>1.2717555807128087E-5</c:v>
                </c:pt>
                <c:pt idx="391">
                  <c:v>1.2530121490666714E-5</c:v>
                </c:pt>
                <c:pt idx="392">
                  <c:v>1.2325762783592906E-5</c:v>
                </c:pt>
                <c:pt idx="393">
                  <c:v>1.2118239583000279E-5</c:v>
                </c:pt>
                <c:pt idx="394">
                  <c:v>1.1920469834278107E-5</c:v>
                </c:pt>
                <c:pt idx="395">
                  <c:v>1.1719640514497277E-5</c:v>
                </c:pt>
                <c:pt idx="396">
                  <c:v>1.1528252780966169E-5</c:v>
                </c:pt>
                <c:pt idx="397">
                  <c:v>1.1333906977795715E-5</c:v>
                </c:pt>
                <c:pt idx="398">
                  <c:v>1.1154628370973519E-5</c:v>
                </c:pt>
                <c:pt idx="399">
                  <c:v>1.096063429593698E-5</c:v>
                </c:pt>
                <c:pt idx="400">
                  <c:v>1.0787150769039665E-5</c:v>
                </c:pt>
                <c:pt idx="401">
                  <c:v>1.0599430061499961E-5</c:v>
                </c:pt>
                <c:pt idx="402">
                  <c:v>1.0426008431962773E-5</c:v>
                </c:pt>
                <c:pt idx="403">
                  <c:v>1.0271764944780897E-5</c:v>
                </c:pt>
                <c:pt idx="404">
                  <c:v>1.0092851609442778E-5</c:v>
                </c:pt>
                <c:pt idx="405">
                  <c:v>9.9328597935366271E-6</c:v>
                </c:pt>
                <c:pt idx="406">
                  <c:v>9.7649459975021501E-6</c:v>
                </c:pt>
                <c:pt idx="407">
                  <c:v>9.6100595174678342E-6</c:v>
                </c:pt>
                <c:pt idx="408">
                  <c:v>9.4424699173427687E-6</c:v>
                </c:pt>
                <c:pt idx="409">
                  <c:v>9.2876533141282E-6</c:v>
                </c:pt>
                <c:pt idx="410">
                  <c:v>9.1304577633872112E-6</c:v>
                </c:pt>
                <c:pt idx="411">
                  <c:v>8.9806677307765385E-6</c:v>
                </c:pt>
                <c:pt idx="412">
                  <c:v>8.8285779947362428E-6</c:v>
                </c:pt>
                <c:pt idx="413">
                  <c:v>8.6836551415402488E-6</c:v>
                </c:pt>
                <c:pt idx="414">
                  <c:v>8.5365092297035852E-6</c:v>
                </c:pt>
                <c:pt idx="415">
                  <c:v>8.409768273437949E-6</c:v>
                </c:pt>
                <c:pt idx="416">
                  <c:v>8.2716042754743487E-6</c:v>
                </c:pt>
                <c:pt idx="417">
                  <c:v>8.1313235078983269E-6</c:v>
                </c:pt>
                <c:pt idx="418">
                  <c:v>7.9976573634618177E-6</c:v>
                </c:pt>
                <c:pt idx="419">
                  <c:v>7.8619450868486325E-6</c:v>
                </c:pt>
                <c:pt idx="420">
                  <c:v>7.7326336542437454E-6</c:v>
                </c:pt>
                <c:pt idx="421">
                  <c:v>7.6013444045736244E-6</c:v>
                </c:pt>
                <c:pt idx="422">
                  <c:v>7.4802525133526158E-6</c:v>
                </c:pt>
                <c:pt idx="423">
                  <c:v>7.3492417584505596E-6</c:v>
                </c:pt>
                <c:pt idx="424">
                  <c:v>7.2321007594870588E-6</c:v>
                </c:pt>
                <c:pt idx="425">
                  <c:v>7.1053660867993185E-6</c:v>
                </c:pt>
                <c:pt idx="426">
                  <c:v>6.9883034345944351E-6</c:v>
                </c:pt>
                <c:pt idx="427">
                  <c:v>6.8805117796107108E-6</c:v>
                </c:pt>
                <c:pt idx="428">
                  <c:v>6.7670947936260878E-6</c:v>
                </c:pt>
                <c:pt idx="429">
                  <c:v>6.6590884968704273E-6</c:v>
                </c:pt>
                <c:pt idx="430">
                  <c:v>6.542240112508011E-6</c:v>
                </c:pt>
                <c:pt idx="431">
                  <c:v>6.4343124951683009E-6</c:v>
                </c:pt>
                <c:pt idx="432">
                  <c:v>6.3247414061602572E-6</c:v>
                </c:pt>
                <c:pt idx="433">
                  <c:v>6.2236873832119241E-6</c:v>
                </c:pt>
                <c:pt idx="434">
                  <c:v>6.1143630275330218E-6</c:v>
                </c:pt>
                <c:pt idx="435">
                  <c:v>6.0166189493029406E-6</c:v>
                </c:pt>
                <c:pt idx="436">
                  <c:v>5.9108766644062468E-6</c:v>
                </c:pt>
                <c:pt idx="437">
                  <c:v>5.8132107566575628E-6</c:v>
                </c:pt>
                <c:pt idx="438">
                  <c:v>5.726363166376033E-6</c:v>
                </c:pt>
                <c:pt idx="439">
                  <c:v>5.6256462640376532E-6</c:v>
                </c:pt>
                <c:pt idx="440">
                  <c:v>5.5356004516311217E-6</c:v>
                </c:pt>
                <c:pt idx="441">
                  <c:v>5.4411160251742257E-6</c:v>
                </c:pt>
                <c:pt idx="442">
                  <c:v>5.3539803758213759E-6</c:v>
                </c:pt>
                <c:pt idx="443">
                  <c:v>5.2597183074074104E-6</c:v>
                </c:pt>
                <c:pt idx="444">
                  <c:v>5.1726592567665022E-6</c:v>
                </c:pt>
                <c:pt idx="445">
                  <c:v>5.0842810713832894E-6</c:v>
                </c:pt>
                <c:pt idx="446">
                  <c:v>5.0000840716810908E-6</c:v>
                </c:pt>
                <c:pt idx="447">
                  <c:v>4.9146122535223404E-6</c:v>
                </c:pt>
                <c:pt idx="448">
                  <c:v>4.833185021300221E-6</c:v>
                </c:pt>
                <c:pt idx="449">
                  <c:v>4.7505258174982566E-6</c:v>
                </c:pt>
                <c:pt idx="450">
                  <c:v>4.6793430521868378E-6</c:v>
                </c:pt>
                <c:pt idx="451">
                  <c:v>4.6017595306368003E-6</c:v>
                </c:pt>
                <c:pt idx="452">
                  <c:v>4.5230034300709438E-6</c:v>
                </c:pt>
                <c:pt idx="453">
                  <c:v>4.4479761198025086E-6</c:v>
                </c:pt>
                <c:pt idx="454">
                  <c:v>4.3718156841266144E-6</c:v>
                </c:pt>
                <c:pt idx="455">
                  <c:v>4.2992619216345335E-6</c:v>
                </c:pt>
                <c:pt idx="456">
                  <c:v>4.2256131766297489E-6</c:v>
                </c:pt>
                <c:pt idx="457">
                  <c:v>4.157698103325893E-6</c:v>
                </c:pt>
                <c:pt idx="458">
                  <c:v>4.0842345265843967E-6</c:v>
                </c:pt>
                <c:pt idx="459">
                  <c:v>4.0185612915749501E-6</c:v>
                </c:pt>
                <c:pt idx="460">
                  <c:v>3.9475234496630647E-6</c:v>
                </c:pt>
                <c:pt idx="461">
                  <c:v>3.8819200244475822E-6</c:v>
                </c:pt>
                <c:pt idx="462">
                  <c:v>3.8235904935058848E-6</c:v>
                </c:pt>
                <c:pt idx="463">
                  <c:v>3.7579864910126937E-6</c:v>
                </c:pt>
                <c:pt idx="464">
                  <c:v>3.6974919976938155E-6</c:v>
                </c:pt>
                <c:pt idx="465">
                  <c:v>3.632057578184812E-6</c:v>
                </c:pt>
                <c:pt idx="466">
                  <c:v>3.5735641371574916E-6</c:v>
                </c:pt>
                <c:pt idx="467">
                  <c:v>3.5102948159353836E-6</c:v>
                </c:pt>
                <c:pt idx="468">
                  <c:v>3.4518677059197355E-6</c:v>
                </c:pt>
                <c:pt idx="469">
                  <c:v>3.3925627525908537E-6</c:v>
                </c:pt>
                <c:pt idx="470">
                  <c:v>3.3378783439804116E-6</c:v>
                </c:pt>
                <c:pt idx="471">
                  <c:v>3.2787302396175211E-6</c:v>
                </c:pt>
                <c:pt idx="472">
                  <c:v>3.2241100423921894E-6</c:v>
                </c:pt>
                <c:pt idx="473">
                  <c:v>3.1738275324551065E-6</c:v>
                </c:pt>
                <c:pt idx="474">
                  <c:v>3.1192417336190805E-6</c:v>
                </c:pt>
                <c:pt idx="475">
                  <c:v>3.0689100042547128E-6</c:v>
                </c:pt>
                <c:pt idx="476">
                  <c:v>3.0161067485524892E-6</c:v>
                </c:pt>
                <c:pt idx="477">
                  <c:v>2.9674191001983226E-6</c:v>
                </c:pt>
                <c:pt idx="478">
                  <c:v>2.9147590226937846E-6</c:v>
                </c:pt>
                <c:pt idx="479">
                  <c:v>2.866131836618754E-6</c:v>
                </c:pt>
                <c:pt idx="480">
                  <c:v>2.8167766730381943E-6</c:v>
                </c:pt>
                <c:pt idx="481">
                  <c:v>2.7697648847691892E-6</c:v>
                </c:pt>
                <c:pt idx="482">
                  <c:v>2.7220497556634899E-6</c:v>
                </c:pt>
                <c:pt idx="483">
                  <c:v>2.6766005631979532E-6</c:v>
                </c:pt>
                <c:pt idx="484">
                  <c:v>2.6304718421604016E-6</c:v>
                </c:pt>
                <c:pt idx="485">
                  <c:v>2.5907542726182633E-6</c:v>
                </c:pt>
                <c:pt idx="486">
                  <c:v>2.5474723575196964E-6</c:v>
                </c:pt>
                <c:pt idx="487">
                  <c:v>2.5035439088454374E-6</c:v>
                </c:pt>
                <c:pt idx="488">
                  <c:v>2.4617025248639163E-6</c:v>
                </c:pt>
                <c:pt idx="489">
                  <c:v>2.4192365170856154E-6</c:v>
                </c:pt>
                <c:pt idx="490">
                  <c:v>2.378788464018714E-6</c:v>
                </c:pt>
                <c:pt idx="491">
                  <c:v>2.3377369625618248E-6</c:v>
                </c:pt>
                <c:pt idx="492">
                  <c:v>2.299887706016827E-6</c:v>
                </c:pt>
                <c:pt idx="493">
                  <c:v>2.2589531652249086E-6</c:v>
                </c:pt>
                <c:pt idx="494">
                  <c:v>2.2223656247188365E-6</c:v>
                </c:pt>
                <c:pt idx="495">
                  <c:v>2.182796004360291E-6</c:v>
                </c:pt>
                <c:pt idx="496">
                  <c:v>2.1462596599712097E-6</c:v>
                </c:pt>
                <c:pt idx="497">
                  <c:v>2.1137793965168504E-6</c:v>
                </c:pt>
                <c:pt idx="498">
                  <c:v>2.0772541576805004E-6</c:v>
                </c:pt>
                <c:pt idx="499">
                  <c:v>2.0435791101113239E-6</c:v>
                </c:pt>
                <c:pt idx="500">
                  <c:v>2.0071601547789761E-6</c:v>
                </c:pt>
                <c:pt idx="501">
                  <c:v>1.9746096654232267E-6</c:v>
                </c:pt>
                <c:pt idx="502">
                  <c:v>1.9394072067361454E-6</c:v>
                </c:pt>
                <c:pt idx="503">
                  <c:v>1.906904251123343E-6</c:v>
                </c:pt>
                <c:pt idx="504">
                  <c:v>1.8739182638834516E-6</c:v>
                </c:pt>
                <c:pt idx="505">
                  <c:v>1.8425018198153432E-6</c:v>
                </c:pt>
                <c:pt idx="506">
                  <c:v>1.8106187646740379E-6</c:v>
                </c:pt>
                <c:pt idx="507">
                  <c:v>1.7802530325384063E-6</c:v>
                </c:pt>
                <c:pt idx="508">
                  <c:v>1.7523030238259414E-6</c:v>
                </c:pt>
                <c:pt idx="509">
                  <c:v>1.7219656214936981E-6</c:v>
                </c:pt>
                <c:pt idx="510">
                  <c:v>1.693072341328438E-6</c:v>
                </c:pt>
                <c:pt idx="511">
                  <c:v>1.6646591846107322E-6</c:v>
                </c:pt>
                <c:pt idx="512">
                  <c:v>1.6376123137237751E-6</c:v>
                </c:pt>
                <c:pt idx="513">
                  <c:v>1.6083632204501956E-6</c:v>
                </c:pt>
                <c:pt idx="514">
                  <c:v>1.581358360820298E-6</c:v>
                </c:pt>
                <c:pt idx="515">
                  <c:v>1.5539534355477523E-6</c:v>
                </c:pt>
                <c:pt idx="516">
                  <c:v>1.5278536880196018E-6</c:v>
                </c:pt>
                <c:pt idx="517">
                  <c:v>1.5013675011772638E-6</c:v>
                </c:pt>
                <c:pt idx="518">
                  <c:v>1.4761429428711703E-6</c:v>
                </c:pt>
                <c:pt idx="519">
                  <c:v>1.4505451120046812E-6</c:v>
                </c:pt>
                <c:pt idx="520">
                  <c:v>1.4277272610659559E-6</c:v>
                </c:pt>
                <c:pt idx="521">
                  <c:v>1.4037290093297795E-6</c:v>
                </c:pt>
                <c:pt idx="522">
                  <c:v>1.3801305761688354E-6</c:v>
                </c:pt>
                <c:pt idx="523">
                  <c:v>1.3569253904033229E-6</c:v>
                </c:pt>
                <c:pt idx="524">
                  <c:v>1.3333772771011538E-6</c:v>
                </c:pt>
                <c:pt idx="525">
                  <c:v>1.3109514623801151E-6</c:v>
                </c:pt>
                <c:pt idx="526">
                  <c:v>1.2881944180118569E-6</c:v>
                </c:pt>
                <c:pt idx="527">
                  <c:v>1.2672155710175441E-6</c:v>
                </c:pt>
                <c:pt idx="528">
                  <c:v>1.2445299371470728E-6</c:v>
                </c:pt>
                <c:pt idx="529">
                  <c:v>1.224256323483448E-6</c:v>
                </c:pt>
                <c:pt idx="530">
                  <c:v>1.2023334699099024E-6</c:v>
                </c:pt>
                <c:pt idx="531">
                  <c:v>1.1820941099219879E-6</c:v>
                </c:pt>
                <c:pt idx="532">
                  <c:v>1.1641040380623165E-6</c:v>
                </c:pt>
                <c:pt idx="533">
                  <c:v>1.1438762976403887E-6</c:v>
                </c:pt>
                <c:pt idx="534">
                  <c:v>1.1252296093093265E-6</c:v>
                </c:pt>
                <c:pt idx="535">
                  <c:v>1.1050664090901885E-6</c:v>
                </c:pt>
                <c:pt idx="536">
                  <c:v>1.0870475123586938E-6</c:v>
                </c:pt>
                <c:pt idx="537">
                  <c:v>1.0675633091157428E-6</c:v>
                </c:pt>
                <c:pt idx="538">
                  <c:v>1.0495758119291692E-6</c:v>
                </c:pt>
                <c:pt idx="539">
                  <c:v>1.0313235441910536E-6</c:v>
                </c:pt>
                <c:pt idx="540">
                  <c:v>1.0139421719343084E-6</c:v>
                </c:pt>
                <c:pt idx="541">
                  <c:v>9.9575885900745474E-7</c:v>
                </c:pt>
                <c:pt idx="542">
                  <c:v>9.7897257942367722E-7</c:v>
                </c:pt>
                <c:pt idx="543">
                  <c:v>9.6246727040730147E-7</c:v>
                </c:pt>
                <c:pt idx="544">
                  <c:v>9.4727706887762529E-7</c:v>
                </c:pt>
                <c:pt idx="545">
                  <c:v>9.3130244545980809E-7</c:v>
                </c:pt>
                <c:pt idx="546">
                  <c:v>9.1559537105562795E-7</c:v>
                </c:pt>
                <c:pt idx="547">
                  <c:v>9.0015141919122704E-7</c:v>
                </c:pt>
                <c:pt idx="548">
                  <c:v>8.8448065067802612E-7</c:v>
                </c:pt>
                <c:pt idx="549">
                  <c:v>8.6955809041264451E-7</c:v>
                </c:pt>
                <c:pt idx="550">
                  <c:v>8.5441648025135574E-7</c:v>
                </c:pt>
                <c:pt idx="551">
                  <c:v>8.3999791719325985E-7</c:v>
                </c:pt>
                <c:pt idx="552">
                  <c:v>8.2536780734338872E-7</c:v>
                </c:pt>
                <c:pt idx="553">
                  <c:v>8.1143641877539836E-7</c:v>
                </c:pt>
                <c:pt idx="554">
                  <c:v>7.9730073172652269E-7</c:v>
                </c:pt>
                <c:pt idx="555">
                  <c:v>7.8513294209799236E-7</c:v>
                </c:pt>
                <c:pt idx="556">
                  <c:v>7.7187666803942423E-7</c:v>
                </c:pt>
                <c:pt idx="557">
                  <c:v>7.5842613275292117E-7</c:v>
                </c:pt>
                <c:pt idx="558">
                  <c:v>7.4561820404508118E-7</c:v>
                </c:pt>
                <c:pt idx="559">
                  <c:v>7.3262267506355846E-7</c:v>
                </c:pt>
                <c:pt idx="560">
                  <c:v>7.2024810062027481E-7</c:v>
                </c:pt>
                <c:pt idx="561">
                  <c:v>7.0769236037871811E-7</c:v>
                </c:pt>
                <c:pt idx="562">
                  <c:v>6.9611915718039655E-7</c:v>
                </c:pt>
                <c:pt idx="563">
                  <c:v>6.8360597587111598E-7</c:v>
                </c:pt>
                <c:pt idx="564">
                  <c:v>6.7242465738120124E-7</c:v>
                </c:pt>
                <c:pt idx="565">
                  <c:v>6.60335272312311E-7</c:v>
                </c:pt>
                <c:pt idx="566">
                  <c:v>6.4917567572922276E-7</c:v>
                </c:pt>
                <c:pt idx="567">
                  <c:v>6.3890603694693351E-7</c:v>
                </c:pt>
                <c:pt idx="568">
                  <c:v>6.2810689647512449E-7</c:v>
                </c:pt>
                <c:pt idx="569">
                  <c:v>6.1782914973594522E-7</c:v>
                </c:pt>
                <c:pt idx="570">
                  <c:v>6.0671690122930998E-7</c:v>
                </c:pt>
                <c:pt idx="571">
                  <c:v>5.9678763554844122E-7</c:v>
                </c:pt>
                <c:pt idx="572">
                  <c:v>5.8605223451377582E-7</c:v>
                </c:pt>
                <c:pt idx="573">
                  <c:v>5.7614271998891895E-7</c:v>
                </c:pt>
                <c:pt idx="574">
                  <c:v>5.6608856563139646E-7</c:v>
                </c:pt>
                <c:pt idx="575">
                  <c:v>5.5651530143734652E-7</c:v>
                </c:pt>
                <c:pt idx="576">
                  <c:v>5.4680236909563173E-7</c:v>
                </c:pt>
                <c:pt idx="577">
                  <c:v>5.3755406676890969E-7</c:v>
                </c:pt>
                <c:pt idx="578">
                  <c:v>5.2817089843976148E-7</c:v>
                </c:pt>
                <c:pt idx="579">
                  <c:v>5.2009462486239504E-7</c:v>
                </c:pt>
                <c:pt idx="580">
                  <c:v>5.1129653815476956E-7</c:v>
                </c:pt>
                <c:pt idx="581">
                  <c:v>5.023702341298877E-7</c:v>
                </c:pt>
                <c:pt idx="582">
                  <c:v>4.9387106502405363E-7</c:v>
                </c:pt>
                <c:pt idx="583">
                  <c:v>4.8524809003711432E-7</c:v>
                </c:pt>
                <c:pt idx="584">
                  <c:v>4.770377876870531E-7</c:v>
                </c:pt>
                <c:pt idx="585">
                  <c:v>4.6870794028454734E-7</c:v>
                </c:pt>
                <c:pt idx="586">
                  <c:v>4.6103052912067663E-7</c:v>
                </c:pt>
                <c:pt idx="587">
                  <c:v>4.5273020491209493E-7</c:v>
                </c:pt>
                <c:pt idx="588">
                  <c:v>4.4531391776906174E-7</c:v>
                </c:pt>
                <c:pt idx="589">
                  <c:v>4.3729595434123264E-7</c:v>
                </c:pt>
                <c:pt idx="590">
                  <c:v>4.3060593059717313E-7</c:v>
                </c:pt>
                <c:pt idx="591">
                  <c:v>4.2331822412284579E-7</c:v>
                </c:pt>
                <c:pt idx="592">
                  <c:v>4.1592456531566109E-7</c:v>
                </c:pt>
                <c:pt idx="593">
                  <c:v>4.0888494319452422E-7</c:v>
                </c:pt>
                <c:pt idx="594">
                  <c:v>4.0174301951529111E-7</c:v>
                </c:pt>
                <c:pt idx="595">
                  <c:v>3.9494312023513693E-7</c:v>
                </c:pt>
                <c:pt idx="596">
                  <c:v>3.88044445314003E-7</c:v>
                </c:pt>
                <c:pt idx="597">
                  <c:v>3.8168632092476396E-7</c:v>
                </c:pt>
                <c:pt idx="598">
                  <c:v>3.748125558149105E-7</c:v>
                </c:pt>
                <c:pt idx="599">
                  <c:v>3.6867109590905506E-7</c:v>
                </c:pt>
                <c:pt idx="600">
                  <c:v>3.6203160671482304E-7</c:v>
                </c:pt>
                <c:pt idx="601">
                  <c:v>3.5590344531882993E-7</c:v>
                </c:pt>
                <c:pt idx="602">
                  <c:v>3.5045753323313896E-7</c:v>
                </c:pt>
                <c:pt idx="603">
                  <c:v>3.4433560557590063E-7</c:v>
                </c:pt>
                <c:pt idx="604">
                  <c:v>3.3869348072270343E-7</c:v>
                </c:pt>
                <c:pt idx="605">
                  <c:v>3.3259390802405275E-7</c:v>
                </c:pt>
                <c:pt idx="606">
                  <c:v>3.2714427292714515E-7</c:v>
                </c:pt>
                <c:pt idx="607">
                  <c:v>3.2125283122348164E-7</c:v>
                </c:pt>
                <c:pt idx="608">
                  <c:v>3.1581522053578646E-7</c:v>
                </c:pt>
                <c:pt idx="609">
                  <c:v>3.102988348333149E-7</c:v>
                </c:pt>
                <c:pt idx="610">
                  <c:v>3.0504686021852607E-7</c:v>
                </c:pt>
                <c:pt idx="611">
                  <c:v>2.9971883087273429E-7</c:v>
                </c:pt>
                <c:pt idx="612">
                  <c:v>2.9464621371190635E-7</c:v>
                </c:pt>
                <c:pt idx="613">
                  <c:v>2.8950016882731245E-7</c:v>
                </c:pt>
                <c:pt idx="614">
                  <c:v>2.8491440325628412E-7</c:v>
                </c:pt>
                <c:pt idx="615">
                  <c:v>2.7947671191875471E-7</c:v>
                </c:pt>
                <c:pt idx="616">
                  <c:v>2.7489871597167999E-7</c:v>
                </c:pt>
                <c:pt idx="617">
                  <c:v>2.7009836974740486E-7</c:v>
                </c:pt>
                <c:pt idx="618">
                  <c:v>2.6567442467465346E-7</c:v>
                </c:pt>
                <c:pt idx="619">
                  <c:v>2.608919916192269E-7</c:v>
                </c:pt>
                <c:pt idx="620">
                  <c:v>2.5647811444693584E-7</c:v>
                </c:pt>
                <c:pt idx="621">
                  <c:v>2.5200044666568352E-7</c:v>
                </c:pt>
                <c:pt idx="622">
                  <c:v>2.4773754788952194E-7</c:v>
                </c:pt>
                <c:pt idx="623">
                  <c:v>2.4341306462002497E-7</c:v>
                </c:pt>
                <c:pt idx="624">
                  <c:v>2.392960258435101E-7</c:v>
                </c:pt>
                <c:pt idx="625">
                  <c:v>2.3563756306262502E-7</c:v>
                </c:pt>
                <c:pt idx="626">
                  <c:v>2.3203529464571456E-7</c:v>
                </c:pt>
                <c:pt idx="627">
                  <c:v>2.279861291111977E-7</c:v>
                </c:pt>
                <c:pt idx="628">
                  <c:v>2.2425456364487045E-7</c:v>
                </c:pt>
                <c:pt idx="629">
                  <c:v>2.2022072552865135E-7</c:v>
                </c:pt>
                <c:pt idx="630">
                  <c:v>2.1649785542393799E-7</c:v>
                </c:pt>
                <c:pt idx="631">
                  <c:v>2.1272128305734081E-7</c:v>
                </c:pt>
                <c:pt idx="632">
                  <c:v>2.0924096692576389E-7</c:v>
                </c:pt>
                <c:pt idx="633">
                  <c:v>2.0547877118693731E-7</c:v>
                </c:pt>
                <c:pt idx="634">
                  <c:v>2.0211771737932509E-7</c:v>
                </c:pt>
                <c:pt idx="635">
                  <c:v>1.9848446281941827E-7</c:v>
                </c:pt>
                <c:pt idx="636">
                  <c:v>1.9513135038885387E-7</c:v>
                </c:pt>
                <c:pt idx="637">
                  <c:v>1.9215181317670197E-7</c:v>
                </c:pt>
                <c:pt idx="638">
                  <c:v>1.8880272848299462E-7</c:v>
                </c:pt>
                <c:pt idx="639">
                  <c:v>1.8571642131943792E-7</c:v>
                </c:pt>
                <c:pt idx="640">
                  <c:v>1.8238020751078049E-7</c:v>
                </c:pt>
                <c:pt idx="641">
                  <c:v>1.7939977006795369E-7</c:v>
                </c:pt>
                <c:pt idx="642">
                  <c:v>1.7617801544349558E-7</c:v>
                </c:pt>
                <c:pt idx="643">
                  <c:v>1.7320472911893395E-7</c:v>
                </c:pt>
                <c:pt idx="644">
                  <c:v>1.7018865641828524E-7</c:v>
                </c:pt>
                <c:pt idx="645">
                  <c:v>1.673174230836735E-7</c:v>
                </c:pt>
                <c:pt idx="646">
                  <c:v>1.644048870316265E-7</c:v>
                </c:pt>
                <c:pt idx="647">
                  <c:v>1.6163223257762244E-7</c:v>
                </c:pt>
                <c:pt idx="648">
                  <c:v>1.5881970794192754E-7</c:v>
                </c:pt>
                <c:pt idx="649">
                  <c:v>1.5639937384812144E-7</c:v>
                </c:pt>
                <c:pt idx="650">
                  <c:v>1.5376321427511829E-7</c:v>
                </c:pt>
                <c:pt idx="651">
                  <c:v>1.5108916701537747E-7</c:v>
                </c:pt>
                <c:pt idx="652">
                  <c:v>1.4854357913995652E-7</c:v>
                </c:pt>
                <c:pt idx="653">
                  <c:v>1.4596141838752623E-7</c:v>
                </c:pt>
                <c:pt idx="654">
                  <c:v>1.4350331527504331E-7</c:v>
                </c:pt>
                <c:pt idx="655">
                  <c:v>1.4100990874933212E-7</c:v>
                </c:pt>
                <c:pt idx="656">
                  <c:v>1.3871223931488362E-7</c:v>
                </c:pt>
                <c:pt idx="657">
                  <c:v>1.362286288319142E-7</c:v>
                </c:pt>
                <c:pt idx="658">
                  <c:v>1.3400996820273099E-7</c:v>
                </c:pt>
                <c:pt idx="659">
                  <c:v>1.316117723092856E-7</c:v>
                </c:pt>
                <c:pt idx="660">
                  <c:v>1.2939862658405817E-7</c:v>
                </c:pt>
                <c:pt idx="661">
                  <c:v>1.2736249630360414E-7</c:v>
                </c:pt>
                <c:pt idx="662">
                  <c:v>1.2522192909781906E-7</c:v>
                </c:pt>
                <c:pt idx="663">
                  <c:v>1.2318523708887201E-7</c:v>
                </c:pt>
                <c:pt idx="664">
                  <c:v>1.2098376128464804E-7</c:v>
                </c:pt>
                <c:pt idx="665">
                  <c:v>1.1901717073604799E-7</c:v>
                </c:pt>
                <c:pt idx="666">
                  <c:v>1.168914784728725E-7</c:v>
                </c:pt>
                <c:pt idx="667">
                  <c:v>1.1492984295076109E-7</c:v>
                </c:pt>
                <c:pt idx="668">
                  <c:v>1.1294009738966882E-7</c:v>
                </c:pt>
                <c:pt idx="669">
                  <c:v>1.1110660763151977E-7</c:v>
                </c:pt>
                <c:pt idx="670">
                  <c:v>1.0930346747632972E-7</c:v>
                </c:pt>
                <c:pt idx="671">
                  <c:v>1.0747157711656216E-7</c:v>
                </c:pt>
                <c:pt idx="672">
                  <c:v>1.0578624998318825E-7</c:v>
                </c:pt>
                <c:pt idx="673">
                  <c:v>1.0418464760394235E-7</c:v>
                </c:pt>
                <c:pt idx="674">
                  <c:v>1.0244032216867279E-7</c:v>
                </c:pt>
                <c:pt idx="675">
                  <c:v>1.0072584357045317E-7</c:v>
                </c:pt>
                <c:pt idx="676">
                  <c:v>9.9040704953468161E-8</c:v>
                </c:pt>
                <c:pt idx="677">
                  <c:v>9.7331453702832776E-8</c:v>
                </c:pt>
                <c:pt idx="678">
                  <c:v>9.5704414965079007E-8</c:v>
                </c:pt>
                <c:pt idx="679">
                  <c:v>9.4054102666618942E-8</c:v>
                </c:pt>
                <c:pt idx="680">
                  <c:v>9.2483175332551588E-8</c:v>
                </c:pt>
                <c:pt idx="681">
                  <c:v>9.088978447956287E-8</c:v>
                </c:pt>
                <c:pt idx="682">
                  <c:v>8.9373047532927151E-8</c:v>
                </c:pt>
                <c:pt idx="683">
                  <c:v>8.7834629075724729E-8</c:v>
                </c:pt>
                <c:pt idx="684">
                  <c:v>8.651083963184302E-8</c:v>
                </c:pt>
                <c:pt idx="685">
                  <c:v>8.506911791973759E-8</c:v>
                </c:pt>
                <c:pt idx="686">
                  <c:v>8.3606796719566668E-8</c:v>
                </c:pt>
                <c:pt idx="687">
                  <c:v>8.2214839619897473E-8</c:v>
                </c:pt>
                <c:pt idx="688">
                  <c:v>8.0803000505095036E-8</c:v>
                </c:pt>
                <c:pt idx="689">
                  <c:v>7.945910249305581E-8</c:v>
                </c:pt>
                <c:pt idx="690">
                  <c:v>7.8096015088711072E-8</c:v>
                </c:pt>
                <c:pt idx="691">
                  <c:v>7.6840033655016222E-8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846848"/>
        <c:axId val="848848384"/>
      </c:lineChart>
      <c:dateAx>
        <c:axId val="8488468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848848384"/>
        <c:crosses val="autoZero"/>
        <c:auto val="1"/>
        <c:lblOffset val="100"/>
        <c:baseTimeUnit val="months"/>
      </c:dateAx>
      <c:valAx>
        <c:axId val="84884838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848846848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42311</c:v>
                </c:pt>
                <c:pt idx="1">
                  <c:v>42341</c:v>
                </c:pt>
                <c:pt idx="2">
                  <c:v>42373</c:v>
                </c:pt>
                <c:pt idx="3">
                  <c:v>42404</c:v>
                </c:pt>
                <c:pt idx="4">
                  <c:v>42433</c:v>
                </c:pt>
                <c:pt idx="5">
                  <c:v>42464</c:v>
                </c:pt>
                <c:pt idx="6">
                  <c:v>42494</c:v>
                </c:pt>
                <c:pt idx="7">
                  <c:v>42527</c:v>
                </c:pt>
                <c:pt idx="8">
                  <c:v>42557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  <c:pt idx="12">
                  <c:v>42684</c:v>
                </c:pt>
                <c:pt idx="13">
                  <c:v>42716</c:v>
                </c:pt>
                <c:pt idx="14">
                  <c:v>42747</c:v>
                </c:pt>
                <c:pt idx="15">
                  <c:v>42779</c:v>
                </c:pt>
                <c:pt idx="16">
                  <c:v>42807</c:v>
                </c:pt>
                <c:pt idx="17">
                  <c:v>42838</c:v>
                </c:pt>
                <c:pt idx="18">
                  <c:v>42870</c:v>
                </c:pt>
                <c:pt idx="19">
                  <c:v>42901</c:v>
                </c:pt>
                <c:pt idx="20">
                  <c:v>42933</c:v>
                </c:pt>
                <c:pt idx="21">
                  <c:v>42964</c:v>
                </c:pt>
                <c:pt idx="22">
                  <c:v>42996</c:v>
                </c:pt>
                <c:pt idx="23">
                  <c:v>43026</c:v>
                </c:pt>
                <c:pt idx="24">
                  <c:v>43059</c:v>
                </c:pt>
                <c:pt idx="25">
                  <c:v>43089</c:v>
                </c:pt>
                <c:pt idx="26">
                  <c:v>43122</c:v>
                </c:pt>
                <c:pt idx="27">
                  <c:v>43153</c:v>
                </c:pt>
                <c:pt idx="28">
                  <c:v>43181</c:v>
                </c:pt>
                <c:pt idx="29">
                  <c:v>43213</c:v>
                </c:pt>
                <c:pt idx="30">
                  <c:v>43243</c:v>
                </c:pt>
                <c:pt idx="31">
                  <c:v>43276</c:v>
                </c:pt>
                <c:pt idx="32">
                  <c:v>43306</c:v>
                </c:pt>
                <c:pt idx="33">
                  <c:v>43339</c:v>
                </c:pt>
                <c:pt idx="34">
                  <c:v>43370</c:v>
                </c:pt>
                <c:pt idx="35">
                  <c:v>43402</c:v>
                </c:pt>
                <c:pt idx="36">
                  <c:v>43433</c:v>
                </c:pt>
                <c:pt idx="37">
                  <c:v>43465</c:v>
                </c:pt>
                <c:pt idx="38">
                  <c:v>43496</c:v>
                </c:pt>
                <c:pt idx="39">
                  <c:v>43524</c:v>
                </c:pt>
                <c:pt idx="40">
                  <c:v>43552</c:v>
                </c:pt>
                <c:pt idx="41">
                  <c:v>43584</c:v>
                </c:pt>
                <c:pt idx="42">
                  <c:v>43614</c:v>
                </c:pt>
                <c:pt idx="43">
                  <c:v>43647</c:v>
                </c:pt>
                <c:pt idx="44">
                  <c:v>43678</c:v>
                </c:pt>
                <c:pt idx="45">
                  <c:v>43710</c:v>
                </c:pt>
                <c:pt idx="46">
                  <c:v>43740</c:v>
                </c:pt>
                <c:pt idx="47">
                  <c:v>43773</c:v>
                </c:pt>
                <c:pt idx="48">
                  <c:v>43803</c:v>
                </c:pt>
                <c:pt idx="49">
                  <c:v>43836</c:v>
                </c:pt>
                <c:pt idx="50">
                  <c:v>43867</c:v>
                </c:pt>
                <c:pt idx="51">
                  <c:v>43896</c:v>
                </c:pt>
                <c:pt idx="52">
                  <c:v>43927</c:v>
                </c:pt>
                <c:pt idx="53">
                  <c:v>43957</c:v>
                </c:pt>
                <c:pt idx="54">
                  <c:v>43990</c:v>
                </c:pt>
                <c:pt idx="55">
                  <c:v>44020</c:v>
                </c:pt>
                <c:pt idx="56">
                  <c:v>44053</c:v>
                </c:pt>
                <c:pt idx="57">
                  <c:v>44084</c:v>
                </c:pt>
                <c:pt idx="58">
                  <c:v>44116</c:v>
                </c:pt>
                <c:pt idx="59">
                  <c:v>44147</c:v>
                </c:pt>
                <c:pt idx="60">
                  <c:v>44179</c:v>
                </c:pt>
                <c:pt idx="61">
                  <c:v>44210</c:v>
                </c:pt>
                <c:pt idx="62">
                  <c:v>44242</c:v>
                </c:pt>
                <c:pt idx="63">
                  <c:v>44270</c:v>
                </c:pt>
                <c:pt idx="64">
                  <c:v>44301</c:v>
                </c:pt>
                <c:pt idx="65">
                  <c:v>44333</c:v>
                </c:pt>
                <c:pt idx="66">
                  <c:v>44364</c:v>
                </c:pt>
                <c:pt idx="67">
                  <c:v>44396</c:v>
                </c:pt>
                <c:pt idx="68">
                  <c:v>44427</c:v>
                </c:pt>
                <c:pt idx="69">
                  <c:v>44459</c:v>
                </c:pt>
                <c:pt idx="70">
                  <c:v>44489</c:v>
                </c:pt>
                <c:pt idx="71">
                  <c:v>44522</c:v>
                </c:pt>
                <c:pt idx="72">
                  <c:v>44552</c:v>
                </c:pt>
                <c:pt idx="73">
                  <c:v>44585</c:v>
                </c:pt>
                <c:pt idx="74">
                  <c:v>44616</c:v>
                </c:pt>
                <c:pt idx="75">
                  <c:v>44644</c:v>
                </c:pt>
                <c:pt idx="76">
                  <c:v>44676</c:v>
                </c:pt>
                <c:pt idx="77">
                  <c:v>44706</c:v>
                </c:pt>
                <c:pt idx="78">
                  <c:v>44739</c:v>
                </c:pt>
                <c:pt idx="79">
                  <c:v>44769</c:v>
                </c:pt>
                <c:pt idx="80">
                  <c:v>44802</c:v>
                </c:pt>
                <c:pt idx="81">
                  <c:v>44833</c:v>
                </c:pt>
                <c:pt idx="82">
                  <c:v>44865</c:v>
                </c:pt>
                <c:pt idx="83">
                  <c:v>44895</c:v>
                </c:pt>
                <c:pt idx="84">
                  <c:v>44925</c:v>
                </c:pt>
                <c:pt idx="85">
                  <c:v>44956</c:v>
                </c:pt>
                <c:pt idx="86">
                  <c:v>44985</c:v>
                </c:pt>
                <c:pt idx="87">
                  <c:v>45013</c:v>
                </c:pt>
                <c:pt idx="88">
                  <c:v>45044</c:v>
                </c:pt>
                <c:pt idx="89">
                  <c:v>45075</c:v>
                </c:pt>
                <c:pt idx="90">
                  <c:v>45106</c:v>
                </c:pt>
                <c:pt idx="91">
                  <c:v>45138</c:v>
                </c:pt>
                <c:pt idx="92">
                  <c:v>45169</c:v>
                </c:pt>
                <c:pt idx="93">
                  <c:v>45201</c:v>
                </c:pt>
                <c:pt idx="94">
                  <c:v>45232</c:v>
                </c:pt>
                <c:pt idx="95">
                  <c:v>45264</c:v>
                </c:pt>
                <c:pt idx="96">
                  <c:v>45295</c:v>
                </c:pt>
                <c:pt idx="97">
                  <c:v>45327</c:v>
                </c:pt>
                <c:pt idx="98">
                  <c:v>45356</c:v>
                </c:pt>
                <c:pt idx="99">
                  <c:v>45387</c:v>
                </c:pt>
                <c:pt idx="100">
                  <c:v>45418</c:v>
                </c:pt>
                <c:pt idx="101">
                  <c:v>45449</c:v>
                </c:pt>
                <c:pt idx="102">
                  <c:v>45481</c:v>
                </c:pt>
                <c:pt idx="103">
                  <c:v>45512</c:v>
                </c:pt>
                <c:pt idx="104">
                  <c:v>45544</c:v>
                </c:pt>
                <c:pt idx="105">
                  <c:v>45574</c:v>
                </c:pt>
                <c:pt idx="106">
                  <c:v>45607</c:v>
                </c:pt>
                <c:pt idx="107">
                  <c:v>45637</c:v>
                </c:pt>
                <c:pt idx="108">
                  <c:v>45670</c:v>
                </c:pt>
                <c:pt idx="109">
                  <c:v>45701</c:v>
                </c:pt>
                <c:pt idx="110">
                  <c:v>45729</c:v>
                </c:pt>
                <c:pt idx="111">
                  <c:v>45761</c:v>
                </c:pt>
                <c:pt idx="112">
                  <c:v>45791</c:v>
                </c:pt>
                <c:pt idx="113">
                  <c:v>45824</c:v>
                </c:pt>
                <c:pt idx="114">
                  <c:v>45854</c:v>
                </c:pt>
                <c:pt idx="115">
                  <c:v>45887</c:v>
                </c:pt>
                <c:pt idx="116">
                  <c:v>45918</c:v>
                </c:pt>
                <c:pt idx="117">
                  <c:v>45950</c:v>
                </c:pt>
                <c:pt idx="118">
                  <c:v>45981</c:v>
                </c:pt>
                <c:pt idx="119">
                  <c:v>46013</c:v>
                </c:pt>
                <c:pt idx="120">
                  <c:v>46044</c:v>
                </c:pt>
                <c:pt idx="121">
                  <c:v>46076</c:v>
                </c:pt>
                <c:pt idx="122">
                  <c:v>46104</c:v>
                </c:pt>
                <c:pt idx="123">
                  <c:v>46135</c:v>
                </c:pt>
                <c:pt idx="124">
                  <c:v>46167</c:v>
                </c:pt>
                <c:pt idx="125">
                  <c:v>46198</c:v>
                </c:pt>
                <c:pt idx="126">
                  <c:v>46230</c:v>
                </c:pt>
                <c:pt idx="127">
                  <c:v>46261</c:v>
                </c:pt>
                <c:pt idx="128">
                  <c:v>46293</c:v>
                </c:pt>
                <c:pt idx="129">
                  <c:v>46323</c:v>
                </c:pt>
                <c:pt idx="130">
                  <c:v>46356</c:v>
                </c:pt>
                <c:pt idx="131">
                  <c:v>46386</c:v>
                </c:pt>
                <c:pt idx="132">
                  <c:v>46419</c:v>
                </c:pt>
                <c:pt idx="133">
                  <c:v>46447</c:v>
                </c:pt>
                <c:pt idx="134">
                  <c:v>46478</c:v>
                </c:pt>
                <c:pt idx="135">
                  <c:v>46510</c:v>
                </c:pt>
                <c:pt idx="136">
                  <c:v>46541</c:v>
                </c:pt>
                <c:pt idx="137">
                  <c:v>46573</c:v>
                </c:pt>
                <c:pt idx="138">
                  <c:v>46604</c:v>
                </c:pt>
                <c:pt idx="139">
                  <c:v>46636</c:v>
                </c:pt>
                <c:pt idx="140">
                  <c:v>46666</c:v>
                </c:pt>
                <c:pt idx="141">
                  <c:v>46699</c:v>
                </c:pt>
                <c:pt idx="142">
                  <c:v>46729</c:v>
                </c:pt>
                <c:pt idx="143">
                  <c:v>46762</c:v>
                </c:pt>
                <c:pt idx="144">
                  <c:v>46793</c:v>
                </c:pt>
                <c:pt idx="145">
                  <c:v>46822</c:v>
                </c:pt>
                <c:pt idx="146">
                  <c:v>46853</c:v>
                </c:pt>
                <c:pt idx="147">
                  <c:v>46883</c:v>
                </c:pt>
                <c:pt idx="148">
                  <c:v>46916</c:v>
                </c:pt>
                <c:pt idx="149">
                  <c:v>46946</c:v>
                </c:pt>
                <c:pt idx="150">
                  <c:v>46979</c:v>
                </c:pt>
                <c:pt idx="151">
                  <c:v>47010</c:v>
                </c:pt>
                <c:pt idx="152">
                  <c:v>47042</c:v>
                </c:pt>
                <c:pt idx="153">
                  <c:v>47073</c:v>
                </c:pt>
                <c:pt idx="154">
                  <c:v>47105</c:v>
                </c:pt>
                <c:pt idx="155">
                  <c:v>47136</c:v>
                </c:pt>
                <c:pt idx="156">
                  <c:v>47168</c:v>
                </c:pt>
                <c:pt idx="157">
                  <c:v>47196</c:v>
                </c:pt>
                <c:pt idx="158">
                  <c:v>47227</c:v>
                </c:pt>
                <c:pt idx="159">
                  <c:v>47259</c:v>
                </c:pt>
                <c:pt idx="160">
                  <c:v>47290</c:v>
                </c:pt>
                <c:pt idx="161">
                  <c:v>47322</c:v>
                </c:pt>
                <c:pt idx="162">
                  <c:v>47353</c:v>
                </c:pt>
                <c:pt idx="163">
                  <c:v>47385</c:v>
                </c:pt>
                <c:pt idx="164">
                  <c:v>47415</c:v>
                </c:pt>
                <c:pt idx="165">
                  <c:v>47448</c:v>
                </c:pt>
                <c:pt idx="166">
                  <c:v>47479</c:v>
                </c:pt>
                <c:pt idx="167">
                  <c:v>47511</c:v>
                </c:pt>
                <c:pt idx="168">
                  <c:v>47542</c:v>
                </c:pt>
                <c:pt idx="169">
                  <c:v>47570</c:v>
                </c:pt>
                <c:pt idx="170">
                  <c:v>47602</c:v>
                </c:pt>
                <c:pt idx="171">
                  <c:v>47632</c:v>
                </c:pt>
                <c:pt idx="172">
                  <c:v>47665</c:v>
                </c:pt>
                <c:pt idx="173">
                  <c:v>47696</c:v>
                </c:pt>
                <c:pt idx="174">
                  <c:v>47728</c:v>
                </c:pt>
                <c:pt idx="175">
                  <c:v>47758</c:v>
                </c:pt>
                <c:pt idx="176">
                  <c:v>47791</c:v>
                </c:pt>
                <c:pt idx="177">
                  <c:v>47821</c:v>
                </c:pt>
                <c:pt idx="178">
                  <c:v>47854</c:v>
                </c:pt>
                <c:pt idx="179">
                  <c:v>47885</c:v>
                </c:pt>
                <c:pt idx="180">
                  <c:v>47913</c:v>
                </c:pt>
                <c:pt idx="181">
                  <c:v>47945</c:v>
                </c:pt>
                <c:pt idx="182">
                  <c:v>47975</c:v>
                </c:pt>
                <c:pt idx="183">
                  <c:v>48008</c:v>
                </c:pt>
                <c:pt idx="184">
                  <c:v>48038</c:v>
                </c:pt>
                <c:pt idx="185">
                  <c:v>48071</c:v>
                </c:pt>
                <c:pt idx="186">
                  <c:v>48102</c:v>
                </c:pt>
                <c:pt idx="187">
                  <c:v>48134</c:v>
                </c:pt>
                <c:pt idx="188">
                  <c:v>48165</c:v>
                </c:pt>
                <c:pt idx="189">
                  <c:v>48197</c:v>
                </c:pt>
                <c:pt idx="190">
                  <c:v>48228</c:v>
                </c:pt>
                <c:pt idx="191">
                  <c:v>48260</c:v>
                </c:pt>
                <c:pt idx="192">
                  <c:v>48289</c:v>
                </c:pt>
                <c:pt idx="193">
                  <c:v>48320</c:v>
                </c:pt>
                <c:pt idx="194">
                  <c:v>48351</c:v>
                </c:pt>
                <c:pt idx="195">
                  <c:v>48382</c:v>
                </c:pt>
                <c:pt idx="196">
                  <c:v>48414</c:v>
                </c:pt>
                <c:pt idx="197">
                  <c:v>48445</c:v>
                </c:pt>
                <c:pt idx="198">
                  <c:v>48477</c:v>
                </c:pt>
                <c:pt idx="199">
                  <c:v>48507</c:v>
                </c:pt>
                <c:pt idx="200">
                  <c:v>48540</c:v>
                </c:pt>
                <c:pt idx="201">
                  <c:v>48570</c:v>
                </c:pt>
                <c:pt idx="202">
                  <c:v>48603</c:v>
                </c:pt>
                <c:pt idx="203">
                  <c:v>48634</c:v>
                </c:pt>
                <c:pt idx="204">
                  <c:v>48662</c:v>
                </c:pt>
                <c:pt idx="205">
                  <c:v>48694</c:v>
                </c:pt>
                <c:pt idx="206">
                  <c:v>48724</c:v>
                </c:pt>
                <c:pt idx="207">
                  <c:v>48757</c:v>
                </c:pt>
                <c:pt idx="208">
                  <c:v>48787</c:v>
                </c:pt>
                <c:pt idx="209">
                  <c:v>48820</c:v>
                </c:pt>
                <c:pt idx="210">
                  <c:v>48851</c:v>
                </c:pt>
                <c:pt idx="211">
                  <c:v>48883</c:v>
                </c:pt>
                <c:pt idx="212">
                  <c:v>48913</c:v>
                </c:pt>
                <c:pt idx="213">
                  <c:v>48943</c:v>
                </c:pt>
                <c:pt idx="214">
                  <c:v>48974</c:v>
                </c:pt>
                <c:pt idx="215">
                  <c:v>49003</c:v>
                </c:pt>
                <c:pt idx="216">
                  <c:v>49031</c:v>
                </c:pt>
                <c:pt idx="217">
                  <c:v>49062</c:v>
                </c:pt>
                <c:pt idx="218">
                  <c:v>49093</c:v>
                </c:pt>
                <c:pt idx="219">
                  <c:v>49124</c:v>
                </c:pt>
                <c:pt idx="220">
                  <c:v>49156</c:v>
                </c:pt>
                <c:pt idx="221">
                  <c:v>49187</c:v>
                </c:pt>
                <c:pt idx="222">
                  <c:v>49219</c:v>
                </c:pt>
                <c:pt idx="223">
                  <c:v>49250</c:v>
                </c:pt>
                <c:pt idx="224">
                  <c:v>49282</c:v>
                </c:pt>
                <c:pt idx="225">
                  <c:v>49313</c:v>
                </c:pt>
                <c:pt idx="226">
                  <c:v>49345</c:v>
                </c:pt>
                <c:pt idx="227">
                  <c:v>49373</c:v>
                </c:pt>
                <c:pt idx="228">
                  <c:v>49404</c:v>
                </c:pt>
                <c:pt idx="229">
                  <c:v>49436</c:v>
                </c:pt>
                <c:pt idx="230">
                  <c:v>49467</c:v>
                </c:pt>
                <c:pt idx="231">
                  <c:v>49499</c:v>
                </c:pt>
                <c:pt idx="232">
                  <c:v>49530</c:v>
                </c:pt>
                <c:pt idx="233">
                  <c:v>49562</c:v>
                </c:pt>
                <c:pt idx="234">
                  <c:v>49592</c:v>
                </c:pt>
                <c:pt idx="235">
                  <c:v>49625</c:v>
                </c:pt>
                <c:pt idx="236">
                  <c:v>49655</c:v>
                </c:pt>
                <c:pt idx="237">
                  <c:v>49688</c:v>
                </c:pt>
                <c:pt idx="238">
                  <c:v>49719</c:v>
                </c:pt>
                <c:pt idx="239">
                  <c:v>49748</c:v>
                </c:pt>
                <c:pt idx="240">
                  <c:v>49780</c:v>
                </c:pt>
                <c:pt idx="241">
                  <c:v>49810</c:v>
                </c:pt>
                <c:pt idx="242">
                  <c:v>49842</c:v>
                </c:pt>
                <c:pt idx="243">
                  <c:v>49872</c:v>
                </c:pt>
                <c:pt idx="244">
                  <c:v>49905</c:v>
                </c:pt>
                <c:pt idx="245">
                  <c:v>49936</c:v>
                </c:pt>
                <c:pt idx="246">
                  <c:v>49968</c:v>
                </c:pt>
                <c:pt idx="247">
                  <c:v>49999</c:v>
                </c:pt>
                <c:pt idx="248">
                  <c:v>50031</c:v>
                </c:pt>
                <c:pt idx="249">
                  <c:v>50062</c:v>
                </c:pt>
                <c:pt idx="250">
                  <c:v>50094</c:v>
                </c:pt>
                <c:pt idx="251">
                  <c:v>50122</c:v>
                </c:pt>
                <c:pt idx="252">
                  <c:v>50153</c:v>
                </c:pt>
                <c:pt idx="253">
                  <c:v>50185</c:v>
                </c:pt>
                <c:pt idx="254">
                  <c:v>50216</c:v>
                </c:pt>
                <c:pt idx="255">
                  <c:v>50248</c:v>
                </c:pt>
                <c:pt idx="256">
                  <c:v>50279</c:v>
                </c:pt>
                <c:pt idx="257">
                  <c:v>50311</c:v>
                </c:pt>
                <c:pt idx="258">
                  <c:v>50341</c:v>
                </c:pt>
                <c:pt idx="259">
                  <c:v>50374</c:v>
                </c:pt>
                <c:pt idx="260">
                  <c:v>50404</c:v>
                </c:pt>
                <c:pt idx="261">
                  <c:v>50437</c:v>
                </c:pt>
                <c:pt idx="262">
                  <c:v>50465</c:v>
                </c:pt>
                <c:pt idx="263">
                  <c:v>50496</c:v>
                </c:pt>
                <c:pt idx="264">
                  <c:v>50528</c:v>
                </c:pt>
                <c:pt idx="265">
                  <c:v>50559</c:v>
                </c:pt>
                <c:pt idx="266">
                  <c:v>50591</c:v>
                </c:pt>
                <c:pt idx="267">
                  <c:v>50622</c:v>
                </c:pt>
                <c:pt idx="268">
                  <c:v>50654</c:v>
                </c:pt>
                <c:pt idx="269">
                  <c:v>50684</c:v>
                </c:pt>
                <c:pt idx="270">
                  <c:v>50717</c:v>
                </c:pt>
                <c:pt idx="271">
                  <c:v>50747</c:v>
                </c:pt>
                <c:pt idx="272">
                  <c:v>50780</c:v>
                </c:pt>
                <c:pt idx="273">
                  <c:v>50811</c:v>
                </c:pt>
                <c:pt idx="274">
                  <c:v>50839</c:v>
                </c:pt>
                <c:pt idx="275">
                  <c:v>50872</c:v>
                </c:pt>
                <c:pt idx="276">
                  <c:v>50902</c:v>
                </c:pt>
                <c:pt idx="277">
                  <c:v>50934</c:v>
                </c:pt>
                <c:pt idx="278">
                  <c:v>50964</c:v>
                </c:pt>
                <c:pt idx="279">
                  <c:v>50997</c:v>
                </c:pt>
                <c:pt idx="280">
                  <c:v>51028</c:v>
                </c:pt>
                <c:pt idx="281">
                  <c:v>51060</c:v>
                </c:pt>
                <c:pt idx="282">
                  <c:v>51091</c:v>
                </c:pt>
                <c:pt idx="283">
                  <c:v>51123</c:v>
                </c:pt>
                <c:pt idx="284">
                  <c:v>51154</c:v>
                </c:pt>
                <c:pt idx="285">
                  <c:v>51186</c:v>
                </c:pt>
                <c:pt idx="286">
                  <c:v>51215</c:v>
                </c:pt>
                <c:pt idx="287">
                  <c:v>51246</c:v>
                </c:pt>
                <c:pt idx="288">
                  <c:v>51277</c:v>
                </c:pt>
                <c:pt idx="289">
                  <c:v>51308</c:v>
                </c:pt>
                <c:pt idx="290">
                  <c:v>51340</c:v>
                </c:pt>
                <c:pt idx="291">
                  <c:v>51371</c:v>
                </c:pt>
                <c:pt idx="292">
                  <c:v>51403</c:v>
                </c:pt>
                <c:pt idx="293">
                  <c:v>51433</c:v>
                </c:pt>
                <c:pt idx="294">
                  <c:v>51466</c:v>
                </c:pt>
                <c:pt idx="295">
                  <c:v>51497</c:v>
                </c:pt>
                <c:pt idx="296">
                  <c:v>51529</c:v>
                </c:pt>
                <c:pt idx="297">
                  <c:v>51560</c:v>
                </c:pt>
                <c:pt idx="298">
                  <c:v>51588</c:v>
                </c:pt>
                <c:pt idx="299">
                  <c:v>51620</c:v>
                </c:pt>
                <c:pt idx="300">
                  <c:v>51650</c:v>
                </c:pt>
                <c:pt idx="301">
                  <c:v>51683</c:v>
                </c:pt>
                <c:pt idx="302">
                  <c:v>51714</c:v>
                </c:pt>
                <c:pt idx="303">
                  <c:v>51746</c:v>
                </c:pt>
                <c:pt idx="304">
                  <c:v>51776</c:v>
                </c:pt>
                <c:pt idx="305">
                  <c:v>51809</c:v>
                </c:pt>
                <c:pt idx="306">
                  <c:v>51839</c:v>
                </c:pt>
                <c:pt idx="307">
                  <c:v>51872</c:v>
                </c:pt>
                <c:pt idx="308">
                  <c:v>51903</c:v>
                </c:pt>
                <c:pt idx="309">
                  <c:v>51931</c:v>
                </c:pt>
                <c:pt idx="310">
                  <c:v>51964</c:v>
                </c:pt>
                <c:pt idx="311">
                  <c:v>51994</c:v>
                </c:pt>
                <c:pt idx="312">
                  <c:v>52026</c:v>
                </c:pt>
                <c:pt idx="313">
                  <c:v>52056</c:v>
                </c:pt>
                <c:pt idx="314">
                  <c:v>52089</c:v>
                </c:pt>
                <c:pt idx="315">
                  <c:v>52120</c:v>
                </c:pt>
                <c:pt idx="316">
                  <c:v>52152</c:v>
                </c:pt>
                <c:pt idx="317">
                  <c:v>52183</c:v>
                </c:pt>
                <c:pt idx="318">
                  <c:v>52215</c:v>
                </c:pt>
                <c:pt idx="319">
                  <c:v>52246</c:v>
                </c:pt>
                <c:pt idx="320">
                  <c:v>52278</c:v>
                </c:pt>
                <c:pt idx="321">
                  <c:v>52306</c:v>
                </c:pt>
                <c:pt idx="322">
                  <c:v>52337</c:v>
                </c:pt>
                <c:pt idx="323">
                  <c:v>52369</c:v>
                </c:pt>
                <c:pt idx="324">
                  <c:v>52400</c:v>
                </c:pt>
                <c:pt idx="325">
                  <c:v>52432</c:v>
                </c:pt>
                <c:pt idx="326">
                  <c:v>52463</c:v>
                </c:pt>
                <c:pt idx="327">
                  <c:v>52495</c:v>
                </c:pt>
                <c:pt idx="328">
                  <c:v>52525</c:v>
                </c:pt>
                <c:pt idx="329">
                  <c:v>52558</c:v>
                </c:pt>
                <c:pt idx="330">
                  <c:v>52588</c:v>
                </c:pt>
                <c:pt idx="331">
                  <c:v>52621</c:v>
                </c:pt>
                <c:pt idx="332">
                  <c:v>52652</c:v>
                </c:pt>
                <c:pt idx="333">
                  <c:v>52681</c:v>
                </c:pt>
                <c:pt idx="334">
                  <c:v>52712</c:v>
                </c:pt>
                <c:pt idx="335">
                  <c:v>52742</c:v>
                </c:pt>
                <c:pt idx="336">
                  <c:v>52775</c:v>
                </c:pt>
                <c:pt idx="337">
                  <c:v>52805</c:v>
                </c:pt>
                <c:pt idx="338">
                  <c:v>52838</c:v>
                </c:pt>
                <c:pt idx="339">
                  <c:v>52869</c:v>
                </c:pt>
                <c:pt idx="340">
                  <c:v>52901</c:v>
                </c:pt>
                <c:pt idx="341">
                  <c:v>52931</c:v>
                </c:pt>
                <c:pt idx="342">
                  <c:v>52961</c:v>
                </c:pt>
                <c:pt idx="343">
                  <c:v>52992</c:v>
                </c:pt>
                <c:pt idx="344">
                  <c:v>53021</c:v>
                </c:pt>
                <c:pt idx="345">
                  <c:v>53049</c:v>
                </c:pt>
                <c:pt idx="346">
                  <c:v>53080</c:v>
                </c:pt>
                <c:pt idx="347">
                  <c:v>53111</c:v>
                </c:pt>
                <c:pt idx="348">
                  <c:v>53142</c:v>
                </c:pt>
                <c:pt idx="349">
                  <c:v>53174</c:v>
                </c:pt>
                <c:pt idx="350">
                  <c:v>53205</c:v>
                </c:pt>
                <c:pt idx="351">
                  <c:v>53237</c:v>
                </c:pt>
                <c:pt idx="352">
                  <c:v>53268</c:v>
                </c:pt>
                <c:pt idx="353">
                  <c:v>53300</c:v>
                </c:pt>
                <c:pt idx="354">
                  <c:v>53331</c:v>
                </c:pt>
                <c:pt idx="355">
                  <c:v>53363</c:v>
                </c:pt>
                <c:pt idx="356">
                  <c:v>53391</c:v>
                </c:pt>
                <c:pt idx="357">
                  <c:v>53422</c:v>
                </c:pt>
                <c:pt idx="358">
                  <c:v>53454</c:v>
                </c:pt>
                <c:pt idx="359">
                  <c:v>53485</c:v>
                </c:pt>
                <c:pt idx="360">
                  <c:v>53517</c:v>
                </c:pt>
                <c:pt idx="361">
                  <c:v>53548</c:v>
                </c:pt>
                <c:pt idx="362">
                  <c:v>53580</c:v>
                </c:pt>
                <c:pt idx="363">
                  <c:v>53610</c:v>
                </c:pt>
                <c:pt idx="364">
                  <c:v>53643</c:v>
                </c:pt>
                <c:pt idx="365">
                  <c:v>53673</c:v>
                </c:pt>
                <c:pt idx="366">
                  <c:v>53706</c:v>
                </c:pt>
                <c:pt idx="367">
                  <c:v>53737</c:v>
                </c:pt>
                <c:pt idx="368">
                  <c:v>53765</c:v>
                </c:pt>
                <c:pt idx="369">
                  <c:v>53798</c:v>
                </c:pt>
                <c:pt idx="370">
                  <c:v>53828</c:v>
                </c:pt>
                <c:pt idx="371">
                  <c:v>53860</c:v>
                </c:pt>
                <c:pt idx="372">
                  <c:v>53890</c:v>
                </c:pt>
                <c:pt idx="373">
                  <c:v>53923</c:v>
                </c:pt>
                <c:pt idx="374">
                  <c:v>53954</c:v>
                </c:pt>
                <c:pt idx="375">
                  <c:v>53986</c:v>
                </c:pt>
                <c:pt idx="376">
                  <c:v>54017</c:v>
                </c:pt>
                <c:pt idx="377">
                  <c:v>54049</c:v>
                </c:pt>
                <c:pt idx="378">
                  <c:v>54080</c:v>
                </c:pt>
                <c:pt idx="379">
                  <c:v>54112</c:v>
                </c:pt>
                <c:pt idx="380">
                  <c:v>54141</c:v>
                </c:pt>
                <c:pt idx="381">
                  <c:v>54172</c:v>
                </c:pt>
                <c:pt idx="382">
                  <c:v>54203</c:v>
                </c:pt>
                <c:pt idx="383">
                  <c:v>54234</c:v>
                </c:pt>
                <c:pt idx="384">
                  <c:v>54266</c:v>
                </c:pt>
                <c:pt idx="385">
                  <c:v>54297</c:v>
                </c:pt>
                <c:pt idx="386">
                  <c:v>54329</c:v>
                </c:pt>
                <c:pt idx="387">
                  <c:v>54359</c:v>
                </c:pt>
                <c:pt idx="388">
                  <c:v>54392</c:v>
                </c:pt>
                <c:pt idx="389">
                  <c:v>54422</c:v>
                </c:pt>
                <c:pt idx="390">
                  <c:v>54455</c:v>
                </c:pt>
                <c:pt idx="391">
                  <c:v>54483</c:v>
                </c:pt>
                <c:pt idx="392">
                  <c:v>54514</c:v>
                </c:pt>
                <c:pt idx="393">
                  <c:v>54546</c:v>
                </c:pt>
                <c:pt idx="394">
                  <c:v>54577</c:v>
                </c:pt>
                <c:pt idx="395">
                  <c:v>54609</c:v>
                </c:pt>
                <c:pt idx="396">
                  <c:v>54640</c:v>
                </c:pt>
                <c:pt idx="397">
                  <c:v>54672</c:v>
                </c:pt>
                <c:pt idx="398">
                  <c:v>54702</c:v>
                </c:pt>
                <c:pt idx="399">
                  <c:v>54735</c:v>
                </c:pt>
                <c:pt idx="400">
                  <c:v>54765</c:v>
                </c:pt>
                <c:pt idx="401">
                  <c:v>54798</c:v>
                </c:pt>
                <c:pt idx="402">
                  <c:v>54829</c:v>
                </c:pt>
                <c:pt idx="403">
                  <c:v>54857</c:v>
                </c:pt>
                <c:pt idx="404">
                  <c:v>54890</c:v>
                </c:pt>
                <c:pt idx="405">
                  <c:v>54920</c:v>
                </c:pt>
                <c:pt idx="406">
                  <c:v>54952</c:v>
                </c:pt>
                <c:pt idx="407">
                  <c:v>54982</c:v>
                </c:pt>
                <c:pt idx="408">
                  <c:v>55015</c:v>
                </c:pt>
                <c:pt idx="409">
                  <c:v>55046</c:v>
                </c:pt>
                <c:pt idx="410">
                  <c:v>55078</c:v>
                </c:pt>
                <c:pt idx="411">
                  <c:v>55109</c:v>
                </c:pt>
                <c:pt idx="412">
                  <c:v>55141</c:v>
                </c:pt>
                <c:pt idx="413">
                  <c:v>55172</c:v>
                </c:pt>
                <c:pt idx="414">
                  <c:v>55204</c:v>
                </c:pt>
                <c:pt idx="415">
                  <c:v>55232</c:v>
                </c:pt>
                <c:pt idx="416">
                  <c:v>55263</c:v>
                </c:pt>
                <c:pt idx="417">
                  <c:v>55295</c:v>
                </c:pt>
                <c:pt idx="418">
                  <c:v>55326</c:v>
                </c:pt>
                <c:pt idx="419">
                  <c:v>55358</c:v>
                </c:pt>
                <c:pt idx="420">
                  <c:v>55389</c:v>
                </c:pt>
                <c:pt idx="421">
                  <c:v>55421</c:v>
                </c:pt>
                <c:pt idx="422">
                  <c:v>55451</c:v>
                </c:pt>
                <c:pt idx="423">
                  <c:v>55484</c:v>
                </c:pt>
                <c:pt idx="424">
                  <c:v>55514</c:v>
                </c:pt>
                <c:pt idx="425">
                  <c:v>55547</c:v>
                </c:pt>
                <c:pt idx="426">
                  <c:v>55578</c:v>
                </c:pt>
                <c:pt idx="427">
                  <c:v>55607</c:v>
                </c:pt>
                <c:pt idx="428">
                  <c:v>55638</c:v>
                </c:pt>
                <c:pt idx="429">
                  <c:v>55668</c:v>
                </c:pt>
                <c:pt idx="430">
                  <c:v>55701</c:v>
                </c:pt>
                <c:pt idx="431">
                  <c:v>55732</c:v>
                </c:pt>
                <c:pt idx="432">
                  <c:v>55764</c:v>
                </c:pt>
                <c:pt idx="433">
                  <c:v>55794</c:v>
                </c:pt>
                <c:pt idx="434">
                  <c:v>55827</c:v>
                </c:pt>
                <c:pt idx="435">
                  <c:v>55857</c:v>
                </c:pt>
                <c:pt idx="436">
                  <c:v>55890</c:v>
                </c:pt>
                <c:pt idx="437">
                  <c:v>55921</c:v>
                </c:pt>
                <c:pt idx="438">
                  <c:v>55949</c:v>
                </c:pt>
                <c:pt idx="439">
                  <c:v>55982</c:v>
                </c:pt>
                <c:pt idx="440">
                  <c:v>56012</c:v>
                </c:pt>
                <c:pt idx="441">
                  <c:v>56044</c:v>
                </c:pt>
                <c:pt idx="442">
                  <c:v>56074</c:v>
                </c:pt>
                <c:pt idx="443">
                  <c:v>56107</c:v>
                </c:pt>
                <c:pt idx="444">
                  <c:v>56138</c:v>
                </c:pt>
                <c:pt idx="445">
                  <c:v>56170</c:v>
                </c:pt>
                <c:pt idx="446">
                  <c:v>56201</c:v>
                </c:pt>
                <c:pt idx="447">
                  <c:v>56233</c:v>
                </c:pt>
                <c:pt idx="448">
                  <c:v>56264</c:v>
                </c:pt>
                <c:pt idx="449">
                  <c:v>56296</c:v>
                </c:pt>
                <c:pt idx="450">
                  <c:v>56324</c:v>
                </c:pt>
                <c:pt idx="451">
                  <c:v>56355</c:v>
                </c:pt>
                <c:pt idx="452">
                  <c:v>56387</c:v>
                </c:pt>
                <c:pt idx="453">
                  <c:v>56418</c:v>
                </c:pt>
                <c:pt idx="454">
                  <c:v>56450</c:v>
                </c:pt>
                <c:pt idx="455">
                  <c:v>56481</c:v>
                </c:pt>
                <c:pt idx="456">
                  <c:v>56513</c:v>
                </c:pt>
                <c:pt idx="457">
                  <c:v>56543</c:v>
                </c:pt>
                <c:pt idx="458">
                  <c:v>56576</c:v>
                </c:pt>
                <c:pt idx="459">
                  <c:v>56606</c:v>
                </c:pt>
                <c:pt idx="460">
                  <c:v>56639</c:v>
                </c:pt>
                <c:pt idx="461">
                  <c:v>56670</c:v>
                </c:pt>
                <c:pt idx="462">
                  <c:v>56698</c:v>
                </c:pt>
                <c:pt idx="463">
                  <c:v>56730</c:v>
                </c:pt>
                <c:pt idx="464">
                  <c:v>56760</c:v>
                </c:pt>
                <c:pt idx="465">
                  <c:v>56793</c:v>
                </c:pt>
                <c:pt idx="466">
                  <c:v>56823</c:v>
                </c:pt>
                <c:pt idx="467">
                  <c:v>56856</c:v>
                </c:pt>
                <c:pt idx="468">
                  <c:v>56887</c:v>
                </c:pt>
                <c:pt idx="469">
                  <c:v>56919</c:v>
                </c:pt>
                <c:pt idx="470">
                  <c:v>56949</c:v>
                </c:pt>
                <c:pt idx="471">
                  <c:v>56982</c:v>
                </c:pt>
                <c:pt idx="472">
                  <c:v>57013</c:v>
                </c:pt>
                <c:pt idx="473">
                  <c:v>57042</c:v>
                </c:pt>
                <c:pt idx="474">
                  <c:v>57074</c:v>
                </c:pt>
                <c:pt idx="475">
                  <c:v>57104</c:v>
                </c:pt>
                <c:pt idx="476">
                  <c:v>57136</c:v>
                </c:pt>
                <c:pt idx="477">
                  <c:v>57166</c:v>
                </c:pt>
                <c:pt idx="478">
                  <c:v>57199</c:v>
                </c:pt>
                <c:pt idx="479">
                  <c:v>57230</c:v>
                </c:pt>
                <c:pt idx="480">
                  <c:v>57262</c:v>
                </c:pt>
                <c:pt idx="481">
                  <c:v>57293</c:v>
                </c:pt>
                <c:pt idx="482">
                  <c:v>57325</c:v>
                </c:pt>
                <c:pt idx="483">
                  <c:v>57356</c:v>
                </c:pt>
                <c:pt idx="484">
                  <c:v>57388</c:v>
                </c:pt>
                <c:pt idx="485">
                  <c:v>57416</c:v>
                </c:pt>
                <c:pt idx="486">
                  <c:v>57447</c:v>
                </c:pt>
                <c:pt idx="487">
                  <c:v>57479</c:v>
                </c:pt>
                <c:pt idx="488">
                  <c:v>57510</c:v>
                </c:pt>
                <c:pt idx="489">
                  <c:v>57542</c:v>
                </c:pt>
                <c:pt idx="490">
                  <c:v>57573</c:v>
                </c:pt>
                <c:pt idx="491">
                  <c:v>57605</c:v>
                </c:pt>
                <c:pt idx="492">
                  <c:v>57635</c:v>
                </c:pt>
                <c:pt idx="493">
                  <c:v>57668</c:v>
                </c:pt>
                <c:pt idx="494">
                  <c:v>57698</c:v>
                </c:pt>
                <c:pt idx="495">
                  <c:v>57731</c:v>
                </c:pt>
                <c:pt idx="496">
                  <c:v>57762</c:v>
                </c:pt>
                <c:pt idx="497">
                  <c:v>57790</c:v>
                </c:pt>
                <c:pt idx="498">
                  <c:v>57822</c:v>
                </c:pt>
                <c:pt idx="499">
                  <c:v>57852</c:v>
                </c:pt>
                <c:pt idx="500">
                  <c:v>57885</c:v>
                </c:pt>
                <c:pt idx="501">
                  <c:v>57915</c:v>
                </c:pt>
                <c:pt idx="502">
                  <c:v>57948</c:v>
                </c:pt>
                <c:pt idx="503">
                  <c:v>57979</c:v>
                </c:pt>
                <c:pt idx="504">
                  <c:v>58011</c:v>
                </c:pt>
                <c:pt idx="505">
                  <c:v>58042</c:v>
                </c:pt>
                <c:pt idx="506">
                  <c:v>58074</c:v>
                </c:pt>
                <c:pt idx="507">
                  <c:v>58105</c:v>
                </c:pt>
                <c:pt idx="508">
                  <c:v>58134</c:v>
                </c:pt>
                <c:pt idx="509">
                  <c:v>58166</c:v>
                </c:pt>
                <c:pt idx="510">
                  <c:v>58197</c:v>
                </c:pt>
                <c:pt idx="511">
                  <c:v>58228</c:v>
                </c:pt>
                <c:pt idx="512">
                  <c:v>58258</c:v>
                </c:pt>
                <c:pt idx="513">
                  <c:v>58291</c:v>
                </c:pt>
                <c:pt idx="514">
                  <c:v>58322</c:v>
                </c:pt>
                <c:pt idx="515">
                  <c:v>58354</c:v>
                </c:pt>
                <c:pt idx="516">
                  <c:v>58385</c:v>
                </c:pt>
                <c:pt idx="517">
                  <c:v>58417</c:v>
                </c:pt>
                <c:pt idx="518">
                  <c:v>58448</c:v>
                </c:pt>
                <c:pt idx="519">
                  <c:v>58480</c:v>
                </c:pt>
                <c:pt idx="520">
                  <c:v>58509</c:v>
                </c:pt>
                <c:pt idx="521">
                  <c:v>58540</c:v>
                </c:pt>
                <c:pt idx="522">
                  <c:v>58571</c:v>
                </c:pt>
                <c:pt idx="523">
                  <c:v>58602</c:v>
                </c:pt>
                <c:pt idx="524">
                  <c:v>58634</c:v>
                </c:pt>
                <c:pt idx="525">
                  <c:v>58665</c:v>
                </c:pt>
                <c:pt idx="526">
                  <c:v>58697</c:v>
                </c:pt>
                <c:pt idx="527">
                  <c:v>58727</c:v>
                </c:pt>
                <c:pt idx="528">
                  <c:v>58760</c:v>
                </c:pt>
                <c:pt idx="529">
                  <c:v>58790</c:v>
                </c:pt>
                <c:pt idx="530">
                  <c:v>58823</c:v>
                </c:pt>
                <c:pt idx="531">
                  <c:v>58854</c:v>
                </c:pt>
                <c:pt idx="532">
                  <c:v>58882</c:v>
                </c:pt>
                <c:pt idx="533">
                  <c:v>58914</c:v>
                </c:pt>
                <c:pt idx="534">
                  <c:v>58944</c:v>
                </c:pt>
                <c:pt idx="535">
                  <c:v>58977</c:v>
                </c:pt>
                <c:pt idx="536">
                  <c:v>59007</c:v>
                </c:pt>
                <c:pt idx="537">
                  <c:v>59040</c:v>
                </c:pt>
                <c:pt idx="538">
                  <c:v>59071</c:v>
                </c:pt>
                <c:pt idx="539">
                  <c:v>59103</c:v>
                </c:pt>
                <c:pt idx="540">
                  <c:v>59134</c:v>
                </c:pt>
                <c:pt idx="541">
                  <c:v>59167</c:v>
                </c:pt>
                <c:pt idx="542">
                  <c:v>59198</c:v>
                </c:pt>
                <c:pt idx="543">
                  <c:v>59229</c:v>
                </c:pt>
                <c:pt idx="544">
                  <c:v>59258</c:v>
                </c:pt>
                <c:pt idx="545">
                  <c:v>59289</c:v>
                </c:pt>
                <c:pt idx="546">
                  <c:v>59320</c:v>
                </c:pt>
                <c:pt idx="547">
                  <c:v>59351</c:v>
                </c:pt>
                <c:pt idx="548">
                  <c:v>59383</c:v>
                </c:pt>
                <c:pt idx="549">
                  <c:v>59414</c:v>
                </c:pt>
                <c:pt idx="550">
                  <c:v>59446</c:v>
                </c:pt>
                <c:pt idx="551">
                  <c:v>59477</c:v>
                </c:pt>
                <c:pt idx="552">
                  <c:v>59509</c:v>
                </c:pt>
                <c:pt idx="553">
                  <c:v>59540</c:v>
                </c:pt>
                <c:pt idx="554">
                  <c:v>59572</c:v>
                </c:pt>
                <c:pt idx="555">
                  <c:v>59600</c:v>
                </c:pt>
                <c:pt idx="556">
                  <c:v>59631</c:v>
                </c:pt>
                <c:pt idx="557">
                  <c:v>59663</c:v>
                </c:pt>
                <c:pt idx="558">
                  <c:v>59694</c:v>
                </c:pt>
                <c:pt idx="559">
                  <c:v>59726</c:v>
                </c:pt>
                <c:pt idx="560">
                  <c:v>59757</c:v>
                </c:pt>
                <c:pt idx="561">
                  <c:v>59789</c:v>
                </c:pt>
                <c:pt idx="562">
                  <c:v>59819</c:v>
                </c:pt>
                <c:pt idx="563">
                  <c:v>59852</c:v>
                </c:pt>
                <c:pt idx="564">
                  <c:v>59882</c:v>
                </c:pt>
                <c:pt idx="565">
                  <c:v>59915</c:v>
                </c:pt>
                <c:pt idx="566">
                  <c:v>59946</c:v>
                </c:pt>
                <c:pt idx="567">
                  <c:v>59975</c:v>
                </c:pt>
                <c:pt idx="568">
                  <c:v>60006</c:v>
                </c:pt>
                <c:pt idx="569">
                  <c:v>60036</c:v>
                </c:pt>
                <c:pt idx="570">
                  <c:v>60069</c:v>
                </c:pt>
                <c:pt idx="571">
                  <c:v>60099</c:v>
                </c:pt>
                <c:pt idx="572">
                  <c:v>60132</c:v>
                </c:pt>
                <c:pt idx="573">
                  <c:v>60163</c:v>
                </c:pt>
                <c:pt idx="574">
                  <c:v>60195</c:v>
                </c:pt>
                <c:pt idx="575">
                  <c:v>60226</c:v>
                </c:pt>
                <c:pt idx="576">
                  <c:v>60258</c:v>
                </c:pt>
                <c:pt idx="577">
                  <c:v>60289</c:v>
                </c:pt>
                <c:pt idx="578">
                  <c:v>60321</c:v>
                </c:pt>
                <c:pt idx="579">
                  <c:v>60349</c:v>
                </c:pt>
                <c:pt idx="580">
                  <c:v>60380</c:v>
                </c:pt>
                <c:pt idx="581">
                  <c:v>60412</c:v>
                </c:pt>
                <c:pt idx="582">
                  <c:v>60443</c:v>
                </c:pt>
                <c:pt idx="583">
                  <c:v>60475</c:v>
                </c:pt>
                <c:pt idx="584">
                  <c:v>60506</c:v>
                </c:pt>
                <c:pt idx="585">
                  <c:v>60538</c:v>
                </c:pt>
                <c:pt idx="586">
                  <c:v>60568</c:v>
                </c:pt>
                <c:pt idx="587">
                  <c:v>60601</c:v>
                </c:pt>
                <c:pt idx="588">
                  <c:v>60631</c:v>
                </c:pt>
                <c:pt idx="589">
                  <c:v>60664</c:v>
                </c:pt>
                <c:pt idx="590">
                  <c:v>60692</c:v>
                </c:pt>
                <c:pt idx="591">
                  <c:v>60723</c:v>
                </c:pt>
                <c:pt idx="592">
                  <c:v>60755</c:v>
                </c:pt>
                <c:pt idx="593">
                  <c:v>60786</c:v>
                </c:pt>
                <c:pt idx="594">
                  <c:v>60818</c:v>
                </c:pt>
                <c:pt idx="595">
                  <c:v>60849</c:v>
                </c:pt>
                <c:pt idx="596">
                  <c:v>60881</c:v>
                </c:pt>
                <c:pt idx="597">
                  <c:v>60911</c:v>
                </c:pt>
                <c:pt idx="598">
                  <c:v>60944</c:v>
                </c:pt>
                <c:pt idx="599">
                  <c:v>60974</c:v>
                </c:pt>
                <c:pt idx="600">
                  <c:v>61007</c:v>
                </c:pt>
                <c:pt idx="601">
                  <c:v>61038</c:v>
                </c:pt>
                <c:pt idx="602">
                  <c:v>61066</c:v>
                </c:pt>
                <c:pt idx="603">
                  <c:v>61098</c:v>
                </c:pt>
                <c:pt idx="604">
                  <c:v>61128</c:v>
                </c:pt>
                <c:pt idx="605">
                  <c:v>61161</c:v>
                </c:pt>
                <c:pt idx="606">
                  <c:v>61191</c:v>
                </c:pt>
                <c:pt idx="607">
                  <c:v>61224</c:v>
                </c:pt>
                <c:pt idx="608">
                  <c:v>61255</c:v>
                </c:pt>
                <c:pt idx="609">
                  <c:v>61287</c:v>
                </c:pt>
                <c:pt idx="610">
                  <c:v>61318</c:v>
                </c:pt>
                <c:pt idx="611">
                  <c:v>61350</c:v>
                </c:pt>
                <c:pt idx="612">
                  <c:v>61381</c:v>
                </c:pt>
                <c:pt idx="613">
                  <c:v>61413</c:v>
                </c:pt>
                <c:pt idx="614">
                  <c:v>61442</c:v>
                </c:pt>
                <c:pt idx="615">
                  <c:v>61477</c:v>
                </c:pt>
                <c:pt idx="616">
                  <c:v>61507</c:v>
                </c:pt>
                <c:pt idx="617">
                  <c:v>61539</c:v>
                </c:pt>
                <c:pt idx="618">
                  <c:v>61569</c:v>
                </c:pt>
                <c:pt idx="619">
                  <c:v>61602</c:v>
                </c:pt>
                <c:pt idx="620">
                  <c:v>61633</c:v>
                </c:pt>
                <c:pt idx="621">
                  <c:v>61665</c:v>
                </c:pt>
                <c:pt idx="622">
                  <c:v>61696</c:v>
                </c:pt>
                <c:pt idx="623">
                  <c:v>61728</c:v>
                </c:pt>
                <c:pt idx="624">
                  <c:v>61759</c:v>
                </c:pt>
                <c:pt idx="625">
                  <c:v>61787</c:v>
                </c:pt>
                <c:pt idx="626">
                  <c:v>61815</c:v>
                </c:pt>
                <c:pt idx="627">
                  <c:v>61847</c:v>
                </c:pt>
                <c:pt idx="628">
                  <c:v>61877</c:v>
                </c:pt>
                <c:pt idx="629">
                  <c:v>61910</c:v>
                </c:pt>
                <c:pt idx="630">
                  <c:v>61941</c:v>
                </c:pt>
                <c:pt idx="631">
                  <c:v>61973</c:v>
                </c:pt>
                <c:pt idx="632">
                  <c:v>62003</c:v>
                </c:pt>
                <c:pt idx="633">
                  <c:v>62036</c:v>
                </c:pt>
                <c:pt idx="634">
                  <c:v>62066</c:v>
                </c:pt>
                <c:pt idx="635">
                  <c:v>62099</c:v>
                </c:pt>
                <c:pt idx="636">
                  <c:v>62130</c:v>
                </c:pt>
                <c:pt idx="637">
                  <c:v>62158</c:v>
                </c:pt>
                <c:pt idx="638">
                  <c:v>62190</c:v>
                </c:pt>
                <c:pt idx="639">
                  <c:v>62220</c:v>
                </c:pt>
                <c:pt idx="640">
                  <c:v>62253</c:v>
                </c:pt>
                <c:pt idx="641">
                  <c:v>62283</c:v>
                </c:pt>
                <c:pt idx="642">
                  <c:v>62316</c:v>
                </c:pt>
                <c:pt idx="643">
                  <c:v>62347</c:v>
                </c:pt>
                <c:pt idx="644">
                  <c:v>62379</c:v>
                </c:pt>
                <c:pt idx="645">
                  <c:v>62410</c:v>
                </c:pt>
                <c:pt idx="646">
                  <c:v>62442</c:v>
                </c:pt>
                <c:pt idx="647">
                  <c:v>62473</c:v>
                </c:pt>
                <c:pt idx="648">
                  <c:v>62505</c:v>
                </c:pt>
                <c:pt idx="649">
                  <c:v>62533</c:v>
                </c:pt>
                <c:pt idx="650">
                  <c:v>62564</c:v>
                </c:pt>
                <c:pt idx="651">
                  <c:v>62596</c:v>
                </c:pt>
                <c:pt idx="652">
                  <c:v>62627</c:v>
                </c:pt>
                <c:pt idx="653">
                  <c:v>62659</c:v>
                </c:pt>
                <c:pt idx="654">
                  <c:v>62690</c:v>
                </c:pt>
                <c:pt idx="655">
                  <c:v>62722</c:v>
                </c:pt>
                <c:pt idx="656">
                  <c:v>62752</c:v>
                </c:pt>
                <c:pt idx="657">
                  <c:v>62785</c:v>
                </c:pt>
                <c:pt idx="658">
                  <c:v>62815</c:v>
                </c:pt>
                <c:pt idx="659">
                  <c:v>62848</c:v>
                </c:pt>
                <c:pt idx="660">
                  <c:v>62879</c:v>
                </c:pt>
                <c:pt idx="661">
                  <c:v>62908</c:v>
                </c:pt>
                <c:pt idx="662">
                  <c:v>62939</c:v>
                </c:pt>
                <c:pt idx="663">
                  <c:v>62969</c:v>
                </c:pt>
                <c:pt idx="664">
                  <c:v>63002</c:v>
                </c:pt>
                <c:pt idx="665">
                  <c:v>63032</c:v>
                </c:pt>
                <c:pt idx="666">
                  <c:v>63065</c:v>
                </c:pt>
                <c:pt idx="667">
                  <c:v>63096</c:v>
                </c:pt>
                <c:pt idx="668">
                  <c:v>63128</c:v>
                </c:pt>
                <c:pt idx="669">
                  <c:v>63158</c:v>
                </c:pt>
                <c:pt idx="670">
                  <c:v>63188</c:v>
                </c:pt>
                <c:pt idx="671">
                  <c:v>63219</c:v>
                </c:pt>
                <c:pt idx="672">
                  <c:v>63248</c:v>
                </c:pt>
                <c:pt idx="673">
                  <c:v>63276</c:v>
                </c:pt>
                <c:pt idx="674">
                  <c:v>63307</c:v>
                </c:pt>
                <c:pt idx="675">
                  <c:v>63338</c:v>
                </c:pt>
                <c:pt idx="676">
                  <c:v>63369</c:v>
                </c:pt>
                <c:pt idx="677">
                  <c:v>63401</c:v>
                </c:pt>
                <c:pt idx="678">
                  <c:v>63432</c:v>
                </c:pt>
                <c:pt idx="679">
                  <c:v>63464</c:v>
                </c:pt>
                <c:pt idx="680">
                  <c:v>63495</c:v>
                </c:pt>
                <c:pt idx="681">
                  <c:v>63527</c:v>
                </c:pt>
                <c:pt idx="682">
                  <c:v>63558</c:v>
                </c:pt>
                <c:pt idx="683">
                  <c:v>63590</c:v>
                </c:pt>
                <c:pt idx="684">
                  <c:v>63618</c:v>
                </c:pt>
                <c:pt idx="685">
                  <c:v>63649</c:v>
                </c:pt>
                <c:pt idx="686">
                  <c:v>63681</c:v>
                </c:pt>
                <c:pt idx="687">
                  <c:v>63712</c:v>
                </c:pt>
                <c:pt idx="688">
                  <c:v>63744</c:v>
                </c:pt>
                <c:pt idx="689">
                  <c:v>63775</c:v>
                </c:pt>
                <c:pt idx="690">
                  <c:v>63807</c:v>
                </c:pt>
                <c:pt idx="691">
                  <c:v>63837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-1.0570018207535946E-4</c:v>
                </c:pt>
                <c:pt idx="1">
                  <c:v>-2.6079616316826703E-4</c:v>
                </c:pt>
                <c:pt idx="2">
                  <c:v>-3.482558199662878E-4</c:v>
                </c:pt>
                <c:pt idx="3">
                  <c:v>-3.8037959911928866E-4</c:v>
                </c:pt>
                <c:pt idx="4">
                  <c:v>-4.1953881326530358E-4</c:v>
                </c:pt>
                <c:pt idx="5">
                  <c:v>-4.4937565425527795E-4</c:v>
                </c:pt>
                <c:pt idx="6">
                  <c:v>-4.6528153826079683E-4</c:v>
                </c:pt>
                <c:pt idx="7">
                  <c:v>-4.6835884131515805E-4</c:v>
                </c:pt>
                <c:pt idx="8">
                  <c:v>-4.2954857935074075E-4</c:v>
                </c:pt>
                <c:pt idx="9">
                  <c:v>-4.1225743047302243E-4</c:v>
                </c:pt>
                <c:pt idx="10">
                  <c:v>-3.8309734377701098E-4</c:v>
                </c:pt>
                <c:pt idx="11">
                  <c:v>-3.209322582251985E-4</c:v>
                </c:pt>
                <c:pt idx="12">
                  <c:v>-2.5167472741904526E-4</c:v>
                </c:pt>
                <c:pt idx="13">
                  <c:v>-1.8391979575491926E-4</c:v>
                </c:pt>
                <c:pt idx="14">
                  <c:v>-1.3694191407318118E-4</c:v>
                </c:pt>
                <c:pt idx="15">
                  <c:v>-3.3102027197987815E-5</c:v>
                </c:pt>
                <c:pt idx="16">
                  <c:v>6.1795310251029945E-5</c:v>
                </c:pt>
                <c:pt idx="17">
                  <c:v>1.6195743171800326E-4</c:v>
                </c:pt>
                <c:pt idx="18">
                  <c:v>2.856166411154295E-4</c:v>
                </c:pt>
                <c:pt idx="19">
                  <c:v>4.223511802203089E-4</c:v>
                </c:pt>
                <c:pt idx="20">
                  <c:v>5.8476048833220619E-4</c:v>
                </c:pt>
                <c:pt idx="21">
                  <c:v>7.538876896188043E-4</c:v>
                </c:pt>
                <c:pt idx="22">
                  <c:v>9.1696804001851139E-4</c:v>
                </c:pt>
                <c:pt idx="23">
                  <c:v>1.085634707392417E-3</c:v>
                </c:pt>
                <c:pt idx="24">
                  <c:v>1.2778764969763338E-3</c:v>
                </c:pt>
                <c:pt idx="25">
                  <c:v>1.4590407572369667E-3</c:v>
                </c:pt>
                <c:pt idx="26">
                  <c:v>1.6653950574732777E-3</c:v>
                </c:pt>
                <c:pt idx="27">
                  <c:v>1.862617088345678E-3</c:v>
                </c:pt>
                <c:pt idx="28">
                  <c:v>2.0668648917221777E-3</c:v>
                </c:pt>
                <c:pt idx="29">
                  <c:v>2.2766136293073296E-3</c:v>
                </c:pt>
                <c:pt idx="30">
                  <c:v>2.4931740706807021E-3</c:v>
                </c:pt>
                <c:pt idx="31">
                  <c:v>2.7376276856382002E-3</c:v>
                </c:pt>
                <c:pt idx="32">
                  <c:v>2.9573917156888734E-3</c:v>
                </c:pt>
                <c:pt idx="33">
                  <c:v>3.2073097847345783E-3</c:v>
                </c:pt>
                <c:pt idx="34">
                  <c:v>3.4331380574505457E-3</c:v>
                </c:pt>
                <c:pt idx="35">
                  <c:v>3.6836355169707607E-3</c:v>
                </c:pt>
                <c:pt idx="36">
                  <c:v>3.9191036215087214E-3</c:v>
                </c:pt>
                <c:pt idx="37">
                  <c:v>4.1584907780800161E-3</c:v>
                </c:pt>
                <c:pt idx="38">
                  <c:v>4.4058084700741001E-3</c:v>
                </c:pt>
                <c:pt idx="39">
                  <c:v>4.6300622928456756E-3</c:v>
                </c:pt>
                <c:pt idx="40">
                  <c:v>4.858342577685631E-3</c:v>
                </c:pt>
                <c:pt idx="41">
                  <c:v>5.0942829800361116E-3</c:v>
                </c:pt>
                <c:pt idx="42">
                  <c:v>5.3305600837578841E-3</c:v>
                </c:pt>
                <c:pt idx="43">
                  <c:v>5.5907622480229737E-3</c:v>
                </c:pt>
                <c:pt idx="44">
                  <c:v>5.8366854085820721E-3</c:v>
                </c:pt>
                <c:pt idx="45">
                  <c:v>6.0721065744364011E-3</c:v>
                </c:pt>
                <c:pt idx="46">
                  <c:v>6.3139832317751004E-3</c:v>
                </c:pt>
                <c:pt idx="47">
                  <c:v>6.5744437235249285E-3</c:v>
                </c:pt>
                <c:pt idx="48">
                  <c:v>6.8223003289735922E-3</c:v>
                </c:pt>
                <c:pt idx="49">
                  <c:v>7.0897047578883862E-3</c:v>
                </c:pt>
                <c:pt idx="50">
                  <c:v>7.3482899333385957E-3</c:v>
                </c:pt>
                <c:pt idx="51">
                  <c:v>7.6063653079884745E-3</c:v>
                </c:pt>
                <c:pt idx="52">
                  <c:v>7.8627230800758265E-3</c:v>
                </c:pt>
                <c:pt idx="53">
                  <c:v>8.1269987337009488E-3</c:v>
                </c:pt>
                <c:pt idx="54">
                  <c:v>8.4116720992678702E-3</c:v>
                </c:pt>
                <c:pt idx="55">
                  <c:v>8.6814241305309351E-3</c:v>
                </c:pt>
                <c:pt idx="56">
                  <c:v>8.9746072954825489E-3</c:v>
                </c:pt>
                <c:pt idx="57">
                  <c:v>9.2367866417020824E-3</c:v>
                </c:pt>
                <c:pt idx="58">
                  <c:v>9.5255110532240575E-3</c:v>
                </c:pt>
                <c:pt idx="59">
                  <c:v>9.7947740383482335E-3</c:v>
                </c:pt>
                <c:pt idx="60">
                  <c:v>1.0079615892869261E-2</c:v>
                </c:pt>
                <c:pt idx="61">
                  <c:v>1.0344534247028355E-2</c:v>
                </c:pt>
                <c:pt idx="62">
                  <c:v>1.062473315910413E-2</c:v>
                </c:pt>
                <c:pt idx="63">
                  <c:v>1.0872893990564894E-2</c:v>
                </c:pt>
                <c:pt idx="64">
                  <c:v>1.113145018785246E-2</c:v>
                </c:pt>
                <c:pt idx="65">
                  <c:v>1.1404939079156495E-2</c:v>
                </c:pt>
                <c:pt idx="66">
                  <c:v>1.1659156205788307E-2</c:v>
                </c:pt>
                <c:pt idx="67">
                  <c:v>1.1928057666187996E-2</c:v>
                </c:pt>
                <c:pt idx="68">
                  <c:v>1.2190688968148218E-2</c:v>
                </c:pt>
                <c:pt idx="69">
                  <c:v>1.2433790196436487E-2</c:v>
                </c:pt>
                <c:pt idx="70">
                  <c:v>1.2675544624173368E-2</c:v>
                </c:pt>
                <c:pt idx="71">
                  <c:v>1.2939127344297493E-2</c:v>
                </c:pt>
                <c:pt idx="72">
                  <c:v>1.31766161348498E-2</c:v>
                </c:pt>
                <c:pt idx="73">
                  <c:v>1.3435514507695501E-2</c:v>
                </c:pt>
                <c:pt idx="74">
                  <c:v>1.3672400611181324E-2</c:v>
                </c:pt>
                <c:pt idx="75">
                  <c:v>1.3908585790542561E-2</c:v>
                </c:pt>
                <c:pt idx="76">
                  <c:v>1.4140843591728394E-2</c:v>
                </c:pt>
                <c:pt idx="77">
                  <c:v>1.4371914017733219E-2</c:v>
                </c:pt>
                <c:pt idx="78">
                  <c:v>1.4614514481687352E-2</c:v>
                </c:pt>
                <c:pt idx="79">
                  <c:v>1.4838641107752746E-2</c:v>
                </c:pt>
                <c:pt idx="80">
                  <c:v>1.5071548769671362E-2</c:v>
                </c:pt>
                <c:pt idx="81">
                  <c:v>1.5280303842131771E-2</c:v>
                </c:pt>
                <c:pt idx="82">
                  <c:v>1.5488859319573054E-2</c:v>
                </c:pt>
                <c:pt idx="83">
                  <c:v>1.5693308814997083E-2</c:v>
                </c:pt>
                <c:pt idx="84">
                  <c:v>1.5879262065405457E-2</c:v>
                </c:pt>
                <c:pt idx="85">
                  <c:v>1.6063017614861615E-2</c:v>
                </c:pt>
                <c:pt idx="86">
                  <c:v>1.6233180949863923E-2</c:v>
                </c:pt>
                <c:pt idx="87">
                  <c:v>1.638437832712486E-2</c:v>
                </c:pt>
                <c:pt idx="88">
                  <c:v>1.6549140377788214E-2</c:v>
                </c:pt>
                <c:pt idx="89">
                  <c:v>1.6694553035905377E-2</c:v>
                </c:pt>
                <c:pt idx="90">
                  <c:v>1.6835554337363189E-2</c:v>
                </c:pt>
                <c:pt idx="91">
                  <c:v>1.698008500289918E-2</c:v>
                </c:pt>
                <c:pt idx="92">
                  <c:v>1.7108104195994314E-2</c:v>
                </c:pt>
                <c:pt idx="93">
                  <c:v>1.7244673749030531E-2</c:v>
                </c:pt>
                <c:pt idx="94">
                  <c:v>1.7370443187263586E-2</c:v>
                </c:pt>
                <c:pt idx="95">
                  <c:v>1.7504891372361123E-2</c:v>
                </c:pt>
                <c:pt idx="96">
                  <c:v>1.763011058890861E-2</c:v>
                </c:pt>
                <c:pt idx="97">
                  <c:v>1.7761791656290628E-2</c:v>
                </c:pt>
                <c:pt idx="98">
                  <c:v>1.7885997851120907E-2</c:v>
                </c:pt>
                <c:pt idx="99">
                  <c:v>1.8015820390743995E-2</c:v>
                </c:pt>
                <c:pt idx="100">
                  <c:v>1.8140518777445849E-2</c:v>
                </c:pt>
                <c:pt idx="101">
                  <c:v>1.8264898137959128E-2</c:v>
                </c:pt>
                <c:pt idx="102">
                  <c:v>1.8397072566843017E-2</c:v>
                </c:pt>
                <c:pt idx="103">
                  <c:v>1.8525182725808307E-2</c:v>
                </c:pt>
                <c:pt idx="104">
                  <c:v>1.8639655238049509E-2</c:v>
                </c:pt>
                <c:pt idx="105">
                  <c:v>1.8751761496793778E-2</c:v>
                </c:pt>
                <c:pt idx="106">
                  <c:v>1.8869284747074264E-2</c:v>
                </c:pt>
                <c:pt idx="107">
                  <c:v>1.8970127645520463E-2</c:v>
                </c:pt>
                <c:pt idx="108">
                  <c:v>1.90743585213396E-2</c:v>
                </c:pt>
                <c:pt idx="109">
                  <c:v>1.9164045454595321E-2</c:v>
                </c:pt>
                <c:pt idx="110">
                  <c:v>1.9250221485133862E-2</c:v>
                </c:pt>
                <c:pt idx="111">
                  <c:v>1.9327103861969213E-2</c:v>
                </c:pt>
                <c:pt idx="112">
                  <c:v>1.9399675781561623E-2</c:v>
                </c:pt>
                <c:pt idx="113">
                  <c:v>1.947026958039445E-2</c:v>
                </c:pt>
                <c:pt idx="114">
                  <c:v>1.9533521739673237E-2</c:v>
                </c:pt>
                <c:pt idx="115">
                  <c:v>1.9599143049518802E-2</c:v>
                </c:pt>
                <c:pt idx="116">
                  <c:v>1.9655656842588271E-2</c:v>
                </c:pt>
                <c:pt idx="117">
                  <c:v>1.9721626575981397E-2</c:v>
                </c:pt>
                <c:pt idx="118">
                  <c:v>1.9785324517722514E-2</c:v>
                </c:pt>
                <c:pt idx="119">
                  <c:v>1.9858429200619952E-2</c:v>
                </c:pt>
                <c:pt idx="120">
                  <c:v>1.9929632432526611E-2</c:v>
                </c:pt>
                <c:pt idx="121">
                  <c:v>2.001078322934036E-2</c:v>
                </c:pt>
                <c:pt idx="122">
                  <c:v>2.0087391608170323E-2</c:v>
                </c:pt>
                <c:pt idx="123">
                  <c:v>2.0169614769859474E-2</c:v>
                </c:pt>
                <c:pt idx="124">
                  <c:v>2.0262436740438088E-2</c:v>
                </c:pt>
                <c:pt idx="125">
                  <c:v>2.0357103507086076E-2</c:v>
                </c:pt>
                <c:pt idx="126">
                  <c:v>2.0447136858254302E-2</c:v>
                </c:pt>
                <c:pt idx="127">
                  <c:v>2.0535258893430261E-2</c:v>
                </c:pt>
                <c:pt idx="128">
                  <c:v>2.0625234537693073E-2</c:v>
                </c:pt>
                <c:pt idx="129">
                  <c:v>2.0703221669251707E-2</c:v>
                </c:pt>
                <c:pt idx="130">
                  <c:v>2.07841298041209E-2</c:v>
                </c:pt>
                <c:pt idx="131">
                  <c:v>2.0850911526596839E-2</c:v>
                </c:pt>
                <c:pt idx="132">
                  <c:v>2.0916921445034955E-2</c:v>
                </c:pt>
                <c:pt idx="133">
                  <c:v>2.0969485994730794E-2</c:v>
                </c:pt>
                <c:pt idx="134">
                  <c:v>2.1016720962951277E-2</c:v>
                </c:pt>
                <c:pt idx="135">
                  <c:v>2.1060753202204949E-2</c:v>
                </c:pt>
                <c:pt idx="136">
                  <c:v>2.1094366567409623E-2</c:v>
                </c:pt>
                <c:pt idx="137">
                  <c:v>2.1124982941465226E-2</c:v>
                </c:pt>
                <c:pt idx="138">
                  <c:v>2.115052978856824E-2</c:v>
                </c:pt>
                <c:pt idx="139">
                  <c:v>2.1167441331071696E-2</c:v>
                </c:pt>
                <c:pt idx="140">
                  <c:v>2.1184799252216863E-2</c:v>
                </c:pt>
                <c:pt idx="141">
                  <c:v>2.1200129005463551E-2</c:v>
                </c:pt>
                <c:pt idx="142">
                  <c:v>2.1214647663064093E-2</c:v>
                </c:pt>
                <c:pt idx="143">
                  <c:v>2.1227873343788325E-2</c:v>
                </c:pt>
                <c:pt idx="144">
                  <c:v>2.1240118689158993E-2</c:v>
                </c:pt>
                <c:pt idx="145">
                  <c:v>2.1253092840327604E-2</c:v>
                </c:pt>
                <c:pt idx="146">
                  <c:v>2.1261958720107707E-2</c:v>
                </c:pt>
                <c:pt idx="147">
                  <c:v>2.1271935911149887E-2</c:v>
                </c:pt>
                <c:pt idx="148">
                  <c:v>2.1280318683705678E-2</c:v>
                </c:pt>
                <c:pt idx="149">
                  <c:v>2.1288447439614378E-2</c:v>
                </c:pt>
                <c:pt idx="150">
                  <c:v>2.1295572675936205E-2</c:v>
                </c:pt>
                <c:pt idx="151">
                  <c:v>2.129921627900757E-2</c:v>
                </c:pt>
                <c:pt idx="152">
                  <c:v>2.130490209004058E-2</c:v>
                </c:pt>
                <c:pt idx="153">
                  <c:v>2.130812607516766E-2</c:v>
                </c:pt>
                <c:pt idx="154">
                  <c:v>2.1311846917301539E-2</c:v>
                </c:pt>
                <c:pt idx="155">
                  <c:v>2.1313226845432166E-2</c:v>
                </c:pt>
                <c:pt idx="156">
                  <c:v>2.1314984165359801E-2</c:v>
                </c:pt>
                <c:pt idx="157">
                  <c:v>2.1316377732312163E-2</c:v>
                </c:pt>
                <c:pt idx="158">
                  <c:v>2.1315067804616242E-2</c:v>
                </c:pt>
                <c:pt idx="159">
                  <c:v>2.131395965519536E-2</c:v>
                </c:pt>
                <c:pt idx="160">
                  <c:v>2.1310809331032424E-2</c:v>
                </c:pt>
                <c:pt idx="161">
                  <c:v>2.1307740190881799E-2</c:v>
                </c:pt>
                <c:pt idx="162">
                  <c:v>2.1304352585667239E-2</c:v>
                </c:pt>
                <c:pt idx="163">
                  <c:v>2.1296683918600071E-2</c:v>
                </c:pt>
                <c:pt idx="164">
                  <c:v>2.1290607690640603E-2</c:v>
                </c:pt>
                <c:pt idx="165">
                  <c:v>2.1282929584180963E-2</c:v>
                </c:pt>
                <c:pt idx="166">
                  <c:v>2.1274768173686728E-2</c:v>
                </c:pt>
                <c:pt idx="167">
                  <c:v>2.1265379715539556E-2</c:v>
                </c:pt>
                <c:pt idx="168">
                  <c:v>2.1255792566588997E-2</c:v>
                </c:pt>
                <c:pt idx="169">
                  <c:v>2.1247211521721363E-2</c:v>
                </c:pt>
                <c:pt idx="170">
                  <c:v>2.1233743063227044E-2</c:v>
                </c:pt>
                <c:pt idx="171">
                  <c:v>2.1221822240345922E-2</c:v>
                </c:pt>
                <c:pt idx="172">
                  <c:v>2.1207621634709056E-2</c:v>
                </c:pt>
                <c:pt idx="173">
                  <c:v>2.1193280095504849E-2</c:v>
                </c:pt>
                <c:pt idx="174">
                  <c:v>2.1175682620931911E-2</c:v>
                </c:pt>
                <c:pt idx="175">
                  <c:v>2.1159568516446858E-2</c:v>
                </c:pt>
                <c:pt idx="176">
                  <c:v>2.1140733168072683E-2</c:v>
                </c:pt>
                <c:pt idx="177">
                  <c:v>2.1122582639921891E-2</c:v>
                </c:pt>
                <c:pt idx="178">
                  <c:v>2.110148235153942E-2</c:v>
                </c:pt>
                <c:pt idx="179">
                  <c:v>2.1080324975644407E-2</c:v>
                </c:pt>
                <c:pt idx="180">
                  <c:v>2.1061737556285359E-2</c:v>
                </c:pt>
                <c:pt idx="181">
                  <c:v>2.103735525541918E-2</c:v>
                </c:pt>
                <c:pt idx="182">
                  <c:v>2.1014342996349605E-2</c:v>
                </c:pt>
                <c:pt idx="183">
                  <c:v>2.0987476174799482E-2</c:v>
                </c:pt>
                <c:pt idx="184">
                  <c:v>2.0962363011048347E-2</c:v>
                </c:pt>
                <c:pt idx="185">
                  <c:v>2.0933405785478778E-2</c:v>
                </c:pt>
                <c:pt idx="186">
                  <c:v>2.0904872676778877E-2</c:v>
                </c:pt>
                <c:pt idx="187">
                  <c:v>2.0874717080924057E-2</c:v>
                </c:pt>
                <c:pt idx="188">
                  <c:v>2.084423118160493E-2</c:v>
                </c:pt>
                <c:pt idx="189">
                  <c:v>2.0811835840818013E-2</c:v>
                </c:pt>
                <c:pt idx="190">
                  <c:v>2.0779254858075816E-2</c:v>
                </c:pt>
                <c:pt idx="191">
                  <c:v>2.0744590635515307E-2</c:v>
                </c:pt>
                <c:pt idx="192">
                  <c:v>2.071223097619496E-2</c:v>
                </c:pt>
                <c:pt idx="193">
                  <c:v>2.0676553900136389E-2</c:v>
                </c:pt>
                <c:pt idx="194">
                  <c:v>2.0639844634507291E-2</c:v>
                </c:pt>
                <c:pt idx="195">
                  <c:v>2.0602122698989679E-2</c:v>
                </c:pt>
                <c:pt idx="196">
                  <c:v>2.0561986982516108E-2</c:v>
                </c:pt>
                <c:pt idx="197">
                  <c:v>2.0521910425564838E-2</c:v>
                </c:pt>
                <c:pt idx="198">
                  <c:v>2.048000080476552E-2</c:v>
                </c:pt>
                <c:pt idx="199">
                  <c:v>2.0439371216164751E-2</c:v>
                </c:pt>
                <c:pt idx="200">
                  <c:v>2.0393541780731748E-2</c:v>
                </c:pt>
                <c:pt idx="201">
                  <c:v>2.0350844962093717E-2</c:v>
                </c:pt>
                <c:pt idx="202">
                  <c:v>2.0302741208883968E-2</c:v>
                </c:pt>
                <c:pt idx="203">
                  <c:v>2.0256670643589388E-2</c:v>
                </c:pt>
                <c:pt idx="204">
                  <c:v>2.0212879397841523E-2</c:v>
                </c:pt>
                <c:pt idx="205">
                  <c:v>2.0163675489290479E-2</c:v>
                </c:pt>
                <c:pt idx="206">
                  <c:v>2.0115642223531283E-2</c:v>
                </c:pt>
                <c:pt idx="207">
                  <c:v>2.0062215963421573E-2</c:v>
                </c:pt>
                <c:pt idx="208">
                  <c:v>2.0012072669950084E-2</c:v>
                </c:pt>
                <c:pt idx="209">
                  <c:v>1.9956409485968839E-2</c:v>
                </c:pt>
                <c:pt idx="210">
                  <c:v>1.9903433631978832E-2</c:v>
                </c:pt>
                <c:pt idx="211">
                  <c:v>1.9847702993485372E-2</c:v>
                </c:pt>
                <c:pt idx="212">
                  <c:v>1.9792652970489221E-2</c:v>
                </c:pt>
                <c:pt idx="213">
                  <c:v>1.9737702116636079E-2</c:v>
                </c:pt>
                <c:pt idx="214">
                  <c:v>1.9679882913783739E-2</c:v>
                </c:pt>
                <c:pt idx="215">
                  <c:v>1.9623958056773496E-2</c:v>
                </c:pt>
                <c:pt idx="216">
                  <c:v>1.9569901265401639E-2</c:v>
                </c:pt>
                <c:pt idx="217">
                  <c:v>1.9508088487914823E-2</c:v>
                </c:pt>
                <c:pt idx="218">
                  <c:v>1.9447142892865341E-2</c:v>
                </c:pt>
                <c:pt idx="219">
                  <c:v>1.9384702173412417E-2</c:v>
                </c:pt>
                <c:pt idx="220">
                  <c:v>1.9318082903751359E-2</c:v>
                </c:pt>
                <c:pt idx="221">
                  <c:v>1.9254662400002565E-2</c:v>
                </c:pt>
                <c:pt idx="222">
                  <c:v>1.9185831065985089E-2</c:v>
                </c:pt>
                <c:pt idx="223">
                  <c:v>1.9119224756265523E-2</c:v>
                </c:pt>
                <c:pt idx="224">
                  <c:v>1.9048137119434434E-2</c:v>
                </c:pt>
                <c:pt idx="225">
                  <c:v>1.8979427041577127E-2</c:v>
                </c:pt>
                <c:pt idx="226">
                  <c:v>1.8906081991935976E-2</c:v>
                </c:pt>
                <c:pt idx="227">
                  <c:v>1.8840174402229053E-2</c:v>
                </c:pt>
                <c:pt idx="228">
                  <c:v>1.8768383622277344E-2</c:v>
                </c:pt>
                <c:pt idx="229">
                  <c:v>1.8691731912553564E-2</c:v>
                </c:pt>
                <c:pt idx="230">
                  <c:v>1.8617899636376806E-2</c:v>
                </c:pt>
                <c:pt idx="231">
                  <c:v>1.8539458422446406E-2</c:v>
                </c:pt>
                <c:pt idx="232">
                  <c:v>1.846235732342635E-2</c:v>
                </c:pt>
                <c:pt idx="233">
                  <c:v>1.83873129787877E-2</c:v>
                </c:pt>
                <c:pt idx="234">
                  <c:v>1.831377849532391E-2</c:v>
                </c:pt>
                <c:pt idx="235">
                  <c:v>1.8235206316836557E-2</c:v>
                </c:pt>
                <c:pt idx="236">
                  <c:v>1.8163367629591653E-2</c:v>
                </c:pt>
                <c:pt idx="237">
                  <c:v>1.8086914552368161E-2</c:v>
                </c:pt>
                <c:pt idx="238">
                  <c:v>1.8015471809966595E-2</c:v>
                </c:pt>
                <c:pt idx="239">
                  <c:v>1.7947549073470771E-2</c:v>
                </c:pt>
                <c:pt idx="240">
                  <c:v>1.7877174318402904E-2</c:v>
                </c:pt>
                <c:pt idx="241">
                  <c:v>1.7808998591519812E-2</c:v>
                </c:pt>
                <c:pt idx="242">
                  <c:v>1.7741288063056769E-2</c:v>
                </c:pt>
                <c:pt idx="243">
                  <c:v>1.7676363846615879E-2</c:v>
                </c:pt>
                <c:pt idx="244">
                  <c:v>1.7606723714626547E-2</c:v>
                </c:pt>
                <c:pt idx="245">
                  <c:v>1.7544105995038375E-2</c:v>
                </c:pt>
                <c:pt idx="246">
                  <c:v>1.7478081609499624E-2</c:v>
                </c:pt>
                <c:pt idx="247">
                  <c:v>1.7416271890417674E-2</c:v>
                </c:pt>
                <c:pt idx="248">
                  <c:v>1.7352376756303106E-2</c:v>
                </c:pt>
                <c:pt idx="249">
                  <c:v>1.7292576132521283E-2</c:v>
                </c:pt>
                <c:pt idx="250">
                  <c:v>1.7230808609463827E-2</c:v>
                </c:pt>
                <c:pt idx="251">
                  <c:v>1.7177086905341581E-2</c:v>
                </c:pt>
                <c:pt idx="252">
                  <c:v>1.7120211045308167E-2</c:v>
                </c:pt>
                <c:pt idx="253">
                  <c:v>1.7061542190486473E-2</c:v>
                </c:pt>
                <c:pt idx="254">
                  <c:v>1.7005266958359834E-2</c:v>
                </c:pt>
                <c:pt idx="255">
                  <c:v>1.6950125776134119E-2</c:v>
                </c:pt>
                <c:pt idx="256">
                  <c:v>1.6897256839358832E-2</c:v>
                </c:pt>
                <c:pt idx="257">
                  <c:v>1.6843687446890684E-2</c:v>
                </c:pt>
                <c:pt idx="258">
                  <c:v>1.6794018385281991E-2</c:v>
                </c:pt>
                <c:pt idx="259">
                  <c:v>1.6740461236676323E-2</c:v>
                </c:pt>
                <c:pt idx="260">
                  <c:v>1.669275325899321E-2</c:v>
                </c:pt>
                <c:pt idx="261">
                  <c:v>1.6641352398964686E-2</c:v>
                </c:pt>
                <c:pt idx="262">
                  <c:v>1.6597908432437952E-2</c:v>
                </c:pt>
                <c:pt idx="263">
                  <c:v>1.6551922302963352E-2</c:v>
                </c:pt>
                <c:pt idx="264">
                  <c:v>1.6504797566995334E-2</c:v>
                </c:pt>
                <c:pt idx="265">
                  <c:v>1.646080551401316E-2</c:v>
                </c:pt>
                <c:pt idx="266">
                  <c:v>1.6415796131041153E-2</c:v>
                </c:pt>
                <c:pt idx="267">
                  <c:v>1.6372936154914142E-2</c:v>
                </c:pt>
                <c:pt idx="268">
                  <c:v>1.6331445912296565E-2</c:v>
                </c:pt>
                <c:pt idx="269">
                  <c:v>1.6292434317448402E-2</c:v>
                </c:pt>
                <c:pt idx="270">
                  <c:v>1.6250595595911001E-2</c:v>
                </c:pt>
                <c:pt idx="271">
                  <c:v>1.6213536410121437E-2</c:v>
                </c:pt>
                <c:pt idx="272">
                  <c:v>1.617384449700518E-2</c:v>
                </c:pt>
                <c:pt idx="273">
                  <c:v>1.6137782594659693E-2</c:v>
                </c:pt>
                <c:pt idx="274">
                  <c:v>1.6104933099121206E-2</c:v>
                </c:pt>
                <c:pt idx="275">
                  <c:v>1.6068948870003565E-2</c:v>
                </c:pt>
                <c:pt idx="276">
                  <c:v>1.6036228770446803E-2</c:v>
                </c:pt>
                <c:pt idx="277">
                  <c:v>1.6003325153051251E-2</c:v>
                </c:pt>
                <c:pt idx="278">
                  <c:v>1.5972864955819375E-2</c:v>
                </c:pt>
                <c:pt idx="279">
                  <c:v>1.5940586134439667E-2</c:v>
                </c:pt>
                <c:pt idx="280">
                  <c:v>1.5911481779143349E-2</c:v>
                </c:pt>
                <c:pt idx="281">
                  <c:v>1.5882158682584191E-2</c:v>
                </c:pt>
                <c:pt idx="282">
                  <c:v>1.5854920699134717E-2</c:v>
                </c:pt>
                <c:pt idx="283">
                  <c:v>1.5827700846107403E-2</c:v>
                </c:pt>
                <c:pt idx="284">
                  <c:v>1.5802440619590678E-2</c:v>
                </c:pt>
                <c:pt idx="285">
                  <c:v>1.5777346035269372E-2</c:v>
                </c:pt>
                <c:pt idx="286">
                  <c:v>1.5755494082725509E-2</c:v>
                </c:pt>
                <c:pt idx="287">
                  <c:v>1.573314581523004E-2</c:v>
                </c:pt>
                <c:pt idx="288">
                  <c:v>1.5711770380867691E-2</c:v>
                </c:pt>
                <c:pt idx="289">
                  <c:v>1.5691322734098762E-2</c:v>
                </c:pt>
                <c:pt idx="290">
                  <c:v>1.5671226824808742E-2</c:v>
                </c:pt>
                <c:pt idx="291">
                  <c:v>1.565269490966921E-2</c:v>
                </c:pt>
                <c:pt idx="292">
                  <c:v>1.5634015878917863E-2</c:v>
                </c:pt>
                <c:pt idx="293">
                  <c:v>1.5617420550674827E-2</c:v>
                </c:pt>
                <c:pt idx="294">
                  <c:v>1.5599888372222512E-2</c:v>
                </c:pt>
                <c:pt idx="295">
                  <c:v>1.5584084564639481E-2</c:v>
                </c:pt>
                <c:pt idx="296">
                  <c:v>1.5568446648675571E-2</c:v>
                </c:pt>
                <c:pt idx="297">
                  <c:v>1.5554068479554551E-2</c:v>
                </c:pt>
                <c:pt idx="298">
                  <c:v>1.5541916427719005E-2</c:v>
                </c:pt>
                <c:pt idx="299">
                  <c:v>1.5527860677598397E-2</c:v>
                </c:pt>
                <c:pt idx="300">
                  <c:v>1.5515805699222802E-2</c:v>
                </c:pt>
                <c:pt idx="301">
                  <c:v>1.5503247106448161E-2</c:v>
                </c:pt>
                <c:pt idx="302">
                  <c:v>1.5492142268064887E-2</c:v>
                </c:pt>
                <c:pt idx="303">
                  <c:v>1.54804868590377E-2</c:v>
                </c:pt>
                <c:pt idx="304">
                  <c:v>1.5470803279898269E-2</c:v>
                </c:pt>
                <c:pt idx="305">
                  <c:v>1.5460845311884139E-2</c:v>
                </c:pt>
                <c:pt idx="306">
                  <c:v>1.5452423220404094E-2</c:v>
                </c:pt>
                <c:pt idx="307">
                  <c:v>1.5443852278505466E-2</c:v>
                </c:pt>
                <c:pt idx="308">
                  <c:v>1.5436236118184028E-2</c:v>
                </c:pt>
                <c:pt idx="309">
                  <c:v>1.5431280450626608E-2</c:v>
                </c:pt>
                <c:pt idx="310">
                  <c:v>1.542403618006181E-2</c:v>
                </c:pt>
                <c:pt idx="311">
                  <c:v>1.5419491611327014E-2</c:v>
                </c:pt>
                <c:pt idx="312">
                  <c:v>1.5413715594179509E-2</c:v>
                </c:pt>
                <c:pt idx="313">
                  <c:v>1.5409916355862202E-2</c:v>
                </c:pt>
                <c:pt idx="314">
                  <c:v>1.5406135474320007E-2</c:v>
                </c:pt>
                <c:pt idx="315">
                  <c:v>1.5402352214263122E-2</c:v>
                </c:pt>
                <c:pt idx="316">
                  <c:v>1.5400312331581128E-2</c:v>
                </c:pt>
                <c:pt idx="317">
                  <c:v>1.539837979472285E-2</c:v>
                </c:pt>
                <c:pt idx="318">
                  <c:v>1.5397699539096343E-2</c:v>
                </c:pt>
                <c:pt idx="319">
                  <c:v>1.5397042686244547E-2</c:v>
                </c:pt>
                <c:pt idx="320">
                  <c:v>1.5397721099499037E-2</c:v>
                </c:pt>
                <c:pt idx="321">
                  <c:v>1.5399293075922129E-2</c:v>
                </c:pt>
                <c:pt idx="322">
                  <c:v>1.5400497136515983E-2</c:v>
                </c:pt>
                <c:pt idx="323">
                  <c:v>1.5403158280957296E-2</c:v>
                </c:pt>
                <c:pt idx="324">
                  <c:v>1.5405635446239919E-2</c:v>
                </c:pt>
                <c:pt idx="325">
                  <c:v>1.5409653107650712E-2</c:v>
                </c:pt>
                <c:pt idx="326">
                  <c:v>1.5414637176351725E-2</c:v>
                </c:pt>
                <c:pt idx="327">
                  <c:v>1.5417931497000962E-2</c:v>
                </c:pt>
                <c:pt idx="328">
                  <c:v>1.5423610350104285E-2</c:v>
                </c:pt>
                <c:pt idx="329">
                  <c:v>1.5429637128668447E-2</c:v>
                </c:pt>
                <c:pt idx="330">
                  <c:v>1.5436586971294778E-2</c:v>
                </c:pt>
                <c:pt idx="331">
                  <c:v>1.5443966478116113E-2</c:v>
                </c:pt>
                <c:pt idx="332">
                  <c:v>1.5451980024175806E-2</c:v>
                </c:pt>
                <c:pt idx="333">
                  <c:v>1.5461507353920344E-2</c:v>
                </c:pt>
                <c:pt idx="334">
                  <c:v>1.5469788538619297E-2</c:v>
                </c:pt>
                <c:pt idx="335">
                  <c:v>1.5479852571284087E-2</c:v>
                </c:pt>
                <c:pt idx="336">
                  <c:v>1.5490545493094528E-2</c:v>
                </c:pt>
                <c:pt idx="337">
                  <c:v>1.550187797951613E-2</c:v>
                </c:pt>
                <c:pt idx="338">
                  <c:v>1.55139201569375E-2</c:v>
                </c:pt>
                <c:pt idx="339">
                  <c:v>1.5525282707467678E-2</c:v>
                </c:pt>
                <c:pt idx="340">
                  <c:v>1.5537667965512727E-2</c:v>
                </c:pt>
                <c:pt idx="341">
                  <c:v>1.555263481046407E-2</c:v>
                </c:pt>
                <c:pt idx="342">
                  <c:v>1.5566512499679882E-2</c:v>
                </c:pt>
                <c:pt idx="343">
                  <c:v>1.5581475188071474E-2</c:v>
                </c:pt>
                <c:pt idx="344">
                  <c:v>1.5597251381531627E-2</c:v>
                </c:pt>
                <c:pt idx="345">
                  <c:v>1.5611863559205559E-2</c:v>
                </c:pt>
                <c:pt idx="346">
                  <c:v>1.5629891687779542E-2</c:v>
                </c:pt>
                <c:pt idx="347">
                  <c:v>1.564603331417324E-2</c:v>
                </c:pt>
                <c:pt idx="348">
                  <c:v>1.5663242032174163E-2</c:v>
                </c:pt>
                <c:pt idx="349">
                  <c:v>1.5682549417790639E-2</c:v>
                </c:pt>
                <c:pt idx="350">
                  <c:v>1.5698778047003925E-2</c:v>
                </c:pt>
                <c:pt idx="351">
                  <c:v>1.5717921243065008E-2</c:v>
                </c:pt>
                <c:pt idx="352">
                  <c:v>1.5734836457482412E-2</c:v>
                </c:pt>
                <c:pt idx="353">
                  <c:v>1.5752923577722081E-2</c:v>
                </c:pt>
                <c:pt idx="354">
                  <c:v>1.5768624134657409E-2</c:v>
                </c:pt>
                <c:pt idx="355">
                  <c:v>1.5785377719183358E-2</c:v>
                </c:pt>
                <c:pt idx="356">
                  <c:v>1.5800118483687325E-2</c:v>
                </c:pt>
                <c:pt idx="357">
                  <c:v>1.5813988008744295E-2</c:v>
                </c:pt>
                <c:pt idx="358">
                  <c:v>1.5828793647510758E-2</c:v>
                </c:pt>
                <c:pt idx="359">
                  <c:v>1.5841407464202789E-2</c:v>
                </c:pt>
                <c:pt idx="360">
                  <c:v>1.5854877109482801E-2</c:v>
                </c:pt>
                <c:pt idx="361">
                  <c:v>1.5867810137906023E-2</c:v>
                </c:pt>
                <c:pt idx="362">
                  <c:v>1.5877336233151348E-2</c:v>
                </c:pt>
                <c:pt idx="363">
                  <c:v>1.5887628832664251E-2</c:v>
                </c:pt>
                <c:pt idx="364">
                  <c:v>1.589827096608842E-2</c:v>
                </c:pt>
                <c:pt idx="365">
                  <c:v>1.5907327524873095E-2</c:v>
                </c:pt>
                <c:pt idx="366">
                  <c:v>1.5916609624221575E-2</c:v>
                </c:pt>
                <c:pt idx="367">
                  <c:v>1.5924213415429309E-2</c:v>
                </c:pt>
                <c:pt idx="368">
                  <c:v>1.5933257239225493E-2</c:v>
                </c:pt>
                <c:pt idx="369">
                  <c:v>1.5939170187946949E-2</c:v>
                </c:pt>
                <c:pt idx="370">
                  <c:v>1.594648421947378E-2</c:v>
                </c:pt>
                <c:pt idx="371">
                  <c:v>1.5950926409196774E-2</c:v>
                </c:pt>
                <c:pt idx="372">
                  <c:v>1.5956127952235874E-2</c:v>
                </c:pt>
                <c:pt idx="373">
                  <c:v>1.596069851733618E-2</c:v>
                </c:pt>
                <c:pt idx="374">
                  <c:v>1.5963547925154659E-2</c:v>
                </c:pt>
                <c:pt idx="375">
                  <c:v>1.5967054687722814E-2</c:v>
                </c:pt>
                <c:pt idx="376">
                  <c:v>1.5969050207026107E-2</c:v>
                </c:pt>
                <c:pt idx="377">
                  <c:v>1.5971213833027693E-2</c:v>
                </c:pt>
                <c:pt idx="378">
                  <c:v>1.5971948214170695E-2</c:v>
                </c:pt>
                <c:pt idx="379">
                  <c:v>1.5972422458776479E-2</c:v>
                </c:pt>
                <c:pt idx="380">
                  <c:v>1.5972943134674938E-2</c:v>
                </c:pt>
                <c:pt idx="381">
                  <c:v>1.5972475785419223E-2</c:v>
                </c:pt>
                <c:pt idx="382">
                  <c:v>1.5970726468127666E-2</c:v>
                </c:pt>
                <c:pt idx="383">
                  <c:v>1.5969280284496953E-2</c:v>
                </c:pt>
                <c:pt idx="384">
                  <c:v>1.5965886591993887E-2</c:v>
                </c:pt>
                <c:pt idx="385">
                  <c:v>1.5962263267858226E-2</c:v>
                </c:pt>
                <c:pt idx="386">
                  <c:v>1.5957890592023471E-2</c:v>
                </c:pt>
                <c:pt idx="387">
                  <c:v>1.5953446055399896E-2</c:v>
                </c:pt>
                <c:pt idx="388">
                  <c:v>1.5947873300082911E-2</c:v>
                </c:pt>
                <c:pt idx="389">
                  <c:v>1.5942185426698317E-2</c:v>
                </c:pt>
                <c:pt idx="390">
                  <c:v>1.5935244717807617E-2</c:v>
                </c:pt>
                <c:pt idx="391">
                  <c:v>1.5929236428742222E-2</c:v>
                </c:pt>
                <c:pt idx="392">
                  <c:v>1.5921260150148761E-2</c:v>
                </c:pt>
                <c:pt idx="393">
                  <c:v>1.5912791172882527E-2</c:v>
                </c:pt>
                <c:pt idx="394">
                  <c:v>1.5903550256011346E-2</c:v>
                </c:pt>
                <c:pt idx="395">
                  <c:v>1.589373183612804E-2</c:v>
                </c:pt>
                <c:pt idx="396">
                  <c:v>1.588372803960127E-2</c:v>
                </c:pt>
                <c:pt idx="397">
                  <c:v>1.587174409301885E-2</c:v>
                </c:pt>
                <c:pt idx="398">
                  <c:v>1.5860524306191327E-2</c:v>
                </c:pt>
                <c:pt idx="399">
                  <c:v>1.5847497334672681E-2</c:v>
                </c:pt>
                <c:pt idx="400">
                  <c:v>1.5835031611199438E-2</c:v>
                </c:pt>
                <c:pt idx="401">
                  <c:v>1.5820633870998489E-2</c:v>
                </c:pt>
                <c:pt idx="402">
                  <c:v>1.5806352104758378E-2</c:v>
                </c:pt>
                <c:pt idx="403">
                  <c:v>1.579347039107842E-2</c:v>
                </c:pt>
                <c:pt idx="404">
                  <c:v>1.5776782857632222E-2</c:v>
                </c:pt>
                <c:pt idx="405">
                  <c:v>1.5761448397179328E-2</c:v>
                </c:pt>
                <c:pt idx="406">
                  <c:v>1.5744004943623411E-2</c:v>
                </c:pt>
                <c:pt idx="407">
                  <c:v>1.5727281794042466E-2</c:v>
                </c:pt>
                <c:pt idx="408">
                  <c:v>1.5708135602692724E-2</c:v>
                </c:pt>
                <c:pt idx="409">
                  <c:v>1.568941849020759E-2</c:v>
                </c:pt>
                <c:pt idx="410">
                  <c:v>1.5669559215591305E-2</c:v>
                </c:pt>
                <c:pt idx="411">
                  <c:v>1.5649647638052603E-2</c:v>
                </c:pt>
                <c:pt idx="412">
                  <c:v>1.5628434328388844E-2</c:v>
                </c:pt>
                <c:pt idx="413">
                  <c:v>1.5607255320989924E-2</c:v>
                </c:pt>
                <c:pt idx="414">
                  <c:v>1.5584687492555864E-2</c:v>
                </c:pt>
                <c:pt idx="415">
                  <c:v>1.5564319565221618E-2</c:v>
                </c:pt>
                <c:pt idx="416">
                  <c:v>1.5541287421091163E-2</c:v>
                </c:pt>
                <c:pt idx="417">
                  <c:v>1.551673849537182E-2</c:v>
                </c:pt>
                <c:pt idx="418">
                  <c:v>1.5492438258379799E-2</c:v>
                </c:pt>
                <c:pt idx="419">
                  <c:v>1.546653358067715E-2</c:v>
                </c:pt>
                <c:pt idx="420">
                  <c:v>1.5440667705888755E-2</c:v>
                </c:pt>
                <c:pt idx="421">
                  <c:v>1.5413925153871187E-2</c:v>
                </c:pt>
                <c:pt idx="422">
                  <c:v>1.5387746361642002E-2</c:v>
                </c:pt>
                <c:pt idx="423">
                  <c:v>1.5358517071413176E-2</c:v>
                </c:pt>
                <c:pt idx="424">
                  <c:v>1.5331064887380274E-2</c:v>
                </c:pt>
                <c:pt idx="425">
                  <c:v>1.5300483539038354E-2</c:v>
                </c:pt>
                <c:pt idx="426">
                  <c:v>1.5270795029929701E-2</c:v>
                </c:pt>
                <c:pt idx="427">
                  <c:v>1.524223388333607E-2</c:v>
                </c:pt>
                <c:pt idx="428">
                  <c:v>1.5211830444861549E-2</c:v>
                </c:pt>
                <c:pt idx="429">
                  <c:v>1.5181252517982859E-2</c:v>
                </c:pt>
                <c:pt idx="430">
                  <c:v>1.5146923997617443E-2</c:v>
                </c:pt>
                <c:pt idx="431">
                  <c:v>1.5113982757938686E-2</c:v>
                </c:pt>
                <c:pt idx="432">
                  <c:v>1.5080486744361096E-2</c:v>
                </c:pt>
                <c:pt idx="433">
                  <c:v>1.5047619947391809E-2</c:v>
                </c:pt>
                <c:pt idx="434">
                  <c:v>1.501077820250094E-2</c:v>
                </c:pt>
                <c:pt idx="435">
                  <c:v>1.497665995813759E-2</c:v>
                </c:pt>
                <c:pt idx="436">
                  <c:v>1.4938441509644174E-2</c:v>
                </c:pt>
                <c:pt idx="437">
                  <c:v>1.4902179424067305E-2</c:v>
                </c:pt>
                <c:pt idx="438">
                  <c:v>1.4867080580450181E-2</c:v>
                </c:pt>
                <c:pt idx="439">
                  <c:v>1.4827764284603391E-2</c:v>
                </c:pt>
                <c:pt idx="440">
                  <c:v>1.4789557105382826E-2</c:v>
                </c:pt>
                <c:pt idx="441">
                  <c:v>1.4750207490374159E-2</c:v>
                </c:pt>
                <c:pt idx="442">
                  <c:v>1.4711409689429635E-2</c:v>
                </c:pt>
                <c:pt idx="443">
                  <c:v>1.466842235140781E-2</c:v>
                </c:pt>
                <c:pt idx="444">
                  <c:v>1.4628524193074968E-2</c:v>
                </c:pt>
                <c:pt idx="445">
                  <c:v>1.4585137549348615E-2</c:v>
                </c:pt>
                <c:pt idx="446">
                  <c:v>1.4543232364389227E-2</c:v>
                </c:pt>
                <c:pt idx="447">
                  <c:v>1.4498485443321371E-2</c:v>
                </c:pt>
                <c:pt idx="448">
                  <c:v>1.4455310386274407E-2</c:v>
                </c:pt>
                <c:pt idx="449">
                  <c:v>1.4409202962001603E-2</c:v>
                </c:pt>
                <c:pt idx="450">
                  <c:v>1.4367772286407492E-2</c:v>
                </c:pt>
                <c:pt idx="451">
                  <c:v>1.4322739279642623E-2</c:v>
                </c:pt>
                <c:pt idx="452">
                  <c:v>1.4274640784788626E-2</c:v>
                </c:pt>
                <c:pt idx="453">
                  <c:v>1.4228337739856947E-2</c:v>
                </c:pt>
                <c:pt idx="454">
                  <c:v>1.4178878164606739E-2</c:v>
                </c:pt>
                <c:pt idx="455">
                  <c:v>1.4129761881122133E-2</c:v>
                </c:pt>
                <c:pt idx="456">
                  <c:v>1.4081537337949082E-2</c:v>
                </c:pt>
                <c:pt idx="457">
                  <c:v>1.4033781805659123E-2</c:v>
                </c:pt>
                <c:pt idx="458">
                  <c:v>1.3980561541828916E-2</c:v>
                </c:pt>
                <c:pt idx="459">
                  <c:v>1.3931552940888358E-2</c:v>
                </c:pt>
                <c:pt idx="460">
                  <c:v>1.3876954264647124E-2</c:v>
                </c:pt>
                <c:pt idx="461">
                  <c:v>1.3825594957146291E-2</c:v>
                </c:pt>
                <c:pt idx="462">
                  <c:v>1.3775139374752268E-2</c:v>
                </c:pt>
                <c:pt idx="463">
                  <c:v>1.3722041178900383E-2</c:v>
                </c:pt>
                <c:pt idx="464">
                  <c:v>1.3669348616044071E-2</c:v>
                </c:pt>
                <c:pt idx="465">
                  <c:v>1.361219086508156E-2</c:v>
                </c:pt>
                <c:pt idx="466">
                  <c:v>1.3558806862030657E-2</c:v>
                </c:pt>
                <c:pt idx="467">
                  <c:v>1.3501401959228478E-2</c:v>
                </c:pt>
                <c:pt idx="468">
                  <c:v>1.3447745204101049E-2</c:v>
                </c:pt>
                <c:pt idx="469">
                  <c:v>1.3391612225730742E-2</c:v>
                </c:pt>
                <c:pt idx="470">
                  <c:v>1.3340216458507413E-2</c:v>
                </c:pt>
                <c:pt idx="471">
                  <c:v>1.3285048879677276E-2</c:v>
                </c:pt>
                <c:pt idx="472">
                  <c:v>1.3233417036359553E-2</c:v>
                </c:pt>
                <c:pt idx="473">
                  <c:v>1.3184083373597019E-2</c:v>
                </c:pt>
                <c:pt idx="474">
                  <c:v>1.3133384440621778E-2</c:v>
                </c:pt>
                <c:pt idx="475">
                  <c:v>1.3083870350117035E-2</c:v>
                </c:pt>
                <c:pt idx="476">
                  <c:v>1.3035172711219173E-2</c:v>
                </c:pt>
                <c:pt idx="477">
                  <c:v>1.2988168873649229E-2</c:v>
                </c:pt>
                <c:pt idx="478">
                  <c:v>1.2937835707777923E-2</c:v>
                </c:pt>
                <c:pt idx="479">
                  <c:v>1.2892811001119988E-2</c:v>
                </c:pt>
                <c:pt idx="480">
                  <c:v>1.2845012083908048E-2</c:v>
                </c:pt>
                <c:pt idx="481">
                  <c:v>1.2800413934654453E-2</c:v>
                </c:pt>
                <c:pt idx="482">
                  <c:v>1.2754155979580557E-2</c:v>
                </c:pt>
                <c:pt idx="483">
                  <c:v>1.2711010008372801E-2</c:v>
                </c:pt>
                <c:pt idx="484">
                  <c:v>1.2666292717032743E-2</c:v>
                </c:pt>
                <c:pt idx="485">
                  <c:v>1.2627318323257447E-2</c:v>
                </c:pt>
                <c:pt idx="486">
                  <c:v>1.2586289071148261E-2</c:v>
                </c:pt>
                <c:pt idx="487">
                  <c:v>1.2543818285730075E-2</c:v>
                </c:pt>
                <c:pt idx="488">
                  <c:v>1.2504240069958516E-2</c:v>
                </c:pt>
                <c:pt idx="489">
                  <c:v>1.2463309380519752E-2</c:v>
                </c:pt>
                <c:pt idx="490">
                  <c:v>1.2424012279084684E-2</c:v>
                </c:pt>
                <c:pt idx="491">
                  <c:v>1.2386549689161253E-2</c:v>
                </c:pt>
                <c:pt idx="492">
                  <c:v>1.2350666789622511E-2</c:v>
                </c:pt>
                <c:pt idx="493">
                  <c:v>1.2311978448220335E-2</c:v>
                </c:pt>
                <c:pt idx="494">
                  <c:v>1.2277518826132216E-2</c:v>
                </c:pt>
                <c:pt idx="495">
                  <c:v>1.2240395906481828E-2</c:v>
                </c:pt>
                <c:pt idx="496">
                  <c:v>1.2206596457096784E-2</c:v>
                </c:pt>
                <c:pt idx="497">
                  <c:v>1.2174800909798403E-2</c:v>
                </c:pt>
                <c:pt idx="498">
                  <c:v>1.2141967715545815E-2</c:v>
                </c:pt>
                <c:pt idx="499">
                  <c:v>1.2110700421211039E-2</c:v>
                </c:pt>
                <c:pt idx="500">
                  <c:v>1.2077709572657382E-2</c:v>
                </c:pt>
                <c:pt idx="501">
                  <c:v>1.2047886109680999E-2</c:v>
                </c:pt>
                <c:pt idx="502">
                  <c:v>1.2016175237708796E-2</c:v>
                </c:pt>
                <c:pt idx="503">
                  <c:v>1.1987889287338337E-2</c:v>
                </c:pt>
                <c:pt idx="504">
                  <c:v>1.1958393416398722E-2</c:v>
                </c:pt>
                <c:pt idx="505">
                  <c:v>1.1931028990721368E-2</c:v>
                </c:pt>
                <c:pt idx="506">
                  <c:v>1.1903071149666666E-2</c:v>
                </c:pt>
                <c:pt idx="507">
                  <c:v>1.1877153513753302E-2</c:v>
                </c:pt>
                <c:pt idx="508">
                  <c:v>1.1853158114403069E-2</c:v>
                </c:pt>
                <c:pt idx="509">
                  <c:v>1.1827457375030666E-2</c:v>
                </c:pt>
                <c:pt idx="510">
                  <c:v>1.1803134132461843E-2</c:v>
                </c:pt>
                <c:pt idx="511">
                  <c:v>1.1780237313099259E-2</c:v>
                </c:pt>
                <c:pt idx="512">
                  <c:v>1.1758271585952784E-2</c:v>
                </c:pt>
                <c:pt idx="513">
                  <c:v>1.1735072362738134E-2</c:v>
                </c:pt>
                <c:pt idx="514">
                  <c:v>1.1714289051239606E-2</c:v>
                </c:pt>
                <c:pt idx="515">
                  <c:v>1.1693176355543518E-2</c:v>
                </c:pt>
                <c:pt idx="516">
                  <c:v>1.1673695282452327E-2</c:v>
                </c:pt>
                <c:pt idx="517">
                  <c:v>1.1654119768702783E-2</c:v>
                </c:pt>
                <c:pt idx="518">
                  <c:v>1.163608362025704E-2</c:v>
                </c:pt>
                <c:pt idx="519">
                  <c:v>1.16181211898511E-2</c:v>
                </c:pt>
                <c:pt idx="520">
                  <c:v>1.1602376100485902E-2</c:v>
                </c:pt>
                <c:pt idx="521">
                  <c:v>1.1586352003823287E-2</c:v>
                </c:pt>
                <c:pt idx="522">
                  <c:v>1.1571157821948001E-2</c:v>
                </c:pt>
                <c:pt idx="523">
                  <c:v>1.1556663335245746E-2</c:v>
                </c:pt>
                <c:pt idx="524">
                  <c:v>1.154239338122348E-2</c:v>
                </c:pt>
                <c:pt idx="525">
                  <c:v>1.1529316028175042E-2</c:v>
                </c:pt>
                <c:pt idx="526">
                  <c:v>1.1516604936641304E-2</c:v>
                </c:pt>
                <c:pt idx="527">
                  <c:v>1.1505352624122191E-2</c:v>
                </c:pt>
                <c:pt idx="528">
                  <c:v>1.1493755526104026E-2</c:v>
                </c:pt>
                <c:pt idx="529">
                  <c:v>1.1483922164837674E-2</c:v>
                </c:pt>
                <c:pt idx="530">
                  <c:v>1.1473885822762896E-2</c:v>
                </c:pt>
                <c:pt idx="531">
                  <c:v>1.1465143157794502E-2</c:v>
                </c:pt>
                <c:pt idx="532">
                  <c:v>1.1458259871367969E-2</c:v>
                </c:pt>
                <c:pt idx="533">
                  <c:v>1.1450526471988617E-2</c:v>
                </c:pt>
                <c:pt idx="534">
                  <c:v>1.1444264891241956E-2</c:v>
                </c:pt>
                <c:pt idx="535">
                  <c:v>1.143796236508446E-2</c:v>
                </c:pt>
                <c:pt idx="536">
                  <c:v>1.1433142546593628E-2</c:v>
                </c:pt>
                <c:pt idx="537">
                  <c:v>1.1428505345876734E-2</c:v>
                </c:pt>
                <c:pt idx="538">
                  <c:v>1.1424474749443957E-2</c:v>
                </c:pt>
                <c:pt idx="539">
                  <c:v>1.1421618512395641E-2</c:v>
                </c:pt>
                <c:pt idx="540">
                  <c:v>1.1419286371296071E-2</c:v>
                </c:pt>
                <c:pt idx="541">
                  <c:v>1.1417932302583962E-2</c:v>
                </c:pt>
                <c:pt idx="542">
                  <c:v>1.1417064813869213E-2</c:v>
                </c:pt>
                <c:pt idx="543">
                  <c:v>1.1417291893690135E-2</c:v>
                </c:pt>
                <c:pt idx="544">
                  <c:v>1.1418401684639074E-2</c:v>
                </c:pt>
                <c:pt idx="545">
                  <c:v>1.1420304500808774E-2</c:v>
                </c:pt>
                <c:pt idx="546">
                  <c:v>1.1422040745316654E-2</c:v>
                </c:pt>
                <c:pt idx="547">
                  <c:v>1.1424696792194678E-2</c:v>
                </c:pt>
                <c:pt idx="548">
                  <c:v>1.1428692436811652E-2</c:v>
                </c:pt>
                <c:pt idx="549">
                  <c:v>1.1432252861758627E-2</c:v>
                </c:pt>
                <c:pt idx="550">
                  <c:v>1.1437759847353953E-2</c:v>
                </c:pt>
                <c:pt idx="551">
                  <c:v>1.1443275032399574E-2</c:v>
                </c:pt>
                <c:pt idx="552">
                  <c:v>1.1450318133705001E-2</c:v>
                </c:pt>
                <c:pt idx="553">
                  <c:v>1.1457274101265905E-2</c:v>
                </c:pt>
                <c:pt idx="554">
                  <c:v>1.1465853346015855E-2</c:v>
                </c:pt>
                <c:pt idx="555">
                  <c:v>1.1474392881925075E-2</c:v>
                </c:pt>
                <c:pt idx="556">
                  <c:v>1.1483453028941503E-2</c:v>
                </c:pt>
                <c:pt idx="557">
                  <c:v>1.1494276410374454E-2</c:v>
                </c:pt>
                <c:pt idx="558">
                  <c:v>1.1504777068948927E-2</c:v>
                </c:pt>
                <c:pt idx="559">
                  <c:v>1.1517136801915951E-2</c:v>
                </c:pt>
                <c:pt idx="560">
                  <c:v>1.1530280130556196E-2</c:v>
                </c:pt>
                <c:pt idx="561">
                  <c:v>1.1542148399464014E-2</c:v>
                </c:pt>
                <c:pt idx="562">
                  <c:v>1.1555899049668843E-2</c:v>
                </c:pt>
                <c:pt idx="563">
                  <c:v>1.15709132287245E-2</c:v>
                </c:pt>
                <c:pt idx="564">
                  <c:v>1.1586105856293391E-2</c:v>
                </c:pt>
                <c:pt idx="565">
                  <c:v>1.1602654562266277E-2</c:v>
                </c:pt>
                <c:pt idx="566">
                  <c:v>1.1619365966330356E-2</c:v>
                </c:pt>
                <c:pt idx="567">
                  <c:v>1.1637108689027514E-2</c:v>
                </c:pt>
                <c:pt idx="568">
                  <c:v>1.165425554478562E-2</c:v>
                </c:pt>
                <c:pt idx="569">
                  <c:v>1.1672985498112113E-2</c:v>
                </c:pt>
                <c:pt idx="570">
                  <c:v>1.169329760774524E-2</c:v>
                </c:pt>
                <c:pt idx="571">
                  <c:v>1.1713469922510622E-2</c:v>
                </c:pt>
                <c:pt idx="572">
                  <c:v>1.1735864035959895E-2</c:v>
                </c:pt>
                <c:pt idx="573">
                  <c:v>1.1755965481546334E-2</c:v>
                </c:pt>
                <c:pt idx="574">
                  <c:v>1.1779739013678351E-2</c:v>
                </c:pt>
                <c:pt idx="575">
                  <c:v>1.1802375232164342E-2</c:v>
                </c:pt>
                <c:pt idx="576">
                  <c:v>1.1827685831126571E-2</c:v>
                </c:pt>
                <c:pt idx="577">
                  <c:v>1.1851761506870328E-2</c:v>
                </c:pt>
                <c:pt idx="578">
                  <c:v>1.1878609315227738E-2</c:v>
                </c:pt>
                <c:pt idx="579">
                  <c:v>1.190346642985075E-2</c:v>
                </c:pt>
                <c:pt idx="580">
                  <c:v>1.1929645662752621E-2</c:v>
                </c:pt>
                <c:pt idx="581">
                  <c:v>1.1958730863589583E-2</c:v>
                </c:pt>
                <c:pt idx="582">
                  <c:v>1.1988227407503847E-2</c:v>
                </c:pt>
                <c:pt idx="583">
                  <c:v>1.2016429931083449E-2</c:v>
                </c:pt>
                <c:pt idx="584">
                  <c:v>1.2044650606978765E-2</c:v>
                </c:pt>
                <c:pt idx="585">
                  <c:v>1.2073919069060897E-2</c:v>
                </c:pt>
                <c:pt idx="586">
                  <c:v>1.2101932963605214E-2</c:v>
                </c:pt>
                <c:pt idx="587">
                  <c:v>1.2132524830325486E-2</c:v>
                </c:pt>
                <c:pt idx="588">
                  <c:v>1.2160089887268872E-2</c:v>
                </c:pt>
                <c:pt idx="589">
                  <c:v>1.219014091750717E-2</c:v>
                </c:pt>
                <c:pt idx="590">
                  <c:v>1.2216721165679893E-2</c:v>
                </c:pt>
                <c:pt idx="591">
                  <c:v>1.2243811369926015E-2</c:v>
                </c:pt>
                <c:pt idx="592">
                  <c:v>1.2272832406616566E-2</c:v>
                </c:pt>
                <c:pt idx="593">
                  <c:v>1.2299420447938129E-2</c:v>
                </c:pt>
                <c:pt idx="594">
                  <c:v>1.2327910242294482E-2</c:v>
                </c:pt>
                <c:pt idx="595">
                  <c:v>1.2355905587278448E-2</c:v>
                </c:pt>
                <c:pt idx="596">
                  <c:v>1.2380687748610703E-2</c:v>
                </c:pt>
                <c:pt idx="597">
                  <c:v>1.2406065823994285E-2</c:v>
                </c:pt>
                <c:pt idx="598">
                  <c:v>1.2433710938126681E-2</c:v>
                </c:pt>
                <c:pt idx="599">
                  <c:v>1.2458596684087319E-2</c:v>
                </c:pt>
                <c:pt idx="600">
                  <c:v>1.2485700185769003E-2</c:v>
                </c:pt>
                <c:pt idx="601">
                  <c:v>1.2510285107172092E-2</c:v>
                </c:pt>
                <c:pt idx="602">
                  <c:v>1.2535908703070179E-2</c:v>
                </c:pt>
                <c:pt idx="603">
                  <c:v>1.2559581301508679E-2</c:v>
                </c:pt>
                <c:pt idx="604">
                  <c:v>1.2583868245000797E-2</c:v>
                </c:pt>
                <c:pt idx="605">
                  <c:v>1.2609035860632826E-2</c:v>
                </c:pt>
                <c:pt idx="606">
                  <c:v>1.2632823653868835E-2</c:v>
                </c:pt>
                <c:pt idx="607">
                  <c:v>1.2658054024243515E-2</c:v>
                </c:pt>
                <c:pt idx="608">
                  <c:v>1.2680306604127025E-2</c:v>
                </c:pt>
                <c:pt idx="609">
                  <c:v>1.270484098387867E-2</c:v>
                </c:pt>
                <c:pt idx="610">
                  <c:v>1.2727189098534996E-2</c:v>
                </c:pt>
                <c:pt idx="611">
                  <c:v>1.2751191201410723E-2</c:v>
                </c:pt>
                <c:pt idx="612">
                  <c:v>1.2773036588805626E-2</c:v>
                </c:pt>
                <c:pt idx="613">
                  <c:v>1.2795927776445998E-2</c:v>
                </c:pt>
                <c:pt idx="614">
                  <c:v>1.2817593084564399E-2</c:v>
                </c:pt>
                <c:pt idx="615">
                  <c:v>1.2841480617832393E-2</c:v>
                </c:pt>
                <c:pt idx="616">
                  <c:v>1.2863899932245801E-2</c:v>
                </c:pt>
                <c:pt idx="617">
                  <c:v>1.2885160703289265E-2</c:v>
                </c:pt>
                <c:pt idx="618">
                  <c:v>1.2904821008947067E-2</c:v>
                </c:pt>
                <c:pt idx="619">
                  <c:v>1.2926797678841834E-2</c:v>
                </c:pt>
                <c:pt idx="620">
                  <c:v>1.2945518035499846E-2</c:v>
                </c:pt>
                <c:pt idx="621">
                  <c:v>1.2966860528828335E-2</c:v>
                </c:pt>
                <c:pt idx="622">
                  <c:v>1.298619486683248E-2</c:v>
                </c:pt>
                <c:pt idx="623">
                  <c:v>1.3005369186725485E-2</c:v>
                </c:pt>
                <c:pt idx="624">
                  <c:v>1.3025835794469032E-2</c:v>
                </c:pt>
                <c:pt idx="625">
                  <c:v>1.3044198659193337E-2</c:v>
                </c:pt>
                <c:pt idx="626">
                  <c:v>1.306287983503396E-2</c:v>
                </c:pt>
                <c:pt idx="627">
                  <c:v>1.3080537092504493E-2</c:v>
                </c:pt>
                <c:pt idx="628">
                  <c:v>1.3098882563369186E-2</c:v>
                </c:pt>
                <c:pt idx="629">
                  <c:v>1.3118731000975619E-2</c:v>
                </c:pt>
                <c:pt idx="630">
                  <c:v>1.3137142414759608E-2</c:v>
                </c:pt>
                <c:pt idx="631">
                  <c:v>1.3153269814516576E-2</c:v>
                </c:pt>
                <c:pt idx="632">
                  <c:v>1.317010273904775E-2</c:v>
                </c:pt>
                <c:pt idx="633">
                  <c:v>1.318834746508803E-2</c:v>
                </c:pt>
                <c:pt idx="634">
                  <c:v>1.320468675490017E-2</c:v>
                </c:pt>
                <c:pt idx="635">
                  <c:v>1.3222388449844316E-2</c:v>
                </c:pt>
                <c:pt idx="636">
                  <c:v>1.3238257230637278E-2</c:v>
                </c:pt>
                <c:pt idx="637">
                  <c:v>1.3255318658722679E-2</c:v>
                </c:pt>
                <c:pt idx="638">
                  <c:v>1.3270222535988925E-2</c:v>
                </c:pt>
                <c:pt idx="639">
                  <c:v>1.3285842315302611E-2</c:v>
                </c:pt>
                <c:pt idx="640">
                  <c:v>1.3301721861685352E-2</c:v>
                </c:pt>
                <c:pt idx="641">
                  <c:v>1.3316840700974421E-2</c:v>
                </c:pt>
                <c:pt idx="642">
                  <c:v>1.3332664016179488E-2</c:v>
                </c:pt>
                <c:pt idx="643">
                  <c:v>1.3345839602522992E-2</c:v>
                </c:pt>
                <c:pt idx="644">
                  <c:v>1.33611361921195E-2</c:v>
                </c:pt>
                <c:pt idx="645">
                  <c:v>1.3374768488659971E-2</c:v>
                </c:pt>
                <c:pt idx="646">
                  <c:v>1.338953101906197E-2</c:v>
                </c:pt>
                <c:pt idx="647">
                  <c:v>1.3402660058384292E-2</c:v>
                </c:pt>
                <c:pt idx="648">
                  <c:v>1.3416888439001504E-2</c:v>
                </c:pt>
                <c:pt idx="649">
                  <c:v>1.3429624686069511E-2</c:v>
                </c:pt>
                <c:pt idx="650">
                  <c:v>1.3442019757442726E-2</c:v>
                </c:pt>
                <c:pt idx="651">
                  <c:v>1.3455468900902932E-2</c:v>
                </c:pt>
                <c:pt idx="652">
                  <c:v>1.3467360648275447E-2</c:v>
                </c:pt>
                <c:pt idx="653">
                  <c:v>1.3480275386827462E-2</c:v>
                </c:pt>
                <c:pt idx="654">
                  <c:v>1.3492974533396597E-2</c:v>
                </c:pt>
                <c:pt idx="655">
                  <c:v>1.3503177499666183E-2</c:v>
                </c:pt>
                <c:pt idx="656">
                  <c:v>1.351456793498597E-2</c:v>
                </c:pt>
                <c:pt idx="657">
                  <c:v>1.3525923016882262E-2</c:v>
                </c:pt>
                <c:pt idx="658">
                  <c:v>1.3536811805184864E-2</c:v>
                </c:pt>
                <c:pt idx="659">
                  <c:v>1.354763060262131E-2</c:v>
                </c:pt>
                <c:pt idx="660">
                  <c:v>1.3557931067075002E-2</c:v>
                </c:pt>
                <c:pt idx="661">
                  <c:v>1.3568573403931264E-2</c:v>
                </c:pt>
                <c:pt idx="662">
                  <c:v>1.3577561134984735E-2</c:v>
                </c:pt>
                <c:pt idx="663">
                  <c:v>1.3587219695768609E-2</c:v>
                </c:pt>
                <c:pt idx="664">
                  <c:v>1.3596723676844042E-2</c:v>
                </c:pt>
                <c:pt idx="665">
                  <c:v>1.3605880301480563E-2</c:v>
                </c:pt>
                <c:pt idx="666">
                  <c:v>1.3614847962116634E-2</c:v>
                </c:pt>
                <c:pt idx="667">
                  <c:v>1.3622607241179965E-2</c:v>
                </c:pt>
                <c:pt idx="668">
                  <c:v>1.3630393367379296E-2</c:v>
                </c:pt>
                <c:pt idx="669">
                  <c:v>1.3639323713803837E-2</c:v>
                </c:pt>
                <c:pt idx="670">
                  <c:v>1.3646863078165228E-2</c:v>
                </c:pt>
                <c:pt idx="671">
                  <c:v>1.3654406376950834E-2</c:v>
                </c:pt>
                <c:pt idx="672">
                  <c:v>1.3661976212232288E-2</c:v>
                </c:pt>
                <c:pt idx="673">
                  <c:v>1.3668354089005089E-2</c:v>
                </c:pt>
                <c:pt idx="674">
                  <c:v>1.367590210406229E-2</c:v>
                </c:pt>
                <c:pt idx="675">
                  <c:v>1.3681746433365531E-2</c:v>
                </c:pt>
                <c:pt idx="676">
                  <c:v>1.3687709838009798E-2</c:v>
                </c:pt>
                <c:pt idx="677">
                  <c:v>1.36943243524935E-2</c:v>
                </c:pt>
                <c:pt idx="678">
                  <c:v>1.3699088706564028E-2</c:v>
                </c:pt>
                <c:pt idx="679">
                  <c:v>1.3705175902944199E-2</c:v>
                </c:pt>
                <c:pt idx="680">
                  <c:v>1.3710140219208718E-2</c:v>
                </c:pt>
                <c:pt idx="681">
                  <c:v>1.3715691981523125E-2</c:v>
                </c:pt>
                <c:pt idx="682">
                  <c:v>1.3720153026459448E-2</c:v>
                </c:pt>
                <c:pt idx="683">
                  <c:v>1.3725169286637005E-2</c:v>
                </c:pt>
                <c:pt idx="684">
                  <c:v>1.3729697110530081E-2</c:v>
                </c:pt>
                <c:pt idx="685">
                  <c:v>1.3733423576321048E-2</c:v>
                </c:pt>
                <c:pt idx="686">
                  <c:v>1.3737657984976259E-2</c:v>
                </c:pt>
                <c:pt idx="687">
                  <c:v>1.3740881174870675E-2</c:v>
                </c:pt>
                <c:pt idx="688">
                  <c:v>1.3744579878677519E-2</c:v>
                </c:pt>
                <c:pt idx="689">
                  <c:v>1.3748213562410787E-2</c:v>
                </c:pt>
                <c:pt idx="690">
                  <c:v>1.3749861501740368E-2</c:v>
                </c:pt>
                <c:pt idx="691">
                  <c:v>1.3752305329376008E-2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Eur6M!$AG$2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Eur6M!$AG$3:$AG$694</c:f>
              <c:numCache>
                <c:formatCode>0.0000%</c:formatCode>
                <c:ptCount val="692"/>
                <c:pt idx="0">
                  <c:v>6.0000000000000002E-5</c:v>
                </c:pt>
                <c:pt idx="1">
                  <c:v>-1.7000000000039298E-4</c:v>
                </c:pt>
                <c:pt idx="2">
                  <c:v>-3.4999999999987726E-4</c:v>
                </c:pt>
                <c:pt idx="3">
                  <c:v>-4.3211721292191077E-4</c:v>
                </c:pt>
                <c:pt idx="4">
                  <c:v>-4.9150945384026832E-4</c:v>
                </c:pt>
                <c:pt idx="5">
                  <c:v>-5.4000000004293788E-4</c:v>
                </c:pt>
                <c:pt idx="6">
                  <c:v>-5.7072560641164942E-4</c:v>
                </c:pt>
                <c:pt idx="7">
                  <c:v>-5.9130932767460862E-4</c:v>
                </c:pt>
                <c:pt idx="8">
                  <c:v>-5.7843331247026846E-4</c:v>
                </c:pt>
                <c:pt idx="9">
                  <c:v>-5.466592134974734E-4</c:v>
                </c:pt>
                <c:pt idx="10">
                  <c:v>-5.2741517035593383E-4</c:v>
                </c:pt>
                <c:pt idx="11">
                  <c:v>-4.645774205896287E-4</c:v>
                </c:pt>
                <c:pt idx="12">
                  <c:v>-3.9291625077453812E-4</c:v>
                </c:pt>
                <c:pt idx="13">
                  <c:v>-3.1292900282108553E-4</c:v>
                </c:pt>
                <c:pt idx="14">
                  <c:v>-2.3169098801964754E-4</c:v>
                </c:pt>
                <c:pt idx="15">
                  <c:v>-1.1481770835679779E-4</c:v>
                </c:pt>
                <c:pt idx="16">
                  <c:v>-1.429202613213298E-5</c:v>
                </c:pt>
                <c:pt idx="17">
                  <c:v>1.126195007632738E-4</c:v>
                </c:pt>
                <c:pt idx="18">
                  <c:v>2.2314938640085073E-4</c:v>
                </c:pt>
                <c:pt idx="19">
                  <c:v>3.5208813344058461E-4</c:v>
                </c:pt>
                <c:pt idx="20">
                  <c:v>5.3939475606665601E-4</c:v>
                </c:pt>
                <c:pt idx="21">
                  <c:v>6.9828577167712637E-4</c:v>
                </c:pt>
                <c:pt idx="22">
                  <c:v>8.7245975109462184E-4</c:v>
                </c:pt>
                <c:pt idx="23">
                  <c:v>1.0450513687476016E-3</c:v>
                </c:pt>
                <c:pt idx="24">
                  <c:v>1.2696893821370716E-3</c:v>
                </c:pt>
                <c:pt idx="25">
                  <c:v>1.4819034711994188E-3</c:v>
                </c:pt>
                <c:pt idx="26">
                  <c:v>1.7217530014785071E-3</c:v>
                </c:pt>
                <c:pt idx="27">
                  <c:v>1.9483758408243086E-3</c:v>
                </c:pt>
                <c:pt idx="28">
                  <c:v>2.1792390435236876E-3</c:v>
                </c:pt>
                <c:pt idx="29">
                  <c:v>2.4126110282854706E-3</c:v>
                </c:pt>
                <c:pt idx="30">
                  <c:v>2.6482722290597518E-3</c:v>
                </c:pt>
                <c:pt idx="31">
                  <c:v>2.9089421921545192E-3</c:v>
                </c:pt>
                <c:pt idx="32">
                  <c:v>3.1399100091069805E-3</c:v>
                </c:pt>
                <c:pt idx="33">
                  <c:v>3.3999118146736855E-3</c:v>
                </c:pt>
                <c:pt idx="34">
                  <c:v>3.6336634700285067E-3</c:v>
                </c:pt>
                <c:pt idx="35">
                  <c:v>3.8931540496778393E-3</c:v>
                </c:pt>
                <c:pt idx="36">
                  <c:v>4.1384375976251473E-3</c:v>
                </c:pt>
                <c:pt idx="37">
                  <c:v>4.3893192112181159E-3</c:v>
                </c:pt>
                <c:pt idx="38">
                  <c:v>4.6496984590269153E-3</c:v>
                </c:pt>
                <c:pt idx="39">
                  <c:v>4.8863173138753331E-3</c:v>
                </c:pt>
                <c:pt idx="40">
                  <c:v>5.1272745680233378E-3</c:v>
                </c:pt>
                <c:pt idx="41">
                  <c:v>5.3760349380458598E-3</c:v>
                </c:pt>
                <c:pt idx="42">
                  <c:v>5.6243827488141078E-3</c:v>
                </c:pt>
                <c:pt idx="43">
                  <c:v>5.8965855902863139E-3</c:v>
                </c:pt>
                <c:pt idx="44">
                  <c:v>6.1522961408985982E-3</c:v>
                </c:pt>
                <c:pt idx="45">
                  <c:v>6.3955940845053429E-3</c:v>
                </c:pt>
                <c:pt idx="46">
                  <c:v>6.6436530973790391E-3</c:v>
                </c:pt>
                <c:pt idx="47">
                  <c:v>6.9087349188514894E-3</c:v>
                </c:pt>
                <c:pt idx="48">
                  <c:v>7.1589161419515239E-3</c:v>
                </c:pt>
                <c:pt idx="49">
                  <c:v>7.4266209109123058E-3</c:v>
                </c:pt>
                <c:pt idx="50">
                  <c:v>7.6831703397354199E-3</c:v>
                </c:pt>
                <c:pt idx="51">
                  <c:v>7.9368105050788042E-3</c:v>
                </c:pt>
                <c:pt idx="52">
                  <c:v>8.186575419222698E-3</c:v>
                </c:pt>
                <c:pt idx="53">
                  <c:v>8.4414734730635082E-3</c:v>
                </c:pt>
                <c:pt idx="54">
                  <c:v>8.713421097037214E-3</c:v>
                </c:pt>
                <c:pt idx="55">
                  <c:v>8.9691084337174889E-3</c:v>
                </c:pt>
                <c:pt idx="56">
                  <c:v>9.2456017406838953E-3</c:v>
                </c:pt>
                <c:pt idx="57">
                  <c:v>9.4921200833866046E-3</c:v>
                </c:pt>
                <c:pt idx="58">
                  <c:v>9.7635331765714359E-3</c:v>
                </c:pt>
                <c:pt idx="59">
                  <c:v>1.0017076749866257E-2</c:v>
                </c:pt>
                <c:pt idx="60">
                  <c:v>1.028618951127052E-2</c:v>
                </c:pt>
                <c:pt idx="61">
                  <c:v>1.0537080475254836E-2</c:v>
                </c:pt>
                <c:pt idx="62">
                  <c:v>1.0802966476645028E-2</c:v>
                </c:pt>
                <c:pt idx="63">
                  <c:v>1.1038704757101014E-2</c:v>
                </c:pt>
                <c:pt idx="64">
                  <c:v>1.1284336651286633E-2</c:v>
                </c:pt>
                <c:pt idx="65">
                  <c:v>1.1544050922759246E-2</c:v>
                </c:pt>
                <c:pt idx="66">
                  <c:v>1.1785239415404519E-2</c:v>
                </c:pt>
                <c:pt idx="67">
                  <c:v>1.2040217051199693E-2</c:v>
                </c:pt>
                <c:pt idx="68">
                  <c:v>1.2289190239705157E-2</c:v>
                </c:pt>
                <c:pt idx="69">
                  <c:v>1.25195696728982E-2</c:v>
                </c:pt>
                <c:pt idx="70">
                  <c:v>1.2748847318233119E-2</c:v>
                </c:pt>
                <c:pt idx="71">
                  <c:v>1.2999080186382598E-2</c:v>
                </c:pt>
                <c:pt idx="72">
                  <c:v>1.3224765280399108E-2</c:v>
                </c:pt>
                <c:pt idx="73">
                  <c:v>1.3470920598566969E-2</c:v>
                </c:pt>
                <c:pt idx="74">
                  <c:v>1.3696136198096039E-2</c:v>
                </c:pt>
                <c:pt idx="75">
                  <c:v>1.3920637946044544E-2</c:v>
                </c:pt>
                <c:pt idx="76">
                  <c:v>1.4141101206846703E-2</c:v>
                </c:pt>
                <c:pt idx="77">
                  <c:v>1.4360177929785665E-2</c:v>
                </c:pt>
                <c:pt idx="78">
                  <c:v>1.4590127488635068E-2</c:v>
                </c:pt>
                <c:pt idx="79">
                  <c:v>1.4803024829877524E-2</c:v>
                </c:pt>
                <c:pt idx="80">
                  <c:v>1.5025148436558115E-2</c:v>
                </c:pt>
                <c:pt idx="81">
                  <c:v>1.5225465646000089E-2</c:v>
                </c:pt>
                <c:pt idx="82">
                  <c:v>1.5427335032426145E-2</c:v>
                </c:pt>
                <c:pt idx="83">
                  <c:v>1.5627685332599936E-2</c:v>
                </c:pt>
                <c:pt idx="84">
                  <c:v>1.58119015972298E-2</c:v>
                </c:pt>
                <c:pt idx="85">
                  <c:v>1.5995963832521807E-2</c:v>
                </c:pt>
                <c:pt idx="86">
                  <c:v>1.6168284648504651E-2</c:v>
                </c:pt>
                <c:pt idx="87">
                  <c:v>1.6322863042362714E-2</c:v>
                </c:pt>
                <c:pt idx="88">
                  <c:v>1.6492970879436766E-2</c:v>
                </c:pt>
                <c:pt idx="89">
                  <c:v>1.6644471552691831E-2</c:v>
                </c:pt>
                <c:pt idx="90">
                  <c:v>1.6792327668756653E-2</c:v>
                </c:pt>
                <c:pt idx="91">
                  <c:v>1.6944243370876876E-2</c:v>
                </c:pt>
                <c:pt idx="92">
                  <c:v>1.7078656632232805E-2</c:v>
                </c:pt>
                <c:pt idx="93">
                  <c:v>1.7221055428553893E-2</c:v>
                </c:pt>
                <c:pt idx="94">
                  <c:v>1.7350895852991041E-2</c:v>
                </c:pt>
                <c:pt idx="95">
                  <c:v>1.7487683459096313E-2</c:v>
                </c:pt>
                <c:pt idx="96">
                  <c:v>1.7613280462553192E-2</c:v>
                </c:pt>
                <c:pt idx="97">
                  <c:v>1.7743389198040638E-2</c:v>
                </c:pt>
                <c:pt idx="98">
                  <c:v>1.7864275447127518E-2</c:v>
                </c:pt>
                <c:pt idx="99">
                  <c:v>1.7988801339482136E-2</c:v>
                </c:pt>
                <c:pt idx="100">
                  <c:v>1.8106647014183394E-2</c:v>
                </c:pt>
                <c:pt idx="101">
                  <c:v>1.8222602976447004E-2</c:v>
                </c:pt>
                <c:pt idx="102">
                  <c:v>1.8344898782069633E-2</c:v>
                </c:pt>
                <c:pt idx="103">
                  <c:v>1.8463492565113242E-2</c:v>
                </c:pt>
                <c:pt idx="104">
                  <c:v>1.8569960059303926E-2</c:v>
                </c:pt>
                <c:pt idx="105">
                  <c:v>1.8676001236148192E-2</c:v>
                </c:pt>
                <c:pt idx="106">
                  <c:v>1.8790020458522599E-2</c:v>
                </c:pt>
                <c:pt idx="107">
                  <c:v>1.889120659512538E-2</c:v>
                </c:pt>
                <c:pt idx="108">
                  <c:v>1.899978065298534E-2</c:v>
                </c:pt>
                <c:pt idx="109">
                  <c:v>1.9097115554191975E-2</c:v>
                </c:pt>
                <c:pt idx="110">
                  <c:v>1.9194804620817942E-2</c:v>
                </c:pt>
                <c:pt idx="111">
                  <c:v>1.9286289893172236E-2</c:v>
                </c:pt>
                <c:pt idx="112">
                  <c:v>1.937719953964832E-2</c:v>
                </c:pt>
                <c:pt idx="113">
                  <c:v>1.9470379429733693E-2</c:v>
                </c:pt>
                <c:pt idx="114">
                  <c:v>1.955625752899923E-2</c:v>
                </c:pt>
                <c:pt idx="115">
                  <c:v>1.9645950718887549E-2</c:v>
                </c:pt>
                <c:pt idx="116">
                  <c:v>1.972228404746949E-2</c:v>
                </c:pt>
                <c:pt idx="117">
                  <c:v>1.9805996775814971E-2</c:v>
                </c:pt>
                <c:pt idx="118">
                  <c:v>1.9881200865222819E-2</c:v>
                </c:pt>
                <c:pt idx="119">
                  <c:v>1.9959875638432767E-2</c:v>
                </c:pt>
                <c:pt idx="120">
                  <c:v>2.0030354918307416E-2</c:v>
                </c:pt>
                <c:pt idx="121">
                  <c:v>2.0104016650483784E-2</c:v>
                </c:pt>
                <c:pt idx="122">
                  <c:v>2.0168149958928343E-2</c:v>
                </c:pt>
                <c:pt idx="123">
                  <c:v>2.0231752004415016E-2</c:v>
                </c:pt>
                <c:pt idx="124">
                  <c:v>2.0298113520198988E-2</c:v>
                </c:pt>
                <c:pt idx="125">
                  <c:v>2.0361483031593425E-2</c:v>
                </c:pt>
                <c:pt idx="126">
                  <c:v>2.0418376603667306E-2</c:v>
                </c:pt>
                <c:pt idx="127">
                  <c:v>2.0472576110714194E-2</c:v>
                </c:pt>
                <c:pt idx="128">
                  <c:v>2.0527569352524165E-2</c:v>
                </c:pt>
                <c:pt idx="129">
                  <c:v>2.0575507462159609E-2</c:v>
                </c:pt>
                <c:pt idx="130">
                  <c:v>2.0627234052418179E-2</c:v>
                </c:pt>
                <c:pt idx="131">
                  <c:v>2.0671959979423251E-2</c:v>
                </c:pt>
                <c:pt idx="132">
                  <c:v>2.0718632561662693E-2</c:v>
                </c:pt>
                <c:pt idx="133">
                  <c:v>2.0758583828540969E-2</c:v>
                </c:pt>
                <c:pt idx="134">
                  <c:v>2.0796666658757172E-2</c:v>
                </c:pt>
                <c:pt idx="135">
                  <c:v>2.0835924743438167E-2</c:v>
                </c:pt>
                <c:pt idx="136">
                  <c:v>2.0869364031153609E-2</c:v>
                </c:pt>
                <c:pt idx="137">
                  <c:v>2.0903809540558302E-2</c:v>
                </c:pt>
                <c:pt idx="138">
                  <c:v>2.093607082318194E-2</c:v>
                </c:pt>
                <c:pt idx="139">
                  <c:v>2.0961022722945383E-2</c:v>
                </c:pt>
                <c:pt idx="140">
                  <c:v>2.098754228226259E-2</c:v>
                </c:pt>
                <c:pt idx="141">
                  <c:v>2.1012768145642853E-2</c:v>
                </c:pt>
                <c:pt idx="142">
                  <c:v>2.1035965444933465E-2</c:v>
                </c:pt>
                <c:pt idx="143">
                  <c:v>2.1057789408903599E-2</c:v>
                </c:pt>
                <c:pt idx="144">
                  <c:v>2.1077571578194829E-2</c:v>
                </c:pt>
                <c:pt idx="145">
                  <c:v>2.1097310792171219E-2</c:v>
                </c:pt>
                <c:pt idx="146">
                  <c:v>2.1112366298131936E-2</c:v>
                </c:pt>
                <c:pt idx="147">
                  <c:v>2.1128034172741998E-2</c:v>
                </c:pt>
                <c:pt idx="148">
                  <c:v>2.1141930486472213E-2</c:v>
                </c:pt>
                <c:pt idx="149">
                  <c:v>2.1154671912600238E-2</c:v>
                </c:pt>
                <c:pt idx="150">
                  <c:v>2.1166251030866192E-2</c:v>
                </c:pt>
                <c:pt idx="151">
                  <c:v>2.1173451798229784E-2</c:v>
                </c:pt>
                <c:pt idx="152">
                  <c:v>2.1182501208353629E-2</c:v>
                </c:pt>
                <c:pt idx="153">
                  <c:v>2.1188461783972511E-2</c:v>
                </c:pt>
                <c:pt idx="154">
                  <c:v>2.1194615490372035E-2</c:v>
                </c:pt>
                <c:pt idx="155">
                  <c:v>2.1197897962010354E-2</c:v>
                </c:pt>
                <c:pt idx="156">
                  <c:v>2.1201245289406635E-2</c:v>
                </c:pt>
                <c:pt idx="157">
                  <c:v>2.1203705800822596E-2</c:v>
                </c:pt>
                <c:pt idx="158">
                  <c:v>2.1203229955937229E-2</c:v>
                </c:pt>
                <c:pt idx="159">
                  <c:v>2.1202639991695121E-2</c:v>
                </c:pt>
                <c:pt idx="160">
                  <c:v>2.1199693568391589E-2</c:v>
                </c:pt>
                <c:pt idx="161">
                  <c:v>2.1196516837588324E-2</c:v>
                </c:pt>
                <c:pt idx="162">
                  <c:v>2.1192731309250559E-2</c:v>
                </c:pt>
                <c:pt idx="163">
                  <c:v>2.1184516198233635E-2</c:v>
                </c:pt>
                <c:pt idx="164">
                  <c:v>2.1177644521988906E-2</c:v>
                </c:pt>
                <c:pt idx="165">
                  <c:v>2.1168874096916125E-2</c:v>
                </c:pt>
                <c:pt idx="166">
                  <c:v>2.1159500622721494E-2</c:v>
                </c:pt>
                <c:pt idx="167">
                  <c:v>2.1148694334443219E-2</c:v>
                </c:pt>
                <c:pt idx="168">
                  <c:v>2.1137559145575087E-2</c:v>
                </c:pt>
                <c:pt idx="169">
                  <c:v>2.1127401200053745E-2</c:v>
                </c:pt>
                <c:pt idx="170">
                  <c:v>2.1112262247463525E-2</c:v>
                </c:pt>
                <c:pt idx="171">
                  <c:v>2.1098560137681577E-2</c:v>
                </c:pt>
                <c:pt idx="172">
                  <c:v>2.1082314580006409E-2</c:v>
                </c:pt>
                <c:pt idx="173">
                  <c:v>2.106595418488863E-2</c:v>
                </c:pt>
                <c:pt idx="174">
                  <c:v>2.1046385031517414E-2</c:v>
                </c:pt>
                <c:pt idx="175">
                  <c:v>2.1028160555117338E-2</c:v>
                </c:pt>
                <c:pt idx="176">
                  <c:v>2.1006871685934222E-2</c:v>
                </c:pt>
                <c:pt idx="177">
                  <c:v>2.0986361603483352E-2</c:v>
                </c:pt>
                <c:pt idx="178">
                  <c:v>2.0962533901088883E-2</c:v>
                </c:pt>
                <c:pt idx="179">
                  <c:v>2.0938756786304264E-2</c:v>
                </c:pt>
                <c:pt idx="180">
                  <c:v>2.0917401071483772E-2</c:v>
                </c:pt>
                <c:pt idx="181">
                  <c:v>2.0890250553468576E-2</c:v>
                </c:pt>
                <c:pt idx="182">
                  <c:v>2.0864367856139807E-2</c:v>
                </c:pt>
                <c:pt idx="183">
                  <c:v>2.0834406921400723E-2</c:v>
                </c:pt>
                <c:pt idx="184">
                  <c:v>2.0806334243608181E-2</c:v>
                </c:pt>
                <c:pt idx="185">
                  <c:v>2.0774160116566454E-2</c:v>
                </c:pt>
                <c:pt idx="186">
                  <c:v>2.0742712454508982E-2</c:v>
                </c:pt>
                <c:pt idx="187">
                  <c:v>2.0709376186152716E-2</c:v>
                </c:pt>
                <c:pt idx="188">
                  <c:v>2.0675943066277878E-2</c:v>
                </c:pt>
                <c:pt idx="189">
                  <c:v>2.0640425133835353E-2</c:v>
                </c:pt>
                <c:pt idx="190">
                  <c:v>2.0604979939259763E-2</c:v>
                </c:pt>
                <c:pt idx="191">
                  <c:v>2.0567366898921163E-2</c:v>
                </c:pt>
                <c:pt idx="192">
                  <c:v>2.0532299902331536E-2</c:v>
                </c:pt>
                <c:pt idx="193">
                  <c:v>2.0493882368457172E-2</c:v>
                </c:pt>
                <c:pt idx="194">
                  <c:v>2.0454640662837219E-2</c:v>
                </c:pt>
                <c:pt idx="195">
                  <c:v>2.0414501985942142E-2</c:v>
                </c:pt>
                <c:pt idx="196">
                  <c:v>2.0371916234646601E-2</c:v>
                </c:pt>
                <c:pt idx="197">
                  <c:v>2.0329578732255528E-2</c:v>
                </c:pt>
                <c:pt idx="198">
                  <c:v>2.028575537192458E-2</c:v>
                </c:pt>
                <c:pt idx="199">
                  <c:v>2.0243344817875288E-2</c:v>
                </c:pt>
                <c:pt idx="200">
                  <c:v>2.0195763179886927E-2</c:v>
                </c:pt>
                <c:pt idx="201">
                  <c:v>2.0151675495942892E-2</c:v>
                </c:pt>
                <c:pt idx="202">
                  <c:v>2.0102279934002827E-2</c:v>
                </c:pt>
                <c:pt idx="203">
                  <c:v>2.0055259000622903E-2</c:v>
                </c:pt>
                <c:pt idx="204">
                  <c:v>2.001071551887388E-2</c:v>
                </c:pt>
                <c:pt idx="205">
                  <c:v>1.9961070621027966E-2</c:v>
                </c:pt>
                <c:pt idx="206">
                  <c:v>1.9912836742501615E-2</c:v>
                </c:pt>
                <c:pt idx="207">
                  <c:v>1.9859520579922227E-2</c:v>
                </c:pt>
                <c:pt idx="208">
                  <c:v>1.980977387474241E-2</c:v>
                </c:pt>
                <c:pt idx="209">
                  <c:v>1.975488687910508E-2</c:v>
                </c:pt>
                <c:pt idx="210">
                  <c:v>1.9702959156691499E-2</c:v>
                </c:pt>
                <c:pt idx="211">
                  <c:v>1.9648653193304565E-2</c:v>
                </c:pt>
                <c:pt idx="212">
                  <c:v>1.959539682647209E-2</c:v>
                </c:pt>
                <c:pt idx="213">
                  <c:v>1.9542531070372744E-2</c:v>
                </c:pt>
                <c:pt idx="214">
                  <c:v>1.9487251489754675E-2</c:v>
                </c:pt>
                <c:pt idx="215">
                  <c:v>1.9434163044144716E-2</c:v>
                </c:pt>
                <c:pt idx="216">
                  <c:v>1.938311504126904E-2</c:v>
                </c:pt>
                <c:pt idx="217">
                  <c:v>1.9325167931556544E-2</c:v>
                </c:pt>
                <c:pt idx="218">
                  <c:v>1.9268288829548313E-2</c:v>
                </c:pt>
                <c:pt idx="219">
                  <c:v>1.9210421124725544E-2</c:v>
                </c:pt>
                <c:pt idx="220">
                  <c:v>1.914917721722191E-2</c:v>
                </c:pt>
                <c:pt idx="221">
                  <c:v>1.9091105128237907E-2</c:v>
                </c:pt>
                <c:pt idx="222">
                  <c:v>1.902868995386511E-2</c:v>
                </c:pt>
                <c:pt idx="223">
                  <c:v>1.8968622940612974E-2</c:v>
                </c:pt>
                <c:pt idx="224">
                  <c:v>1.8905071630799242E-2</c:v>
                </c:pt>
                <c:pt idx="225">
                  <c:v>1.8843978631755045E-2</c:v>
                </c:pt>
                <c:pt idx="226">
                  <c:v>1.877935193509616E-2</c:v>
                </c:pt>
                <c:pt idx="227">
                  <c:v>1.8721762787151073E-2</c:v>
                </c:pt>
                <c:pt idx="228">
                  <c:v>1.8659268231774166E-2</c:v>
                </c:pt>
                <c:pt idx="229">
                  <c:v>1.8593173819664011E-2</c:v>
                </c:pt>
                <c:pt idx="230">
                  <c:v>1.85298138464207E-2</c:v>
                </c:pt>
                <c:pt idx="231">
                  <c:v>1.8462941568950498E-2</c:v>
                </c:pt>
                <c:pt idx="232">
                  <c:v>1.8397379440882974E-2</c:v>
                </c:pt>
                <c:pt idx="233">
                  <c:v>1.8333118916559091E-2</c:v>
                </c:pt>
                <c:pt idx="234">
                  <c:v>1.827023332699941E-2</c:v>
                </c:pt>
                <c:pt idx="235">
                  <c:v>1.820248674105987E-2</c:v>
                </c:pt>
                <c:pt idx="236">
                  <c:v>1.8140122698879588E-2</c:v>
                </c:pt>
                <c:pt idx="237">
                  <c:v>1.8073089504019837E-2</c:v>
                </c:pt>
                <c:pt idx="238">
                  <c:v>1.8009974149945304E-2</c:v>
                </c:pt>
                <c:pt idx="239">
                  <c:v>1.7949625856579932E-2</c:v>
                </c:pt>
                <c:pt idx="240">
                  <c:v>1.7886420676277239E-2</c:v>
                </c:pt>
                <c:pt idx="241">
                  <c:v>1.7824919661635422E-2</c:v>
                </c:pt>
                <c:pt idx="242">
                  <c:v>1.7763195862030168E-2</c:v>
                </c:pt>
                <c:pt idx="243">
                  <c:v>1.7703740353990409E-2</c:v>
                </c:pt>
                <c:pt idx="244">
                  <c:v>1.7639502175240591E-2</c:v>
                </c:pt>
                <c:pt idx="245">
                  <c:v>1.7581292931379677E-2</c:v>
                </c:pt>
                <c:pt idx="246">
                  <c:v>1.7519653879123746E-2</c:v>
                </c:pt>
                <c:pt idx="247">
                  <c:v>1.7461565223442173E-2</c:v>
                </c:pt>
                <c:pt idx="248">
                  <c:v>1.7401225873175077E-2</c:v>
                </c:pt>
                <c:pt idx="249">
                  <c:v>1.7344416982930183E-2</c:v>
                </c:pt>
                <c:pt idx="250">
                  <c:v>1.7285485126700251E-2</c:v>
                </c:pt>
                <c:pt idx="251">
                  <c:v>1.7234013878223289E-2</c:v>
                </c:pt>
                <c:pt idx="252">
                  <c:v>1.7179250418133944E-2</c:v>
                </c:pt>
                <c:pt idx="253">
                  <c:v>1.712256313410538E-2</c:v>
                </c:pt>
                <c:pt idx="254">
                  <c:v>1.7067998398962357E-2</c:v>
                </c:pt>
                <c:pt idx="255">
                  <c:v>1.7014313193207339E-2</c:v>
                </c:pt>
                <c:pt idx="256">
                  <c:v>1.6962706415136225E-2</c:v>
                </c:pt>
                <c:pt idx="257">
                  <c:v>1.6910289191779504E-2</c:v>
                </c:pt>
                <c:pt idx="258">
                  <c:v>1.6861599958440322E-2</c:v>
                </c:pt>
                <c:pt idx="259">
                  <c:v>1.6809015232031484E-2</c:v>
                </c:pt>
                <c:pt idx="260">
                  <c:v>1.6762120295720183E-2</c:v>
                </c:pt>
                <c:pt idx="261">
                  <c:v>1.6711563893786315E-2</c:v>
                </c:pt>
                <c:pt idx="262">
                  <c:v>1.6668848883601359E-2</c:v>
                </c:pt>
                <c:pt idx="263">
                  <c:v>1.6623623262857993E-2</c:v>
                </c:pt>
                <c:pt idx="264">
                  <c:v>1.6577347445408903E-2</c:v>
                </c:pt>
                <c:pt idx="265">
                  <c:v>1.653419821921252E-2</c:v>
                </c:pt>
                <c:pt idx="266">
                  <c:v>1.6490181908710384E-2</c:v>
                </c:pt>
                <c:pt idx="267">
                  <c:v>1.6448420079014672E-2</c:v>
                </c:pt>
                <c:pt idx="268">
                  <c:v>1.6408053307185349E-2</c:v>
                </c:pt>
                <c:pt idx="269">
                  <c:v>1.6370333933041253E-2</c:v>
                </c:pt>
                <c:pt idx="270">
                  <c:v>1.6330113265970527E-2</c:v>
                </c:pt>
                <c:pt idx="271">
                  <c:v>1.6294728572666735E-2</c:v>
                </c:pt>
                <c:pt idx="272">
                  <c:v>1.6257130641223368E-2</c:v>
                </c:pt>
                <c:pt idx="273">
                  <c:v>1.6223256126663903E-2</c:v>
                </c:pt>
                <c:pt idx="274">
                  <c:v>1.619292078371927E-2</c:v>
                </c:pt>
                <c:pt idx="275">
                  <c:v>1.6159775788067994E-2</c:v>
                </c:pt>
                <c:pt idx="276">
                  <c:v>1.6130296492446156E-2</c:v>
                </c:pt>
                <c:pt idx="277">
                  <c:v>1.6100825877356433E-2</c:v>
                </c:pt>
                <c:pt idx="278">
                  <c:v>1.6074211881865946E-2</c:v>
                </c:pt>
                <c:pt idx="279">
                  <c:v>1.6046530395464165E-2</c:v>
                </c:pt>
                <c:pt idx="280">
                  <c:v>1.6022009285792848E-2</c:v>
                </c:pt>
                <c:pt idx="281">
                  <c:v>1.5998176910316398E-2</c:v>
                </c:pt>
                <c:pt idx="282">
                  <c:v>1.5976553292088372E-2</c:v>
                </c:pt>
                <c:pt idx="283">
                  <c:v>1.5955889639310446E-2</c:v>
                </c:pt>
                <c:pt idx="284">
                  <c:v>1.5937292300685375E-2</c:v>
                </c:pt>
                <c:pt idx="285">
                  <c:v>1.5919789471313148E-2</c:v>
                </c:pt>
                <c:pt idx="286">
                  <c:v>1.5905656954334432E-2</c:v>
                </c:pt>
                <c:pt idx="287">
                  <c:v>1.5892017293514794E-2</c:v>
                </c:pt>
                <c:pt idx="288">
                  <c:v>1.5879663662985963E-2</c:v>
                </c:pt>
                <c:pt idx="289">
                  <c:v>1.5868767736186985E-2</c:v>
                </c:pt>
                <c:pt idx="290">
                  <c:v>1.5859254035914528E-2</c:v>
                </c:pt>
                <c:pt idx="291">
                  <c:v>1.5851292571611511E-2</c:v>
                </c:pt>
                <c:pt idx="292">
                  <c:v>1.5842427429459228E-2</c:v>
                </c:pt>
                <c:pt idx="293">
                  <c:v>1.5835411041316652E-2</c:v>
                </c:pt>
                <c:pt idx="294">
                  <c:v>1.5827891465334986E-2</c:v>
                </c:pt>
                <c:pt idx="295">
                  <c:v>1.5820906172411997E-2</c:v>
                </c:pt>
                <c:pt idx="296">
                  <c:v>1.5813775532960345E-2</c:v>
                </c:pt>
                <c:pt idx="297">
                  <c:v>1.5807185753064036E-2</c:v>
                </c:pt>
                <c:pt idx="298">
                  <c:v>1.5801806547064996E-2</c:v>
                </c:pt>
                <c:pt idx="299">
                  <c:v>1.5794206430417436E-2</c:v>
                </c:pt>
                <c:pt idx="300">
                  <c:v>1.5788078150790971E-2</c:v>
                </c:pt>
                <c:pt idx="301">
                  <c:v>1.5781411695166715E-2</c:v>
                </c:pt>
                <c:pt idx="302">
                  <c:v>1.5775260984678047E-2</c:v>
                </c:pt>
                <c:pt idx="303">
                  <c:v>1.5767779764049361E-2</c:v>
                </c:pt>
                <c:pt idx="304">
                  <c:v>1.576177378773308E-2</c:v>
                </c:pt>
                <c:pt idx="305">
                  <c:v>1.5755274497813644E-2</c:v>
                </c:pt>
                <c:pt idx="306">
                  <c:v>1.5749466082246661E-2</c:v>
                </c:pt>
                <c:pt idx="307">
                  <c:v>1.5743189695336685E-2</c:v>
                </c:pt>
                <c:pt idx="308">
                  <c:v>1.5737151720690082E-2</c:v>
                </c:pt>
                <c:pt idx="309">
                  <c:v>1.5733287856155968E-2</c:v>
                </c:pt>
                <c:pt idx="310">
                  <c:v>1.5726597106153324E-2</c:v>
                </c:pt>
                <c:pt idx="311">
                  <c:v>1.5722091318894758E-2</c:v>
                </c:pt>
                <c:pt idx="312">
                  <c:v>1.5715811114023714E-2</c:v>
                </c:pt>
                <c:pt idx="313">
                  <c:v>1.5711023306494022E-2</c:v>
                </c:pt>
                <c:pt idx="314">
                  <c:v>1.5705604066105845E-2</c:v>
                </c:pt>
                <c:pt idx="315">
                  <c:v>1.5699848852918141E-2</c:v>
                </c:pt>
                <c:pt idx="316">
                  <c:v>1.5695120888379419E-2</c:v>
                </c:pt>
                <c:pt idx="317">
                  <c:v>1.5690148282102571E-2</c:v>
                </c:pt>
                <c:pt idx="318">
                  <c:v>1.5685699451268513E-2</c:v>
                </c:pt>
                <c:pt idx="319">
                  <c:v>1.5680994599094087E-2</c:v>
                </c:pt>
                <c:pt idx="320">
                  <c:v>1.5676835928705134E-2</c:v>
                </c:pt>
                <c:pt idx="321">
                  <c:v>1.5673634379752412E-2</c:v>
                </c:pt>
                <c:pt idx="322">
                  <c:v>1.566933872926931E-2</c:v>
                </c:pt>
                <c:pt idx="323">
                  <c:v>1.566562337389547E-2</c:v>
                </c:pt>
                <c:pt idx="324">
                  <c:v>1.5661620843972775E-2</c:v>
                </c:pt>
                <c:pt idx="325">
                  <c:v>1.5658222810924338E-2</c:v>
                </c:pt>
                <c:pt idx="326">
                  <c:v>1.5655388356949046E-2</c:v>
                </c:pt>
                <c:pt idx="327">
                  <c:v>1.565087275365569E-2</c:v>
                </c:pt>
                <c:pt idx="328">
                  <c:v>1.5648165967371924E-2</c:v>
                </c:pt>
                <c:pt idx="329">
                  <c:v>1.5644746902034563E-2</c:v>
                </c:pt>
                <c:pt idx="330">
                  <c:v>1.5642363603186733E-2</c:v>
                </c:pt>
                <c:pt idx="331">
                  <c:v>1.5639295089250924E-2</c:v>
                </c:pt>
                <c:pt idx="332">
                  <c:v>1.5636866391879799E-2</c:v>
                </c:pt>
                <c:pt idx="333">
                  <c:v>1.5635667808252669E-2</c:v>
                </c:pt>
                <c:pt idx="334">
                  <c:v>1.5632962400474685E-2</c:v>
                </c:pt>
                <c:pt idx="335">
                  <c:v>1.5631416241974522E-2</c:v>
                </c:pt>
                <c:pt idx="336">
                  <c:v>1.5629253806023695E-2</c:v>
                </c:pt>
                <c:pt idx="337">
                  <c:v>1.5628066908983131E-2</c:v>
                </c:pt>
                <c:pt idx="338">
                  <c:v>1.5626292924463218E-2</c:v>
                </c:pt>
                <c:pt idx="339">
                  <c:v>1.5624469643019636E-2</c:v>
                </c:pt>
                <c:pt idx="340">
                  <c:v>1.5622794097446572E-2</c:v>
                </c:pt>
                <c:pt idx="341">
                  <c:v>1.5623003972107277E-2</c:v>
                </c:pt>
                <c:pt idx="342">
                  <c:v>1.5622415199713361E-2</c:v>
                </c:pt>
                <c:pt idx="343">
                  <c:v>1.5621999905323715E-2</c:v>
                </c:pt>
                <c:pt idx="344">
                  <c:v>1.5622469769277069E-2</c:v>
                </c:pt>
                <c:pt idx="345">
                  <c:v>1.5622441356948059E-2</c:v>
                </c:pt>
                <c:pt idx="346">
                  <c:v>1.5623295139569076E-2</c:v>
                </c:pt>
                <c:pt idx="347">
                  <c:v>1.5622967504826802E-2</c:v>
                </c:pt>
                <c:pt idx="348">
                  <c:v>1.562315029270708E-2</c:v>
                </c:pt>
                <c:pt idx="349">
                  <c:v>1.5624180440763275E-2</c:v>
                </c:pt>
                <c:pt idx="350">
                  <c:v>1.5623866190272858E-2</c:v>
                </c:pt>
                <c:pt idx="351">
                  <c:v>1.562501215791701E-2</c:v>
                </c:pt>
                <c:pt idx="352">
                  <c:v>1.5625417636577325E-2</c:v>
                </c:pt>
                <c:pt idx="353">
                  <c:v>1.5626485842982856E-2</c:v>
                </c:pt>
                <c:pt idx="354">
                  <c:v>1.5626768742705077E-2</c:v>
                </c:pt>
                <c:pt idx="355">
                  <c:v>1.5627695906598755E-2</c:v>
                </c:pt>
                <c:pt idx="356">
                  <c:v>1.5628834557537854E-2</c:v>
                </c:pt>
                <c:pt idx="357">
                  <c:v>1.5628921488605084E-2</c:v>
                </c:pt>
                <c:pt idx="358">
                  <c:v>1.5629638021773435E-2</c:v>
                </c:pt>
                <c:pt idx="359">
                  <c:v>1.562958775680242E-2</c:v>
                </c:pt>
                <c:pt idx="360">
                  <c:v>1.5630156819172385E-2</c:v>
                </c:pt>
                <c:pt idx="361">
                  <c:v>1.5630984284600729E-2</c:v>
                </c:pt>
                <c:pt idx="362">
                  <c:v>1.5629710018297719E-2</c:v>
                </c:pt>
                <c:pt idx="363">
                  <c:v>1.5629718086460999E-2</c:v>
                </c:pt>
                <c:pt idx="364">
                  <c:v>1.5629649149696129E-2</c:v>
                </c:pt>
                <c:pt idx="365">
                  <c:v>1.5629515152586457E-2</c:v>
                </c:pt>
                <c:pt idx="366">
                  <c:v>1.5629288626494948E-2</c:v>
                </c:pt>
                <c:pt idx="367">
                  <c:v>1.5628667746394844E-2</c:v>
                </c:pt>
                <c:pt idx="368">
                  <c:v>1.5629997973670168E-2</c:v>
                </c:pt>
                <c:pt idx="369">
                  <c:v>1.5628542913695084E-2</c:v>
                </c:pt>
                <c:pt idx="370">
                  <c:v>1.5629032714842891E-2</c:v>
                </c:pt>
                <c:pt idx="371">
                  <c:v>1.5627441436598884E-2</c:v>
                </c:pt>
                <c:pt idx="372">
                  <c:v>1.5627124242581673E-2</c:v>
                </c:pt>
                <c:pt idx="373">
                  <c:v>1.5626331984723223E-2</c:v>
                </c:pt>
                <c:pt idx="374">
                  <c:v>1.5624861170880069E-2</c:v>
                </c:pt>
                <c:pt idx="375">
                  <c:v>1.5624251795793855E-2</c:v>
                </c:pt>
                <c:pt idx="376">
                  <c:v>1.5622947692598751E-2</c:v>
                </c:pt>
                <c:pt idx="377">
                  <c:v>1.5622168847951231E-2</c:v>
                </c:pt>
                <c:pt idx="378">
                  <c:v>1.5620704698505874E-2</c:v>
                </c:pt>
                <c:pt idx="379">
                  <c:v>1.56194375956876E-2</c:v>
                </c:pt>
                <c:pt idx="380">
                  <c:v>1.5618843921111444E-2</c:v>
                </c:pt>
                <c:pt idx="381">
                  <c:v>1.5617767226290222E-2</c:v>
                </c:pt>
                <c:pt idx="382">
                  <c:v>1.5615980845805913E-2</c:v>
                </c:pt>
                <c:pt idx="383">
                  <c:v>1.561504567328652E-2</c:v>
                </c:pt>
                <c:pt idx="384">
                  <c:v>1.5612729825587663E-2</c:v>
                </c:pt>
                <c:pt idx="385">
                  <c:v>1.5610694448891908E-2</c:v>
                </c:pt>
                <c:pt idx="386">
                  <c:v>1.5608516948327999E-2</c:v>
                </c:pt>
                <c:pt idx="387">
                  <c:v>1.5606680978685309E-2</c:v>
                </c:pt>
                <c:pt idx="388">
                  <c:v>1.5604567939255725E-2</c:v>
                </c:pt>
                <c:pt idx="389">
                  <c:v>1.5602561429909357E-2</c:v>
                </c:pt>
                <c:pt idx="390">
                  <c:v>1.5600259479855487E-2</c:v>
                </c:pt>
                <c:pt idx="391">
                  <c:v>1.5598825292720397E-2</c:v>
                </c:pt>
                <c:pt idx="392">
                  <c:v>1.5596191323009583E-2</c:v>
                </c:pt>
                <c:pt idx="393">
                  <c:v>1.559398243238634E-2</c:v>
                </c:pt>
                <c:pt idx="394">
                  <c:v>1.5591169302611356E-2</c:v>
                </c:pt>
                <c:pt idx="395">
                  <c:v>1.5588767719181178E-2</c:v>
                </c:pt>
                <c:pt idx="396">
                  <c:v>1.5586645030130575E-2</c:v>
                </c:pt>
                <c:pt idx="397">
                  <c:v>1.5582598036707083E-2</c:v>
                </c:pt>
                <c:pt idx="398">
                  <c:v>1.5579804605177916E-2</c:v>
                </c:pt>
                <c:pt idx="399">
                  <c:v>1.5576631188412064E-2</c:v>
                </c:pt>
                <c:pt idx="400">
                  <c:v>1.5573654182324705E-2</c:v>
                </c:pt>
                <c:pt idx="401">
                  <c:v>1.5570277516970345E-2</c:v>
                </c:pt>
                <c:pt idx="402">
                  <c:v>1.5566726883166924E-2</c:v>
                </c:pt>
                <c:pt idx="403">
                  <c:v>1.5565088366028651E-2</c:v>
                </c:pt>
                <c:pt idx="404">
                  <c:v>1.5560571131021893E-2</c:v>
                </c:pt>
                <c:pt idx="405">
                  <c:v>1.5557884199278617E-2</c:v>
                </c:pt>
                <c:pt idx="406">
                  <c:v>1.5552373122492819E-2</c:v>
                </c:pt>
                <c:pt idx="407">
                  <c:v>1.5546894977191346E-2</c:v>
                </c:pt>
                <c:pt idx="408">
                  <c:v>1.5539200257237961E-2</c:v>
                </c:pt>
                <c:pt idx="409">
                  <c:v>1.5530121730018737E-2</c:v>
                </c:pt>
                <c:pt idx="410">
                  <c:v>1.5520016740853492E-2</c:v>
                </c:pt>
                <c:pt idx="411">
                  <c:v>1.5508651020085674E-2</c:v>
                </c:pt>
                <c:pt idx="412">
                  <c:v>1.5496818200074576E-2</c:v>
                </c:pt>
                <c:pt idx="413">
                  <c:v>1.5484872852695682E-2</c:v>
                </c:pt>
                <c:pt idx="414">
                  <c:v>1.5472607313603988E-2</c:v>
                </c:pt>
                <c:pt idx="415">
                  <c:v>1.5461835449827576E-2</c:v>
                </c:pt>
                <c:pt idx="416">
                  <c:v>1.5449294469186761E-2</c:v>
                </c:pt>
                <c:pt idx="417">
                  <c:v>1.5436387525413766E-2</c:v>
                </c:pt>
                <c:pt idx="418">
                  <c:v>1.542343409853488E-2</c:v>
                </c:pt>
                <c:pt idx="419">
                  <c:v>1.5410083014046847E-2</c:v>
                </c:pt>
                <c:pt idx="420">
                  <c:v>1.5397041102139832E-2</c:v>
                </c:pt>
                <c:pt idx="421">
                  <c:v>1.5382702191049823E-2</c:v>
                </c:pt>
                <c:pt idx="422">
                  <c:v>1.5369566662728521E-2</c:v>
                </c:pt>
                <c:pt idx="423">
                  <c:v>1.5354674203825516E-2</c:v>
                </c:pt>
                <c:pt idx="424">
                  <c:v>1.5341111022899373E-2</c:v>
                </c:pt>
                <c:pt idx="425">
                  <c:v>1.5325763141596439E-2</c:v>
                </c:pt>
                <c:pt idx="426">
                  <c:v>1.5311294999752971E-2</c:v>
                </c:pt>
                <c:pt idx="427">
                  <c:v>1.5297642210822903E-2</c:v>
                </c:pt>
                <c:pt idx="428">
                  <c:v>1.5282502440304185E-2</c:v>
                </c:pt>
                <c:pt idx="429">
                  <c:v>1.5267871451862718E-2</c:v>
                </c:pt>
                <c:pt idx="430">
                  <c:v>1.5251522862764743E-2</c:v>
                </c:pt>
                <c:pt idx="431">
                  <c:v>1.5235932219317261E-2</c:v>
                </c:pt>
                <c:pt idx="432">
                  <c:v>1.5219297689160371E-2</c:v>
                </c:pt>
                <c:pt idx="433">
                  <c:v>1.520372594114802E-2</c:v>
                </c:pt>
                <c:pt idx="434">
                  <c:v>1.5186354239271031E-2</c:v>
                </c:pt>
                <c:pt idx="435">
                  <c:v>1.5170340033494186E-2</c:v>
                </c:pt>
                <c:pt idx="436">
                  <c:v>1.5152479300426271E-2</c:v>
                </c:pt>
                <c:pt idx="437">
                  <c:v>1.5135428478223394E-2</c:v>
                </c:pt>
                <c:pt idx="438">
                  <c:v>1.5120035823174827E-2</c:v>
                </c:pt>
                <c:pt idx="439">
                  <c:v>1.51013480724554E-2</c:v>
                </c:pt>
                <c:pt idx="440">
                  <c:v>1.5084295409553066E-2</c:v>
                </c:pt>
                <c:pt idx="441">
                  <c:v>1.506571671754401E-2</c:v>
                </c:pt>
                <c:pt idx="442">
                  <c:v>1.5048156916688793E-2</c:v>
                </c:pt>
                <c:pt idx="443">
                  <c:v>1.5028566401286718E-2</c:v>
                </c:pt>
                <c:pt idx="444">
                  <c:v>1.5009902926183174E-2</c:v>
                </c:pt>
                <c:pt idx="445">
                  <c:v>1.4990423236892078E-2</c:v>
                </c:pt>
                <c:pt idx="446">
                  <c:v>1.4971308922556647E-2</c:v>
                </c:pt>
                <c:pt idx="447">
                  <c:v>1.4951321013456642E-2</c:v>
                </c:pt>
                <c:pt idx="448">
                  <c:v>1.4931730812033816E-2</c:v>
                </c:pt>
                <c:pt idx="449">
                  <c:v>1.491123006830967E-2</c:v>
                </c:pt>
                <c:pt idx="450">
                  <c:v>1.4893047587098829E-2</c:v>
                </c:pt>
                <c:pt idx="451">
                  <c:v>1.4872753134345799E-2</c:v>
                </c:pt>
                <c:pt idx="452">
                  <c:v>1.4851493366390956E-2</c:v>
                </c:pt>
                <c:pt idx="453">
                  <c:v>1.4830712514116591E-2</c:v>
                </c:pt>
                <c:pt idx="454">
                  <c:v>1.4808928523987621E-2</c:v>
                </c:pt>
                <c:pt idx="455">
                  <c:v>1.4787516310161839E-2</c:v>
                </c:pt>
                <c:pt idx="456">
                  <c:v>1.4765447802628071E-2</c:v>
                </c:pt>
                <c:pt idx="457">
                  <c:v>1.4744342007792724E-2</c:v>
                </c:pt>
                <c:pt idx="458">
                  <c:v>1.4720855216275364E-2</c:v>
                </c:pt>
                <c:pt idx="459">
                  <c:v>1.4699256715516045E-2</c:v>
                </c:pt>
                <c:pt idx="460">
                  <c:v>1.4675225626562111E-2</c:v>
                </c:pt>
                <c:pt idx="461">
                  <c:v>1.4652466472923391E-2</c:v>
                </c:pt>
                <c:pt idx="462">
                  <c:v>1.463121802744506E-2</c:v>
                </c:pt>
                <c:pt idx="463">
                  <c:v>1.4607380685334147E-2</c:v>
                </c:pt>
                <c:pt idx="464">
                  <c:v>1.4582994444927699E-2</c:v>
                </c:pt>
                <c:pt idx="465">
                  <c:v>1.4550762155362197E-2</c:v>
                </c:pt>
                <c:pt idx="466">
                  <c:v>1.4515381359446841E-2</c:v>
                </c:pt>
                <c:pt idx="467">
                  <c:v>1.4471543303100342E-2</c:v>
                </c:pt>
                <c:pt idx="468">
                  <c:v>1.4424972951713933E-2</c:v>
                </c:pt>
                <c:pt idx="469">
                  <c:v>1.4370143117950877E-2</c:v>
                </c:pt>
                <c:pt idx="470">
                  <c:v>1.4316425457663281E-2</c:v>
                </c:pt>
                <c:pt idx="471">
                  <c:v>1.4258112689388867E-2</c:v>
                </c:pt>
                <c:pt idx="472">
                  <c:v>1.4202941286824124E-2</c:v>
                </c:pt>
                <c:pt idx="473">
                  <c:v>1.4149672842634927E-2</c:v>
                </c:pt>
                <c:pt idx="474">
                  <c:v>1.4094293311230802E-2</c:v>
                </c:pt>
                <c:pt idx="475">
                  <c:v>1.4039607749118511E-2</c:v>
                </c:pt>
                <c:pt idx="476">
                  <c:v>1.3985213895417519E-2</c:v>
                </c:pt>
                <c:pt idx="477">
                  <c:v>1.3932107288524228E-2</c:v>
                </c:pt>
                <c:pt idx="478">
                  <c:v>1.3874566227793253E-2</c:v>
                </c:pt>
                <c:pt idx="479">
                  <c:v>1.3822517222019205E-2</c:v>
                </c:pt>
                <c:pt idx="480">
                  <c:v>1.3766548488928892E-2</c:v>
                </c:pt>
                <c:pt idx="481">
                  <c:v>1.371371816496585E-2</c:v>
                </c:pt>
                <c:pt idx="482">
                  <c:v>1.3658196622734877E-2</c:v>
                </c:pt>
                <c:pt idx="483">
                  <c:v>1.3605802056729316E-2</c:v>
                </c:pt>
                <c:pt idx="484">
                  <c:v>1.3550745608775429E-2</c:v>
                </c:pt>
                <c:pt idx="485">
                  <c:v>1.3502108843016987E-2</c:v>
                </c:pt>
                <c:pt idx="486">
                  <c:v>1.3450376805610091E-2</c:v>
                </c:pt>
                <c:pt idx="487">
                  <c:v>1.3396027832307872E-2</c:v>
                </c:pt>
                <c:pt idx="488">
                  <c:v>1.3344772628695647E-2</c:v>
                </c:pt>
                <c:pt idx="489">
                  <c:v>1.3290932856988184E-2</c:v>
                </c:pt>
                <c:pt idx="490">
                  <c:v>1.3238433693207013E-2</c:v>
                </c:pt>
                <c:pt idx="491">
                  <c:v>1.3188012174897254E-2</c:v>
                </c:pt>
                <c:pt idx="492">
                  <c:v>1.3138817105522596E-2</c:v>
                </c:pt>
                <c:pt idx="493">
                  <c:v>1.3084983150295347E-2</c:v>
                </c:pt>
                <c:pt idx="494">
                  <c:v>1.3036302348329127E-2</c:v>
                </c:pt>
                <c:pt idx="495">
                  <c:v>1.2983043134468025E-2</c:v>
                </c:pt>
                <c:pt idx="496">
                  <c:v>1.2933856560655953E-2</c:v>
                </c:pt>
                <c:pt idx="497">
                  <c:v>1.2886347835966176E-2</c:v>
                </c:pt>
                <c:pt idx="498">
                  <c:v>1.2837230457864165E-2</c:v>
                </c:pt>
                <c:pt idx="499">
                  <c:v>1.2789323176638067E-2</c:v>
                </c:pt>
                <c:pt idx="500">
                  <c:v>1.2738103941576628E-2</c:v>
                </c:pt>
                <c:pt idx="501">
                  <c:v>1.2690773979778514E-2</c:v>
                </c:pt>
                <c:pt idx="502">
                  <c:v>1.2639639709868884E-2</c:v>
                </c:pt>
                <c:pt idx="503">
                  <c:v>1.2593543496969622E-2</c:v>
                </c:pt>
                <c:pt idx="504">
                  <c:v>1.2544049670295739E-2</c:v>
                </c:pt>
                <c:pt idx="505">
                  <c:v>1.2497478484730236E-2</c:v>
                </c:pt>
                <c:pt idx="506">
                  <c:v>1.2448644536542571E-2</c:v>
                </c:pt>
                <c:pt idx="507">
                  <c:v>1.2402707119924887E-2</c:v>
                </c:pt>
                <c:pt idx="508">
                  <c:v>1.2359001324367068E-2</c:v>
                </c:pt>
                <c:pt idx="509">
                  <c:v>1.2311167095136676E-2</c:v>
                </c:pt>
                <c:pt idx="510">
                  <c:v>1.2264637036459625E-2</c:v>
                </c:pt>
                <c:pt idx="511">
                  <c:v>1.2220509890847959E-2</c:v>
                </c:pt>
                <c:pt idx="512">
                  <c:v>1.2176617513456913E-2</c:v>
                </c:pt>
                <c:pt idx="513">
                  <c:v>1.2129270766804919E-2</c:v>
                </c:pt>
                <c:pt idx="514">
                  <c:v>1.2086152828663172E-2</c:v>
                </c:pt>
                <c:pt idx="515">
                  <c:v>1.2040472424042083E-2</c:v>
                </c:pt>
                <c:pt idx="516">
                  <c:v>1.1997557325937417E-2</c:v>
                </c:pt>
                <c:pt idx="517">
                  <c:v>1.1952634276932972E-2</c:v>
                </c:pt>
                <c:pt idx="518">
                  <c:v>1.1910443677850217E-2</c:v>
                </c:pt>
                <c:pt idx="519">
                  <c:v>1.1866774022426994E-2</c:v>
                </c:pt>
                <c:pt idx="520">
                  <c:v>1.1826592664866216E-2</c:v>
                </c:pt>
                <c:pt idx="521">
                  <c:v>1.1784556974653672E-2</c:v>
                </c:pt>
                <c:pt idx="522">
                  <c:v>1.1743810396909147E-2</c:v>
                </c:pt>
                <c:pt idx="523">
                  <c:v>1.1702514775772967E-2</c:v>
                </c:pt>
                <c:pt idx="524">
                  <c:v>1.1657879467582614E-2</c:v>
                </c:pt>
                <c:pt idx="525">
                  <c:v>1.1613264151298104E-2</c:v>
                </c:pt>
                <c:pt idx="526">
                  <c:v>1.1569857547339114E-2</c:v>
                </c:pt>
                <c:pt idx="527">
                  <c:v>1.1526680986807402E-2</c:v>
                </c:pt>
                <c:pt idx="528">
                  <c:v>1.1478957246439067E-2</c:v>
                </c:pt>
                <c:pt idx="529">
                  <c:v>1.1436528330963988E-2</c:v>
                </c:pt>
                <c:pt idx="530">
                  <c:v>1.1391312688451649E-2</c:v>
                </c:pt>
                <c:pt idx="531">
                  <c:v>1.1350690249801898E-2</c:v>
                </c:pt>
                <c:pt idx="532">
                  <c:v>1.1312590712919677E-2</c:v>
                </c:pt>
                <c:pt idx="533">
                  <c:v>1.127422983728322E-2</c:v>
                </c:pt>
                <c:pt idx="534">
                  <c:v>1.1238011208104961E-2</c:v>
                </c:pt>
                <c:pt idx="535">
                  <c:v>1.1200503788756276E-2</c:v>
                </c:pt>
                <c:pt idx="536">
                  <c:v>1.1167098530692683E-2</c:v>
                </c:pt>
                <c:pt idx="537">
                  <c:v>1.1132296578808447E-2</c:v>
                </c:pt>
                <c:pt idx="538">
                  <c:v>1.1101982456581727E-2</c:v>
                </c:pt>
                <c:pt idx="539">
                  <c:v>1.1070939263483702E-2</c:v>
                </c:pt>
                <c:pt idx="540">
                  <c:v>1.1042891236904329E-2</c:v>
                </c:pt>
                <c:pt idx="541">
                  <c:v>1.101412836581752E-2</c:v>
                </c:pt>
                <c:pt idx="542">
                  <c:v>1.0989080747561709E-2</c:v>
                </c:pt>
                <c:pt idx="543">
                  <c:v>1.0965117893906331E-2</c:v>
                </c:pt>
                <c:pt idx="544">
                  <c:v>1.0943939133751175E-2</c:v>
                </c:pt>
                <c:pt idx="545">
                  <c:v>1.0922886993730382E-2</c:v>
                </c:pt>
                <c:pt idx="546">
                  <c:v>1.0903893000035109E-2</c:v>
                </c:pt>
                <c:pt idx="547">
                  <c:v>1.0886256901931029E-2</c:v>
                </c:pt>
                <c:pt idx="548">
                  <c:v>1.0869505860428008E-2</c:v>
                </c:pt>
                <c:pt idx="549">
                  <c:v>1.0855050508111924E-2</c:v>
                </c:pt>
                <c:pt idx="550">
                  <c:v>1.084158462964486E-2</c:v>
                </c:pt>
                <c:pt idx="551">
                  <c:v>1.0830166589023549E-2</c:v>
                </c:pt>
                <c:pt idx="552">
                  <c:v>1.0820087167024275E-2</c:v>
                </c:pt>
                <c:pt idx="553">
                  <c:v>1.0811870676881335E-2</c:v>
                </c:pt>
                <c:pt idx="554">
                  <c:v>1.0805226812617048E-2</c:v>
                </c:pt>
                <c:pt idx="555">
                  <c:v>1.0801018763707683E-2</c:v>
                </c:pt>
                <c:pt idx="556">
                  <c:v>1.0797559532673187E-2</c:v>
                </c:pt>
                <c:pt idx="557">
                  <c:v>1.0796021521724855E-2</c:v>
                </c:pt>
                <c:pt idx="558">
                  <c:v>1.0795876542943094E-2</c:v>
                </c:pt>
                <c:pt idx="559">
                  <c:v>1.0797895263285461E-2</c:v>
                </c:pt>
                <c:pt idx="560">
                  <c:v>1.0801886785109927E-2</c:v>
                </c:pt>
                <c:pt idx="561">
                  <c:v>1.0806161757125234E-2</c:v>
                </c:pt>
                <c:pt idx="562">
                  <c:v>1.0813106286190095E-2</c:v>
                </c:pt>
                <c:pt idx="563">
                  <c:v>1.0821948093685396E-2</c:v>
                </c:pt>
                <c:pt idx="564">
                  <c:v>1.0832345276202129E-2</c:v>
                </c:pt>
                <c:pt idx="565">
                  <c:v>1.084488875284891E-2</c:v>
                </c:pt>
                <c:pt idx="566">
                  <c:v>1.0858832370041647E-2</c:v>
                </c:pt>
                <c:pt idx="567">
                  <c:v>1.0874851875487349E-2</c:v>
                </c:pt>
                <c:pt idx="568">
                  <c:v>1.0891336400163331E-2</c:v>
                </c:pt>
                <c:pt idx="569">
                  <c:v>1.0910397877414026E-2</c:v>
                </c:pt>
                <c:pt idx="570">
                  <c:v>1.0932227149088793E-2</c:v>
                </c:pt>
                <c:pt idx="571">
                  <c:v>1.0954901492468912E-2</c:v>
                </c:pt>
                <c:pt idx="572">
                  <c:v>1.0981212113140197E-2</c:v>
                </c:pt>
                <c:pt idx="573">
                  <c:v>1.100590103608858E-2</c:v>
                </c:pt>
                <c:pt idx="574">
                  <c:v>1.1035883001632931E-2</c:v>
                </c:pt>
                <c:pt idx="575">
                  <c:v>1.1065493238298784E-2</c:v>
                </c:pt>
                <c:pt idx="576">
                  <c:v>1.1099448116113967E-2</c:v>
                </c:pt>
                <c:pt idx="577">
                  <c:v>1.1132805471448369E-2</c:v>
                </c:pt>
                <c:pt idx="578">
                  <c:v>1.1170782914698571E-2</c:v>
                </c:pt>
                <c:pt idx="579">
                  <c:v>1.1206666358664607E-2</c:v>
                </c:pt>
                <c:pt idx="580">
                  <c:v>1.124558102892634E-2</c:v>
                </c:pt>
                <c:pt idx="581">
                  <c:v>1.1289502585363934E-2</c:v>
                </c:pt>
                <c:pt idx="582">
                  <c:v>1.1334737031224916E-2</c:v>
                </c:pt>
                <c:pt idx="583">
                  <c:v>1.1379066139278991E-2</c:v>
                </c:pt>
                <c:pt idx="584">
                  <c:v>1.1423769797741458E-2</c:v>
                </c:pt>
                <c:pt idx="585">
                  <c:v>1.147048648545587E-2</c:v>
                </c:pt>
                <c:pt idx="586">
                  <c:v>1.1515285251107265E-2</c:v>
                </c:pt>
                <c:pt idx="587">
                  <c:v>1.156432246080758E-2</c:v>
                </c:pt>
                <c:pt idx="588">
                  <c:v>1.160857840910747E-2</c:v>
                </c:pt>
                <c:pt idx="589">
                  <c:v>1.1656899163366876E-2</c:v>
                </c:pt>
                <c:pt idx="590">
                  <c:v>1.1699415544998837E-2</c:v>
                </c:pt>
                <c:pt idx="591">
                  <c:v>1.1743237769474944E-2</c:v>
                </c:pt>
                <c:pt idx="592">
                  <c:v>1.1789948490015632E-2</c:v>
                </c:pt>
                <c:pt idx="593">
                  <c:v>1.1833072011381705E-2</c:v>
                </c:pt>
                <c:pt idx="594">
                  <c:v>1.1879034966824173E-2</c:v>
                </c:pt>
                <c:pt idx="595">
                  <c:v>1.1924102547857949E-2</c:v>
                </c:pt>
                <c:pt idx="596">
                  <c:v>1.1964875983948735E-2</c:v>
                </c:pt>
                <c:pt idx="597">
                  <c:v>1.2006070724588517E-2</c:v>
                </c:pt>
                <c:pt idx="598">
                  <c:v>1.2050983421985708E-2</c:v>
                </c:pt>
                <c:pt idx="599">
                  <c:v>1.2091444031051057E-2</c:v>
                </c:pt>
                <c:pt idx="600">
                  <c:v>1.2135540017833946E-2</c:v>
                </c:pt>
                <c:pt idx="601">
                  <c:v>1.2175709229635564E-2</c:v>
                </c:pt>
                <c:pt idx="602">
                  <c:v>1.2216703803022474E-2</c:v>
                </c:pt>
                <c:pt idx="603">
                  <c:v>1.2255716688015197E-2</c:v>
                </c:pt>
                <c:pt idx="604">
                  <c:v>1.2295150774238402E-2</c:v>
                </c:pt>
                <c:pt idx="605">
                  <c:v>1.2336324478036613E-2</c:v>
                </c:pt>
                <c:pt idx="606">
                  <c:v>1.2374956203827493E-2</c:v>
                </c:pt>
                <c:pt idx="607">
                  <c:v>1.241608731540937E-2</c:v>
                </c:pt>
                <c:pt idx="608">
                  <c:v>1.2452656342799E-2</c:v>
                </c:pt>
                <c:pt idx="609">
                  <c:v>1.2492489901287457E-2</c:v>
                </c:pt>
                <c:pt idx="610">
                  <c:v>1.2529044337108759E-2</c:v>
                </c:pt>
                <c:pt idx="611">
                  <c:v>1.2567977520693512E-2</c:v>
                </c:pt>
                <c:pt idx="612">
                  <c:v>1.2603673697718754E-2</c:v>
                </c:pt>
                <c:pt idx="613">
                  <c:v>1.2640895966782233E-2</c:v>
                </c:pt>
                <c:pt idx="614">
                  <c:v>1.2675798768658668E-2</c:v>
                </c:pt>
                <c:pt idx="615">
                  <c:v>1.2714713993491588E-2</c:v>
                </c:pt>
                <c:pt idx="616">
                  <c:v>1.2750612687854367E-2</c:v>
                </c:pt>
                <c:pt idx="617">
                  <c:v>1.2785175267488185E-2</c:v>
                </c:pt>
                <c:pt idx="618">
                  <c:v>1.2817100630101105E-2</c:v>
                </c:pt>
                <c:pt idx="619">
                  <c:v>1.2852565469015824E-2</c:v>
                </c:pt>
                <c:pt idx="620">
                  <c:v>1.2883155902232962E-2</c:v>
                </c:pt>
                <c:pt idx="621">
                  <c:v>1.2917322414185882E-2</c:v>
                </c:pt>
                <c:pt idx="622">
                  <c:v>1.2948480281566848E-2</c:v>
                </c:pt>
                <c:pt idx="623">
                  <c:v>1.2979451688282235E-2</c:v>
                </c:pt>
                <c:pt idx="624">
                  <c:v>1.3011836328958656E-2</c:v>
                </c:pt>
                <c:pt idx="625">
                  <c:v>1.3040784904963658E-2</c:v>
                </c:pt>
                <c:pt idx="626">
                  <c:v>1.30700181914264E-2</c:v>
                </c:pt>
                <c:pt idx="627">
                  <c:v>1.3098376824861646E-2</c:v>
                </c:pt>
                <c:pt idx="628">
                  <c:v>1.3127171587815189E-2</c:v>
                </c:pt>
                <c:pt idx="629">
                  <c:v>1.3158218777309156E-2</c:v>
                </c:pt>
                <c:pt idx="630">
                  <c:v>1.3186889531668909E-2</c:v>
                </c:pt>
                <c:pt idx="631">
                  <c:v>1.3212549886506664E-2</c:v>
                </c:pt>
                <c:pt idx="632">
                  <c:v>1.3238660213259236E-2</c:v>
                </c:pt>
                <c:pt idx="633">
                  <c:v>1.3266821155118099E-2</c:v>
                </c:pt>
                <c:pt idx="634">
                  <c:v>1.3291908441209694E-2</c:v>
                </c:pt>
                <c:pt idx="635">
                  <c:v>1.3318934873908094E-2</c:v>
                </c:pt>
                <c:pt idx="636">
                  <c:v>1.3343140712238253E-2</c:v>
                </c:pt>
                <c:pt idx="637">
                  <c:v>1.3368261389198223E-2</c:v>
                </c:pt>
                <c:pt idx="638">
                  <c:v>1.3390949652071854E-2</c:v>
                </c:pt>
                <c:pt idx="639">
                  <c:v>1.3414069734160813E-2</c:v>
                </c:pt>
                <c:pt idx="640">
                  <c:v>1.343763538728749E-2</c:v>
                </c:pt>
                <c:pt idx="641">
                  <c:v>1.3459715959045495E-2</c:v>
                </c:pt>
                <c:pt idx="642">
                  <c:v>1.348284043000793E-2</c:v>
                </c:pt>
                <c:pt idx="643">
                  <c:v>1.3502366288154927E-2</c:v>
                </c:pt>
                <c:pt idx="644">
                  <c:v>1.3524538421564302E-2</c:v>
                </c:pt>
                <c:pt idx="645">
                  <c:v>1.3544525464639823E-2</c:v>
                </c:pt>
                <c:pt idx="646">
                  <c:v>1.3566006324387507E-2</c:v>
                </c:pt>
                <c:pt idx="647">
                  <c:v>1.3585369406138163E-2</c:v>
                </c:pt>
                <c:pt idx="648">
                  <c:v>1.3606186043328947E-2</c:v>
                </c:pt>
                <c:pt idx="649">
                  <c:v>1.3624747911555301E-2</c:v>
                </c:pt>
                <c:pt idx="650">
                  <c:v>1.3643186961993006E-2</c:v>
                </c:pt>
                <c:pt idx="651">
                  <c:v>1.3663014985122169E-2</c:v>
                </c:pt>
                <c:pt idx="652">
                  <c:v>1.3680807551645913E-2</c:v>
                </c:pt>
                <c:pt idx="653">
                  <c:v>1.3699943925104228E-2</c:v>
                </c:pt>
                <c:pt idx="654">
                  <c:v>1.3718693030140927E-2</c:v>
                </c:pt>
                <c:pt idx="655">
                  <c:v>1.3734447209680908E-2</c:v>
                </c:pt>
                <c:pt idx="656">
                  <c:v>1.3751438595356052E-2</c:v>
                </c:pt>
                <c:pt idx="657">
                  <c:v>1.3768655081734582E-2</c:v>
                </c:pt>
                <c:pt idx="658">
                  <c:v>1.3784971531381356E-2</c:v>
                </c:pt>
                <c:pt idx="659">
                  <c:v>1.3801460813453868E-2</c:v>
                </c:pt>
                <c:pt idx="660">
                  <c:v>1.3817082048223768E-2</c:v>
                </c:pt>
                <c:pt idx="661">
                  <c:v>1.3832891114414657E-2</c:v>
                </c:pt>
                <c:pt idx="662">
                  <c:v>1.3846826246830209E-2</c:v>
                </c:pt>
                <c:pt idx="663">
                  <c:v>1.3861443748377549E-2</c:v>
                </c:pt>
                <c:pt idx="664">
                  <c:v>1.3876103520597075E-2</c:v>
                </c:pt>
                <c:pt idx="665">
                  <c:v>1.389000998406534E-2</c:v>
                </c:pt>
                <c:pt idx="666">
                  <c:v>1.3903904458321235E-2</c:v>
                </c:pt>
                <c:pt idx="667">
                  <c:v>1.3916092703636277E-2</c:v>
                </c:pt>
                <c:pt idx="668">
                  <c:v>1.3928343546942511E-2</c:v>
                </c:pt>
                <c:pt idx="669">
                  <c:v>1.3941739705207467E-2</c:v>
                </c:pt>
                <c:pt idx="670">
                  <c:v>1.395339089864696E-2</c:v>
                </c:pt>
                <c:pt idx="671">
                  <c:v>1.3965063697601195E-2</c:v>
                </c:pt>
                <c:pt idx="672">
                  <c:v>1.3976531962901641E-2</c:v>
                </c:pt>
                <c:pt idx="673">
                  <c:v>1.3986423166854058E-2</c:v>
                </c:pt>
                <c:pt idx="674">
                  <c:v>1.3997878237934778E-2</c:v>
                </c:pt>
                <c:pt idx="675">
                  <c:v>1.4007218821031862E-2</c:v>
                </c:pt>
                <c:pt idx="676">
                  <c:v>1.4016618677638384E-2</c:v>
                </c:pt>
                <c:pt idx="677">
                  <c:v>1.4026771345943618E-2</c:v>
                </c:pt>
                <c:pt idx="678">
                  <c:v>1.4034573725545556E-2</c:v>
                </c:pt>
                <c:pt idx="679">
                  <c:v>1.4043905265007296E-2</c:v>
                </c:pt>
                <c:pt idx="680">
                  <c:v>1.4051749532645239E-2</c:v>
                </c:pt>
                <c:pt idx="681">
                  <c:v>1.4060236296620477E-2</c:v>
                </c:pt>
                <c:pt idx="682">
                  <c:v>1.4067281509649676E-2</c:v>
                </c:pt>
                <c:pt idx="683">
                  <c:v>1.4074912369363052E-2</c:v>
                </c:pt>
                <c:pt idx="684">
                  <c:v>1.408164239324685E-2</c:v>
                </c:pt>
                <c:pt idx="685">
                  <c:v>1.4087502651472581E-2</c:v>
                </c:pt>
                <c:pt idx="686">
                  <c:v>1.4093863961220584E-2</c:v>
                </c:pt>
                <c:pt idx="687">
                  <c:v>1.4098899717446833E-2</c:v>
                </c:pt>
                <c:pt idx="688">
                  <c:v>1.4104377676586287E-2</c:v>
                </c:pt>
                <c:pt idx="689">
                  <c:v>1.4109595188851177E-2</c:v>
                </c:pt>
                <c:pt idx="690">
                  <c:v>1.4112497799669589E-2</c:v>
                </c:pt>
                <c:pt idx="691">
                  <c:v>1.4116079906557623E-2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Eur6M!$AD$3:$AD$694</c:f>
              <c:numCache>
                <c:formatCode>0.0000%</c:formatCode>
                <c:ptCount val="692"/>
                <c:pt idx="0">
                  <c:v>2.0674718861643966E-3</c:v>
                </c:pt>
                <c:pt idx="1">
                  <c:v>2.0945422914694636E-3</c:v>
                </c:pt>
                <c:pt idx="2">
                  <c:v>2.1221949563469543E-3</c:v>
                </c:pt>
                <c:pt idx="3">
                  <c:v>2.1478085397330761E-3</c:v>
                </c:pt>
                <c:pt idx="4">
                  <c:v>2.1707473803005283E-3</c:v>
                </c:pt>
                <c:pt idx="5">
                  <c:v>2.1942008921146485E-3</c:v>
                </c:pt>
                <c:pt idx="6">
                  <c:v>2.2158720061575795E-3</c:v>
                </c:pt>
                <c:pt idx="7">
                  <c:v>2.2385730467354586E-3</c:v>
                </c:pt>
                <c:pt idx="8">
                  <c:v>2.2582014343384312E-3</c:v>
                </c:pt>
                <c:pt idx="9">
                  <c:v>2.2787105260407407E-3</c:v>
                </c:pt>
                <c:pt idx="10">
                  <c:v>2.2969692898290855E-3</c:v>
                </c:pt>
                <c:pt idx="11">
                  <c:v>2.3148191997949836E-3</c:v>
                </c:pt>
                <c:pt idx="12">
                  <c:v>2.3311685630573297E-3</c:v>
                </c:pt>
                <c:pt idx="13">
                  <c:v>2.3470966274941447E-3</c:v>
                </c:pt>
                <c:pt idx="14">
                  <c:v>2.3616308453971698E-3</c:v>
                </c:pt>
                <c:pt idx="15">
                  <c:v>2.3757323652715549E-3</c:v>
                </c:pt>
                <c:pt idx="16">
                  <c:v>2.3873382568531751E-3</c:v>
                </c:pt>
                <c:pt idx="17">
                  <c:v>2.399409270426462E-3</c:v>
                </c:pt>
                <c:pt idx="18">
                  <c:v>2.4110328666009278E-3</c:v>
                </c:pt>
                <c:pt idx="19">
                  <c:v>2.4215033040628489E-3</c:v>
                </c:pt>
                <c:pt idx="20">
                  <c:v>2.4315172764039503E-3</c:v>
                </c:pt>
                <c:pt idx="21">
                  <c:v>2.4404687921211542E-3</c:v>
                </c:pt>
                <c:pt idx="22">
                  <c:v>2.4489556780601584E-3</c:v>
                </c:pt>
                <c:pt idx="23">
                  <c:v>2.456235007182647E-3</c:v>
                </c:pt>
                <c:pt idx="24">
                  <c:v>2.4635054988523461E-3</c:v>
                </c:pt>
                <c:pt idx="25">
                  <c:v>2.4694627463580808E-3</c:v>
                </c:pt>
                <c:pt idx="26">
                  <c:v>2.4753176541349479E-3</c:v>
                </c:pt>
                <c:pt idx="27">
                  <c:v>2.4801693464191676E-3</c:v>
                </c:pt>
                <c:pt idx="28">
                  <c:v>2.4840258502423253E-3</c:v>
                </c:pt>
                <c:pt idx="29">
                  <c:v>2.4878383255516729E-3</c:v>
                </c:pt>
                <c:pt idx="30">
                  <c:v>2.4908511648821709E-3</c:v>
                </c:pt>
                <c:pt idx="31">
                  <c:v>2.4935551781424159E-3</c:v>
                </c:pt>
                <c:pt idx="32">
                  <c:v>2.4954738341095464E-3</c:v>
                </c:pt>
                <c:pt idx="33">
                  <c:v>2.4970076529158163E-3</c:v>
                </c:pt>
                <c:pt idx="34">
                  <c:v>2.4979135130418074E-3</c:v>
                </c:pt>
                <c:pt idx="35">
                  <c:v>2.498320554321472E-3</c:v>
                </c:pt>
                <c:pt idx="36">
                  <c:v>2.4982178040033353E-3</c:v>
                </c:pt>
                <c:pt idx="37">
                  <c:v>2.497613401359938E-3</c:v>
                </c:pt>
                <c:pt idx="38">
                  <c:v>2.4965589726033419E-3</c:v>
                </c:pt>
                <c:pt idx="39">
                  <c:v>2.4952210464437327E-3</c:v>
                </c:pt>
                <c:pt idx="40">
                  <c:v>2.4935270557367379E-3</c:v>
                </c:pt>
                <c:pt idx="41">
                  <c:v>2.4911670436103149E-3</c:v>
                </c:pt>
                <c:pt idx="42">
                  <c:v>2.488555382385542E-3</c:v>
                </c:pt>
                <c:pt idx="43">
                  <c:v>2.485249828783911E-3</c:v>
                </c:pt>
                <c:pt idx="44">
                  <c:v>2.4817440540447714E-3</c:v>
                </c:pt>
                <c:pt idx="45">
                  <c:v>2.4777307524319375E-3</c:v>
                </c:pt>
                <c:pt idx="46">
                  <c:v>2.4736153642033213E-3</c:v>
                </c:pt>
                <c:pt idx="47">
                  <c:v>2.4687062458372006E-3</c:v>
                </c:pt>
                <c:pt idx="48">
                  <c:v>2.4639066531600092E-3</c:v>
                </c:pt>
                <c:pt idx="49">
                  <c:v>2.4582685356791634E-3</c:v>
                </c:pt>
                <c:pt idx="50">
                  <c:v>2.4526407827787956E-3</c:v>
                </c:pt>
                <c:pt idx="51">
                  <c:v>2.4470947227773869E-3</c:v>
                </c:pt>
                <c:pt idx="52">
                  <c:v>2.4408747953560315E-3</c:v>
                </c:pt>
                <c:pt idx="53">
                  <c:v>2.4345777925414325E-3</c:v>
                </c:pt>
                <c:pt idx="54">
                  <c:v>2.427345984650056E-3</c:v>
                </c:pt>
                <c:pt idx="55">
                  <c:v>2.4205033934112893E-3</c:v>
                </c:pt>
                <c:pt idx="56">
                  <c:v>2.4126916526748194E-3</c:v>
                </c:pt>
                <c:pt idx="57">
                  <c:v>2.4050907480015369E-3</c:v>
                </c:pt>
                <c:pt idx="58">
                  <c:v>2.3969872151789013E-3</c:v>
                </c:pt>
                <c:pt idx="59">
                  <c:v>2.3888962370291734E-3</c:v>
                </c:pt>
                <c:pt idx="60">
                  <c:v>2.3803046956216798E-3</c:v>
                </c:pt>
                <c:pt idx="61">
                  <c:v>2.3717578793577294E-3</c:v>
                </c:pt>
                <c:pt idx="62">
                  <c:v>2.3627128575006181E-3</c:v>
                </c:pt>
                <c:pt idx="63">
                  <c:v>2.3546196589407003E-3</c:v>
                </c:pt>
                <c:pt idx="64">
                  <c:v>2.3454717078534039E-3</c:v>
                </c:pt>
                <c:pt idx="65">
                  <c:v>2.3358294363891997E-3</c:v>
                </c:pt>
                <c:pt idx="66">
                  <c:v>2.3263029020884479E-3</c:v>
                </c:pt>
                <c:pt idx="67">
                  <c:v>2.3162850448043004E-3</c:v>
                </c:pt>
                <c:pt idx="68">
                  <c:v>2.3064090521695791E-3</c:v>
                </c:pt>
                <c:pt idx="69">
                  <c:v>2.2960449666067375E-3</c:v>
                </c:pt>
                <c:pt idx="70">
                  <c:v>2.286178593949788E-3</c:v>
                </c:pt>
                <c:pt idx="71">
                  <c:v>2.2751649566374755E-3</c:v>
                </c:pt>
                <c:pt idx="72">
                  <c:v>2.2650126870265991E-3</c:v>
                </c:pt>
                <c:pt idx="73">
                  <c:v>2.2536981503179896E-3</c:v>
                </c:pt>
                <c:pt idx="74">
                  <c:v>2.2429352394882263E-3</c:v>
                </c:pt>
                <c:pt idx="75">
                  <c:v>2.2331071862117342E-3</c:v>
                </c:pt>
                <c:pt idx="76">
                  <c:v>2.2217566517935667E-3</c:v>
                </c:pt>
                <c:pt idx="77">
                  <c:v>2.2110059504816364E-3</c:v>
                </c:pt>
                <c:pt idx="78">
                  <c:v>2.1990636862885345E-3</c:v>
                </c:pt>
                <c:pt idx="79">
                  <c:v>2.188106375953913E-3</c:v>
                </c:pt>
                <c:pt idx="80">
                  <c:v>2.1759483120149681E-3</c:v>
                </c:pt>
                <c:pt idx="81">
                  <c:v>2.1644321200044885E-3</c:v>
                </c:pt>
                <c:pt idx="82">
                  <c:v>2.1524532313749543E-3</c:v>
                </c:pt>
                <c:pt idx="83">
                  <c:v>2.1411434982364615E-3</c:v>
                </c:pt>
                <c:pt idx="84">
                  <c:v>2.1297611235382998E-3</c:v>
                </c:pt>
                <c:pt idx="85">
                  <c:v>2.1179273991177401E-3</c:v>
                </c:pt>
                <c:pt idx="86">
                  <c:v>2.106794834824672E-3</c:v>
                </c:pt>
                <c:pt idx="87">
                  <c:v>2.0959924054009863E-3</c:v>
                </c:pt>
                <c:pt idx="88">
                  <c:v>2.0839747852955644E-3</c:v>
                </c:pt>
                <c:pt idx="89">
                  <c:v>2.0719004301209768E-3</c:v>
                </c:pt>
                <c:pt idx="90">
                  <c:v>2.0597733615543932E-3</c:v>
                </c:pt>
                <c:pt idx="91">
                  <c:v>2.0472039598556997E-3</c:v>
                </c:pt>
                <c:pt idx="92">
                  <c:v>2.03498173289272E-3</c:v>
                </c:pt>
                <c:pt idx="93">
                  <c:v>2.0223221325547116E-3</c:v>
                </c:pt>
                <c:pt idx="94">
                  <c:v>2.0100201009188318E-3</c:v>
                </c:pt>
                <c:pt idx="95">
                  <c:v>1.9972857336247153E-3</c:v>
                </c:pt>
                <c:pt idx="96">
                  <c:v>1.9849184508935829E-3</c:v>
                </c:pt>
                <c:pt idx="97">
                  <c:v>1.9721239396689079E-3</c:v>
                </c:pt>
                <c:pt idx="98">
                  <c:v>1.9605070536310525E-3</c:v>
                </c:pt>
                <c:pt idx="99">
                  <c:v>1.9480690464531588E-3</c:v>
                </c:pt>
                <c:pt idx="100">
                  <c:v>1.9356134301831336E-3</c:v>
                </c:pt>
                <c:pt idx="101">
                  <c:v>1.9231432019600544E-3</c:v>
                </c:pt>
                <c:pt idx="102">
                  <c:v>1.9102584722525975E-3</c:v>
                </c:pt>
                <c:pt idx="103">
                  <c:v>1.8977674481146377E-3</c:v>
                </c:pt>
                <c:pt idx="104">
                  <c:v>1.884867209445385E-3</c:v>
                </c:pt>
                <c:pt idx="105">
                  <c:v>1.8727700353864353E-3</c:v>
                </c:pt>
                <c:pt idx="106">
                  <c:v>1.8594624425925077E-3</c:v>
                </c:pt>
                <c:pt idx="107">
                  <c:v>1.8473664802321826E-3</c:v>
                </c:pt>
                <c:pt idx="108">
                  <c:v>1.8340656984464248E-3</c:v>
                </c:pt>
                <c:pt idx="109">
                  <c:v>1.8215780711523198E-3</c:v>
                </c:pt>
                <c:pt idx="110">
                  <c:v>1.8103067615257325E-3</c:v>
                </c:pt>
                <c:pt idx="111">
                  <c:v>1.7974365733511679E-3</c:v>
                </c:pt>
                <c:pt idx="112">
                  <c:v>1.7853837744296144E-3</c:v>
                </c:pt>
                <c:pt idx="113">
                  <c:v>1.7721425741909643E-3</c:v>
                </c:pt>
                <c:pt idx="114">
                  <c:v>1.7601224883436798E-3</c:v>
                </c:pt>
                <c:pt idx="115">
                  <c:v>1.7469217290449171E-3</c:v>
                </c:pt>
                <c:pt idx="116">
                  <c:v>1.7345433948669979E-3</c:v>
                </c:pt>
                <c:pt idx="117">
                  <c:v>1.7217905300463982E-3</c:v>
                </c:pt>
                <c:pt idx="118">
                  <c:v>1.7094620541254848E-3</c:v>
                </c:pt>
                <c:pt idx="119">
                  <c:v>1.6967644665114856E-3</c:v>
                </c:pt>
                <c:pt idx="120">
                  <c:v>1.6844931158863622E-3</c:v>
                </c:pt>
                <c:pt idx="121">
                  <c:v>1.6718580687996375E-3</c:v>
                </c:pt>
                <c:pt idx="122">
                  <c:v>1.6608305628045827E-3</c:v>
                </c:pt>
                <c:pt idx="123">
                  <c:v>1.6486536356402214E-3</c:v>
                </c:pt>
                <c:pt idx="124">
                  <c:v>1.6361208189591184E-3</c:v>
                </c:pt>
                <c:pt idx="125">
                  <c:v>1.6240169007331318E-3</c:v>
                </c:pt>
                <c:pt idx="126">
                  <c:v>1.6115624818734923E-3</c:v>
                </c:pt>
                <c:pt idx="127">
                  <c:v>1.5995373512380725E-3</c:v>
                </c:pt>
                <c:pt idx="128">
                  <c:v>1.5871670916160954E-3</c:v>
                </c:pt>
                <c:pt idx="129">
                  <c:v>1.575610660003731E-3</c:v>
                </c:pt>
                <c:pt idx="130">
                  <c:v>1.5629454046345154E-3</c:v>
                </c:pt>
                <c:pt idx="131">
                  <c:v>1.5514752511013069E-3</c:v>
                </c:pt>
                <c:pt idx="132">
                  <c:v>1.5389074291303024E-3</c:v>
                </c:pt>
                <c:pt idx="133">
                  <c:v>1.528285309488268E-3</c:v>
                </c:pt>
                <c:pt idx="134">
                  <c:v>1.5165705186125356E-3</c:v>
                </c:pt>
                <c:pt idx="135">
                  <c:v>1.504528923419609E-3</c:v>
                </c:pt>
                <c:pt idx="136">
                  <c:v>1.4929141217711851E-3</c:v>
                </c:pt>
                <c:pt idx="137">
                  <c:v>1.4809777723137948E-3</c:v>
                </c:pt>
                <c:pt idx="138">
                  <c:v>1.4694668180631671E-3</c:v>
                </c:pt>
                <c:pt idx="139">
                  <c:v>1.4576395390710362E-3</c:v>
                </c:pt>
                <c:pt idx="140">
                  <c:v>1.4466030047881962E-3</c:v>
                </c:pt>
                <c:pt idx="141">
                  <c:v>1.4345212995253186E-3</c:v>
                </c:pt>
                <c:pt idx="142">
                  <c:v>1.423591842202038E-3</c:v>
                </c:pt>
                <c:pt idx="143">
                  <c:v>1.4116295508765752E-3</c:v>
                </c:pt>
                <c:pt idx="144">
                  <c:v>1.4004503345436919E-3</c:v>
                </c:pt>
                <c:pt idx="145">
                  <c:v>1.3900439012033588E-3</c:v>
                </c:pt>
                <c:pt idx="146">
                  <c:v>1.3789754792560202E-3</c:v>
                </c:pt>
                <c:pt idx="147">
                  <c:v>1.3683194572950107E-3</c:v>
                </c:pt>
                <c:pt idx="148">
                  <c:v>1.3566613476875466E-3</c:v>
                </c:pt>
                <c:pt idx="149">
                  <c:v>1.3461213446309104E-3</c:v>
                </c:pt>
                <c:pt idx="150">
                  <c:v>1.3345920273349814E-3</c:v>
                </c:pt>
                <c:pt idx="151">
                  <c:v>1.3238237001317412E-3</c:v>
                </c:pt>
                <c:pt idx="152">
                  <c:v>1.3127717592385146E-3</c:v>
                </c:pt>
                <c:pt idx="153">
                  <c:v>1.3021274025964455E-3</c:v>
                </c:pt>
                <c:pt idx="154">
                  <c:v>1.2912043418287452E-3</c:v>
                </c:pt>
                <c:pt idx="155">
                  <c:v>1.2806856690323408E-3</c:v>
                </c:pt>
                <c:pt idx="156">
                  <c:v>1.2698931527685496E-3</c:v>
                </c:pt>
                <c:pt idx="157">
                  <c:v>1.2605045521814683E-3</c:v>
                </c:pt>
                <c:pt idx="158">
                  <c:v>1.2501700456936406E-3</c:v>
                </c:pt>
                <c:pt idx="159">
                  <c:v>1.2395686279076375E-3</c:v>
                </c:pt>
                <c:pt idx="160">
                  <c:v>1.2293631744415821E-3</c:v>
                </c:pt>
                <c:pt idx="161">
                  <c:v>1.2188955458865285E-3</c:v>
                </c:pt>
                <c:pt idx="162">
                  <c:v>1.2088202135099755E-3</c:v>
                </c:pt>
                <c:pt idx="163">
                  <c:v>1.1984873896075743E-3</c:v>
                </c:pt>
                <c:pt idx="164">
                  <c:v>1.1888628542068706E-3</c:v>
                </c:pt>
                <c:pt idx="165">
                  <c:v>1.17834590858118E-3</c:v>
                </c:pt>
                <c:pt idx="166">
                  <c:v>1.1685333650016572E-3</c:v>
                </c:pt>
                <c:pt idx="167">
                  <c:v>1.1584725357326488E-3</c:v>
                </c:pt>
                <c:pt idx="168">
                  <c:v>1.1487923523366367E-3</c:v>
                </c:pt>
                <c:pt idx="169">
                  <c:v>1.1401050884984087E-3</c:v>
                </c:pt>
                <c:pt idx="170">
                  <c:v>1.1302421117682861E-3</c:v>
                </c:pt>
                <c:pt idx="171">
                  <c:v>1.1210589279537166E-3</c:v>
                </c:pt>
                <c:pt idx="172">
                  <c:v>1.1110283122429153E-3</c:v>
                </c:pt>
                <c:pt idx="173">
                  <c:v>1.1016733100845089E-3</c:v>
                </c:pt>
                <c:pt idx="174">
                  <c:v>1.0920853590490646E-3</c:v>
                </c:pt>
                <c:pt idx="175">
                  <c:v>1.0831601729010334E-3</c:v>
                </c:pt>
                <c:pt idx="176">
                  <c:v>1.0734134703528544E-3</c:v>
                </c:pt>
                <c:pt idx="177">
                  <c:v>1.0646173708641939E-3</c:v>
                </c:pt>
                <c:pt idx="178">
                  <c:v>1.0550126304582916E-3</c:v>
                </c:pt>
                <c:pt idx="179">
                  <c:v>1.0460576857012948E-3</c:v>
                </c:pt>
                <c:pt idx="180">
                  <c:v>1.0380256719944576E-3</c:v>
                </c:pt>
                <c:pt idx="181">
                  <c:v>1.0289116314892476E-3</c:v>
                </c:pt>
                <c:pt idx="182">
                  <c:v>1.0204305132599256E-3</c:v>
                </c:pt>
                <c:pt idx="183">
                  <c:v>1.0111719413164525E-3</c:v>
                </c:pt>
                <c:pt idx="184">
                  <c:v>1.0028192023424191E-3</c:v>
                </c:pt>
                <c:pt idx="185">
                  <c:v>9.9370163437559529E-4</c:v>
                </c:pt>
                <c:pt idx="186">
                  <c:v>9.8520375462715745E-4</c:v>
                </c:pt>
                <c:pt idx="187">
                  <c:v>9.7649980756925911E-4</c:v>
                </c:pt>
                <c:pt idx="188">
                  <c:v>9.6813365376509266E-4</c:v>
                </c:pt>
                <c:pt idx="189">
                  <c:v>9.5956538924779774E-4</c:v>
                </c:pt>
                <c:pt idx="190">
                  <c:v>9.5133037537548256E-4</c:v>
                </c:pt>
                <c:pt idx="191">
                  <c:v>9.4289714958535652E-4</c:v>
                </c:pt>
                <c:pt idx="192">
                  <c:v>9.3531355717442575E-4</c:v>
                </c:pt>
                <c:pt idx="193">
                  <c:v>9.2726884396823143E-4</c:v>
                </c:pt>
                <c:pt idx="194">
                  <c:v>9.1928789893054651E-4</c:v>
                </c:pt>
                <c:pt idx="195">
                  <c:v>9.1137053033772328E-4</c:v>
                </c:pt>
                <c:pt idx="196">
                  <c:v>9.0326423741996409E-4</c:v>
                </c:pt>
                <c:pt idx="197">
                  <c:v>8.95475451567909E-4</c:v>
                </c:pt>
                <c:pt idx="198">
                  <c:v>8.8750144190084725E-4</c:v>
                </c:pt>
                <c:pt idx="199">
                  <c:v>8.8008651300246113E-4</c:v>
                </c:pt>
                <c:pt idx="200">
                  <c:v>8.7199769362606599E-4</c:v>
                </c:pt>
                <c:pt idx="201">
                  <c:v>8.6470544932901454E-4</c:v>
                </c:pt>
                <c:pt idx="202">
                  <c:v>8.5675106461512033E-4</c:v>
                </c:pt>
                <c:pt idx="203">
                  <c:v>8.4934252715012759E-4</c:v>
                </c:pt>
                <c:pt idx="204">
                  <c:v>8.4270382551865516E-4</c:v>
                </c:pt>
                <c:pt idx="205">
                  <c:v>8.35177947556041E-4</c:v>
                </c:pt>
                <c:pt idx="206">
                  <c:v>8.2818148989262743E-4</c:v>
                </c:pt>
                <c:pt idx="207">
                  <c:v>8.2055109924829566E-4</c:v>
                </c:pt>
                <c:pt idx="208">
                  <c:v>8.1367385379626752E-4</c:v>
                </c:pt>
                <c:pt idx="209">
                  <c:v>8.0617399772874064E-4</c:v>
                </c:pt>
                <c:pt idx="210">
                  <c:v>7.9919052567696547E-4</c:v>
                </c:pt>
                <c:pt idx="211">
                  <c:v>7.9204431830487388E-4</c:v>
                </c:pt>
                <c:pt idx="212">
                  <c:v>7.8540216942622439E-4</c:v>
                </c:pt>
                <c:pt idx="213">
                  <c:v>7.7881531896452989E-4</c:v>
                </c:pt>
                <c:pt idx="214">
                  <c:v>7.7206671698086874E-4</c:v>
                </c:pt>
                <c:pt idx="215">
                  <c:v>7.6580644125164282E-4</c:v>
                </c:pt>
                <c:pt idx="216">
                  <c:v>7.5981035216842309E-4</c:v>
                </c:pt>
                <c:pt idx="217">
                  <c:v>7.5322691932174532E-4</c:v>
                </c:pt>
                <c:pt idx="218">
                  <c:v>7.4670108467075706E-4</c:v>
                </c:pt>
                <c:pt idx="219">
                  <c:v>7.4023253788870163E-4</c:v>
                </c:pt>
                <c:pt idx="220">
                  <c:v>7.3361508601035201E-4</c:v>
                </c:pt>
                <c:pt idx="221">
                  <c:v>7.2726199546375113E-4</c:v>
                </c:pt>
                <c:pt idx="222">
                  <c:v>7.2076304839052067E-4</c:v>
                </c:pt>
                <c:pt idx="223">
                  <c:v>7.1452409961204812E-4</c:v>
                </c:pt>
                <c:pt idx="224">
                  <c:v>7.0814229027277363E-4</c:v>
                </c:pt>
                <c:pt idx="225">
                  <c:v>7.0201614958359092E-4</c:v>
                </c:pt>
                <c:pt idx="226">
                  <c:v>6.9575009221161581E-4</c:v>
                </c:pt>
                <c:pt idx="227">
                  <c:v>6.9031509466600111E-4</c:v>
                </c:pt>
                <c:pt idx="228">
                  <c:v>6.8434951040604274E-4</c:v>
                </c:pt>
                <c:pt idx="229">
                  <c:v>6.7824817085012821E-4</c:v>
                </c:pt>
                <c:pt idx="230">
                  <c:v>6.723920670063285E-4</c:v>
                </c:pt>
                <c:pt idx="231">
                  <c:v>6.6640302667265474E-4</c:v>
                </c:pt>
                <c:pt idx="232">
                  <c:v>6.6065501935860175E-4</c:v>
                </c:pt>
                <c:pt idx="233">
                  <c:v>6.5477684414629565E-4</c:v>
                </c:pt>
                <c:pt idx="234">
                  <c:v>6.4931670337768416E-4</c:v>
                </c:pt>
                <c:pt idx="235">
                  <c:v>6.4336678513588473E-4</c:v>
                </c:pt>
                <c:pt idx="236">
                  <c:v>6.3800855782774582E-4</c:v>
                </c:pt>
                <c:pt idx="237">
                  <c:v>6.3216999481382845E-4</c:v>
                </c:pt>
                <c:pt idx="238">
                  <c:v>6.2673787872215552E-4</c:v>
                </c:pt>
                <c:pt idx="239">
                  <c:v>6.2170203781873211E-4</c:v>
                </c:pt>
                <c:pt idx="240">
                  <c:v>6.161963013040497E-4</c:v>
                </c:pt>
                <c:pt idx="241">
                  <c:v>6.1108299515060243E-4</c:v>
                </c:pt>
                <c:pt idx="242">
                  <c:v>6.0567998628782498E-4</c:v>
                </c:pt>
                <c:pt idx="243">
                  <c:v>6.0066232123214415E-4</c:v>
                </c:pt>
                <c:pt idx="244">
                  <c:v>5.9519577587065372E-4</c:v>
                </c:pt>
                <c:pt idx="245">
                  <c:v>5.9011064630140207E-4</c:v>
                </c:pt>
                <c:pt idx="246">
                  <c:v>5.8491202535514424E-4</c:v>
                </c:pt>
                <c:pt idx="247">
                  <c:v>5.7992447287827929E-4</c:v>
                </c:pt>
                <c:pt idx="248">
                  <c:v>5.7482584212303206E-4</c:v>
                </c:pt>
                <c:pt idx="249">
                  <c:v>5.6993444380966103E-4</c:v>
                </c:pt>
                <c:pt idx="250">
                  <c:v>5.6493433510213745E-4</c:v>
                </c:pt>
                <c:pt idx="251">
                  <c:v>5.6059984307931334E-4</c:v>
                </c:pt>
                <c:pt idx="252">
                  <c:v>5.5584482552419035E-4</c:v>
                </c:pt>
                <c:pt idx="253">
                  <c:v>5.5098443927201191E-4</c:v>
                </c:pt>
                <c:pt idx="254">
                  <c:v>5.4632210652226531E-4</c:v>
                </c:pt>
                <c:pt idx="255">
                  <c:v>5.4155666501966597E-4</c:v>
                </c:pt>
                <c:pt idx="256">
                  <c:v>5.3698560405728056E-4</c:v>
                </c:pt>
                <c:pt idx="257">
                  <c:v>5.3231365118983141E-4</c:v>
                </c:pt>
                <c:pt idx="258">
                  <c:v>5.2797632480100401E-4</c:v>
                </c:pt>
                <c:pt idx="259">
                  <c:v>5.232525393406393E-4</c:v>
                </c:pt>
                <c:pt idx="260">
                  <c:v>5.1900083181623919E-4</c:v>
                </c:pt>
                <c:pt idx="261">
                  <c:v>5.1437048345470931E-4</c:v>
                </c:pt>
                <c:pt idx="262">
                  <c:v>5.1047963657726951E-4</c:v>
                </c:pt>
                <c:pt idx="263">
                  <c:v>5.0621221771787891E-4</c:v>
                </c:pt>
                <c:pt idx="264">
                  <c:v>5.0185122145785487E-4</c:v>
                </c:pt>
                <c:pt idx="265">
                  <c:v>4.9766886683808638E-4</c:v>
                </c:pt>
                <c:pt idx="266">
                  <c:v>4.9339496758585744E-4</c:v>
                </c:pt>
                <c:pt idx="267">
                  <c:v>4.8929630137363358E-4</c:v>
                </c:pt>
                <c:pt idx="268">
                  <c:v>4.8510808355255636E-4</c:v>
                </c:pt>
                <c:pt idx="269">
                  <c:v>4.8122067230746629E-4</c:v>
                </c:pt>
                <c:pt idx="270">
                  <c:v>4.7698779683920948E-4</c:v>
                </c:pt>
                <c:pt idx="271">
                  <c:v>4.7317874896846406E-4</c:v>
                </c:pt>
                <c:pt idx="272">
                  <c:v>4.6903135501859624E-4</c:v>
                </c:pt>
                <c:pt idx="273">
                  <c:v>4.6517559339936596E-4</c:v>
                </c:pt>
                <c:pt idx="274">
                  <c:v>4.6172623047081353E-4</c:v>
                </c:pt>
                <c:pt idx="275">
                  <c:v>4.5770110474136562E-4</c:v>
                </c:pt>
                <c:pt idx="276">
                  <c:v>4.5407932968353186E-4</c:v>
                </c:pt>
                <c:pt idx="277">
                  <c:v>4.5025505786914279E-4</c:v>
                </c:pt>
                <c:pt idx="278">
                  <c:v>4.4670601881849348E-4</c:v>
                </c:pt>
                <c:pt idx="279">
                  <c:v>4.4284220595093652E-4</c:v>
                </c:pt>
                <c:pt idx="280">
                  <c:v>4.3925053114335903E-4</c:v>
                </c:pt>
                <c:pt idx="281">
                  <c:v>4.3558123628165986E-4</c:v>
                </c:pt>
                <c:pt idx="282">
                  <c:v>4.3206333179825516E-4</c:v>
                </c:pt>
                <c:pt idx="283">
                  <c:v>4.2846952341736035E-4</c:v>
                </c:pt>
                <c:pt idx="284">
                  <c:v>4.2502410686617441E-4</c:v>
                </c:pt>
                <c:pt idx="285">
                  <c:v>4.2150446789005342E-4</c:v>
                </c:pt>
                <c:pt idx="286">
                  <c:v>4.1834691326988593E-4</c:v>
                </c:pt>
                <c:pt idx="287">
                  <c:v>4.1500507546241689E-4</c:v>
                </c:pt>
                <c:pt idx="288">
                  <c:v>4.1169753674782505E-4</c:v>
                </c:pt>
                <c:pt idx="289">
                  <c:v>4.0842399613980046E-4</c:v>
                </c:pt>
                <c:pt idx="290">
                  <c:v>4.0508020096675912E-4</c:v>
                </c:pt>
                <c:pt idx="291">
                  <c:v>4.018748327130607E-4</c:v>
                </c:pt>
                <c:pt idx="292">
                  <c:v>3.9860077631198099E-4</c:v>
                </c:pt>
                <c:pt idx="293">
                  <c:v>3.9556308853203032E-4</c:v>
                </c:pt>
                <c:pt idx="294">
                  <c:v>3.9225678596201613E-4</c:v>
                </c:pt>
                <c:pt idx="295">
                  <c:v>3.8918410956849137E-4</c:v>
                </c:pt>
                <c:pt idx="296">
                  <c:v>3.8604578199298014E-4</c:v>
                </c:pt>
                <c:pt idx="297">
                  <c:v>3.8303765363424419E-4</c:v>
                </c:pt>
                <c:pt idx="298">
                  <c:v>3.8034756936300066E-4</c:v>
                </c:pt>
                <c:pt idx="299">
                  <c:v>3.7730421434178333E-4</c:v>
                </c:pt>
                <c:pt idx="300">
                  <c:v>3.7448086217275317E-4</c:v>
                </c:pt>
                <c:pt idx="301">
                  <c:v>3.7140816601512541E-4</c:v>
                </c:pt>
                <c:pt idx="302">
                  <c:v>3.6855288686231559E-4</c:v>
                </c:pt>
                <c:pt idx="303">
                  <c:v>3.6563689831716563E-4</c:v>
                </c:pt>
                <c:pt idx="304">
                  <c:v>3.6293185982161835E-4</c:v>
                </c:pt>
                <c:pt idx="305">
                  <c:v>3.599880956557394E-4</c:v>
                </c:pt>
                <c:pt idx="306">
                  <c:v>3.5734056879021582E-4</c:v>
                </c:pt>
                <c:pt idx="307">
                  <c:v>3.544594728499139E-4</c:v>
                </c:pt>
                <c:pt idx="308">
                  <c:v>3.5178246811559081E-4</c:v>
                </c:pt>
                <c:pt idx="309">
                  <c:v>3.4938884850785969E-4</c:v>
                </c:pt>
                <c:pt idx="310">
                  <c:v>3.465971578109488E-4</c:v>
                </c:pt>
                <c:pt idx="311">
                  <c:v>3.4408657166413667E-4</c:v>
                </c:pt>
                <c:pt idx="312">
                  <c:v>3.4143701131894631E-4</c:v>
                </c:pt>
                <c:pt idx="313">
                  <c:v>3.3897942409741468E-4</c:v>
                </c:pt>
                <c:pt idx="314">
                  <c:v>3.3630527536763886E-4</c:v>
                </c:pt>
                <c:pt idx="315">
                  <c:v>3.3382079314424855E-4</c:v>
                </c:pt>
                <c:pt idx="316">
                  <c:v>3.3128393411484736E-4</c:v>
                </c:pt>
                <c:pt idx="317">
                  <c:v>3.2885299376025185E-4</c:v>
                </c:pt>
                <c:pt idx="318">
                  <c:v>3.2637086981529697E-4</c:v>
                </c:pt>
                <c:pt idx="319">
                  <c:v>3.2399244059341803E-4</c:v>
                </c:pt>
                <c:pt idx="320">
                  <c:v>3.2156399558096893E-4</c:v>
                </c:pt>
                <c:pt idx="321">
                  <c:v>3.1946115385958013E-4</c:v>
                </c:pt>
                <c:pt idx="322">
                  <c:v>3.171567851069318E-4</c:v>
                </c:pt>
                <c:pt idx="323">
                  <c:v>3.1480404348298671E-4</c:v>
                </c:pt>
                <c:pt idx="324">
                  <c:v>3.1254973010891264E-4</c:v>
                </c:pt>
                <c:pt idx="325">
                  <c:v>3.1024815153452104E-4</c:v>
                </c:pt>
                <c:pt idx="326">
                  <c:v>3.080429149376775E-4</c:v>
                </c:pt>
                <c:pt idx="327">
                  <c:v>3.0579149701430664E-4</c:v>
                </c:pt>
                <c:pt idx="328">
                  <c:v>3.0370359294795512E-4</c:v>
                </c:pt>
                <c:pt idx="329">
                  <c:v>3.0143212946120805E-4</c:v>
                </c:pt>
                <c:pt idx="330">
                  <c:v>2.9938987581375095E-4</c:v>
                </c:pt>
                <c:pt idx="331">
                  <c:v>2.9716812882587482E-4</c:v>
                </c:pt>
                <c:pt idx="332">
                  <c:v>2.9510440105995535E-4</c:v>
                </c:pt>
                <c:pt idx="333">
                  <c:v>2.931941095799078E-4</c:v>
                </c:pt>
                <c:pt idx="334">
                  <c:v>2.9117355685337866E-4</c:v>
                </c:pt>
                <c:pt idx="335">
                  <c:v>2.8923911789845353E-4</c:v>
                </c:pt>
                <c:pt idx="336">
                  <c:v>2.8713478058499907E-4</c:v>
                </c:pt>
                <c:pt idx="337">
                  <c:v>2.852429397105308E-4</c:v>
                </c:pt>
                <c:pt idx="338">
                  <c:v>2.8318498836493993E-4</c:v>
                </c:pt>
                <c:pt idx="339">
                  <c:v>2.8127355938101066E-4</c:v>
                </c:pt>
                <c:pt idx="340">
                  <c:v>2.7932239333566708E-4</c:v>
                </c:pt>
                <c:pt idx="341">
                  <c:v>2.7751319895849373E-4</c:v>
                </c:pt>
                <c:pt idx="342">
                  <c:v>2.7572319081979607E-4</c:v>
                </c:pt>
                <c:pt idx="343">
                  <c:v>2.7389347445951263E-4</c:v>
                </c:pt>
                <c:pt idx="344">
                  <c:v>2.7219999100557663E-4</c:v>
                </c:pt>
                <c:pt idx="345">
                  <c:v>2.7058142648679341E-4</c:v>
                </c:pt>
                <c:pt idx="346">
                  <c:v>2.6880819914912665E-4</c:v>
                </c:pt>
                <c:pt idx="347">
                  <c:v>2.6705448800572255E-4</c:v>
                </c:pt>
                <c:pt idx="348">
                  <c:v>2.6532009603179166E-4</c:v>
                </c:pt>
                <c:pt idx="349">
                  <c:v>2.6354981284549032E-4</c:v>
                </c:pt>
                <c:pt idx="350">
                  <c:v>2.618540822297921E-4</c:v>
                </c:pt>
                <c:pt idx="351">
                  <c:v>2.6012329648785588E-4</c:v>
                </c:pt>
                <c:pt idx="352">
                  <c:v>2.5846543424639577E-4</c:v>
                </c:pt>
                <c:pt idx="353">
                  <c:v>2.5677333449449451E-4</c:v>
                </c:pt>
                <c:pt idx="354">
                  <c:v>2.5515256138473717E-4</c:v>
                </c:pt>
                <c:pt idx="355">
                  <c:v>2.5349835028272579E-4</c:v>
                </c:pt>
                <c:pt idx="356">
                  <c:v>2.5206646255574729E-4</c:v>
                </c:pt>
                <c:pt idx="357">
                  <c:v>2.5049791447957965E-4</c:v>
                </c:pt>
                <c:pt idx="358">
                  <c:v>2.4889705206218159E-4</c:v>
                </c:pt>
                <c:pt idx="359">
                  <c:v>2.4736374528701305E-4</c:v>
                </c:pt>
                <c:pt idx="360">
                  <c:v>2.4579888098068487E-4</c:v>
                </c:pt>
                <c:pt idx="361">
                  <c:v>2.4430008252243092E-4</c:v>
                </c:pt>
                <c:pt idx="362">
                  <c:v>2.4277046648206311E-4</c:v>
                </c:pt>
                <c:pt idx="363">
                  <c:v>2.4135245848656432E-4</c:v>
                </c:pt>
                <c:pt idx="364">
                  <c:v>2.3981035229499187E-4</c:v>
                </c:pt>
                <c:pt idx="365">
                  <c:v>2.3842436404339484E-4</c:v>
                </c:pt>
                <c:pt idx="366">
                  <c:v>2.369171083994859E-4</c:v>
                </c:pt>
                <c:pt idx="367">
                  <c:v>2.3551756729577812E-4</c:v>
                </c:pt>
                <c:pt idx="368">
                  <c:v>2.3426695240280317E-4</c:v>
                </c:pt>
                <c:pt idx="369">
                  <c:v>2.3280927787985126E-4</c:v>
                </c:pt>
                <c:pt idx="370">
                  <c:v>2.3149923390916111E-4</c:v>
                </c:pt>
                <c:pt idx="371">
                  <c:v>2.301175507182213E-4</c:v>
                </c:pt>
                <c:pt idx="372">
                  <c:v>2.2883678634354109E-4</c:v>
                </c:pt>
                <c:pt idx="373">
                  <c:v>2.2744404966400336E-4</c:v>
                </c:pt>
                <c:pt idx="374">
                  <c:v>2.2615092653508959E-4</c:v>
                </c:pt>
                <c:pt idx="375">
                  <c:v>2.2483137271281698E-4</c:v>
                </c:pt>
                <c:pt idx="376">
                  <c:v>2.2356770287396496E-4</c:v>
                </c:pt>
                <c:pt idx="377">
                  <c:v>2.222782272319827E-4</c:v>
                </c:pt>
                <c:pt idx="378">
                  <c:v>2.2104338352828718E-4</c:v>
                </c:pt>
                <c:pt idx="379">
                  <c:v>2.197833447846143E-4</c:v>
                </c:pt>
                <c:pt idx="380">
                  <c:v>2.1865414538472505E-4</c:v>
                </c:pt>
                <c:pt idx="381">
                  <c:v>2.1746029473721599E-4</c:v>
                </c:pt>
                <c:pt idx="382">
                  <c:v>2.1627996772200921E-4</c:v>
                </c:pt>
                <c:pt idx="383">
                  <c:v>2.1511302080329275E-4</c:v>
                </c:pt>
                <c:pt idx="384">
                  <c:v>2.1392231418811684E-4</c:v>
                </c:pt>
                <c:pt idx="385">
                  <c:v>2.1278212241075992E-4</c:v>
                </c:pt>
                <c:pt idx="386">
                  <c:v>2.1161873527981555E-4</c:v>
                </c:pt>
                <c:pt idx="387">
                  <c:v>2.1054045997374795E-4</c:v>
                </c:pt>
                <c:pt idx="388">
                  <c:v>2.093680661293101E-4</c:v>
                </c:pt>
                <c:pt idx="389">
                  <c:v>2.0831458303829077E-4</c:v>
                </c:pt>
                <c:pt idx="390">
                  <c:v>2.0716916427595113E-4</c:v>
                </c:pt>
                <c:pt idx="391">
                  <c:v>2.0620819740183223E-4</c:v>
                </c:pt>
                <c:pt idx="392">
                  <c:v>2.051558219164714E-4</c:v>
                </c:pt>
                <c:pt idx="393">
                  <c:v>2.0408209827424214E-4</c:v>
                </c:pt>
                <c:pt idx="394">
                  <c:v>2.0305400158650359E-4</c:v>
                </c:pt>
                <c:pt idx="395">
                  <c:v>2.0200506604222166E-4</c:v>
                </c:pt>
                <c:pt idx="396">
                  <c:v>2.0100072009024552E-4</c:v>
                </c:pt>
                <c:pt idx="397">
                  <c:v>1.9997603290999822E-4</c:v>
                </c:pt>
                <c:pt idx="398">
                  <c:v>1.9902639260544855E-4</c:v>
                </c:pt>
                <c:pt idx="399">
                  <c:v>1.9799395203163071E-4</c:v>
                </c:pt>
                <c:pt idx="400">
                  <c:v>1.9706630799981199E-4</c:v>
                </c:pt>
                <c:pt idx="401">
                  <c:v>1.9605779718590309E-4</c:v>
                </c:pt>
                <c:pt idx="402">
                  <c:v>1.9512163776363046E-4</c:v>
                </c:pt>
                <c:pt idx="403">
                  <c:v>1.9428532437728189E-4</c:v>
                </c:pt>
                <c:pt idx="404">
                  <c:v>1.933108194483606E-4</c:v>
                </c:pt>
                <c:pt idx="405">
                  <c:v>1.9243526327785007E-4</c:v>
                </c:pt>
                <c:pt idx="406">
                  <c:v>1.9151208831278901E-4</c:v>
                </c:pt>
                <c:pt idx="407">
                  <c:v>1.9065658274153752E-4</c:v>
                </c:pt>
                <c:pt idx="408">
                  <c:v>1.8972654738541898E-4</c:v>
                </c:pt>
                <c:pt idx="409">
                  <c:v>1.8886327890569796E-4</c:v>
                </c:pt>
                <c:pt idx="410">
                  <c:v>1.8798261266849699E-4</c:v>
                </c:pt>
                <c:pt idx="411">
                  <c:v>1.871394783576642E-4</c:v>
                </c:pt>
                <c:pt idx="412">
                  <c:v>1.8627936459977414E-4</c:v>
                </c:pt>
                <c:pt idx="413">
                  <c:v>1.8545591881189655E-4</c:v>
                </c:pt>
                <c:pt idx="414">
                  <c:v>1.8461590218912252E-4</c:v>
                </c:pt>
                <c:pt idx="415">
                  <c:v>1.838891247379537E-4</c:v>
                </c:pt>
                <c:pt idx="416">
                  <c:v>1.8309334942847574E-4</c:v>
                </c:pt>
                <c:pt idx="417">
                  <c:v>1.8228157681007419E-4</c:v>
                </c:pt>
                <c:pt idx="418">
                  <c:v>1.8150443835191854E-4</c:v>
                </c:pt>
                <c:pt idx="419">
                  <c:v>1.807116883767E-4</c:v>
                </c:pt>
                <c:pt idx="420">
                  <c:v>1.7995277157239402E-4</c:v>
                </c:pt>
                <c:pt idx="421">
                  <c:v>1.7917862005932425E-4</c:v>
                </c:pt>
                <c:pt idx="422">
                  <c:v>1.7846128967717692E-4</c:v>
                </c:pt>
                <c:pt idx="423">
                  <c:v>1.7768154969265653E-4</c:v>
                </c:pt>
                <c:pt idx="424">
                  <c:v>1.7698107714053972E-4</c:v>
                </c:pt>
                <c:pt idx="425">
                  <c:v>1.762196720264696E-4</c:v>
                </c:pt>
                <c:pt idx="426">
                  <c:v>1.7551301333933509E-4</c:v>
                </c:pt>
                <c:pt idx="427">
                  <c:v>1.7485940468541287E-4</c:v>
                </c:pt>
                <c:pt idx="428">
                  <c:v>1.7416860642472038E-4</c:v>
                </c:pt>
                <c:pt idx="429">
                  <c:v>1.7350776808386655E-4</c:v>
                </c:pt>
                <c:pt idx="430">
                  <c:v>1.7278946835419266E-4</c:v>
                </c:pt>
                <c:pt idx="431">
                  <c:v>1.7212283772602085E-4</c:v>
                </c:pt>
                <c:pt idx="432">
                  <c:v>1.7144287474354697E-4</c:v>
                </c:pt>
                <c:pt idx="433">
                  <c:v>1.7081286481212014E-4</c:v>
                </c:pt>
                <c:pt idx="434">
                  <c:v>1.7012809199231331E-4</c:v>
                </c:pt>
                <c:pt idx="435">
                  <c:v>1.6951297671023702E-4</c:v>
                </c:pt>
                <c:pt idx="436">
                  <c:v>1.688444018458224E-4</c:v>
                </c:pt>
                <c:pt idx="437">
                  <c:v>1.682239437221993E-4</c:v>
                </c:pt>
                <c:pt idx="438">
                  <c:v>1.676697855625774E-4</c:v>
                </c:pt>
                <c:pt idx="439">
                  <c:v>1.6702420864576244E-4</c:v>
                </c:pt>
                <c:pt idx="440">
                  <c:v>1.664443202657178E-4</c:v>
                </c:pt>
                <c:pt idx="441">
                  <c:v>1.6583303621678803E-4</c:v>
                </c:pt>
                <c:pt idx="442">
                  <c:v>1.6526669127308881E-4</c:v>
                </c:pt>
                <c:pt idx="443">
                  <c:v>1.6465115205802086E-4</c:v>
                </c:pt>
                <c:pt idx="444">
                  <c:v>1.6407993769696025E-4</c:v>
                </c:pt>
                <c:pt idx="445">
                  <c:v>1.6349734678052424E-4</c:v>
                </c:pt>
                <c:pt idx="446">
                  <c:v>1.629397134053573E-4</c:v>
                </c:pt>
                <c:pt idx="447">
                  <c:v>1.6237098089249381E-4</c:v>
                </c:pt>
                <c:pt idx="448">
                  <c:v>1.6182661884654758E-4</c:v>
                </c:pt>
                <c:pt idx="449">
                  <c:v>1.6127142851690677E-4</c:v>
                </c:pt>
                <c:pt idx="450">
                  <c:v>1.6079118469839492E-4</c:v>
                </c:pt>
                <c:pt idx="451">
                  <c:v>1.6026545903292336E-4</c:v>
                </c:pt>
                <c:pt idx="452">
                  <c:v>1.5972928502999665E-4</c:v>
                </c:pt>
                <c:pt idx="453">
                  <c:v>1.592161013102647E-4</c:v>
                </c:pt>
                <c:pt idx="454">
                  <c:v>1.5869272468159565E-4</c:v>
                </c:pt>
                <c:pt idx="455">
                  <c:v>1.5819179548130137E-4</c:v>
                </c:pt>
                <c:pt idx="456">
                  <c:v>1.5768092273553633E-4</c:v>
                </c:pt>
                <c:pt idx="457">
                  <c:v>1.5720764884946445E-4</c:v>
                </c:pt>
                <c:pt idx="458">
                  <c:v>1.5669331077896171E-4</c:v>
                </c:pt>
                <c:pt idx="459">
                  <c:v>1.56231359720267E-4</c:v>
                </c:pt>
                <c:pt idx="460">
                  <c:v>1.5572933266362417E-4</c:v>
                </c:pt>
                <c:pt idx="461">
                  <c:v>1.5526350370633895E-4</c:v>
                </c:pt>
                <c:pt idx="462">
                  <c:v>1.5484750702338175E-4</c:v>
                </c:pt>
                <c:pt idx="463">
                  <c:v>1.5437754351479448E-4</c:v>
                </c:pt>
                <c:pt idx="464">
                  <c:v>1.5394218484268002E-4</c:v>
                </c:pt>
                <c:pt idx="465">
                  <c:v>1.5346907018793586E-4</c:v>
                </c:pt>
                <c:pt idx="466">
                  <c:v>1.5304416029767568E-4</c:v>
                </c:pt>
                <c:pt idx="467">
                  <c:v>1.5258240569988578E-4</c:v>
                </c:pt>
                <c:pt idx="468">
                  <c:v>1.5215396213298307E-4</c:v>
                </c:pt>
                <c:pt idx="469">
                  <c:v>1.5171704559695037E-4</c:v>
                </c:pt>
                <c:pt idx="470">
                  <c:v>1.5131231373217066E-4</c:v>
                </c:pt>
                <c:pt idx="471">
                  <c:v>1.5087249644380076E-4</c:v>
                </c:pt>
                <c:pt idx="472">
                  <c:v>1.5046441664593371E-4</c:v>
                </c:pt>
                <c:pt idx="473">
                  <c:v>1.5008707026414018E-4</c:v>
                </c:pt>
                <c:pt idx="474">
                  <c:v>1.4967557430306847E-4</c:v>
                </c:pt>
                <c:pt idx="475">
                  <c:v>1.492944003783915E-4</c:v>
                </c:pt>
                <c:pt idx="476">
                  <c:v>1.4889266816612244E-4</c:v>
                </c:pt>
                <c:pt idx="477">
                  <c:v>1.4852054234059791E-4</c:v>
                </c:pt>
                <c:pt idx="478">
                  <c:v>1.4811617248452162E-4</c:v>
                </c:pt>
                <c:pt idx="479">
                  <c:v>1.47740996136307E-4</c:v>
                </c:pt>
                <c:pt idx="480">
                  <c:v>1.4735842243433469E-4</c:v>
                </c:pt>
                <c:pt idx="481">
                  <c:v>1.4699230903568138E-4</c:v>
                </c:pt>
                <c:pt idx="482">
                  <c:v>1.4661898083903775E-4</c:v>
                </c:pt>
                <c:pt idx="483">
                  <c:v>1.4626171883534115E-4</c:v>
                </c:pt>
                <c:pt idx="484">
                  <c:v>1.4589742019739479E-4</c:v>
                </c:pt>
                <c:pt idx="485">
                  <c:v>1.4558235647302263E-4</c:v>
                </c:pt>
                <c:pt idx="486">
                  <c:v>1.4523751581480202E-4</c:v>
                </c:pt>
                <c:pt idx="487">
                  <c:v>1.448858883222102E-4</c:v>
                </c:pt>
                <c:pt idx="488">
                  <c:v>1.4454940147192184E-4</c:v>
                </c:pt>
                <c:pt idx="489">
                  <c:v>1.4420629563946993E-4</c:v>
                </c:pt>
                <c:pt idx="490">
                  <c:v>1.4387796679517952E-4</c:v>
                </c:pt>
                <c:pt idx="491">
                  <c:v>1.4354318277062426E-4</c:v>
                </c:pt>
                <c:pt idx="492">
                  <c:v>1.432330944121575E-4</c:v>
                </c:pt>
                <c:pt idx="493">
                  <c:v>1.4289616289118583E-4</c:v>
                </c:pt>
                <c:pt idx="494">
                  <c:v>1.4259360441799232E-4</c:v>
                </c:pt>
                <c:pt idx="495">
                  <c:v>1.4226485782487913E-4</c:v>
                </c:pt>
                <c:pt idx="496">
                  <c:v>1.4195987141652682E-4</c:v>
                </c:pt>
                <c:pt idx="497">
                  <c:v>1.4168755719553368E-4</c:v>
                </c:pt>
                <c:pt idx="498">
                  <c:v>1.4137996865053504E-4</c:v>
                </c:pt>
                <c:pt idx="499">
                  <c:v>1.4109507904214733E-4</c:v>
                </c:pt>
                <c:pt idx="500">
                  <c:v>1.4078553792799459E-4</c:v>
                </c:pt>
                <c:pt idx="501">
                  <c:v>1.4050758475999347E-4</c:v>
                </c:pt>
                <c:pt idx="502">
                  <c:v>1.4020558315701374E-4</c:v>
                </c:pt>
                <c:pt idx="503">
                  <c:v>1.3992541809033183E-4</c:v>
                </c:pt>
                <c:pt idx="504">
                  <c:v>1.3963976248353692E-4</c:v>
                </c:pt>
                <c:pt idx="505">
                  <c:v>1.3936642915615845E-4</c:v>
                </c:pt>
                <c:pt idx="506">
                  <c:v>1.390877417682456E-4</c:v>
                </c:pt>
                <c:pt idx="507">
                  <c:v>1.3882107854502836E-4</c:v>
                </c:pt>
                <c:pt idx="508">
                  <c:v>1.385745387564192E-4</c:v>
                </c:pt>
                <c:pt idx="509">
                  <c:v>1.3830573189109395E-4</c:v>
                </c:pt>
                <c:pt idx="510">
                  <c:v>1.3804852633390676E-4</c:v>
                </c:pt>
                <c:pt idx="511">
                  <c:v>1.3779443366889976E-4</c:v>
                </c:pt>
                <c:pt idx="512">
                  <c:v>1.3755146697794375E-4</c:v>
                </c:pt>
                <c:pt idx="513">
                  <c:v>1.372874921132476E-4</c:v>
                </c:pt>
                <c:pt idx="514">
                  <c:v>1.3704261665082939E-4</c:v>
                </c:pt>
                <c:pt idx="515">
                  <c:v>1.367929546537434E-4</c:v>
                </c:pt>
                <c:pt idx="516">
                  <c:v>1.3655407411734095E-4</c:v>
                </c:pt>
                <c:pt idx="517">
                  <c:v>1.3631052639237657E-4</c:v>
                </c:pt>
                <c:pt idx="518">
                  <c:v>1.3607749815051139E-4</c:v>
                </c:pt>
                <c:pt idx="519">
                  <c:v>1.3583991915443801E-4</c:v>
                </c:pt>
                <c:pt idx="520">
                  <c:v>1.3562718566844075E-4</c:v>
                </c:pt>
                <c:pt idx="521">
                  <c:v>1.3540245413705526E-4</c:v>
                </c:pt>
                <c:pt idx="522">
                  <c:v>1.3518045302564411E-4</c:v>
                </c:pt>
                <c:pt idx="523">
                  <c:v>1.3496115007930392E-4</c:v>
                </c:pt>
                <c:pt idx="524">
                  <c:v>1.3473756916441664E-4</c:v>
                </c:pt>
                <c:pt idx="525">
                  <c:v>1.3452365171403435E-4</c:v>
                </c:pt>
                <c:pt idx="526">
                  <c:v>1.343055632181252E-4</c:v>
                </c:pt>
                <c:pt idx="527">
                  <c:v>1.3410359375098127E-4</c:v>
                </c:pt>
                <c:pt idx="528">
                  <c:v>1.3388417519577268E-4</c:v>
                </c:pt>
                <c:pt idx="529">
                  <c:v>1.3368717224108699E-4</c:v>
                </c:pt>
                <c:pt idx="530">
                  <c:v>1.3347315108116388E-4</c:v>
                </c:pt>
                <c:pt idx="531">
                  <c:v>1.3327462975820759E-4</c:v>
                </c:pt>
                <c:pt idx="532">
                  <c:v>1.330974011406157E-4</c:v>
                </c:pt>
                <c:pt idx="533">
                  <c:v>1.328972446127682E-4</c:v>
                </c:pt>
                <c:pt idx="534">
                  <c:v>1.3271188701586675E-4</c:v>
                </c:pt>
                <c:pt idx="535">
                  <c:v>1.3251052129198212E-4</c:v>
                </c:pt>
                <c:pt idx="536">
                  <c:v>1.3232973208178984E-4</c:v>
                </c:pt>
                <c:pt idx="537">
                  <c:v>1.3213333089474158E-4</c:v>
                </c:pt>
                <c:pt idx="538">
                  <c:v>1.3195115872415922E-4</c:v>
                </c:pt>
                <c:pt idx="539">
                  <c:v>1.3176544443167332E-4</c:v>
                </c:pt>
                <c:pt idx="540">
                  <c:v>1.3158776794774591E-4</c:v>
                </c:pt>
                <c:pt idx="541">
                  <c:v>1.3140101489689409E-4</c:v>
                </c:pt>
                <c:pt idx="542">
                  <c:v>1.3122779472665797E-4</c:v>
                </c:pt>
                <c:pt idx="543">
                  <c:v>1.3105669374214194E-4</c:v>
                </c:pt>
                <c:pt idx="544">
                  <c:v>1.3089852764995222E-4</c:v>
                </c:pt>
                <c:pt idx="545">
                  <c:v>1.307314567694457E-4</c:v>
                </c:pt>
                <c:pt idx="546">
                  <c:v>1.3056643170107532E-4</c:v>
                </c:pt>
                <c:pt idx="547">
                  <c:v>1.3040342801363798E-4</c:v>
                </c:pt>
                <c:pt idx="548">
                  <c:v>1.3023726078343308E-4</c:v>
                </c:pt>
                <c:pt idx="549">
                  <c:v>1.3007829094998803E-4</c:v>
                </c:pt>
                <c:pt idx="550">
                  <c:v>1.2991623712258426E-4</c:v>
                </c:pt>
                <c:pt idx="551">
                  <c:v>1.2976120372469821E-4</c:v>
                </c:pt>
                <c:pt idx="552">
                  <c:v>1.2960316391890473E-4</c:v>
                </c:pt>
                <c:pt idx="553">
                  <c:v>1.2945197181130427E-4</c:v>
                </c:pt>
                <c:pt idx="554">
                  <c:v>1.2929784896629831E-4</c:v>
                </c:pt>
                <c:pt idx="555">
                  <c:v>1.2916459447811704E-4</c:v>
                </c:pt>
                <c:pt idx="556">
                  <c:v>1.2901878742285907E-4</c:v>
                </c:pt>
                <c:pt idx="557">
                  <c:v>1.288701556434879E-4</c:v>
                </c:pt>
                <c:pt idx="558">
                  <c:v>1.287279665591703E-4</c:v>
                </c:pt>
                <c:pt idx="559">
                  <c:v>1.2858302393075252E-4</c:v>
                </c:pt>
                <c:pt idx="560">
                  <c:v>1.284443651228046E-4</c:v>
                </c:pt>
                <c:pt idx="561">
                  <c:v>1.2830302218959331E-4</c:v>
                </c:pt>
                <c:pt idx="562">
                  <c:v>1.2817214368437599E-4</c:v>
                </c:pt>
                <c:pt idx="563">
                  <c:v>1.2802997742639025E-4</c:v>
                </c:pt>
                <c:pt idx="564">
                  <c:v>1.27902352147486E-4</c:v>
                </c:pt>
                <c:pt idx="565">
                  <c:v>1.2776372071134147E-4</c:v>
                </c:pt>
                <c:pt idx="566">
                  <c:v>1.2763514690718167E-4</c:v>
                </c:pt>
                <c:pt idx="567">
                  <c:v>1.2751630280172387E-4</c:v>
                </c:pt>
                <c:pt idx="568">
                  <c:v>1.2739077802944676E-4</c:v>
                </c:pt>
                <c:pt idx="569">
                  <c:v>1.2727077609068365E-4</c:v>
                </c:pt>
                <c:pt idx="570">
                  <c:v>1.2714042772521558E-4</c:v>
                </c:pt>
                <c:pt idx="571">
                  <c:v>1.2702341450840027E-4</c:v>
                </c:pt>
                <c:pt idx="572">
                  <c:v>1.2689631345783918E-4</c:v>
                </c:pt>
                <c:pt idx="573">
                  <c:v>1.267784364830886E-4</c:v>
                </c:pt>
                <c:pt idx="574">
                  <c:v>1.2665828328418331E-4</c:v>
                </c:pt>
                <c:pt idx="575">
                  <c:v>1.2654334539043024E-4</c:v>
                </c:pt>
                <c:pt idx="576">
                  <c:v>1.2642618885195709E-4</c:v>
                </c:pt>
                <c:pt idx="577">
                  <c:v>1.2631411833383029E-4</c:v>
                </c:pt>
                <c:pt idx="578">
                  <c:v>1.2619988531858528E-4</c:v>
                </c:pt>
                <c:pt idx="579">
                  <c:v>1.2610112766906222E-4</c:v>
                </c:pt>
                <c:pt idx="580">
                  <c:v>1.2599307575736628E-4</c:v>
                </c:pt>
                <c:pt idx="581">
                  <c:v>1.2588293999320885E-4</c:v>
                </c:pt>
                <c:pt idx="582">
                  <c:v>1.257775872468412E-4</c:v>
                </c:pt>
                <c:pt idx="583">
                  <c:v>1.2567020344045541E-4</c:v>
                </c:pt>
                <c:pt idx="584">
                  <c:v>1.2556748384152897E-4</c:v>
                </c:pt>
                <c:pt idx="585">
                  <c:v>1.254627846596727E-4</c:v>
                </c:pt>
                <c:pt idx="586">
                  <c:v>1.253658449849215E-4</c:v>
                </c:pt>
                <c:pt idx="587">
                  <c:v>1.2526055346906371E-4</c:v>
                </c:pt>
                <c:pt idx="588">
                  <c:v>1.2516603922103198E-4</c:v>
                </c:pt>
                <c:pt idx="589">
                  <c:v>1.2506338278394082E-4</c:v>
                </c:pt>
                <c:pt idx="590">
                  <c:v>1.2497734317304016E-4</c:v>
                </c:pt>
                <c:pt idx="591">
                  <c:v>1.2488320947081819E-4</c:v>
                </c:pt>
                <c:pt idx="592">
                  <c:v>1.2478726386644674E-4</c:v>
                </c:pt>
                <c:pt idx="593">
                  <c:v>1.246954883874548E-4</c:v>
                </c:pt>
                <c:pt idx="594">
                  <c:v>1.2460194701488115E-4</c:v>
                </c:pt>
                <c:pt idx="595">
                  <c:v>1.2451247185971674E-4</c:v>
                </c:pt>
                <c:pt idx="596">
                  <c:v>1.2442127566979636E-4</c:v>
                </c:pt>
                <c:pt idx="597">
                  <c:v>1.2433684124912257E-4</c:v>
                </c:pt>
                <c:pt idx="598">
                  <c:v>1.2424513567698724E-4</c:v>
                </c:pt>
                <c:pt idx="599">
                  <c:v>1.2416281971531937E-4</c:v>
                </c:pt>
                <c:pt idx="600">
                  <c:v>1.2407341561240253E-4</c:v>
                </c:pt>
                <c:pt idx="601">
                  <c:v>1.2399050770522623E-4</c:v>
                </c:pt>
                <c:pt idx="602">
                  <c:v>1.2391650973277114E-4</c:v>
                </c:pt>
                <c:pt idx="603">
                  <c:v>1.2383295874329733E-4</c:v>
                </c:pt>
                <c:pt idx="604">
                  <c:v>1.2375560435178115E-4</c:v>
                </c:pt>
                <c:pt idx="605">
                  <c:v>1.2367159036397792E-4</c:v>
                </c:pt>
                <c:pt idx="606">
                  <c:v>1.2359618011249665E-4</c:v>
                </c:pt>
                <c:pt idx="607">
                  <c:v>1.235142781554863E-4</c:v>
                </c:pt>
                <c:pt idx="608">
                  <c:v>1.234383289633997E-4</c:v>
                </c:pt>
                <c:pt idx="609">
                  <c:v>1.23360922086624E-4</c:v>
                </c:pt>
                <c:pt idx="610">
                  <c:v>1.2328688358081448E-4</c:v>
                </c:pt>
                <c:pt idx="611">
                  <c:v>1.2321142453050929E-4</c:v>
                </c:pt>
                <c:pt idx="612">
                  <c:v>1.2313924953792773E-4</c:v>
                </c:pt>
                <c:pt idx="613">
                  <c:v>1.2306569020886234E-4</c:v>
                </c:pt>
                <c:pt idx="614">
                  <c:v>1.2299984528301971E-4</c:v>
                </c:pt>
                <c:pt idx="615">
                  <c:v>1.2292140024902702E-4</c:v>
                </c:pt>
                <c:pt idx="616">
                  <c:v>1.2285504116819283E-4</c:v>
                </c:pt>
                <c:pt idx="617">
                  <c:v>1.2278514157309557E-4</c:v>
                </c:pt>
                <c:pt idx="618">
                  <c:v>1.2272042887377649E-4</c:v>
                </c:pt>
                <c:pt idx="619">
                  <c:v>1.2265014796093821E-4</c:v>
                </c:pt>
                <c:pt idx="620">
                  <c:v>1.2258497761027696E-4</c:v>
                </c:pt>
                <c:pt idx="621">
                  <c:v>1.2251855888407187E-4</c:v>
                </c:pt>
                <c:pt idx="622">
                  <c:v>1.2245503269627379E-4</c:v>
                </c:pt>
                <c:pt idx="623">
                  <c:v>1.2239029001338689E-4</c:v>
                </c:pt>
                <c:pt idx="624">
                  <c:v>1.2232836724471088E-4</c:v>
                </c:pt>
                <c:pt idx="625">
                  <c:v>1.2227310281864284E-4</c:v>
                </c:pt>
                <c:pt idx="626">
                  <c:v>1.2221846308934489E-4</c:v>
                </c:pt>
                <c:pt idx="627">
                  <c:v>1.2215677372495547E-4</c:v>
                </c:pt>
                <c:pt idx="628">
                  <c:v>1.2209966364853567E-4</c:v>
                </c:pt>
                <c:pt idx="629">
                  <c:v>1.2203764132143107E-4</c:v>
                </c:pt>
                <c:pt idx="630">
                  <c:v>1.2198013070813864E-4</c:v>
                </c:pt>
                <c:pt idx="631">
                  <c:v>1.2192152012990311E-4</c:v>
                </c:pt>
                <c:pt idx="632">
                  <c:v>1.2186726091647188E-4</c:v>
                </c:pt>
                <c:pt idx="633">
                  <c:v>1.2180833534671868E-4</c:v>
                </c:pt>
                <c:pt idx="634">
                  <c:v>1.2175544865988949E-4</c:v>
                </c:pt>
                <c:pt idx="635">
                  <c:v>1.2169801398416772E-4</c:v>
                </c:pt>
                <c:pt idx="636">
                  <c:v>1.2164475823285708E-4</c:v>
                </c:pt>
                <c:pt idx="637">
                  <c:v>1.2159723040454166E-4</c:v>
                </c:pt>
                <c:pt idx="638">
                  <c:v>1.2154357212051146E-4</c:v>
                </c:pt>
                <c:pt idx="639">
                  <c:v>1.2149389849203399E-4</c:v>
                </c:pt>
                <c:pt idx="640">
                  <c:v>1.2143995392707108E-4</c:v>
                </c:pt>
                <c:pt idx="641">
                  <c:v>1.213915387188862E-4</c:v>
                </c:pt>
                <c:pt idx="642">
                  <c:v>1.213389610669937E-4</c:v>
                </c:pt>
                <c:pt idx="643">
                  <c:v>1.2129020990276658E-4</c:v>
                </c:pt>
                <c:pt idx="644">
                  <c:v>1.2124052812003007E-4</c:v>
                </c:pt>
                <c:pt idx="645">
                  <c:v>1.211930130679385E-4</c:v>
                </c:pt>
                <c:pt idx="646">
                  <c:v>1.2114459126074366E-4</c:v>
                </c:pt>
                <c:pt idx="647">
                  <c:v>1.2109828148853322E-4</c:v>
                </c:pt>
                <c:pt idx="648">
                  <c:v>1.2105108822079283E-4</c:v>
                </c:pt>
                <c:pt idx="649">
                  <c:v>1.2101029659739616E-4</c:v>
                </c:pt>
                <c:pt idx="650">
                  <c:v>1.209656748742486E-4</c:v>
                </c:pt>
                <c:pt idx="651">
                  <c:v>1.2092020221707247E-4</c:v>
                </c:pt>
                <c:pt idx="652">
                  <c:v>1.2087671353839135E-4</c:v>
                </c:pt>
                <c:pt idx="653">
                  <c:v>1.2083239577171924E-4</c:v>
                </c:pt>
                <c:pt idx="654">
                  <c:v>1.2079001182330195E-4</c:v>
                </c:pt>
                <c:pt idx="655">
                  <c:v>1.2074682007931843E-4</c:v>
                </c:pt>
                <c:pt idx="656">
                  <c:v>1.207068375660083E-4</c:v>
                </c:pt>
                <c:pt idx="657">
                  <c:v>1.2066341935738815E-4</c:v>
                </c:pt>
                <c:pt idx="658">
                  <c:v>1.2062445333581544E-4</c:v>
                </c:pt>
                <c:pt idx="659">
                  <c:v>1.205821391896971E-4</c:v>
                </c:pt>
                <c:pt idx="660">
                  <c:v>1.2054290639354502E-4</c:v>
                </c:pt>
                <c:pt idx="661">
                  <c:v>1.2050665241453204E-4</c:v>
                </c:pt>
                <c:pt idx="662">
                  <c:v>1.2046837089450566E-4</c:v>
                </c:pt>
                <c:pt idx="663">
                  <c:v>1.2043178378512288E-4</c:v>
                </c:pt>
                <c:pt idx="664">
                  <c:v>1.2039205346503612E-4</c:v>
                </c:pt>
                <c:pt idx="665">
                  <c:v>1.2035639781110476E-4</c:v>
                </c:pt>
                <c:pt idx="666">
                  <c:v>1.2031767916828209E-4</c:v>
                </c:pt>
                <c:pt idx="667">
                  <c:v>1.2028178070067145E-4</c:v>
                </c:pt>
                <c:pt idx="668">
                  <c:v>1.2024519927689782E-4</c:v>
                </c:pt>
                <c:pt idx="669">
                  <c:v>1.2021133704370282E-4</c:v>
                </c:pt>
                <c:pt idx="670">
                  <c:v>1.2017788854772635E-4</c:v>
                </c:pt>
                <c:pt idx="671">
                  <c:v>1.2014375446749883E-4</c:v>
                </c:pt>
                <c:pt idx="672">
                  <c:v>1.2011221291015734E-4</c:v>
                </c:pt>
                <c:pt idx="673">
                  <c:v>1.200821127984462E-4</c:v>
                </c:pt>
                <c:pt idx="674">
                  <c:v>1.2004918835793449E-4</c:v>
                </c:pt>
                <c:pt idx="675">
                  <c:v>1.2001667990295301E-4</c:v>
                </c:pt>
                <c:pt idx="676">
                  <c:v>1.1998458225551241E-4</c:v>
                </c:pt>
                <c:pt idx="677">
                  <c:v>1.1995187467707937E-4</c:v>
                </c:pt>
                <c:pt idx="678">
                  <c:v>1.1992059620333262E-4</c:v>
                </c:pt>
                <c:pt idx="679">
                  <c:v>1.1988872352310329E-4</c:v>
                </c:pt>
                <c:pt idx="680">
                  <c:v>1.1985824361894365E-4</c:v>
                </c:pt>
                <c:pt idx="681">
                  <c:v>1.1982718483223429E-4</c:v>
                </c:pt>
                <c:pt idx="682">
                  <c:v>1.1979748340211472E-4</c:v>
                </c:pt>
                <c:pt idx="683">
                  <c:v>1.1976721802285328E-4</c:v>
                </c:pt>
                <c:pt idx="684">
                  <c:v>1.1974106027456395E-4</c:v>
                </c:pt>
                <c:pt idx="685">
                  <c:v>1.1971244883295685E-4</c:v>
                </c:pt>
                <c:pt idx="686">
                  <c:v>1.1968329434305979E-4</c:v>
                </c:pt>
                <c:pt idx="687">
                  <c:v>1.1965541431833064E-4</c:v>
                </c:pt>
                <c:pt idx="688">
                  <c:v>1.1962700526489086E-4</c:v>
                </c:pt>
                <c:pt idx="689">
                  <c:v>1.1959983822128325E-4</c:v>
                </c:pt>
                <c:pt idx="690">
                  <c:v>1.195721558107862E-4</c:v>
                </c:pt>
                <c:pt idx="691">
                  <c:v>1.1954653244596286E-4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915840"/>
        <c:axId val="848917632"/>
      </c:lineChart>
      <c:dateAx>
        <c:axId val="8489158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848917632"/>
        <c:crosses val="autoZero"/>
        <c:auto val="1"/>
        <c:lblOffset val="100"/>
        <c:baseTimeUnit val="months"/>
      </c:dateAx>
      <c:valAx>
        <c:axId val="84891763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84891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38</xdr:col>
      <xdr:colOff>576262</xdr:colOff>
      <xdr:row>2</xdr:row>
      <xdr:rowOff>4761</xdr:rowOff>
    </xdr:from>
    <xdr:to>
      <xdr:col>52</xdr:col>
      <xdr:colOff>314325</xdr:colOff>
      <xdr:row>47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35</xdr:col>
      <xdr:colOff>195262</xdr:colOff>
      <xdr:row>2</xdr:row>
      <xdr:rowOff>14286</xdr:rowOff>
    </xdr:from>
    <xdr:to>
      <xdr:col>49</xdr:col>
      <xdr:colOff>419100</xdr:colOff>
      <xdr:row>47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h7336/Desktop/MarkitAnalysis-2015_10_30/MarkitAnalysis-2015_10_30/QuantLibXL-1.7.0-RateCurveFramework/QuantLibXL-1.7.0/Data2/XLS/EUR/MarkitAnalis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Check Eur3M"/>
      <sheetName val="Check Eur6M"/>
    </sheetNames>
    <sheetDataSet>
      <sheetData sheetId="0">
        <row r="6">
          <cell r="D6">
            <v>42307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4.140625" style="1" bestFit="1" customWidth="1"/>
    <col min="4" max="4" width="14.85546875" style="1" customWidth="1"/>
    <col min="5" max="5" width="2.7109375" style="1" customWidth="1"/>
    <col min="6" max="16384" width="9.140625" style="1"/>
  </cols>
  <sheetData>
    <row r="2" spans="2:5" x14ac:dyDescent="0.2">
      <c r="B2" s="64" t="s">
        <v>94</v>
      </c>
      <c r="C2" s="65"/>
      <c r="D2" s="65"/>
      <c r="E2" s="66"/>
    </row>
    <row r="3" spans="2:5" x14ac:dyDescent="0.2">
      <c r="B3" s="56"/>
      <c r="C3" s="57"/>
      <c r="D3" s="57"/>
      <c r="E3" s="58"/>
    </row>
    <row r="4" spans="2:5" x14ac:dyDescent="0.2">
      <c r="B4" s="59"/>
      <c r="C4" s="42" t="s">
        <v>95</v>
      </c>
      <c r="D4" s="68"/>
      <c r="E4" s="60"/>
    </row>
    <row r="5" spans="2:5" x14ac:dyDescent="0.2">
      <c r="B5" s="59"/>
      <c r="C5" s="42" t="s">
        <v>88</v>
      </c>
      <c r="D5" s="67" t="s">
        <v>91</v>
      </c>
      <c r="E5" s="60"/>
    </row>
    <row r="6" spans="2:5" x14ac:dyDescent="0.2">
      <c r="B6" s="59"/>
      <c r="C6" s="42" t="s">
        <v>89</v>
      </c>
      <c r="D6" s="67" t="s">
        <v>92</v>
      </c>
      <c r="E6" s="60"/>
    </row>
    <row r="7" spans="2:5" x14ac:dyDescent="0.2">
      <c r="B7" s="59"/>
      <c r="C7" s="42" t="s">
        <v>90</v>
      </c>
      <c r="D7" s="67" t="s">
        <v>93</v>
      </c>
      <c r="E7" s="60"/>
    </row>
    <row r="8" spans="2:5" x14ac:dyDescent="0.2">
      <c r="B8" s="59"/>
      <c r="C8" s="42" t="s">
        <v>96</v>
      </c>
      <c r="D8" s="55" t="b">
        <v>1</v>
      </c>
      <c r="E8" s="60"/>
    </row>
    <row r="9" spans="2:5" x14ac:dyDescent="0.2">
      <c r="B9" s="59"/>
      <c r="C9" s="42" t="s">
        <v>97</v>
      </c>
      <c r="D9" s="55" t="b">
        <v>1</v>
      </c>
      <c r="E9" s="60"/>
    </row>
    <row r="10" spans="2:5" x14ac:dyDescent="0.2">
      <c r="B10" s="61"/>
      <c r="C10" s="62"/>
      <c r="D10" s="62"/>
      <c r="E10" s="63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7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4"/>
  <sheetViews>
    <sheetView showGridLines="0" tabSelected="1" topLeftCell="L1" workbookViewId="0">
      <selection activeCell="M2" sqref="M2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16384" width="9.140625" style="1"/>
  </cols>
  <sheetData>
    <row r="1" spans="1:37" x14ac:dyDescent="0.2">
      <c r="H1" s="1" t="str">
        <f>PROPER(currency)&amp;familyname&amp;"3M"</f>
        <v>Euribor3M</v>
      </c>
      <c r="AK1" s="1" t="str">
        <f>_xll.qlInterpolation(,"linear",AD3:AD694,AK3:AK694)</f>
        <v>obj_0099d#0024</v>
      </c>
    </row>
    <row r="2" spans="1:37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2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</row>
    <row r="3" spans="1:37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>$H$1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obj_00919#0005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obj_00919</v>
      </c>
      <c r="N3" s="24" t="str">
        <f>_xll.qlRateHelperQuoteName(M3,trigger)</f>
        <v>EUR3MD_SYNTH3M_Quote</v>
      </c>
      <c r="O3" s="30">
        <f>_xll.qlRateHelperRate(M3,trigger)</f>
        <v>-7.0799999999999997E-4</v>
      </c>
      <c r="P3" s="25">
        <f>_xll.qlRateHelperEarliestDate(M3,trigger)</f>
        <v>42311</v>
      </c>
      <c r="Q3" s="25">
        <f>_xll.qlRateHelperPillarDate(M3,trigger)</f>
        <v>42403</v>
      </c>
      <c r="R3" s="38">
        <f t="shared" ref="R3:R57" si="0">IF(ISERROR(M3),#N/A,1)</f>
        <v>1</v>
      </c>
      <c r="S3" s="24" t="b">
        <f>IF(Q3&lt;_xll.qlCalendarAdvance(calendar,$V$7,$V$27),TRUE,FALSE)</f>
        <v>1</v>
      </c>
      <c r="AC3" s="43"/>
      <c r="AD3" s="44">
        <f>_xll.qlCalendarAdvance(calendar,_xll.qlSettingsEvaluationDate(trigger),"2D",,,trigger)</f>
        <v>42311</v>
      </c>
      <c r="AE3" s="44">
        <f>_xll.qlInterestRateIndexMaturity(V5,AD3,trigger)</f>
        <v>42403</v>
      </c>
      <c r="AF3" s="49">
        <f>_xll.qlTenorBasisValue($V$13,AD3,trigger)</f>
        <v>1.7237647022574382E-3</v>
      </c>
      <c r="AG3" s="49">
        <f>_xll.qlTenorBasisForwardRate($V$13,AD3,_xll.ohTrigger($AA$9:$AA$12))</f>
        <v>-2.052883530928343E-4</v>
      </c>
      <c r="AH3" s="49">
        <f>_xll.qlTenorBasisForwardRate2($V$13,AD3,AE3,_xll.ohTrigger($AA$9:$AA$12))</f>
        <v>-2.052883530928343E-4</v>
      </c>
      <c r="AI3" s="49">
        <f>_xll.qlIndexFixing($V$5,_xll.qlInterestRateIndexFixingDate($V$5,AD3,trigger),,trigger)</f>
        <v>-6.8000000000000005E-4</v>
      </c>
      <c r="AJ3" s="49">
        <f>AG3-AI3</f>
        <v>4.7471164690716575E-4</v>
      </c>
      <c r="AK3" s="52">
        <f>AI3/AH3</f>
        <v>3.3124139278008355</v>
      </c>
    </row>
    <row r="4" spans="1:37" ht="11.25" customHeight="1" x14ac:dyDescent="0.2">
      <c r="A4" s="2" t="str">
        <f t="shared" ref="A4" si="1">B4&amp;"M"</f>
        <v>1M</v>
      </c>
      <c r="B4" s="2">
        <v>1</v>
      </c>
      <c r="C4" s="2" t="str">
        <f t="shared" ref="C4" si="2">"x"&amp;B4+SUBSTITUTE($V$4,"M","")&amp;"F"</f>
        <v>x4F</v>
      </c>
      <c r="D4" s="2" t="s">
        <v>16</v>
      </c>
      <c r="E4" s="2" t="s">
        <v>58</v>
      </c>
      <c r="F4" s="2" t="str">
        <f t="shared" ref="F4:F27" si="3">$H$1</f>
        <v>Euribor3M</v>
      </c>
      <c r="G4" s="2" t="str">
        <f t="shared" ref="G4" si="4">"EUR"&amp;B4&amp;C4&amp;"_Quote"</f>
        <v>EUR1x4F_Quote</v>
      </c>
      <c r="H4" s="2" t="str">
        <f>_xll.qlFraRateHelper(,G4,A4,F4,,,permanent,trigger,objectoverwrite)</f>
        <v>obj_0097d#0004</v>
      </c>
      <c r="I4" s="15" t="b">
        <v>1</v>
      </c>
      <c r="J4" s="18">
        <v>10</v>
      </c>
      <c r="K4" s="18">
        <v>1</v>
      </c>
      <c r="M4" s="26" t="str">
        <v>obj_0097d</v>
      </c>
      <c r="N4" s="26" t="str">
        <f>_xll.qlRateHelperQuoteName(M4,trigger)</f>
        <v>EUR1x4F_Quote</v>
      </c>
      <c r="O4" s="31">
        <f>_xll.qlRateHelperRate(M4,trigger)</f>
        <v>-9.7000000000000005E-4</v>
      </c>
      <c r="P4" s="27">
        <f>_xll.qlRateHelperEarliestDate(M4,trigger)</f>
        <v>42341</v>
      </c>
      <c r="Q4" s="27">
        <f>_xll.qlRateHelperPillarDate(M4,trigger)</f>
        <v>42432</v>
      </c>
      <c r="R4" s="38">
        <f t="shared" si="0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5" t="s">
        <v>74</v>
      </c>
      <c r="AD4" s="46">
        <f>_xll.qlCalendarAdvance(calendar,AD3,AC4,,,trigger)</f>
        <v>42341</v>
      </c>
      <c r="AE4" s="46">
        <f>_xll.qlInterestRateIndexMaturity($V$5,AD4,trigger)</f>
        <v>42432</v>
      </c>
      <c r="AF4" s="50">
        <f>_xll.qlTenorBasisValue($V$13,AD4,trigger)</f>
        <v>1.7367183784408949E-3</v>
      </c>
      <c r="AG4" s="50">
        <f>_xll.qlTenorBasisForwardRate($V$13,AD4,_xll.ohTrigger($AA$9:$AA$12))</f>
        <v>-4.7389021740970686E-4</v>
      </c>
      <c r="AH4" s="50">
        <f>_xll.qlTenorBasisForwardRate2($V$13,AD4,AE4,_xll.ohTrigger($AA$9:$AA$12))</f>
        <v>-4.7389021740970686E-4</v>
      </c>
      <c r="AI4" s="50">
        <f>_xll.qlIndexFixing($V$5,_xll.qlInterestRateIndexFixingDate($V$5,AD4,trigger),,trigger)</f>
        <v>-1.0231892757966926E-3</v>
      </c>
      <c r="AJ4" s="50">
        <f t="shared" ref="AJ4:AJ67" si="5">AG4-AI4</f>
        <v>5.4929905838698584E-4</v>
      </c>
      <c r="AK4" s="53">
        <f t="shared" ref="AK4:AK67" si="6">AI4/AH4</f>
        <v>2.1591272370834433</v>
      </c>
    </row>
    <row r="5" spans="1:37" ht="11.25" customHeight="1" x14ac:dyDescent="0.2">
      <c r="A5" s="7" t="str">
        <f t="shared" ref="A5:A15" si="7">B5&amp;"M"</f>
        <v>2M</v>
      </c>
      <c r="B5" s="7">
        <v>2</v>
      </c>
      <c r="C5" s="7" t="str">
        <f t="shared" ref="C5:C15" si="8">"x"&amp;B5+SUBSTITUTE($V$4,"M","")&amp;"F"</f>
        <v>x5F</v>
      </c>
      <c r="D5" s="7" t="s">
        <v>16</v>
      </c>
      <c r="E5" s="7" t="s">
        <v>58</v>
      </c>
      <c r="F5" s="7" t="str">
        <f t="shared" si="3"/>
        <v>Euribor3M</v>
      </c>
      <c r="G5" s="7" t="str">
        <f t="shared" ref="G5:G15" si="9">"EUR"&amp;B5&amp;C5&amp;"_Quote"</f>
        <v>EUR2x5F_Quote</v>
      </c>
      <c r="H5" s="7" t="str">
        <f>_xll.qlFraRateHelper(,G5,A5,F5,,,permanent,trigger,objectoverwrite)</f>
        <v>obj_00980#0004</v>
      </c>
      <c r="I5" s="16" t="b">
        <v>1</v>
      </c>
      <c r="J5" s="19">
        <v>10</v>
      </c>
      <c r="K5" s="19">
        <v>1</v>
      </c>
      <c r="M5" s="26" t="str">
        <v>obj_00974</v>
      </c>
      <c r="N5" s="26" t="str">
        <f>_xll.qlRateHelperQuoteName(M5,trigger)</f>
        <v>EURFUT3MZ5_Quote</v>
      </c>
      <c r="O5" s="31">
        <f>_xll.qlRateHelperRate(M5,trigger)</f>
        <v>-1.1250000000000426E-3</v>
      </c>
      <c r="P5" s="27">
        <f>_xll.qlRateHelperEarliestDate(M5,trigger)</f>
        <v>42354</v>
      </c>
      <c r="Q5" s="27">
        <f>_xll.qlRateHelperPillarDate(M5,trigger)</f>
        <v>42445</v>
      </c>
      <c r="R5" s="38">
        <f t="shared" si="0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5" t="s">
        <v>74</v>
      </c>
      <c r="AD5" s="46">
        <f>_xll.qlCalendarAdvance(calendar,AD4,AC5,,,trigger)</f>
        <v>42373</v>
      </c>
      <c r="AE5" s="46">
        <f>_xll.qlInterestRateIndexMaturity($V$5,AD5,trigger)</f>
        <v>42464</v>
      </c>
      <c r="AF5" s="50">
        <f>_xll.qlTenorBasisValue($V$13,AD5,trigger)</f>
        <v>1.7494066877567673E-3</v>
      </c>
      <c r="AG5" s="50">
        <f>_xll.qlTenorBasisForwardRate($V$13,AD5,_xll.ohTrigger($AA$9:$AA$12))</f>
        <v>-6.1224233777075986E-4</v>
      </c>
      <c r="AH5" s="50">
        <f>_xll.qlTenorBasisForwardRate2($V$13,AD5,AE5,_xll.ohTrigger($AA$9:$AA$12))</f>
        <v>-6.1224233777075986E-4</v>
      </c>
      <c r="AI5" s="50">
        <f>_xll.qlIndexFixing($V$5,_xll.qlInterestRateIndexFixingDate($V$5,AD5,trigger),,trigger)</f>
        <v>-1.1901639032817382E-3</v>
      </c>
      <c r="AJ5" s="50">
        <f t="shared" si="5"/>
        <v>5.7792156551097834E-4</v>
      </c>
      <c r="AK5" s="53">
        <f t="shared" si="6"/>
        <v>1.9439425042300289</v>
      </c>
    </row>
    <row r="6" spans="1:37" ht="11.25" customHeight="1" x14ac:dyDescent="0.2">
      <c r="A6" s="7" t="str">
        <f t="shared" si="7"/>
        <v>3M</v>
      </c>
      <c r="B6" s="7">
        <v>3</v>
      </c>
      <c r="C6" s="7" t="str">
        <f t="shared" si="8"/>
        <v>x6F</v>
      </c>
      <c r="D6" s="7" t="s">
        <v>16</v>
      </c>
      <c r="E6" s="7" t="s">
        <v>58</v>
      </c>
      <c r="F6" s="7" t="str">
        <f t="shared" si="3"/>
        <v>Euribor3M</v>
      </c>
      <c r="G6" s="7" t="str">
        <f t="shared" si="9"/>
        <v>EUR3x6F_Quote</v>
      </c>
      <c r="H6" s="7" t="str">
        <f>_xll.qlFraRateHelper(,G6,A6,F6,,,permanent,trigger,objectoverwrite)</f>
        <v>obj_00985#0004</v>
      </c>
      <c r="I6" s="16" t="b">
        <v>1</v>
      </c>
      <c r="J6" s="19">
        <v>10</v>
      </c>
      <c r="K6" s="19">
        <v>1</v>
      </c>
      <c r="M6" s="26" t="str">
        <v>obj_00980</v>
      </c>
      <c r="N6" s="26" t="str">
        <f>_xll.qlRateHelperQuoteName(M6,trigger)</f>
        <v>EUR2x5F_Quote</v>
      </c>
      <c r="O6" s="31">
        <f>_xll.qlRateHelperRate(M6,trigger)</f>
        <v>-1.1999999999999999E-3</v>
      </c>
      <c r="P6" s="27">
        <f>_xll.qlRateHelperEarliestDate(M6,trigger)</f>
        <v>42373</v>
      </c>
      <c r="Q6" s="27">
        <f>_xll.qlRateHelperPillarDate(M6,trigger)</f>
        <v>42464</v>
      </c>
      <c r="R6" s="38">
        <f t="shared" si="0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5" t="s">
        <v>74</v>
      </c>
      <c r="AD6" s="46">
        <f>_xll.qlCalendarAdvance(calendar,AD5,AC6,,,trigger)</f>
        <v>42404</v>
      </c>
      <c r="AE6" s="46">
        <f>_xll.qlInterestRateIndexMaturity($V$5,AD6,trigger)</f>
        <v>42494</v>
      </c>
      <c r="AF6" s="50">
        <f>_xll.qlTenorBasisValue($V$13,AD6,trigger)</f>
        <v>1.7606238096412087E-3</v>
      </c>
      <c r="AG6" s="50">
        <f>_xll.qlTenorBasisForwardRate($V$13,AD6,_xll.ohTrigger($AA$9:$AA$12))</f>
        <v>-6.5378788996994786E-4</v>
      </c>
      <c r="AH6" s="50">
        <f>_xll.qlTenorBasisForwardRate2($V$13,AD6,AE6,_xll.ohTrigger($AA$9:$AA$12))</f>
        <v>-6.5378788996994786E-4</v>
      </c>
      <c r="AI6" s="50">
        <f>_xll.qlIndexFixing($V$5,_xll.qlInterestRateIndexFixingDate($V$5,AD6,trigger),,trigger)</f>
        <v>-1.2535329441680787E-3</v>
      </c>
      <c r="AJ6" s="50">
        <f t="shared" si="5"/>
        <v>5.9974505419813084E-4</v>
      </c>
      <c r="AK6" s="53">
        <f t="shared" si="6"/>
        <v>1.9173388852854079</v>
      </c>
    </row>
    <row r="7" spans="1:37" ht="11.25" customHeight="1" x14ac:dyDescent="0.2">
      <c r="A7" s="7" t="str">
        <f t="shared" si="7"/>
        <v>4M</v>
      </c>
      <c r="B7" s="7">
        <v>4</v>
      </c>
      <c r="C7" s="7" t="str">
        <f t="shared" si="8"/>
        <v>x7F</v>
      </c>
      <c r="D7" s="7" t="s">
        <v>16</v>
      </c>
      <c r="E7" s="7" t="s">
        <v>58</v>
      </c>
      <c r="F7" s="7" t="str">
        <f t="shared" si="3"/>
        <v>Euribor3M</v>
      </c>
      <c r="G7" s="7" t="str">
        <f t="shared" si="9"/>
        <v>EUR4x7F_Quote</v>
      </c>
      <c r="H7" s="7" t="str">
        <f>_xll.qlFraRateHelper(,G7,A7,F7,,,permanent,trigger,objectoverwrite)</f>
        <v>obj_0097f#0004</v>
      </c>
      <c r="I7" s="16" t="b">
        <v>1</v>
      </c>
      <c r="J7" s="19">
        <v>10</v>
      </c>
      <c r="K7" s="19">
        <v>1</v>
      </c>
      <c r="M7" s="26" t="str">
        <v>obj_00985</v>
      </c>
      <c r="N7" s="26" t="str">
        <f>_xll.qlRateHelperQuoteName(M7,trigger)</f>
        <v>EUR3x6F_Quote</v>
      </c>
      <c r="O7" s="31">
        <f>_xll.qlRateHelperRate(M7,trigger)</f>
        <v>-1.2900000000000001E-3</v>
      </c>
      <c r="P7" s="27">
        <f>_xll.qlRateHelperEarliestDate(M7,trigger)</f>
        <v>42403</v>
      </c>
      <c r="Q7" s="27">
        <f>_xll.qlRateHelperPillarDate(M7,trigger)</f>
        <v>42493</v>
      </c>
      <c r="R7" s="38">
        <f t="shared" si="0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42311</v>
      </c>
      <c r="AC7" s="45" t="s">
        <v>74</v>
      </c>
      <c r="AD7" s="46">
        <f>_xll.qlCalendarAdvance(calendar,AD6,AC7,,,trigger)</f>
        <v>42433</v>
      </c>
      <c r="AE7" s="46">
        <f>_xll.qlInterestRateIndexMaturity($V$5,AD7,trigger)</f>
        <v>42527</v>
      </c>
      <c r="AF7" s="50">
        <f>_xll.qlTenorBasisValue($V$13,AD7,trigger)</f>
        <v>1.7701912098656981E-3</v>
      </c>
      <c r="AG7" s="50">
        <f>_xll.qlTenorBasisForwardRate($V$13,AD7,_xll.ohTrigger($AA$9:$AA$12))</f>
        <v>-7.2304189190546778E-4</v>
      </c>
      <c r="AH7" s="50">
        <f>_xll.qlTenorBasisForwardRate2($V$13,AD7,AE7,_xll.ohTrigger($AA$9:$AA$12))</f>
        <v>-7.2304189190546778E-4</v>
      </c>
      <c r="AI7" s="50">
        <f>_xll.qlIndexFixing($V$5,_xll.qlInterestRateIndexFixingDate($V$5,AD7,trigger),,trigger)</f>
        <v>-1.3420918216345667E-3</v>
      </c>
      <c r="AJ7" s="50">
        <f t="shared" si="5"/>
        <v>6.1904992972909893E-4</v>
      </c>
      <c r="AK7" s="53">
        <f t="shared" si="6"/>
        <v>1.8561743609318213</v>
      </c>
    </row>
    <row r="8" spans="1:37" ht="11.25" customHeight="1" x14ac:dyDescent="0.2">
      <c r="A8" s="7" t="str">
        <f t="shared" si="7"/>
        <v>5M</v>
      </c>
      <c r="B8" s="7">
        <v>5</v>
      </c>
      <c r="C8" s="7" t="str">
        <f t="shared" si="8"/>
        <v>x8F</v>
      </c>
      <c r="D8" s="7" t="s">
        <v>16</v>
      </c>
      <c r="E8" s="7" t="s">
        <v>58</v>
      </c>
      <c r="F8" s="7" t="str">
        <f t="shared" si="3"/>
        <v>Euribor3M</v>
      </c>
      <c r="G8" s="7" t="str">
        <f t="shared" si="9"/>
        <v>EUR5x8F_Quote</v>
      </c>
      <c r="H8" s="7" t="str">
        <f>_xll.qlFraRateHelper(,G8,A8,F8,,,permanent,trigger,objectoverwrite)</f>
        <v>obj_00983#0004</v>
      </c>
      <c r="I8" s="16" t="b">
        <v>1</v>
      </c>
      <c r="J8" s="19">
        <v>10</v>
      </c>
      <c r="K8" s="19">
        <v>1</v>
      </c>
      <c r="M8" s="26" t="str">
        <v>obj_0097f</v>
      </c>
      <c r="N8" s="26" t="str">
        <f>_xll.qlRateHelperQuoteName(M8,trigger)</f>
        <v>EUR4x7F_Quote</v>
      </c>
      <c r="O8" s="31">
        <f>_xll.qlRateHelperRate(M8,trigger)</f>
        <v>-1.3500000000000001E-3</v>
      </c>
      <c r="P8" s="27">
        <f>_xll.qlRateHelperEarliestDate(M8,trigger)</f>
        <v>42432</v>
      </c>
      <c r="Q8" s="27">
        <f>_xll.qlRateHelperPillarDate(M8,trigger)</f>
        <v>42524</v>
      </c>
      <c r="R8" s="38">
        <f t="shared" si="0"/>
        <v>1</v>
      </c>
      <c r="S8" s="26" t="b">
        <f>IF(Q8&lt;_xll.qlCalendarAdvance(calendar,$V$7,$V$27),TRUE,FALSE)</f>
        <v>1</v>
      </c>
      <c r="U8" s="36" t="s">
        <v>3</v>
      </c>
      <c r="V8" s="40" t="b">
        <v>1</v>
      </c>
      <c r="W8" s="36" t="s">
        <v>124</v>
      </c>
      <c r="AC8" s="45" t="s">
        <v>74</v>
      </c>
      <c r="AD8" s="46">
        <f>_xll.qlCalendarAdvance(calendar,AD7,AC8,,,trigger)</f>
        <v>42464</v>
      </c>
      <c r="AE8" s="46">
        <f>_xll.qlInterestRateIndexMaturity($V$5,AD8,trigger)</f>
        <v>42555</v>
      </c>
      <c r="AF8" s="50">
        <f>_xll.qlTenorBasisValue($V$13,AD8,trigger)</f>
        <v>1.7794608836342101E-3</v>
      </c>
      <c r="AG8" s="50">
        <f>_xll.qlTenorBasisForwardRate($V$13,AD8,_xll.ohTrigger($AA$9:$AA$12))</f>
        <v>-7.8861788982911027E-4</v>
      </c>
      <c r="AH8" s="50">
        <f>_xll.qlTenorBasisForwardRate2($V$13,AD8,AE8,_xll.ohTrigger($AA$9:$AA$12))</f>
        <v>-7.8861788982911027E-4</v>
      </c>
      <c r="AI8" s="50">
        <f>_xll.qlIndexFixing($V$5,_xll.qlInterestRateIndexFixingDate($V$5,AD8,trigger),,trigger)</f>
        <v>-1.4230522825280807E-3</v>
      </c>
      <c r="AJ8" s="50">
        <f t="shared" si="5"/>
        <v>6.3443439269897047E-4</v>
      </c>
      <c r="AK8" s="53">
        <f t="shared" si="6"/>
        <v>1.8044889684615821</v>
      </c>
    </row>
    <row r="9" spans="1:37" ht="11.25" customHeight="1" x14ac:dyDescent="0.2">
      <c r="A9" s="7" t="str">
        <f t="shared" si="7"/>
        <v>6M</v>
      </c>
      <c r="B9" s="7">
        <v>6</v>
      </c>
      <c r="C9" s="7" t="str">
        <f t="shared" si="8"/>
        <v>x9F</v>
      </c>
      <c r="D9" s="7" t="s">
        <v>16</v>
      </c>
      <c r="E9" s="7" t="s">
        <v>58</v>
      </c>
      <c r="F9" s="7" t="str">
        <f t="shared" si="3"/>
        <v>Euribor3M</v>
      </c>
      <c r="G9" s="7" t="str">
        <f t="shared" si="9"/>
        <v>EUR6x9F_Quote</v>
      </c>
      <c r="H9" s="7" t="str">
        <f>_xll.qlFraRateHelper(,G9,A9,F9,,,permanent,trigger,objectoverwrite)</f>
        <v>obj_00988#0004</v>
      </c>
      <c r="I9" s="16" t="b">
        <v>1</v>
      </c>
      <c r="J9" s="19">
        <v>10</v>
      </c>
      <c r="K9" s="19">
        <v>1</v>
      </c>
      <c r="M9" s="26" t="str">
        <v>obj_00973</v>
      </c>
      <c r="N9" s="26" t="str">
        <f>_xll.qlRateHelperQuoteName(M9,trigger)</f>
        <v>EURFUT3MH6_Quote</v>
      </c>
      <c r="O9" s="31">
        <f>_xll.qlRateHelperRate(M9,trigger)</f>
        <v>-1.3750000000001261E-3</v>
      </c>
      <c r="P9" s="27">
        <f>_xll.qlRateHelperEarliestDate(M9,trigger)</f>
        <v>42445</v>
      </c>
      <c r="Q9" s="27">
        <f>_xll.qlRateHelperPillarDate(M9,trigger)</f>
        <v>42537</v>
      </c>
      <c r="R9" s="38">
        <f t="shared" si="0"/>
        <v>1</v>
      </c>
      <c r="S9" s="26" t="b">
        <f>IF(Q9&lt;_xll.qlCalendarAdvance(calendar,$V$7,$V$27),TRUE,FALSE)</f>
        <v>1</v>
      </c>
      <c r="U9" s="36" t="s">
        <v>79</v>
      </c>
      <c r="V9" s="35">
        <v>1.8595093394406499E-3</v>
      </c>
      <c r="W9" s="35" t="b">
        <v>0</v>
      </c>
      <c r="Z9" s="36" t="s">
        <v>4</v>
      </c>
      <c r="AA9" s="35">
        <f t="array" ref="AA9:AA12">_xll.qlTenorBasisCoefficients(V13,V14)</f>
        <v>1.7237618101324807E-3</v>
      </c>
      <c r="AC9" s="45" t="s">
        <v>74</v>
      </c>
      <c r="AD9" s="46">
        <f>_xll.qlCalendarAdvance(calendar,AD8,AC9,,,trigger)</f>
        <v>42494</v>
      </c>
      <c r="AE9" s="46">
        <f>_xll.qlInterestRateIndexMaturity($V$5,AD9,trigger)</f>
        <v>42586</v>
      </c>
      <c r="AF9" s="50">
        <f>_xll.qlTenorBasisValue($V$13,AD9,trigger)</f>
        <v>1.7875200903164088E-3</v>
      </c>
      <c r="AG9" s="50">
        <f>_xll.qlTenorBasisForwardRate($V$13,AD9,_xll.ohTrigger($AA$9:$AA$12))</f>
        <v>-8.4054356465818297E-4</v>
      </c>
      <c r="AH9" s="50">
        <f>_xll.qlTenorBasisForwardRate2($V$13,AD9,AE9,_xll.ohTrigger($AA$9:$AA$12))</f>
        <v>-8.4054356465818297E-4</v>
      </c>
      <c r="AI9" s="50">
        <f>_xll.qlIndexFixing($V$5,_xll.qlInterestRateIndexFixingDate($V$5,AD9,trigger),,trigger)</f>
        <v>-1.4808730620667803E-3</v>
      </c>
      <c r="AJ9" s="50">
        <f t="shared" si="5"/>
        <v>6.403294974085973E-4</v>
      </c>
      <c r="AK9" s="53">
        <f t="shared" si="6"/>
        <v>1.7618040567225031</v>
      </c>
    </row>
    <row r="10" spans="1:37" ht="11.25" customHeight="1" x14ac:dyDescent="0.2">
      <c r="A10" s="7" t="str">
        <f t="shared" si="7"/>
        <v>7M</v>
      </c>
      <c r="B10" s="7">
        <v>7</v>
      </c>
      <c r="C10" s="7" t="str">
        <f t="shared" si="8"/>
        <v>x10F</v>
      </c>
      <c r="D10" s="7" t="s">
        <v>16</v>
      </c>
      <c r="E10" s="7" t="s">
        <v>58</v>
      </c>
      <c r="F10" s="7" t="str">
        <f t="shared" si="3"/>
        <v>Euribor3M</v>
      </c>
      <c r="G10" s="7" t="str">
        <f t="shared" si="9"/>
        <v>EUR7x10F_Quote</v>
      </c>
      <c r="H10" s="7" t="str">
        <f>_xll.qlFraRateHelper(,G10,A10,F10,,,permanent,trigger,objectoverwrite)</f>
        <v>obj_00982#0004</v>
      </c>
      <c r="I10" s="16" t="b">
        <v>1</v>
      </c>
      <c r="J10" s="19">
        <v>10</v>
      </c>
      <c r="K10" s="19">
        <v>1</v>
      </c>
      <c r="M10" s="26" t="str">
        <v>obj_00983</v>
      </c>
      <c r="N10" s="26" t="str">
        <f>_xll.qlRateHelperQuoteName(M10,trigger)</f>
        <v>EUR5x8F_Quote</v>
      </c>
      <c r="O10" s="31">
        <f>_xll.qlRateHelperRate(M10,trigger)</f>
        <v>-1.4099999999999998E-3</v>
      </c>
      <c r="P10" s="27">
        <f>_xll.qlRateHelperEarliestDate(M10,trigger)</f>
        <v>42464</v>
      </c>
      <c r="Q10" s="27">
        <f>_xll.qlRateHelperPillarDate(M10,trigger)</f>
        <v>42555</v>
      </c>
      <c r="R10" s="38">
        <f t="shared" si="0"/>
        <v>1</v>
      </c>
      <c r="S10" s="26" t="b">
        <f>IF(Q10&lt;_xll.qlCalendarAdvance(calendar,$V$7,$V$27),TRUE,FALSE)</f>
        <v>1</v>
      </c>
      <c r="U10" s="36" t="s">
        <v>80</v>
      </c>
      <c r="V10" s="35">
        <v>6.9047514934270527E-4</v>
      </c>
      <c r="W10" s="35" t="b">
        <v>0</v>
      </c>
      <c r="Z10" s="36" t="s">
        <v>7</v>
      </c>
      <c r="AA10" s="35">
        <v>5.449514263824838E-4</v>
      </c>
      <c r="AC10" s="45" t="s">
        <v>74</v>
      </c>
      <c r="AD10" s="46">
        <f>_xll.qlCalendarAdvance(calendar,AD9,AC10,,,trigger)</f>
        <v>42527</v>
      </c>
      <c r="AE10" s="46">
        <f>_xll.qlInterestRateIndexMaturity($V$5,AD10,trigger)</f>
        <v>42619</v>
      </c>
      <c r="AF10" s="50">
        <f>_xll.qlTenorBasisValue($V$13,AD10,trigger)</f>
        <v>1.7953851622062869E-3</v>
      </c>
      <c r="AG10" s="50">
        <f>_xll.qlTenorBasisForwardRate($V$13,AD10,_xll.ohTrigger($AA$9:$AA$12))</f>
        <v>-8.8501474962184815E-4</v>
      </c>
      <c r="AH10" s="50">
        <f>_xll.qlTenorBasisForwardRate2($V$13,AD10,AE10,_xll.ohTrigger($AA$9:$AA$12))</f>
        <v>-8.8501474962184815E-4</v>
      </c>
      <c r="AI10" s="50">
        <f>_xll.qlIndexFixing($V$5,_xll.qlInterestRateIndexFixingDate($V$5,AD10,trigger),,trigger)</f>
        <v>-1.5184405802422072E-3</v>
      </c>
      <c r="AJ10" s="50">
        <f t="shared" si="5"/>
        <v>6.3342583062035902E-4</v>
      </c>
      <c r="AK10" s="53">
        <f t="shared" si="6"/>
        <v>1.7157234734121789</v>
      </c>
    </row>
    <row r="11" spans="1:37" ht="11.25" customHeight="1" x14ac:dyDescent="0.2">
      <c r="A11" s="7" t="str">
        <f t="shared" si="7"/>
        <v>8M</v>
      </c>
      <c r="B11" s="7">
        <v>8</v>
      </c>
      <c r="C11" s="7" t="str">
        <f t="shared" si="8"/>
        <v>x11F</v>
      </c>
      <c r="D11" s="7" t="s">
        <v>16</v>
      </c>
      <c r="E11" s="7" t="s">
        <v>58</v>
      </c>
      <c r="F11" s="7" t="str">
        <f t="shared" si="3"/>
        <v>Euribor3M</v>
      </c>
      <c r="G11" s="7" t="str">
        <f t="shared" si="9"/>
        <v>EUR8x11F_Quote</v>
      </c>
      <c r="H11" s="7" t="str">
        <f>_xll.qlFraRateHelper(,G11,A11,F11,,,permanent,trigger,objectoverwrite)</f>
        <v>obj_00987#0004</v>
      </c>
      <c r="I11" s="16" t="b">
        <v>1</v>
      </c>
      <c r="J11" s="19">
        <v>10</v>
      </c>
      <c r="K11" s="19">
        <v>1</v>
      </c>
      <c r="M11" s="26" t="str">
        <v>obj_00988</v>
      </c>
      <c r="N11" s="26" t="str">
        <f>_xll.qlRateHelperQuoteName(M11,trigger)</f>
        <v>EUR6x9F_Quote</v>
      </c>
      <c r="O11" s="31">
        <f>_xll.qlRateHelperRate(M11,trigger)</f>
        <v>-1.4599999999999999E-3</v>
      </c>
      <c r="P11" s="27">
        <f>_xll.qlRateHelperEarliestDate(M11,trigger)</f>
        <v>42493</v>
      </c>
      <c r="Q11" s="27">
        <f>_xll.qlRateHelperPillarDate(M11,trigger)</f>
        <v>42585</v>
      </c>
      <c r="R11" s="38">
        <f t="shared" si="0"/>
        <v>1</v>
      </c>
      <c r="S11" s="26" t="b">
        <f>IF(Q11&lt;_xll.qlCalendarAdvance(calendar,$V$7,$V$27),TRUE,FALSE)</f>
        <v>0</v>
      </c>
      <c r="U11" s="36" t="s">
        <v>81</v>
      </c>
      <c r="V11" s="35">
        <v>0.16793896512438156</v>
      </c>
      <c r="W11" s="35" t="b">
        <v>0</v>
      </c>
      <c r="Z11" s="36" t="s">
        <v>5</v>
      </c>
      <c r="AA11" s="35">
        <v>0.2210153615928305</v>
      </c>
      <c r="AC11" s="45" t="s">
        <v>74</v>
      </c>
      <c r="AD11" s="46">
        <f>_xll.qlCalendarAdvance(calendar,AD10,AC11,,,trigger)</f>
        <v>42557</v>
      </c>
      <c r="AE11" s="46">
        <f>_xll.qlInterestRateIndexMaturity($V$5,AD11,trigger)</f>
        <v>42649</v>
      </c>
      <c r="AF11" s="50">
        <f>_xll.qlTenorBasisValue($V$13,AD11,trigger)</f>
        <v>1.8016570723109117E-3</v>
      </c>
      <c r="AG11" s="50">
        <f>_xll.qlTenorBasisForwardRate($V$13,AD11,_xll.ohTrigger($AA$9:$AA$12))</f>
        <v>-9.0620878464274957E-4</v>
      </c>
      <c r="AH11" s="50">
        <f>_xll.qlTenorBasisForwardRate2($V$13,AD11,AE11,_xll.ohTrigger($AA$9:$AA$12))</f>
        <v>-9.0620878464274957E-4</v>
      </c>
      <c r="AI11" s="50">
        <f>_xll.qlIndexFixing($V$5,_xll.qlInterestRateIndexFixingDate($V$5,AD11,trigger),,trigger)</f>
        <v>-1.5354936067014031E-3</v>
      </c>
      <c r="AJ11" s="50">
        <f t="shared" si="5"/>
        <v>6.2928482205865349E-4</v>
      </c>
      <c r="AK11" s="53">
        <f t="shared" si="6"/>
        <v>1.6944148332293352</v>
      </c>
    </row>
    <row r="12" spans="1:37" ht="11.25" customHeight="1" x14ac:dyDescent="0.2">
      <c r="A12" s="7" t="str">
        <f t="shared" si="7"/>
        <v>9M</v>
      </c>
      <c r="B12" s="7">
        <v>9</v>
      </c>
      <c r="C12" s="7" t="str">
        <f t="shared" si="8"/>
        <v>x12F</v>
      </c>
      <c r="D12" s="7" t="s">
        <v>16</v>
      </c>
      <c r="E12" s="7" t="s">
        <v>58</v>
      </c>
      <c r="F12" s="7" t="str">
        <f t="shared" si="3"/>
        <v>Euribor3M</v>
      </c>
      <c r="G12" s="7" t="str">
        <f t="shared" si="9"/>
        <v>EUR9x12F_Quote</v>
      </c>
      <c r="H12" s="7" t="str">
        <f>_xll.qlFraRateHelper(,G12,A12,F12,,,permanent,trigger,objectoverwrite)</f>
        <v>obj_00981#0004</v>
      </c>
      <c r="I12" s="16" t="b">
        <v>1</v>
      </c>
      <c r="J12" s="19">
        <v>10</v>
      </c>
      <c r="K12" s="19">
        <v>1</v>
      </c>
      <c r="M12" s="26" t="str">
        <v>obj_00982</v>
      </c>
      <c r="N12" s="26" t="str">
        <f>_xll.qlRateHelperQuoteName(M12,trigger)</f>
        <v>EUR7x10F_Quote</v>
      </c>
      <c r="O12" s="31">
        <f>_xll.qlRateHelperRate(M12,trigger)</f>
        <v>-1.5E-3</v>
      </c>
      <c r="P12" s="27">
        <f>_xll.qlRateHelperEarliestDate(M12,trigger)</f>
        <v>42524</v>
      </c>
      <c r="Q12" s="27">
        <f>_xll.qlRateHelperPillarDate(M12,trigger)</f>
        <v>42618</v>
      </c>
      <c r="R12" s="38">
        <f t="shared" si="0"/>
        <v>1</v>
      </c>
      <c r="S12" s="26" t="b">
        <f>IF(Q12&lt;_xll.qlCalendarAdvance(calendar,$V$7,$V$27),TRUE,FALSE)</f>
        <v>0</v>
      </c>
      <c r="U12" s="36" t="s">
        <v>82</v>
      </c>
      <c r="V12" s="35">
        <v>1.2036097781739104E-4</v>
      </c>
      <c r="W12" s="35" t="b">
        <v>0</v>
      </c>
      <c r="Z12" s="36" t="s">
        <v>6</v>
      </c>
      <c r="AA12" s="35">
        <v>2.8921249575745529E-9</v>
      </c>
      <c r="AC12" s="45" t="s">
        <v>74</v>
      </c>
      <c r="AD12" s="46">
        <f>_xll.qlCalendarAdvance(calendar,AD11,AC12,,,trigger)</f>
        <v>42590</v>
      </c>
      <c r="AE12" s="46">
        <f>_xll.qlInterestRateIndexMaturity($V$5,AD12,trigger)</f>
        <v>42682</v>
      </c>
      <c r="AF12" s="50">
        <f>_xll.qlTenorBasisValue($V$13,AD12,trigger)</f>
        <v>1.8076244202132939E-3</v>
      </c>
      <c r="AG12" s="50">
        <f>_xll.qlTenorBasisForwardRate($V$13,AD12,_xll.ohTrigger($AA$9:$AA$12))</f>
        <v>-9.1631827908519761E-4</v>
      </c>
      <c r="AH12" s="50">
        <f>_xll.qlTenorBasisForwardRate2($V$13,AD12,AE12,_xll.ohTrigger($AA$9:$AA$12))</f>
        <v>-9.1631827908519761E-4</v>
      </c>
      <c r="AI12" s="50">
        <f>_xll.qlIndexFixing($V$5,_xll.qlInterestRateIndexFixingDate($V$5,AD12,trigger),,trigger)</f>
        <v>-1.539746624887293E-3</v>
      </c>
      <c r="AJ12" s="50">
        <f t="shared" si="5"/>
        <v>6.2342834580209538E-4</v>
      </c>
      <c r="AK12" s="53">
        <f t="shared" si="6"/>
        <v>1.6803622278762052</v>
      </c>
    </row>
    <row r="13" spans="1:37" ht="11.25" customHeight="1" x14ac:dyDescent="0.2">
      <c r="A13" s="7" t="str">
        <f t="shared" si="7"/>
        <v>10M</v>
      </c>
      <c r="B13" s="7">
        <v>10</v>
      </c>
      <c r="C13" s="7" t="str">
        <f t="shared" si="8"/>
        <v>x13F</v>
      </c>
      <c r="D13" s="7" t="s">
        <v>16</v>
      </c>
      <c r="E13" s="7" t="s">
        <v>58</v>
      </c>
      <c r="F13" s="7" t="str">
        <f t="shared" si="3"/>
        <v>Euribor3M</v>
      </c>
      <c r="G13" s="7" t="str">
        <f t="shared" si="9"/>
        <v>EUR10x13F_Quote</v>
      </c>
      <c r="H13" s="7" t="str">
        <f>_xll.qlFraRateHelper(,G13,A13,F13,,,permanent,trigger,objectoverwrite)</f>
        <v>obj_00986#0004</v>
      </c>
      <c r="I13" s="16" t="b">
        <v>1</v>
      </c>
      <c r="J13" s="19">
        <v>10</v>
      </c>
      <c r="K13" s="19">
        <v>1</v>
      </c>
      <c r="M13" s="26" t="str">
        <v>obj_00977</v>
      </c>
      <c r="N13" s="26" t="str">
        <f>_xll.qlRateHelperQuoteName(M13,trigger)</f>
        <v>EURFUT3MM6_Quote</v>
      </c>
      <c r="O13" s="31">
        <f>_xll.qlRateHelperRate(M13,trigger)</f>
        <v>-1.5249999999999986E-3</v>
      </c>
      <c r="P13" s="27">
        <f>_xll.qlRateHelperEarliestDate(M13,trigger)</f>
        <v>42536</v>
      </c>
      <c r="Q13" s="27">
        <f>_xll.qlRateHelperPillarDate(M13,trigger)</f>
        <v>42628</v>
      </c>
      <c r="R13" s="38">
        <f t="shared" si="0"/>
        <v>1</v>
      </c>
      <c r="S13" s="26" t="b">
        <f>IF(Q13&lt;_xll.qlCalendarAdvance(calendar,$V$7,$V$27),TRUE,FALSE)</f>
        <v>0</v>
      </c>
      <c r="U13" s="36" t="s">
        <v>11</v>
      </c>
      <c r="V13" s="41" t="str">
        <f>_xll.qlAbcdTenorBasis(,V5,V6,V7,V8,V9:V12,,trigger)</f>
        <v>obj_00970#0016</v>
      </c>
      <c r="AC13" s="45" t="s">
        <v>74</v>
      </c>
      <c r="AD13" s="46">
        <f>_xll.qlCalendarAdvance(calendar,AD12,AC13,,,trigger)</f>
        <v>42621</v>
      </c>
      <c r="AE13" s="46">
        <f>_xll.qlInterestRateIndexMaturity($V$5,AD13,trigger)</f>
        <v>42712</v>
      </c>
      <c r="AF13" s="50">
        <f>_xll.qlTenorBasisValue($V$13,AD13,trigger)</f>
        <v>1.8123720197494588E-3</v>
      </c>
      <c r="AG13" s="50">
        <f>_xll.qlTenorBasisForwardRate($V$13,AD13,_xll.ohTrigger($AA$9:$AA$12))</f>
        <v>-9.071491926995654E-4</v>
      </c>
      <c r="AH13" s="50">
        <f>_xll.qlTenorBasisForwardRate2($V$13,AD13,AE13,_xll.ohTrigger($AA$9:$AA$12))</f>
        <v>-9.071491926995654E-4</v>
      </c>
      <c r="AI13" s="50">
        <f>_xll.qlIndexFixing($V$5,_xll.qlInterestRateIndexFixingDate($V$5,AD13,trigger),,trigger)</f>
        <v>-1.5317502166858319E-3</v>
      </c>
      <c r="AJ13" s="50">
        <f t="shared" si="5"/>
        <v>6.2460102398626655E-4</v>
      </c>
      <c r="AK13" s="53">
        <f t="shared" si="6"/>
        <v>1.6885317531149755</v>
      </c>
    </row>
    <row r="14" spans="1:37" ht="11.25" customHeight="1" x14ac:dyDescent="0.2">
      <c r="A14" s="7" t="str">
        <f t="shared" si="7"/>
        <v>11M</v>
      </c>
      <c r="B14" s="7">
        <v>11</v>
      </c>
      <c r="C14" s="7" t="str">
        <f t="shared" si="8"/>
        <v>x14F</v>
      </c>
      <c r="D14" s="7" t="s">
        <v>16</v>
      </c>
      <c r="E14" s="7" t="s">
        <v>58</v>
      </c>
      <c r="F14" s="7" t="str">
        <f t="shared" si="3"/>
        <v>Euribor3M</v>
      </c>
      <c r="G14" s="7" t="str">
        <f t="shared" si="9"/>
        <v>EUR11x14F_Quote</v>
      </c>
      <c r="H14" s="7" t="str">
        <f>_xll.qlFraRateHelper(,G14,A14,F14,,,permanent,trigger,objectoverwrite)</f>
        <v>obj_00984#0004</v>
      </c>
      <c r="I14" s="16" t="b">
        <v>1</v>
      </c>
      <c r="J14" s="19">
        <v>10</v>
      </c>
      <c r="K14" s="19">
        <v>1</v>
      </c>
      <c r="M14" s="26" t="str">
        <v>obj_00987</v>
      </c>
      <c r="N14" s="26" t="str">
        <f>_xll.qlRateHelperQuoteName(M14,trigger)</f>
        <v>EUR8x11F_Quote</v>
      </c>
      <c r="O14" s="31">
        <f>_xll.qlRateHelperRate(M14,trigger)</f>
        <v>-1.5199999999999999E-3</v>
      </c>
      <c r="P14" s="27">
        <f>_xll.qlRateHelperEarliestDate(M14,trigger)</f>
        <v>42555</v>
      </c>
      <c r="Q14" s="27">
        <f>_xll.qlRateHelperPillarDate(M14,trigger)</f>
        <v>42646</v>
      </c>
      <c r="R14" s="38">
        <f t="shared" si="0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5" t="s">
        <v>74</v>
      </c>
      <c r="AD14" s="46">
        <f>_xll.qlCalendarAdvance(calendar,AD13,AC14,,,trigger)</f>
        <v>42653</v>
      </c>
      <c r="AE14" s="46">
        <f>_xll.qlInterestRateIndexMaturity($V$5,AD14,trigger)</f>
        <v>42745</v>
      </c>
      <c r="AF14" s="50">
        <f>_xll.qlTenorBasisValue($V$13,AD14,trigger)</f>
        <v>1.8164322045485003E-3</v>
      </c>
      <c r="AG14" s="50">
        <f>_xll.qlTenorBasisForwardRate($V$13,AD14,_xll.ohTrigger($AA$9:$AA$12))</f>
        <v>-8.3358565286189407E-4</v>
      </c>
      <c r="AH14" s="50">
        <f>_xll.qlTenorBasisForwardRate2($V$13,AD14,AE14,_xll.ohTrigger($AA$9:$AA$12))</f>
        <v>-8.3358565286189407E-4</v>
      </c>
      <c r="AI14" s="50">
        <f>_xll.qlIndexFixing($V$5,_xll.qlInterestRateIndexFixingDate($V$5,AD14,trigger),,trigger)</f>
        <v>-1.4848298788505689E-3</v>
      </c>
      <c r="AJ14" s="50">
        <f t="shared" si="5"/>
        <v>6.5124422598867486E-4</v>
      </c>
      <c r="AK14" s="53">
        <f t="shared" si="6"/>
        <v>1.7812565196543408</v>
      </c>
    </row>
    <row r="15" spans="1:37" ht="11.25" customHeight="1" x14ac:dyDescent="0.2">
      <c r="A15" s="7" t="str">
        <f t="shared" si="7"/>
        <v>12M</v>
      </c>
      <c r="B15" s="7">
        <v>12</v>
      </c>
      <c r="C15" s="7" t="str">
        <f t="shared" si="8"/>
        <v>x15F</v>
      </c>
      <c r="D15" s="7" t="s">
        <v>16</v>
      </c>
      <c r="E15" s="7" t="s">
        <v>58</v>
      </c>
      <c r="F15" s="7" t="str">
        <f t="shared" si="3"/>
        <v>Euribor3M</v>
      </c>
      <c r="G15" s="7" t="str">
        <f t="shared" si="9"/>
        <v>EUR12x15F_Quote</v>
      </c>
      <c r="H15" s="7" t="str">
        <f>_xll.qlFraRateHelper(,G15,A15,F15,,,permanent,trigger,objectoverwrite)</f>
        <v>obj_0097e#0004</v>
      </c>
      <c r="I15" s="16" t="b">
        <v>1</v>
      </c>
      <c r="J15" s="19">
        <v>10</v>
      </c>
      <c r="K15" s="19">
        <v>1</v>
      </c>
      <c r="M15" s="26" t="str">
        <v>obj_00981</v>
      </c>
      <c r="N15" s="26" t="str">
        <f>_xll.qlRateHelperQuoteName(M15,trigger)</f>
        <v>EUR9x12F_Quote</v>
      </c>
      <c r="O15" s="31">
        <f>_xll.qlRateHelperRate(M15,trigger)</f>
        <v>-1.5199999999999999E-3</v>
      </c>
      <c r="P15" s="27">
        <f>_xll.qlRateHelperEarliestDate(M15,trigger)</f>
        <v>42585</v>
      </c>
      <c r="Q15" s="27">
        <f>_xll.qlRateHelperPillarDate(M15,trigger)</f>
        <v>42677</v>
      </c>
      <c r="R15" s="38">
        <f t="shared" si="0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5" t="s">
        <v>74</v>
      </c>
      <c r="AD15" s="46">
        <f>_xll.qlCalendarAdvance(calendar,AD14,AC15,,,trigger)</f>
        <v>42684</v>
      </c>
      <c r="AE15" s="46">
        <f>_xll.qlInterestRateIndexMaturity($V$5,AD15,trigger)</f>
        <v>42776</v>
      </c>
      <c r="AF15" s="50">
        <f>_xll.qlTenorBasisValue($V$13,AD15,trigger)</f>
        <v>1.8195801367142505E-3</v>
      </c>
      <c r="AG15" s="50">
        <f>_xll.qlTenorBasisForwardRate($V$13,AD15,_xll.ohTrigger($AA$9:$AA$12))</f>
        <v>-8.2522855782937601E-4</v>
      </c>
      <c r="AH15" s="50">
        <f>_xll.qlTenorBasisForwardRate2($V$13,AD15,AE15,_xll.ohTrigger($AA$9:$AA$12))</f>
        <v>-8.2522855782937601E-4</v>
      </c>
      <c r="AI15" s="50">
        <f>_xll.qlIndexFixing($V$5,_xll.qlInterestRateIndexFixingDate($V$5,AD15,trigger),,trigger)</f>
        <v>-1.4507635280229224E-3</v>
      </c>
      <c r="AJ15" s="50">
        <f t="shared" si="5"/>
        <v>6.2553497019354634E-4</v>
      </c>
      <c r="AK15" s="53">
        <f t="shared" si="6"/>
        <v>1.7580142061962933</v>
      </c>
    </row>
    <row r="16" spans="1:37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Z5</v>
      </c>
      <c r="D16" s="2" t="b">
        <v>1</v>
      </c>
      <c r="E16" s="2" t="s">
        <v>58</v>
      </c>
      <c r="F16" s="2" t="str">
        <f t="shared" si="3"/>
        <v>Euribor3M</v>
      </c>
      <c r="G16" s="2" t="str">
        <f>"EURFUT3M"&amp;C16&amp;"_Quote"</f>
        <v>EURFUT3MZ5_Quote</v>
      </c>
      <c r="H16" s="2" t="str">
        <f>_xll.qlFuturesRateHelper(,G16,B16,C16,F16,0,,trigger)</f>
        <v>obj_00974#0004</v>
      </c>
      <c r="I16" s="15" t="b">
        <v>1</v>
      </c>
      <c r="J16" s="18">
        <v>20</v>
      </c>
      <c r="K16" s="18">
        <v>1</v>
      </c>
      <c r="M16" s="26" t="str">
        <v>obj_00986</v>
      </c>
      <c r="N16" s="26" t="str">
        <f>_xll.qlRateHelperQuoteName(M16,trigger)</f>
        <v>EUR10x13F_Quote</v>
      </c>
      <c r="O16" s="31">
        <f>_xll.qlRateHelperRate(M16,trigger)</f>
        <v>-1.5199999999999999E-3</v>
      </c>
      <c r="P16" s="27">
        <f>_xll.qlRateHelperEarliestDate(M16,trigger)</f>
        <v>42618</v>
      </c>
      <c r="Q16" s="27">
        <f>_xll.qlRateHelperPillarDate(M16,trigger)</f>
        <v>42709</v>
      </c>
      <c r="R16" s="38">
        <f t="shared" si="0"/>
        <v>1</v>
      </c>
      <c r="S16" s="26" t="b">
        <f>IF(Q16&lt;_xll.qlCalendarAdvance(calendar,$V$7,$V$27),TRUE,FALSE)</f>
        <v>0</v>
      </c>
      <c r="AC16" s="45" t="s">
        <v>74</v>
      </c>
      <c r="AD16" s="46">
        <f>_xll.qlCalendarAdvance(calendar,AD15,AC16,,,trigger)</f>
        <v>42716</v>
      </c>
      <c r="AE16" s="46">
        <f>_xll.qlInterestRateIndexMaturity($V$5,AD16,trigger)</f>
        <v>42807</v>
      </c>
      <c r="AF16" s="50">
        <f>_xll.qlTenorBasisValue($V$13,AD16,trigger)</f>
        <v>1.8220482444571186E-3</v>
      </c>
      <c r="AG16" s="50">
        <f>_xll.qlTenorBasisForwardRate($V$13,AD16,_xll.ohTrigger($AA$9:$AA$12))</f>
        <v>-7.9779417123988187E-4</v>
      </c>
      <c r="AH16" s="50">
        <f>_xll.qlTenorBasisForwardRate2($V$13,AD16,AE16,_xll.ohTrigger($AA$9:$AA$12))</f>
        <v>-7.9779417123988187E-4</v>
      </c>
      <c r="AI16" s="50">
        <f>_xll.qlIndexFixing($V$5,_xll.qlInterestRateIndexFixingDate($V$5,AD16,trigger),,trigger)</f>
        <v>-1.3948710108931132E-3</v>
      </c>
      <c r="AJ16" s="50">
        <f t="shared" si="5"/>
        <v>5.9707683965323137E-4</v>
      </c>
      <c r="AK16" s="53">
        <f t="shared" si="6"/>
        <v>1.7484096289213191</v>
      </c>
    </row>
    <row r="17" spans="1:37" ht="11.25" customHeight="1" x14ac:dyDescent="0.2">
      <c r="A17" s="7" t="s">
        <v>86</v>
      </c>
      <c r="B17" s="7" t="s">
        <v>87</v>
      </c>
      <c r="C17" s="7" t="str">
        <v>H6</v>
      </c>
      <c r="D17" s="7" t="b">
        <v>1</v>
      </c>
      <c r="E17" s="7" t="s">
        <v>58</v>
      </c>
      <c r="F17" s="7" t="str">
        <f t="shared" si="3"/>
        <v>Euribor3M</v>
      </c>
      <c r="G17" s="7" t="str">
        <f t="shared" ref="G17:G27" si="10">"EURFUT3M"&amp;C17&amp;"_Quote"</f>
        <v>EURFUT3MH6_Quote</v>
      </c>
      <c r="H17" s="7" t="str">
        <f>_xll.qlFuturesRateHelper(,G17,B17,C17,F17,0,,trigger)</f>
        <v>obj_00973#0004</v>
      </c>
      <c r="I17" s="16" t="b">
        <v>1</v>
      </c>
      <c r="J17" s="19">
        <v>20</v>
      </c>
      <c r="K17" s="19">
        <v>1</v>
      </c>
      <c r="M17" s="26" t="str">
        <v>obj_00971</v>
      </c>
      <c r="N17" s="26" t="str">
        <f>_xll.qlRateHelperQuoteName(M17,trigger)</f>
        <v>EURFUT3MU6_Quote</v>
      </c>
      <c r="O17" s="31">
        <f>_xll.qlRateHelperRate(M17,trigger)</f>
        <v>-1.5249999999999986E-3</v>
      </c>
      <c r="P17" s="27">
        <f>_xll.qlRateHelperEarliestDate(M17,trigger)</f>
        <v>42634</v>
      </c>
      <c r="Q17" s="27">
        <f>_xll.qlRateHelperPillarDate(M17,trigger)</f>
        <v>42725</v>
      </c>
      <c r="R17" s="38">
        <f t="shared" si="0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obj_00951#0003</v>
      </c>
      <c r="AC17" s="45" t="s">
        <v>74</v>
      </c>
      <c r="AD17" s="46">
        <f>_xll.qlCalendarAdvance(calendar,AD16,AC17,,,trigger)</f>
        <v>42747</v>
      </c>
      <c r="AE17" s="46">
        <f>_xll.qlInterestRateIndexMaturity($V$5,AD17,trigger)</f>
        <v>42837</v>
      </c>
      <c r="AF17" s="50">
        <f>_xll.qlTenorBasisValue($V$13,AD17,trigger)</f>
        <v>1.8237096072135273E-3</v>
      </c>
      <c r="AG17" s="50">
        <f>_xll.qlTenorBasisForwardRate($V$13,AD17,_xll.ohTrigger($AA$9:$AA$12))</f>
        <v>-7.7793309005036448E-4</v>
      </c>
      <c r="AH17" s="50">
        <f>_xll.qlTenorBasisForwardRate2($V$13,AD17,AE17,_xll.ohTrigger($AA$9:$AA$12))</f>
        <v>-7.7793309005036448E-4</v>
      </c>
      <c r="AI17" s="50">
        <f>_xll.qlIndexFixing($V$5,_xll.qlInterestRateIndexFixingDate($V$5,AD17,trigger),,trigger)</f>
        <v>-1.3401869113014442E-3</v>
      </c>
      <c r="AJ17" s="50">
        <f t="shared" si="5"/>
        <v>5.622538212510797E-4</v>
      </c>
      <c r="AK17" s="53">
        <f t="shared" si="6"/>
        <v>1.7227534455626237</v>
      </c>
    </row>
    <row r="18" spans="1:37" ht="11.25" customHeight="1" x14ac:dyDescent="0.2">
      <c r="A18" s="7" t="s">
        <v>86</v>
      </c>
      <c r="B18" s="7" t="s">
        <v>87</v>
      </c>
      <c r="C18" s="7" t="str">
        <v>M6</v>
      </c>
      <c r="D18" s="7" t="b">
        <v>1</v>
      </c>
      <c r="E18" s="7" t="s">
        <v>58</v>
      </c>
      <c r="F18" s="7" t="str">
        <f t="shared" si="3"/>
        <v>Euribor3M</v>
      </c>
      <c r="G18" s="7" t="str">
        <f t="shared" si="10"/>
        <v>EURFUT3MM6_Quote</v>
      </c>
      <c r="H18" s="7" t="str">
        <f>_xll.qlFuturesRateHelper(,G18,B18,C18,F18,0,,trigger)</f>
        <v>obj_00977#0004</v>
      </c>
      <c r="I18" s="16" t="b">
        <v>1</v>
      </c>
      <c r="J18" s="19">
        <v>20</v>
      </c>
      <c r="K18" s="19">
        <v>1</v>
      </c>
      <c r="M18" s="26" t="str">
        <v>obj_00984</v>
      </c>
      <c r="N18" s="26" t="str">
        <f>_xll.qlRateHelperQuoteName(M18,trigger)</f>
        <v>EUR11x14F_Quote</v>
      </c>
      <c r="O18" s="31">
        <f>_xll.qlRateHelperRate(M18,trigger)</f>
        <v>-1.48E-3</v>
      </c>
      <c r="P18" s="27">
        <f>_xll.qlRateHelperEarliestDate(M18,trigger)</f>
        <v>42646</v>
      </c>
      <c r="Q18" s="27">
        <f>_xll.qlRateHelperPillarDate(M18,trigger)</f>
        <v>42738</v>
      </c>
      <c r="R18" s="38">
        <f t="shared" si="0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obj_00921#0003</v>
      </c>
      <c r="AC18" s="45" t="s">
        <v>74</v>
      </c>
      <c r="AD18" s="46">
        <f>_xll.qlCalendarAdvance(calendar,AD17,AC18,,,trigger)</f>
        <v>42779</v>
      </c>
      <c r="AE18" s="46">
        <f>_xll.qlInterestRateIndexMaturity($V$5,AD18,trigger)</f>
        <v>42870</v>
      </c>
      <c r="AF18" s="50">
        <f>_xll.qlTenorBasisValue($V$13,AD18,trigger)</f>
        <v>1.8246991306997413E-3</v>
      </c>
      <c r="AG18" s="50">
        <f>_xll.qlTenorBasisForwardRate($V$13,AD18,_xll.ohTrigger($AA$9:$AA$12))</f>
        <v>-6.665145974654546E-4</v>
      </c>
      <c r="AH18" s="50">
        <f>_xll.qlTenorBasisForwardRate2($V$13,AD18,AE18,_xll.ohTrigger($AA$9:$AA$12))</f>
        <v>-6.665145974654546E-4</v>
      </c>
      <c r="AI18" s="50">
        <f>_xll.qlIndexFixing($V$5,_xll.qlInterestRateIndexFixingDate($V$5,AD18,trigger),,trigger)</f>
        <v>-1.2307805835434936E-3</v>
      </c>
      <c r="AJ18" s="50">
        <f t="shared" si="5"/>
        <v>5.6426598607803898E-4</v>
      </c>
      <c r="AK18" s="53">
        <f t="shared" si="6"/>
        <v>1.8465920899913746</v>
      </c>
    </row>
    <row r="19" spans="1:37" ht="11.25" customHeight="1" x14ac:dyDescent="0.2">
      <c r="A19" s="7" t="s">
        <v>86</v>
      </c>
      <c r="B19" s="7" t="s">
        <v>87</v>
      </c>
      <c r="C19" s="7" t="str">
        <v>U6</v>
      </c>
      <c r="D19" s="7" t="b">
        <v>1</v>
      </c>
      <c r="E19" s="7" t="s">
        <v>58</v>
      </c>
      <c r="F19" s="7" t="str">
        <f t="shared" si="3"/>
        <v>Euribor3M</v>
      </c>
      <c r="G19" s="7" t="str">
        <f t="shared" si="10"/>
        <v>EURFUT3MU6_Quote</v>
      </c>
      <c r="H19" s="7" t="str">
        <f>_xll.qlFuturesRateHelper(,G19,B19,C19,F19,0,,trigger)</f>
        <v>obj_00971#0004</v>
      </c>
      <c r="I19" s="16" t="b">
        <v>1</v>
      </c>
      <c r="J19" s="19">
        <v>20</v>
      </c>
      <c r="K19" s="19">
        <v>1</v>
      </c>
      <c r="M19" s="26" t="str">
        <v>obj_0097e</v>
      </c>
      <c r="N19" s="26" t="str">
        <f>_xll.qlRateHelperQuoteName(M19,trigger)</f>
        <v>EUR12x15F_Quote</v>
      </c>
      <c r="O19" s="31">
        <f>_xll.qlRateHelperRate(M19,trigger)</f>
        <v>-1.4499999999999999E-3</v>
      </c>
      <c r="P19" s="27">
        <f>_xll.qlRateHelperEarliestDate(M19,trigger)</f>
        <v>42677</v>
      </c>
      <c r="Q19" s="27">
        <f>_xll.qlRateHelperPillarDate(M19,trigger)</f>
        <v>42769</v>
      </c>
      <c r="R19" s="38">
        <f t="shared" si="0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obj_0091d#0003</v>
      </c>
      <c r="AC19" s="45" t="s">
        <v>74</v>
      </c>
      <c r="AD19" s="46">
        <f>_xll.qlCalendarAdvance(calendar,AD18,AC19,,,trigger)</f>
        <v>42807</v>
      </c>
      <c r="AE19" s="46">
        <f>_xll.qlInterestRateIndexMaturity($V$5,AD19,trigger)</f>
        <v>42899</v>
      </c>
      <c r="AF19" s="50">
        <f>_xll.qlTenorBasisValue($V$13,AD19,trigger)</f>
        <v>1.8249819596157521E-3</v>
      </c>
      <c r="AG19" s="50">
        <f>_xll.qlTenorBasisForwardRate($V$13,AD19,_xll.ohTrigger($AA$9:$AA$12))</f>
        <v>-6.0104462062350171E-4</v>
      </c>
      <c r="AH19" s="50">
        <f>_xll.qlTenorBasisForwardRate2($V$13,AD19,AE19,_xll.ohTrigger($AA$9:$AA$12))</f>
        <v>-6.0104462062350171E-4</v>
      </c>
      <c r="AI19" s="50">
        <f>_xll.qlIndexFixing($V$5,_xll.qlInterestRateIndexFixingDate($V$5,AD19,trigger),,trigger)</f>
        <v>-1.1316424734473542E-3</v>
      </c>
      <c r="AJ19" s="50">
        <f t="shared" si="5"/>
        <v>5.305978528238525E-4</v>
      </c>
      <c r="AK19" s="53">
        <f t="shared" si="6"/>
        <v>1.882792782128937</v>
      </c>
    </row>
    <row r="20" spans="1:37" ht="11.25" customHeight="1" x14ac:dyDescent="0.2">
      <c r="A20" s="7" t="s">
        <v>86</v>
      </c>
      <c r="B20" s="7" t="s">
        <v>87</v>
      </c>
      <c r="C20" s="7" t="str">
        <v>Z6</v>
      </c>
      <c r="D20" s="7" t="b">
        <v>1</v>
      </c>
      <c r="E20" s="7" t="s">
        <v>58</v>
      </c>
      <c r="F20" s="7" t="str">
        <f t="shared" si="3"/>
        <v>Euribor3M</v>
      </c>
      <c r="G20" s="7" t="str">
        <f t="shared" si="10"/>
        <v>EURFUT3MZ6_Quote</v>
      </c>
      <c r="H20" s="7" t="str">
        <f>_xll.qlFuturesRateHelper(,G20,B20,C20,F20,0,,trigger)</f>
        <v>obj_00975#0004</v>
      </c>
      <c r="I20" s="16" t="b">
        <v>1</v>
      </c>
      <c r="J20" s="19">
        <v>20</v>
      </c>
      <c r="K20" s="19">
        <v>1</v>
      </c>
      <c r="M20" s="26" t="str">
        <v>obj_00975</v>
      </c>
      <c r="N20" s="26" t="str">
        <f>_xll.qlRateHelperQuoteName(M20,trigger)</f>
        <v>EURFUT3MZ6_Quote</v>
      </c>
      <c r="O20" s="31">
        <f>_xll.qlRateHelperRate(M20,trigger)</f>
        <v>-1.3750000000001261E-3</v>
      </c>
      <c r="P20" s="27">
        <f>_xll.qlRateHelperEarliestDate(M20,trigger)</f>
        <v>42725</v>
      </c>
      <c r="Q20" s="27">
        <f>_xll.qlRateHelperPillarDate(M20,trigger)</f>
        <v>42815</v>
      </c>
      <c r="R20" s="38">
        <f t="shared" si="0"/>
        <v>1</v>
      </c>
      <c r="S20" s="26" t="b">
        <f>IF(Q20&lt;_xll.qlCalendarAdvance(calendar,$V$7,$V$27),TRUE,FALSE)</f>
        <v>0</v>
      </c>
      <c r="AC20" s="45" t="s">
        <v>74</v>
      </c>
      <c r="AD20" s="46">
        <f>_xll.qlCalendarAdvance(calendar,AD19,AC20,,,trigger)</f>
        <v>42838</v>
      </c>
      <c r="AE20" s="46">
        <f>_xll.qlInterestRateIndexMaturity($V$5,AD20,trigger)</f>
        <v>42929</v>
      </c>
      <c r="AF20" s="50">
        <f>_xll.qlTenorBasisValue($V$13,AD20,trigger)</f>
        <v>1.824683173294521E-3</v>
      </c>
      <c r="AG20" s="50">
        <f>_xll.qlTenorBasisForwardRate($V$13,AD20,_xll.ohTrigger($AA$9:$AA$12))</f>
        <v>-5.5415171734472845E-4</v>
      </c>
      <c r="AH20" s="50">
        <f>_xll.qlTenorBasisForwardRate2($V$13,AD20,AE20,_xll.ohTrigger($AA$9:$AA$12))</f>
        <v>-5.5415171734472845E-4</v>
      </c>
      <c r="AI20" s="50">
        <f>_xll.qlIndexFixing($V$5,_xll.qlInterestRateIndexFixingDate($V$5,AD20,trigger),,trigger)</f>
        <v>-1.0376198170329329E-3</v>
      </c>
      <c r="AJ20" s="50">
        <f t="shared" si="5"/>
        <v>4.8346809968820444E-4</v>
      </c>
      <c r="AK20" s="53">
        <f t="shared" si="6"/>
        <v>1.8724471738620401</v>
      </c>
    </row>
    <row r="21" spans="1:37" ht="11.25" customHeight="1" x14ac:dyDescent="0.2">
      <c r="A21" s="7" t="s">
        <v>86</v>
      </c>
      <c r="B21" s="7" t="s">
        <v>87</v>
      </c>
      <c r="C21" s="7" t="str">
        <v>H7</v>
      </c>
      <c r="D21" s="7" t="b">
        <v>1</v>
      </c>
      <c r="E21" s="7" t="s">
        <v>58</v>
      </c>
      <c r="F21" s="7" t="str">
        <f t="shared" si="3"/>
        <v>Euribor3M</v>
      </c>
      <c r="G21" s="7" t="str">
        <f t="shared" si="10"/>
        <v>EURFUT3MH7_Quote</v>
      </c>
      <c r="H21" s="7" t="str">
        <f>_xll.qlFuturesRateHelper(,G21,B21,C21,F21,0,,trigger)</f>
        <v>obj_00972#0004</v>
      </c>
      <c r="I21" s="16" t="b">
        <v>1</v>
      </c>
      <c r="J21" s="19">
        <v>20</v>
      </c>
      <c r="K21" s="19">
        <v>1</v>
      </c>
      <c r="M21" s="26" t="str">
        <v>obj_00972</v>
      </c>
      <c r="N21" s="26" t="str">
        <f>_xll.qlRateHelperQuoteName(M21,trigger)</f>
        <v>EURFUT3MH7_Quote</v>
      </c>
      <c r="O21" s="31">
        <f>_xll.qlRateHelperRate(M21,trigger)</f>
        <v>-1.1250000000000426E-3</v>
      </c>
      <c r="P21" s="27">
        <f>_xll.qlRateHelperEarliestDate(M21,trigger)</f>
        <v>42809</v>
      </c>
      <c r="Q21" s="27">
        <f>_xll.qlRateHelperPillarDate(M21,trigger)</f>
        <v>42901</v>
      </c>
      <c r="R21" s="38">
        <f t="shared" si="0"/>
        <v>1</v>
      </c>
      <c r="S21" s="26" t="b">
        <f>IF(Q21&lt;_xll.qlCalendarAdvance(calendar,$V$7,$V$27),TRUE,FALSE)</f>
        <v>0</v>
      </c>
      <c r="AC21" s="45" t="s">
        <v>74</v>
      </c>
      <c r="AD21" s="46">
        <f>_xll.qlCalendarAdvance(calendar,AD20,AC21,,,trigger)</f>
        <v>42870</v>
      </c>
      <c r="AE21" s="46">
        <f>_xll.qlInterestRateIndexMaturity($V$5,AD21,trigger)</f>
        <v>42962</v>
      </c>
      <c r="AF21" s="50">
        <f>_xll.qlTenorBasisValue($V$13,AD21,trigger)</f>
        <v>1.8237246979633059E-3</v>
      </c>
      <c r="AG21" s="50">
        <f>_xll.qlTenorBasisForwardRate($V$13,AD21,_xll.ohTrigger($AA$9:$AA$12))</f>
        <v>-4.8473044541079126E-4</v>
      </c>
      <c r="AH21" s="50">
        <f>_xll.qlTenorBasisForwardRate2($V$13,AD21,AE21,_xll.ohTrigger($AA$9:$AA$12))</f>
        <v>-4.8473044541079126E-4</v>
      </c>
      <c r="AI21" s="50">
        <f>_xll.qlIndexFixing($V$5,_xll.qlInterestRateIndexFixingDate($V$5,AD21,trigger),,trigger)</f>
        <v>-9.4561565087638774E-4</v>
      </c>
      <c r="AJ21" s="50">
        <f t="shared" si="5"/>
        <v>4.6088520546559648E-4</v>
      </c>
      <c r="AK21" s="53">
        <f t="shared" si="6"/>
        <v>1.9508072163179542</v>
      </c>
    </row>
    <row r="22" spans="1:37" ht="11.25" customHeight="1" x14ac:dyDescent="0.2">
      <c r="A22" s="7" t="s">
        <v>86</v>
      </c>
      <c r="B22" s="7" t="s">
        <v>87</v>
      </c>
      <c r="C22" s="7" t="str">
        <v>M7</v>
      </c>
      <c r="D22" s="7" t="b">
        <v>1</v>
      </c>
      <c r="E22" s="7" t="s">
        <v>58</v>
      </c>
      <c r="F22" s="7" t="str">
        <f t="shared" si="3"/>
        <v>Euribor3M</v>
      </c>
      <c r="G22" s="7" t="str">
        <f t="shared" si="10"/>
        <v>EURFUT3MM7_Quote</v>
      </c>
      <c r="H22" s="7" t="str">
        <f>_xll.qlFuturesRateHelper(,G22,B22,C22,F22,0,,trigger)</f>
        <v>obj_00978#0004</v>
      </c>
      <c r="I22" s="16" t="b">
        <v>1</v>
      </c>
      <c r="J22" s="19">
        <v>20</v>
      </c>
      <c r="K22" s="19">
        <v>1</v>
      </c>
      <c r="M22" s="26" t="str">
        <v>obj_00965</v>
      </c>
      <c r="N22" s="26" t="str">
        <f>_xll.qlRateHelperQuoteName(M22,trigger)</f>
        <v>EURAB3E3Y_Quote</v>
      </c>
      <c r="O22" s="31">
        <f>_xll.qlRateHelperRate(M22,trigger)</f>
        <v>-5.1000000000000004E-4</v>
      </c>
      <c r="P22" s="27">
        <f>_xll.qlRateHelperEarliestDate(M22,trigger)</f>
        <v>42311</v>
      </c>
      <c r="Q22" s="27">
        <f>_xll.qlRateHelperPillarDate(M22,trigger)</f>
        <v>43409</v>
      </c>
      <c r="R22" s="38">
        <f t="shared" si="0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5" t="s">
        <v>74</v>
      </c>
      <c r="AD22" s="46">
        <f>_xll.qlCalendarAdvance(calendar,AD21,AC22,,,trigger)</f>
        <v>42901</v>
      </c>
      <c r="AE22" s="46">
        <f>_xll.qlInterestRateIndexMaturity($V$5,AD22,trigger)</f>
        <v>42993</v>
      </c>
      <c r="AF22" s="50">
        <f>_xll.qlTenorBasisValue($V$13,AD22,trigger)</f>
        <v>1.8221902163485675E-3</v>
      </c>
      <c r="AG22" s="50">
        <f>_xll.qlTenorBasisForwardRate($V$13,AD22,_xll.ohTrigger($AA$9:$AA$12))</f>
        <v>-3.7924462610436241E-4</v>
      </c>
      <c r="AH22" s="50">
        <f>_xll.qlTenorBasisForwardRate2($V$13,AD22,AE22,_xll.ohTrigger($AA$9:$AA$12))</f>
        <v>-3.7924462610436241E-4</v>
      </c>
      <c r="AI22" s="50">
        <f>_xll.qlIndexFixing($V$5,_xll.qlInterestRateIndexFixingDate($V$5,AD22,trigger),,trigger)</f>
        <v>-8.4707475228977243E-4</v>
      </c>
      <c r="AJ22" s="50">
        <f t="shared" si="5"/>
        <v>4.6783012618541002E-4</v>
      </c>
      <c r="AK22" s="53">
        <f t="shared" si="6"/>
        <v>2.2335840615357072</v>
      </c>
    </row>
    <row r="23" spans="1:37" ht="11.25" customHeight="1" x14ac:dyDescent="0.2">
      <c r="A23" s="7" t="s">
        <v>86</v>
      </c>
      <c r="B23" s="7" t="s">
        <v>87</v>
      </c>
      <c r="C23" s="7" t="str">
        <v>U7</v>
      </c>
      <c r="D23" s="7" t="b">
        <v>1</v>
      </c>
      <c r="E23" s="7" t="s">
        <v>58</v>
      </c>
      <c r="F23" s="7" t="str">
        <f t="shared" si="3"/>
        <v>Euribor3M</v>
      </c>
      <c r="G23" s="7" t="str">
        <f t="shared" si="10"/>
        <v>EURFUT3MU7_Quote</v>
      </c>
      <c r="H23" s="7" t="str">
        <f>_xll.qlFuturesRateHelper(,G23,B23,C23,F23,0,,trigger)</f>
        <v>obj_0097b#0004</v>
      </c>
      <c r="I23" s="16" t="b">
        <v>1</v>
      </c>
      <c r="J23" s="19">
        <v>20</v>
      </c>
      <c r="K23" s="19">
        <v>1</v>
      </c>
      <c r="M23" s="26" t="str">
        <v>obj_00936</v>
      </c>
      <c r="N23" s="26" t="str">
        <f>_xll.qlRateHelperQuoteName(M23,trigger)</f>
        <v>EURAB3E4Y_Quote</v>
      </c>
      <c r="O23" s="31">
        <f>_xll.qlRateHelperRate(M23,trigger)</f>
        <v>5.2000000000000006E-4</v>
      </c>
      <c r="P23" s="27">
        <f>_xll.qlRateHelperEarliestDate(M23,trigger)</f>
        <v>42311</v>
      </c>
      <c r="Q23" s="27">
        <f>_xll.qlRateHelperPillarDate(M23,trigger)</f>
        <v>43773</v>
      </c>
      <c r="R23" s="38">
        <f t="shared" si="0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5" t="s">
        <v>74</v>
      </c>
      <c r="AD23" s="46">
        <f>_xll.qlCalendarAdvance(calendar,AD22,AC23,,,trigger)</f>
        <v>42933</v>
      </c>
      <c r="AE23" s="46">
        <f>_xll.qlInterestRateIndexMaturity($V$5,AD23,trigger)</f>
        <v>43025</v>
      </c>
      <c r="AF23" s="50">
        <f>_xll.qlTenorBasisValue($V$13,AD23,trigger)</f>
        <v>1.8200048317870132E-3</v>
      </c>
      <c r="AG23" s="50">
        <f>_xll.qlTenorBasisForwardRate($V$13,AD23,_xll.ohTrigger($AA$9:$AA$12))</f>
        <v>-2.4290217220352095E-4</v>
      </c>
      <c r="AH23" s="50">
        <f>_xll.qlTenorBasisForwardRate2($V$13,AD23,AE23,_xll.ohTrigger($AA$9:$AA$12))</f>
        <v>-2.4290217220352095E-4</v>
      </c>
      <c r="AI23" s="50">
        <f>_xll.qlIndexFixing($V$5,_xll.qlInterestRateIndexFixingDate($V$5,AD23,trigger),,trigger)</f>
        <v>-7.1568723555254482E-4</v>
      </c>
      <c r="AJ23" s="50">
        <f t="shared" si="5"/>
        <v>4.7278506334902387E-4</v>
      </c>
      <c r="AK23" s="53">
        <f t="shared" si="6"/>
        <v>2.946401133674879</v>
      </c>
    </row>
    <row r="24" spans="1:37" ht="11.25" customHeight="1" x14ac:dyDescent="0.2">
      <c r="A24" s="7" t="s">
        <v>86</v>
      </c>
      <c r="B24" s="7" t="s">
        <v>87</v>
      </c>
      <c r="C24" s="7" t="str">
        <v>Z7</v>
      </c>
      <c r="D24" s="7" t="b">
        <v>1</v>
      </c>
      <c r="E24" s="7" t="s">
        <v>58</v>
      </c>
      <c r="F24" s="7" t="str">
        <f t="shared" si="3"/>
        <v>Euribor3M</v>
      </c>
      <c r="G24" s="7" t="str">
        <f t="shared" si="10"/>
        <v>EURFUT3MZ7_Quote</v>
      </c>
      <c r="H24" s="7" t="str">
        <f>_xll.qlFuturesRateHelper(,G24,B24,C24,F24,0,,trigger)</f>
        <v>obj_00976#0004</v>
      </c>
      <c r="I24" s="16" t="b">
        <v>1</v>
      </c>
      <c r="J24" s="19">
        <v>20</v>
      </c>
      <c r="K24" s="19">
        <v>1</v>
      </c>
      <c r="M24" s="26" t="str">
        <v>obj_00949</v>
      </c>
      <c r="N24" s="26" t="str">
        <f>_xll.qlRateHelperQuoteName(M24,trigger)</f>
        <v>EURAB3E5Y_Quote</v>
      </c>
      <c r="O24" s="31">
        <f>_xll.qlRateHelperRate(M24,trigger)</f>
        <v>1.7399999999999998E-3</v>
      </c>
      <c r="P24" s="27">
        <f>_xll.qlRateHelperEarliestDate(M24,trigger)</f>
        <v>42311</v>
      </c>
      <c r="Q24" s="27">
        <f>_xll.qlRateHelperPillarDate(M24,trigger)</f>
        <v>44138</v>
      </c>
      <c r="R24" s="38">
        <f t="shared" si="0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5" t="s">
        <v>74</v>
      </c>
      <c r="AD24" s="46">
        <f>_xll.qlCalendarAdvance(calendar,AD23,AC24,,,trigger)</f>
        <v>42964</v>
      </c>
      <c r="AE24" s="46">
        <f>_xll.qlInterestRateIndexMaturity($V$5,AD24,trigger)</f>
        <v>43056</v>
      </c>
      <c r="AF24" s="50">
        <f>_xll.qlTenorBasisValue($V$13,AD24,trigger)</f>
        <v>1.8173275761142541E-3</v>
      </c>
      <c r="AG24" s="50">
        <f>_xll.qlTenorBasisForwardRate($V$13,AD24,_xll.ohTrigger($AA$9:$AA$12))</f>
        <v>-9.9019901248932683E-5</v>
      </c>
      <c r="AH24" s="50">
        <f>_xll.qlTenorBasisForwardRate2($V$13,AD24,AE24,_xll.ohTrigger($AA$9:$AA$12))</f>
        <v>-9.9019901248932683E-5</v>
      </c>
      <c r="AI24" s="50">
        <f>_xll.qlIndexFixing($V$5,_xll.qlInterestRateIndexFixingDate($V$5,AD24,trigger),,trigger)</f>
        <v>-5.611658308587405E-4</v>
      </c>
      <c r="AJ24" s="50">
        <f t="shared" si="5"/>
        <v>4.6214592960980782E-4</v>
      </c>
      <c r="AK24" s="53">
        <f t="shared" si="6"/>
        <v>5.6672024894065345</v>
      </c>
    </row>
    <row r="25" spans="1:37" ht="11.25" customHeight="1" x14ac:dyDescent="0.2">
      <c r="A25" s="7" t="s">
        <v>86</v>
      </c>
      <c r="B25" s="7" t="s">
        <v>87</v>
      </c>
      <c r="C25" s="7" t="str">
        <v>H8</v>
      </c>
      <c r="D25" s="7" t="b">
        <v>1</v>
      </c>
      <c r="E25" s="7" t="s">
        <v>58</v>
      </c>
      <c r="F25" s="7" t="str">
        <f t="shared" si="3"/>
        <v>Euribor3M</v>
      </c>
      <c r="G25" s="7" t="str">
        <f t="shared" si="10"/>
        <v>EURFUT3MH8_Quote</v>
      </c>
      <c r="H25" s="7" t="str">
        <f>_xll.qlFuturesRateHelper(,G25,B25,C25,F25,0,,trigger)</f>
        <v>obj_0097a#0004</v>
      </c>
      <c r="I25" s="16" t="b">
        <v>1</v>
      </c>
      <c r="J25" s="19">
        <v>20</v>
      </c>
      <c r="K25" s="19">
        <v>1</v>
      </c>
      <c r="M25" s="26" t="str">
        <v>obj_00935</v>
      </c>
      <c r="N25" s="26" t="str">
        <f>_xll.qlRateHelperQuoteName(M25,trigger)</f>
        <v>EURAB3E6Y_Quote</v>
      </c>
      <c r="O25" s="31">
        <f>_xll.qlRateHelperRate(M25,trigger)</f>
        <v>3.0800000000000007E-3</v>
      </c>
      <c r="P25" s="27">
        <f>_xll.qlRateHelperEarliestDate(M25,trigger)</f>
        <v>42311</v>
      </c>
      <c r="Q25" s="27">
        <f>_xll.qlRateHelperPillarDate(M25,trigger)</f>
        <v>44503</v>
      </c>
      <c r="R25" s="38">
        <f t="shared" si="0"/>
        <v>1</v>
      </c>
      <c r="S25" s="26" t="b">
        <f>IF(Q25&lt;_xll.qlCalendarAdvance(calendar,$V$7,$V$27),TRUE,FALSE)</f>
        <v>0</v>
      </c>
      <c r="AC25" s="45" t="s">
        <v>74</v>
      </c>
      <c r="AD25" s="46">
        <f>_xll.qlCalendarAdvance(calendar,AD24,AC25,,,trigger)</f>
        <v>42996</v>
      </c>
      <c r="AE25" s="46">
        <f>_xll.qlInterestRateIndexMaturity($V$5,AD25,trigger)</f>
        <v>43087</v>
      </c>
      <c r="AF25" s="50">
        <f>_xll.qlTenorBasisValue($V$13,AD25,trigger)</f>
        <v>1.8140084700413624E-3</v>
      </c>
      <c r="AG25" s="50">
        <f>_xll.qlTenorBasisForwardRate($V$13,AD25,_xll.ohTrigger($AA$9:$AA$12))</f>
        <v>5.1402321505179162E-5</v>
      </c>
      <c r="AH25" s="50">
        <f>_xll.qlTenorBasisForwardRate2($V$13,AD25,AE25,_xll.ohTrigger($AA$9:$AA$12))</f>
        <v>5.1402321505179162E-5</v>
      </c>
      <c r="AI25" s="50">
        <f>_xll.qlIndexFixing($V$5,_xll.qlInterestRateIndexFixingDate($V$5,AD25,trigger),,trigger)</f>
        <v>-3.8643898409284683E-4</v>
      </c>
      <c r="AJ25" s="50">
        <f t="shared" si="5"/>
        <v>4.3784130559802601E-4</v>
      </c>
      <c r="AK25" s="53">
        <f t="shared" si="6"/>
        <v>-7.5179286222298396</v>
      </c>
    </row>
    <row r="26" spans="1:37" ht="11.25" customHeight="1" x14ac:dyDescent="0.2">
      <c r="A26" s="7" t="s">
        <v>86</v>
      </c>
      <c r="B26" s="7" t="s">
        <v>87</v>
      </c>
      <c r="C26" s="7" t="str">
        <v>M8</v>
      </c>
      <c r="D26" s="7" t="b">
        <v>1</v>
      </c>
      <c r="E26" s="7" t="s">
        <v>58</v>
      </c>
      <c r="F26" s="7" t="str">
        <f t="shared" si="3"/>
        <v>Euribor3M</v>
      </c>
      <c r="G26" s="7" t="str">
        <f t="shared" si="10"/>
        <v>EURFUT3MM8_Quote</v>
      </c>
      <c r="H26" s="7" t="str">
        <f>_xll.qlFuturesRateHelper(,G26,B26,C26,F26,0,,trigger)</f>
        <v>obj_0097c#0004</v>
      </c>
      <c r="I26" s="16" t="b">
        <v>1</v>
      </c>
      <c r="J26" s="19">
        <v>20</v>
      </c>
      <c r="K26" s="19">
        <v>1</v>
      </c>
      <c r="M26" s="26" t="str">
        <v>obj_00969</v>
      </c>
      <c r="N26" s="26" t="str">
        <f>_xll.qlRateHelperQuoteName(M26,trigger)</f>
        <v>EURAB3E7Y_Quote</v>
      </c>
      <c r="O26" s="31">
        <f>_xll.qlRateHelperRate(M26,trigger)</f>
        <v>4.4500000000000008E-3</v>
      </c>
      <c r="P26" s="27">
        <f>_xll.qlRateHelperEarliestDate(M26,trigger)</f>
        <v>42311</v>
      </c>
      <c r="Q26" s="27">
        <f>_xll.qlRateHelperPillarDate(M26,trigger)</f>
        <v>44868</v>
      </c>
      <c r="R26" s="38">
        <f t="shared" si="0"/>
        <v>1</v>
      </c>
      <c r="S26" s="26" t="b">
        <f>IF(Q26&lt;_xll.qlCalendarAdvance(calendar,$V$7,$V$27),TRUE,FALSE)</f>
        <v>0</v>
      </c>
      <c r="AC26" s="45" t="s">
        <v>74</v>
      </c>
      <c r="AD26" s="46">
        <f>_xll.qlCalendarAdvance(calendar,AD25,AC26,,,trigger)</f>
        <v>43026</v>
      </c>
      <c r="AE26" s="46">
        <f>_xll.qlInterestRateIndexMaturity($V$5,AD26,trigger)</f>
        <v>43118</v>
      </c>
      <c r="AF26" s="50">
        <f>_xll.qlTenorBasisValue($V$13,AD26,trigger)</f>
        <v>1.8104042654322676E-3</v>
      </c>
      <c r="AG26" s="50">
        <f>_xll.qlTenorBasisForwardRate($V$13,AD26,_xll.ohTrigger($AA$9:$AA$12))</f>
        <v>2.0195227478835915E-4</v>
      </c>
      <c r="AH26" s="50">
        <f>_xll.qlTenorBasisForwardRate2($V$13,AD26,AE26,_xll.ohTrigger($AA$9:$AA$12))</f>
        <v>2.0195227478835915E-4</v>
      </c>
      <c r="AI26" s="50">
        <f>_xll.qlIndexFixing($V$5,_xll.qlInterestRateIndexFixingDate($V$5,AD26,trigger),,trigger)</f>
        <v>-2.0973134841839605E-4</v>
      </c>
      <c r="AJ26" s="50">
        <f t="shared" si="5"/>
        <v>4.1168362320675523E-4</v>
      </c>
      <c r="AK26" s="53">
        <f t="shared" si="6"/>
        <v>-1.0385193662125825</v>
      </c>
    </row>
    <row r="27" spans="1:37" ht="11.25" customHeight="1" x14ac:dyDescent="0.2">
      <c r="A27" s="8" t="s">
        <v>86</v>
      </c>
      <c r="B27" s="8" t="s">
        <v>87</v>
      </c>
      <c r="C27" s="8" t="str">
        <v>U8</v>
      </c>
      <c r="D27" s="8" t="b">
        <v>1</v>
      </c>
      <c r="E27" s="8" t="s">
        <v>58</v>
      </c>
      <c r="F27" s="8" t="str">
        <f t="shared" si="3"/>
        <v>Euribor3M</v>
      </c>
      <c r="G27" s="8" t="str">
        <f t="shared" si="10"/>
        <v>EURFUT3MU8_Quote</v>
      </c>
      <c r="H27" s="8" t="str">
        <f>_xll.qlFuturesRateHelper(,G27,B27,C27,F27,0,,trigger)</f>
        <v>obj_00979#0004</v>
      </c>
      <c r="I27" s="17" t="b">
        <v>1</v>
      </c>
      <c r="J27" s="20">
        <v>20</v>
      </c>
      <c r="K27" s="20">
        <v>1</v>
      </c>
      <c r="M27" s="26" t="str">
        <v>obj_00932</v>
      </c>
      <c r="N27" s="26" t="str">
        <f>_xll.qlRateHelperQuoteName(M27,trigger)</f>
        <v>EURAB3E8Y_Quote</v>
      </c>
      <c r="O27" s="31">
        <f>_xll.qlRateHelperRate(M27,trigger)</f>
        <v>5.7999999999999996E-3</v>
      </c>
      <c r="P27" s="27">
        <f>_xll.qlRateHelperEarliestDate(M27,trigger)</f>
        <v>42311</v>
      </c>
      <c r="Q27" s="27">
        <f>_xll.qlRateHelperPillarDate(M27,trigger)</f>
        <v>45233</v>
      </c>
      <c r="R27" s="38">
        <f t="shared" si="0"/>
        <v>1</v>
      </c>
      <c r="S27" s="26" t="b">
        <f>IF(Q27&lt;_xll.qlCalendarAdvance(calendar,$V$7,$V$27),TRUE,FALSE)</f>
        <v>0</v>
      </c>
      <c r="U27" s="36" t="s">
        <v>127</v>
      </c>
      <c r="V27" s="70" t="s">
        <v>129</v>
      </c>
      <c r="W27" s="22" t="s">
        <v>125</v>
      </c>
      <c r="X27" s="22" t="s">
        <v>124</v>
      </c>
      <c r="AC27" s="45" t="s">
        <v>74</v>
      </c>
      <c r="AD27" s="46">
        <f>_xll.qlCalendarAdvance(calendar,AD26,AC27,,,trigger)</f>
        <v>43059</v>
      </c>
      <c r="AE27" s="46">
        <f>_xll.qlInterestRateIndexMaturity($V$5,AD27,trigger)</f>
        <v>43151</v>
      </c>
      <c r="AF27" s="50">
        <f>_xll.qlTenorBasisValue($V$13,AD27,trigger)</f>
        <v>1.8059112397996696E-3</v>
      </c>
      <c r="AG27" s="50">
        <f>_xll.qlTenorBasisForwardRate($V$13,AD27,_xll.ohTrigger($AA$9:$AA$12))</f>
        <v>3.7143060584699449E-4</v>
      </c>
      <c r="AH27" s="50">
        <f>_xll.qlTenorBasisForwardRate2($V$13,AD27,AE27,_xll.ohTrigger($AA$9:$AA$12))</f>
        <v>3.7143060584699449E-4</v>
      </c>
      <c r="AI27" s="50">
        <f>_xll.qlIndexFixing($V$5,_xll.qlInterestRateIndexFixingDate($V$5,AD27,trigger),,trigger)</f>
        <v>-1.271120863001523E-5</v>
      </c>
      <c r="AJ27" s="50">
        <f t="shared" si="5"/>
        <v>3.8414181447700971E-4</v>
      </c>
      <c r="AK27" s="53">
        <f t="shared" si="6"/>
        <v>-3.4222297328000563E-2</v>
      </c>
    </row>
    <row r="28" spans="1:37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_xll.qlSwapRateHelper2(,G28,2,B28,"Target",C28,D28,E28,$H$1,F28,A28,$V$6,,,,trigger)</f>
        <v>obj_0096e#0017</v>
      </c>
      <c r="I28" s="15" t="b">
        <v>0</v>
      </c>
      <c r="J28" s="19">
        <v>10</v>
      </c>
      <c r="K28" s="19">
        <v>1</v>
      </c>
      <c r="M28" s="26" t="str">
        <v>obj_00955</v>
      </c>
      <c r="N28" s="26" t="str">
        <f>_xll.qlRateHelperQuoteName(M28,trigger)</f>
        <v>EURAB3E9Y_Quote</v>
      </c>
      <c r="O28" s="31">
        <f>_xll.qlRateHelperRate(M28,trigger)</f>
        <v>7.0499999999999998E-3</v>
      </c>
      <c r="P28" s="27">
        <f>_xll.qlRateHelperEarliestDate(M28,trigger)</f>
        <v>42311</v>
      </c>
      <c r="Q28" s="27">
        <f>_xll.qlRateHelperPillarDate(M28,trigger)</f>
        <v>45600</v>
      </c>
      <c r="R28" s="38">
        <f t="shared" si="0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5" t="s">
        <v>74</v>
      </c>
      <c r="AD28" s="46">
        <f>_xll.qlCalendarAdvance(calendar,AD27,AC28,,,trigger)</f>
        <v>43089</v>
      </c>
      <c r="AE28" s="46">
        <f>_xll.qlInterestRateIndexMaturity($V$5,AD28,trigger)</f>
        <v>43179</v>
      </c>
      <c r="AF28" s="50">
        <f>_xll.qlTenorBasisValue($V$13,AD28,trigger)</f>
        <v>1.801365441852861E-3</v>
      </c>
      <c r="AG28" s="50">
        <f>_xll.qlTenorBasisForwardRate($V$13,AD28,_xll.ohTrigger($AA$9:$AA$12))</f>
        <v>5.2650161254597094E-4</v>
      </c>
      <c r="AH28" s="50">
        <f>_xll.qlTenorBasisForwardRate2($V$13,AD28,AE28,_xll.ohTrigger($AA$9:$AA$12))</f>
        <v>5.2650161254597094E-4</v>
      </c>
      <c r="AI28" s="50">
        <f>_xll.qlIndexFixing($V$5,_xll.qlInterestRateIndexFixingDate($V$5,AD28,trigger),,trigger)</f>
        <v>1.662515761449157E-4</v>
      </c>
      <c r="AJ28" s="50">
        <f t="shared" si="5"/>
        <v>3.6025003640105524E-4</v>
      </c>
      <c r="AK28" s="53">
        <f t="shared" si="6"/>
        <v>0.31576650893998853</v>
      </c>
    </row>
    <row r="29" spans="1:37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1">"EURAB3E"&amp;B29&amp;"_Quote"</f>
        <v>EURAB3E15M_Quote</v>
      </c>
      <c r="H29" s="11" t="str">
        <f>_xll.qlSwapRateHelper2(,G29,2,B29,"Target",C29,D29,E29,$H$1,F29,A29,$V$6,,,,trigger)</f>
        <v>obj_0096d#0005</v>
      </c>
      <c r="I29" s="16" t="b">
        <v>0</v>
      </c>
      <c r="J29" s="19">
        <v>10</v>
      </c>
      <c r="K29" s="19">
        <v>1</v>
      </c>
      <c r="M29" s="26" t="str">
        <v>obj_00963</v>
      </c>
      <c r="N29" s="26" t="str">
        <f>_xll.qlRateHelperQuoteName(M29,trigger)</f>
        <v>EURAB3E10Y_Quote</v>
      </c>
      <c r="O29" s="31">
        <f>_xll.qlRateHelperRate(M29,trigger)</f>
        <v>8.1899999999999994E-3</v>
      </c>
      <c r="P29" s="27">
        <f>_xll.qlRateHelperEarliestDate(M29,trigger)</f>
        <v>42311</v>
      </c>
      <c r="Q29" s="27">
        <f>_xll.qlRateHelperPillarDate(M29,trigger)</f>
        <v>45964</v>
      </c>
      <c r="R29" s="38">
        <f t="shared" si="0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5" t="s">
        <v>74</v>
      </c>
      <c r="AD29" s="46">
        <f>_xll.qlCalendarAdvance(calendar,AD28,AC29,,,trigger)</f>
        <v>43122</v>
      </c>
      <c r="AE29" s="46">
        <f>_xll.qlInterestRateIndexMaturity($V$5,AD29,trigger)</f>
        <v>43213</v>
      </c>
      <c r="AF29" s="50">
        <f>_xll.qlTenorBasisValue($V$13,AD29,trigger)</f>
        <v>1.7958788101838717E-3</v>
      </c>
      <c r="AG29" s="50">
        <f>_xll.qlTenorBasisForwardRate($V$13,AD29,_xll.ohTrigger($AA$9:$AA$12))</f>
        <v>7.1312906894210339E-4</v>
      </c>
      <c r="AH29" s="50">
        <f>_xll.qlTenorBasisForwardRate2($V$13,AD29,AE29,_xll.ohTrigger($AA$9:$AA$12))</f>
        <v>7.1312906894210339E-4</v>
      </c>
      <c r="AI29" s="50">
        <f>_xll.qlIndexFixing($V$5,_xll.qlInterestRateIndexFixingDate($V$5,AD29,trigger),,trigger)</f>
        <v>3.8116728162795757E-4</v>
      </c>
      <c r="AJ29" s="50">
        <f t="shared" si="5"/>
        <v>3.3196178731414582E-4</v>
      </c>
      <c r="AK29" s="53">
        <f t="shared" si="6"/>
        <v>0.5344997115226322</v>
      </c>
    </row>
    <row r="30" spans="1:37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1"/>
        <v>EURAB3E18M_Quote</v>
      </c>
      <c r="H30" s="11" t="str">
        <f>_xll.qlSwapRateHelper2(,G30,2,B30,"Target",C30,D30,E30,$H$1,F30,A30,$V$6,,,,trigger)</f>
        <v>obj_00953#0005</v>
      </c>
      <c r="I30" s="16" t="b">
        <v>0</v>
      </c>
      <c r="J30" s="19">
        <v>10</v>
      </c>
      <c r="K30" s="19">
        <v>1</v>
      </c>
      <c r="M30" s="26" t="str">
        <v>obj_0094c</v>
      </c>
      <c r="N30" s="26" t="str">
        <f>_xll.qlRateHelperQuoteName(M30,trigger)</f>
        <v>EURAB3E15Y_Quote</v>
      </c>
      <c r="O30" s="31">
        <f>_xll.qlRateHelperRate(M30,trigger)</f>
        <v>1.2149999999999999E-2</v>
      </c>
      <c r="P30" s="27">
        <f>_xll.qlRateHelperEarliestDate(M30,trigger)</f>
        <v>42311</v>
      </c>
      <c r="Q30" s="27">
        <f>_xll.qlRateHelperPillarDate(M30,trigger)</f>
        <v>47791</v>
      </c>
      <c r="R30" s="38">
        <f t="shared" si="0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5" t="s">
        <v>74</v>
      </c>
      <c r="AD30" s="46">
        <f>_xll.qlCalendarAdvance(calendar,AD29,AC30,,,trigger)</f>
        <v>43153</v>
      </c>
      <c r="AE30" s="46">
        <f>_xll.qlInterestRateIndexMaturity($V$5,AD30,trigger)</f>
        <v>43242</v>
      </c>
      <c r="AF30" s="50">
        <f>_xll.qlTenorBasisValue($V$13,AD30,trigger)</f>
        <v>1.7902798041385501E-3</v>
      </c>
      <c r="AG30" s="50">
        <f>_xll.qlTenorBasisForwardRate($V$13,AD30,_xll.ohTrigger($AA$9:$AA$12))</f>
        <v>8.8678001539281765E-4</v>
      </c>
      <c r="AH30" s="50">
        <f>_xll.qlTenorBasisForwardRate2($V$13,AD30,AE30,_xll.ohTrigger($AA$9:$AA$12))</f>
        <v>8.8678001539281765E-4</v>
      </c>
      <c r="AI30" s="50">
        <f>_xll.qlIndexFixing($V$5,_xll.qlInterestRateIndexFixingDate($V$5,AD30,trigger),,trigger)</f>
        <v>5.8045567484521E-4</v>
      </c>
      <c r="AJ30" s="50">
        <f t="shared" si="5"/>
        <v>3.0632434054760765E-4</v>
      </c>
      <c r="AK30" s="53">
        <f t="shared" si="6"/>
        <v>0.65456557970364848</v>
      </c>
    </row>
    <row r="31" spans="1:37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1"/>
        <v>EURAB3E21M_Quote</v>
      </c>
      <c r="H31" s="11" t="str">
        <f>_xll.qlSwapRateHelper2(,G31,2,B31,"Target",C31,D31,E31,$H$1,F31,A31,$V$6,,,,trigger)</f>
        <v>obj_00946#0005</v>
      </c>
      <c r="I31" s="16" t="b">
        <v>0</v>
      </c>
      <c r="J31" s="19">
        <v>10</v>
      </c>
      <c r="K31" s="19">
        <v>1</v>
      </c>
      <c r="M31" s="26" t="str">
        <v>obj_0094a</v>
      </c>
      <c r="N31" s="26" t="str">
        <f>_xll.qlRateHelperQuoteName(M31,trigger)</f>
        <v>EURAB3E20Y_Quote</v>
      </c>
      <c r="O31" s="31">
        <f>_xll.qlRateHelperRate(M31,trigger)</f>
        <v>1.3919999999999998E-2</v>
      </c>
      <c r="P31" s="27">
        <f>_xll.qlRateHelperEarliestDate(M31,trigger)</f>
        <v>42311</v>
      </c>
      <c r="Q31" s="27">
        <f>_xll.qlRateHelperPillarDate(M31,trigger)</f>
        <v>49618</v>
      </c>
      <c r="R31" s="38">
        <f t="shared" si="0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5" t="s">
        <v>74</v>
      </c>
      <c r="AD31" s="46">
        <f>_xll.qlCalendarAdvance(calendar,AD30,AC31,,,trigger)</f>
        <v>43181</v>
      </c>
      <c r="AE31" s="46">
        <f>_xll.qlInterestRateIndexMaturity($V$5,AD31,trigger)</f>
        <v>43273</v>
      </c>
      <c r="AF31" s="50">
        <f>_xll.qlTenorBasisValue($V$13,AD31,trigger)</f>
        <v>1.7848673432432473E-3</v>
      </c>
      <c r="AG31" s="50">
        <f>_xll.qlTenorBasisForwardRate($V$13,AD31,_xll.ohTrigger($AA$9:$AA$12))</f>
        <v>1.063974132583185E-3</v>
      </c>
      <c r="AH31" s="50">
        <f>_xll.qlTenorBasisForwardRate2($V$13,AD31,AE31,_xll.ohTrigger($AA$9:$AA$12))</f>
        <v>1.063974132583185E-3</v>
      </c>
      <c r="AI31" s="50">
        <f>_xll.qlIndexFixing($V$5,_xll.qlInterestRateIndexFixingDate($V$5,AD31,trigger),,trigger)</f>
        <v>7.8255230610514291E-4</v>
      </c>
      <c r="AJ31" s="50">
        <f t="shared" si="5"/>
        <v>2.8142182647804205E-4</v>
      </c>
      <c r="AK31" s="53">
        <f t="shared" si="6"/>
        <v>0.73549937178003755</v>
      </c>
    </row>
    <row r="32" spans="1:37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1"/>
        <v>EURAB3E2Y_Quote</v>
      </c>
      <c r="H32" s="11" t="str">
        <f>_xll.qlSwapRateHelper2(,G32,2,B32,"Target",C32,D32,E32,$H$1,F32,A32,$V$6,,,,trigger)</f>
        <v>obj_00931#0005</v>
      </c>
      <c r="I32" s="16" t="b">
        <v>0</v>
      </c>
      <c r="J32" s="19">
        <v>10</v>
      </c>
      <c r="K32" s="19">
        <v>1</v>
      </c>
      <c r="M32" s="26" t="str">
        <v>obj_0093c</v>
      </c>
      <c r="N32" s="26" t="str">
        <f>_xll.qlRateHelperQuoteName(M32,trigger)</f>
        <v>EURAB3E25Y_Quote</v>
      </c>
      <c r="O32" s="31">
        <f>_xll.qlRateHelperRate(M32,trigger)</f>
        <v>1.4449999999999998E-2</v>
      </c>
      <c r="P32" s="27">
        <f>_xll.qlRateHelperEarliestDate(M32,trigger)</f>
        <v>42311</v>
      </c>
      <c r="Q32" s="27">
        <f>_xll.qlRateHelperPillarDate(M32,trigger)</f>
        <v>51445</v>
      </c>
      <c r="R32" s="38">
        <f t="shared" si="0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5" t="s">
        <v>74</v>
      </c>
      <c r="AD32" s="46">
        <f>_xll.qlCalendarAdvance(calendar,AD31,AC32,,,trigger)</f>
        <v>43213</v>
      </c>
      <c r="AE32" s="46">
        <f>_xll.qlInterestRateIndexMaturity($V$5,AD32,trigger)</f>
        <v>43304</v>
      </c>
      <c r="AF32" s="50">
        <f>_xll.qlTenorBasisValue($V$13,AD32,trigger)</f>
        <v>1.7782856606326685E-3</v>
      </c>
      <c r="AG32" s="50">
        <f>_xll.qlTenorBasisForwardRate($V$13,AD32,_xll.ohTrigger($AA$9:$AA$12))</f>
        <v>1.2597232924328084E-3</v>
      </c>
      <c r="AH32" s="50">
        <f>_xll.qlTenorBasisForwardRate2($V$13,AD32,AE32,_xll.ohTrigger($AA$9:$AA$12))</f>
        <v>1.2597232924328084E-3</v>
      </c>
      <c r="AI32" s="50">
        <f>_xll.qlIndexFixing($V$5,_xll.qlInterestRateIndexFixingDate($V$5,AD32,trigger),,trigger)</f>
        <v>1.0039927168388734E-3</v>
      </c>
      <c r="AJ32" s="50">
        <f t="shared" si="5"/>
        <v>2.5573057559393495E-4</v>
      </c>
      <c r="AK32" s="53">
        <f t="shared" si="6"/>
        <v>0.7969946438792429</v>
      </c>
    </row>
    <row r="33" spans="1:37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1"/>
        <v>EURAB3E3Y_Quote</v>
      </c>
      <c r="H33" s="11" t="str">
        <f>_xll.qlSwapRateHelper2(,G33,2,B33,"Target",C33,D33,E33,$H$1,F33,A33,$V$6,,,,trigger)</f>
        <v>obj_00965#0005</v>
      </c>
      <c r="I33" s="16" t="b">
        <v>1</v>
      </c>
      <c r="J33" s="19">
        <v>10</v>
      </c>
      <c r="K33" s="19">
        <v>1</v>
      </c>
      <c r="M33" s="26" t="str">
        <v>obj_0096a</v>
      </c>
      <c r="N33" s="26" t="str">
        <f>_xll.qlRateHelperQuoteName(M33,trigger)</f>
        <v>EURAB3E30Y_Quote</v>
      </c>
      <c r="O33" s="31">
        <f>_xll.qlRateHelperRate(M33,trigger)</f>
        <v>1.4649999999999998E-2</v>
      </c>
      <c r="P33" s="27">
        <f>_xll.qlRateHelperEarliestDate(M33,trigger)</f>
        <v>42311</v>
      </c>
      <c r="Q33" s="27">
        <f>_xll.qlRateHelperPillarDate(M33,trigger)</f>
        <v>53269</v>
      </c>
      <c r="R33" s="38">
        <f t="shared" si="0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obj_00948#0004</v>
      </c>
      <c r="AC33" s="45" t="s">
        <v>74</v>
      </c>
      <c r="AD33" s="46">
        <f>_xll.qlCalendarAdvance(calendar,AD32,AC33,,,trigger)</f>
        <v>43243</v>
      </c>
      <c r="AE33" s="46">
        <f>_xll.qlInterestRateIndexMaturity($V$5,AD33,trigger)</f>
        <v>43335</v>
      </c>
      <c r="AF33" s="50">
        <f>_xll.qlTenorBasisValue($V$13,AD33,trigger)</f>
        <v>1.7717474485832389E-3</v>
      </c>
      <c r="AG33" s="50">
        <f>_xll.qlTenorBasisForwardRate($V$13,AD33,_xll.ohTrigger($AA$9:$AA$12))</f>
        <v>1.45604899035551E-3</v>
      </c>
      <c r="AH33" s="50">
        <f>_xll.qlTenorBasisForwardRate2($V$13,AD33,AE33,_xll.ohTrigger($AA$9:$AA$12))</f>
        <v>1.45604899035551E-3</v>
      </c>
      <c r="AI33" s="50">
        <f>_xll.qlIndexFixing($V$5,_xll.qlInterestRateIndexFixingDate($V$5,AD33,trigger),,trigger)</f>
        <v>1.2236588226558053E-3</v>
      </c>
      <c r="AJ33" s="50">
        <f t="shared" si="5"/>
        <v>2.3239016769970467E-4</v>
      </c>
      <c r="AK33" s="53">
        <f t="shared" si="6"/>
        <v>0.84039673854451546</v>
      </c>
    </row>
    <row r="34" spans="1:37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1"/>
        <v>EURAB3E4Y_Quote</v>
      </c>
      <c r="H34" s="11" t="str">
        <f>_xll.qlSwapRateHelper2(,G34,2,B34,"Target",C34,D34,E34,$H$1,F34,A34,$V$6,,,,trigger)</f>
        <v>obj_00936#0005</v>
      </c>
      <c r="I34" s="16" t="b">
        <v>1</v>
      </c>
      <c r="J34" s="19">
        <v>10</v>
      </c>
      <c r="K34" s="19">
        <v>1</v>
      </c>
      <c r="M34" s="26" t="str">
        <v>obj_00964</v>
      </c>
      <c r="N34" s="26" t="str">
        <f>_xll.qlRateHelperQuoteName(M34,trigger)</f>
        <v>EURAB3E40Y_Quote</v>
      </c>
      <c r="O34" s="31">
        <f>_xll.qlRateHelperRate(M34,trigger)</f>
        <v>1.4830000000000001E-2</v>
      </c>
      <c r="P34" s="27">
        <f>_xll.qlRateHelperEarliestDate(M34,trigger)</f>
        <v>42311</v>
      </c>
      <c r="Q34" s="27">
        <f>_xll.qlRateHelperPillarDate(M34,trigger)</f>
        <v>56921</v>
      </c>
      <c r="R34" s="38">
        <f t="shared" si="0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5" t="s">
        <v>74</v>
      </c>
      <c r="AD34" s="46">
        <f>_xll.qlCalendarAdvance(calendar,AD33,AC34,,,trigger)</f>
        <v>43276</v>
      </c>
      <c r="AE34" s="46">
        <f>_xll.qlInterestRateIndexMaturity($V$5,AD34,trigger)</f>
        <v>43368</v>
      </c>
      <c r="AF34" s="50">
        <f>_xll.qlTenorBasisValue($V$13,AD34,trigger)</f>
        <v>1.7641622660217299E-3</v>
      </c>
      <c r="AG34" s="50">
        <f>_xll.qlTenorBasisForwardRate($V$13,AD34,_xll.ohTrigger($AA$9:$AA$12))</f>
        <v>1.6758285152122015E-3</v>
      </c>
      <c r="AH34" s="50">
        <f>_xll.qlTenorBasisForwardRate2($V$13,AD34,AE34,_xll.ohTrigger($AA$9:$AA$12))</f>
        <v>1.6758285152122015E-3</v>
      </c>
      <c r="AI34" s="50">
        <f>_xll.qlIndexFixing($V$5,_xll.qlInterestRateIndexFixingDate($V$5,AD34,trigger),,trigger)</f>
        <v>1.4663415168639832E-3</v>
      </c>
      <c r="AJ34" s="50">
        <f t="shared" si="5"/>
        <v>2.0948699834821838E-4</v>
      </c>
      <c r="AK34" s="53">
        <f t="shared" si="6"/>
        <v>0.87499496729730009</v>
      </c>
    </row>
    <row r="35" spans="1:37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1"/>
        <v>EURAB3E5Y_Quote</v>
      </c>
      <c r="H35" s="11" t="str">
        <f>_xll.qlSwapRateHelper2(,G35,2,B35,"Target",C35,D35,E35,$H$1,F35,A35,$V$6,,,,trigger)</f>
        <v>obj_00949#0005</v>
      </c>
      <c r="I35" s="16" t="b">
        <v>1</v>
      </c>
      <c r="J35" s="19">
        <v>10</v>
      </c>
      <c r="K35" s="19">
        <v>1</v>
      </c>
      <c r="M35" s="26" t="str">
        <v>obj_00943</v>
      </c>
      <c r="N35" s="26" t="str">
        <f>_xll.qlRateHelperQuoteName(M35,trigger)</f>
        <v>EURAB3E50Y_Quote</v>
      </c>
      <c r="O35" s="31">
        <f>_xll.qlRateHelperRate(M35,trigger)</f>
        <v>1.4449999999999998E-2</v>
      </c>
      <c r="P35" s="27">
        <f>_xll.qlRateHelperEarliestDate(M35,trigger)</f>
        <v>42311</v>
      </c>
      <c r="Q35" s="27">
        <f>_xll.qlRateHelperPillarDate(M35,trigger)</f>
        <v>60574</v>
      </c>
      <c r="R35" s="38">
        <f t="shared" si="0"/>
        <v>1</v>
      </c>
      <c r="S35" s="26" t="b">
        <f>IF(Q35&lt;_xll.qlCalendarAdvance(calendar,$V$7,$V$27),TRUE,FALSE)</f>
        <v>0</v>
      </c>
      <c r="AC35" s="45" t="s">
        <v>74</v>
      </c>
      <c r="AD35" s="46">
        <f>_xll.qlCalendarAdvance(calendar,AD34,AC35,,,trigger)</f>
        <v>43306</v>
      </c>
      <c r="AE35" s="46">
        <f>_xll.qlInterestRateIndexMaturity($V$5,AD35,trigger)</f>
        <v>43398</v>
      </c>
      <c r="AF35" s="50">
        <f>_xll.qlTenorBasisValue($V$13,AD35,trigger)</f>
        <v>1.7569248293190906E-3</v>
      </c>
      <c r="AG35" s="50">
        <f>_xll.qlTenorBasisForwardRate($V$13,AD35,_xll.ohTrigger($AA$9:$AA$12))</f>
        <v>1.8823389075344104E-3</v>
      </c>
      <c r="AH35" s="50">
        <f>_xll.qlTenorBasisForwardRate2($V$13,AD35,AE35,_xll.ohTrigger($AA$9:$AA$12))</f>
        <v>1.8823389075344104E-3</v>
      </c>
      <c r="AI35" s="50">
        <f>_xll.qlIndexFixing($V$5,_xll.qlInterestRateIndexFixingDate($V$5,AD35,trigger),,trigger)</f>
        <v>1.6909266334139503E-3</v>
      </c>
      <c r="AJ35" s="50">
        <f t="shared" si="5"/>
        <v>1.9141227412046002E-4</v>
      </c>
      <c r="AK35" s="53">
        <f t="shared" si="6"/>
        <v>0.89831147124766064</v>
      </c>
    </row>
    <row r="36" spans="1:37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1"/>
        <v>EURAB3E6Y_Quote</v>
      </c>
      <c r="H36" s="11" t="str">
        <f>_xll.qlSwapRateHelper2(,G36,2,B36,"Target",C36,D36,E36,$H$1,F36,A36,$V$6,,,,trigger)</f>
        <v>obj_00935#0005</v>
      </c>
      <c r="I36" s="16" t="b">
        <v>1</v>
      </c>
      <c r="J36" s="19">
        <v>10</v>
      </c>
      <c r="K36" s="19">
        <v>1</v>
      </c>
      <c r="M36" s="26" t="str">
        <v>obj_00957</v>
      </c>
      <c r="N36" s="26" t="str">
        <f>_xll.qlRateHelperQuoteName(M36,trigger)</f>
        <v>EURAB3E60Y_Quote</v>
      </c>
      <c r="O36" s="31">
        <f>_xll.qlRateHelperRate(M36,trigger)</f>
        <v>1.4329999999999999E-2</v>
      </c>
      <c r="P36" s="27">
        <f>_xll.qlRateHelperEarliestDate(M36,trigger)</f>
        <v>42311</v>
      </c>
      <c r="Q36" s="27">
        <f>_xll.qlRateHelperPillarDate(M36,trigger)</f>
        <v>64227</v>
      </c>
      <c r="R36" s="38">
        <f t="shared" si="0"/>
        <v>1</v>
      </c>
      <c r="S36" s="26" t="b">
        <f>IF(Q36&lt;_xll.qlCalendarAdvance(calendar,$V$7,$V$27),TRUE,FALSE)</f>
        <v>0</v>
      </c>
      <c r="AC36" s="45" t="s">
        <v>74</v>
      </c>
      <c r="AD36" s="46">
        <f>_xll.qlCalendarAdvance(calendar,AD35,AC36,,,trigger)</f>
        <v>43339</v>
      </c>
      <c r="AE36" s="46">
        <f>_xll.qlInterestRateIndexMaturity($V$5,AD36,trigger)</f>
        <v>43431</v>
      </c>
      <c r="AF36" s="50">
        <f>_xll.qlTenorBasisValue($V$13,AD36,trigger)</f>
        <v>1.7486048295840937E-3</v>
      </c>
      <c r="AG36" s="50">
        <f>_xll.qlTenorBasisForwardRate($V$13,AD36,_xll.ohTrigger($AA$9:$AA$12))</f>
        <v>2.116767397884781E-3</v>
      </c>
      <c r="AH36" s="50">
        <f>_xll.qlTenorBasisForwardRate2($V$13,AD36,AE36,_xll.ohTrigger($AA$9:$AA$12))</f>
        <v>2.116767397884781E-3</v>
      </c>
      <c r="AI36" s="50">
        <f>_xll.qlIndexFixing($V$5,_xll.qlInterestRateIndexFixingDate($V$5,AD36,trigger),,trigger)</f>
        <v>1.9416775095507704E-3</v>
      </c>
      <c r="AJ36" s="50">
        <f t="shared" si="5"/>
        <v>1.7508988833401054E-4</v>
      </c>
      <c r="AK36" s="53">
        <f t="shared" si="6"/>
        <v>0.91728430411911466</v>
      </c>
    </row>
    <row r="37" spans="1:37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1"/>
        <v>EURAB3E7Y_Quote</v>
      </c>
      <c r="H37" s="11" t="str">
        <f>_xll.qlSwapRateHelper2(,G37,2,B37,"Target",C37,D37,E37,$H$1,F37,A37,$V$6,,,,trigger)</f>
        <v>obj_00969#0005</v>
      </c>
      <c r="I37" s="16" t="b">
        <v>1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_xll.qlRateHelperPillarDate(M37,trigger)</f>
        <v>#VALUE!</v>
      </c>
      <c r="R37" s="38" t="e">
        <f t="shared" si="0"/>
        <v>#N/A</v>
      </c>
      <c r="S37" s="26" t="e">
        <f>IF(Q37&lt;_xll.qlCalendarAdvance(calendar,$V$7,$V$27),TRUE,FALSE)</f>
        <v>#VALUE!</v>
      </c>
      <c r="AC37" s="45" t="s">
        <v>74</v>
      </c>
      <c r="AD37" s="46">
        <f>_xll.qlCalendarAdvance(calendar,AD36,AC37,,,trigger)</f>
        <v>43370</v>
      </c>
      <c r="AE37" s="46">
        <f>_xll.qlInterestRateIndexMaturity($V$5,AD37,trigger)</f>
        <v>43461</v>
      </c>
      <c r="AF37" s="50">
        <f>_xll.qlTenorBasisValue($V$13,AD37,trigger)</f>
        <v>1.740462218140236E-3</v>
      </c>
      <c r="AG37" s="50">
        <f>_xll.qlTenorBasisForwardRate($V$13,AD37,_xll.ohTrigger($AA$9:$AA$12))</f>
        <v>2.3387636258719569E-3</v>
      </c>
      <c r="AH37" s="50">
        <f>_xll.qlTenorBasisForwardRate2($V$13,AD37,AE37,_xll.ohTrigger($AA$9:$AA$12))</f>
        <v>2.3387636258719569E-3</v>
      </c>
      <c r="AI37" s="50">
        <f>_xll.qlIndexFixing($V$5,_xll.qlInterestRateIndexFixingDate($V$5,AD37,trigger),,trigger)</f>
        <v>2.1764765744843057E-3</v>
      </c>
      <c r="AJ37" s="50">
        <f t="shared" si="5"/>
        <v>1.6228705138765119E-4</v>
      </c>
      <c r="AK37" s="53">
        <f t="shared" si="6"/>
        <v>0.93060989593287946</v>
      </c>
    </row>
    <row r="38" spans="1:37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1"/>
        <v>EURAB3E8Y_Quote</v>
      </c>
      <c r="H38" s="11" t="str">
        <f>_xll.qlSwapRateHelper2(,G38,2,B38,"Target",C38,D38,E38,$H$1,F38,A38,$V$6,,,,trigger)</f>
        <v>obj_00932#0005</v>
      </c>
      <c r="I38" s="16" t="b">
        <v>1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_xll.qlRateHelperPillarDate(M38,trigger)</f>
        <v>#VALUE!</v>
      </c>
      <c r="R38" s="38" t="e">
        <f t="shared" si="0"/>
        <v>#N/A</v>
      </c>
      <c r="S38" s="26" t="e">
        <f>IF(Q38&lt;_xll.qlCalendarAdvance(calendar,$V$7,$V$27),TRUE,FALSE)</f>
        <v>#VALUE!</v>
      </c>
      <c r="AC38" s="45" t="s">
        <v>74</v>
      </c>
      <c r="AD38" s="46">
        <f>_xll.qlCalendarAdvance(calendar,AD37,AC38,,,trigger)</f>
        <v>43402</v>
      </c>
      <c r="AE38" s="46">
        <f>_xll.qlInterestRateIndexMaturity($V$5,AD38,trigger)</f>
        <v>43494</v>
      </c>
      <c r="AF38" s="50">
        <f>_xll.qlTenorBasisValue($V$13,AD38,trigger)</f>
        <v>1.7317404882507923E-3</v>
      </c>
      <c r="AG38" s="50">
        <f>_xll.qlTenorBasisForwardRate($V$13,AD38,_xll.ohTrigger($AA$9:$AA$12))</f>
        <v>2.5786197848074745E-3</v>
      </c>
      <c r="AH38" s="50">
        <f>_xll.qlTenorBasisForwardRate2($V$13,AD38,AE38,_xll.ohTrigger($AA$9:$AA$12))</f>
        <v>2.5786197848074745E-3</v>
      </c>
      <c r="AI38" s="50">
        <f>_xll.qlIndexFixing($V$5,_xll.qlInterestRateIndexFixingDate($V$5,AD38,trigger),,trigger)</f>
        <v>2.4297442585110769E-3</v>
      </c>
      <c r="AJ38" s="50">
        <f t="shared" si="5"/>
        <v>1.4887552629639766E-4</v>
      </c>
      <c r="AK38" s="53">
        <f t="shared" si="6"/>
        <v>0.94226542153537651</v>
      </c>
    </row>
    <row r="39" spans="1:37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1"/>
        <v>EURAB3E9Y_Quote</v>
      </c>
      <c r="H39" s="11" t="str">
        <f>_xll.qlSwapRateHelper2(,G39,2,B39,"Target",C39,D39,E39,$H$1,F39,A39,$V$6,,,,trigger)</f>
        <v>obj_00955#0005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_xll.qlRateHelperPillarDate(M39,trigger)</f>
        <v>#VALUE!</v>
      </c>
      <c r="R39" s="38" t="e">
        <f t="shared" si="0"/>
        <v>#N/A</v>
      </c>
      <c r="S39" s="26" t="e">
        <f>IF(Q39&lt;_xll.qlCalendarAdvance(calendar,$V$7,$V$27),TRUE,FALSE)</f>
        <v>#VALUE!</v>
      </c>
      <c r="AC39" s="45" t="s">
        <v>74</v>
      </c>
      <c r="AD39" s="46">
        <f>_xll.qlCalendarAdvance(calendar,AD38,AC39,,,trigger)</f>
        <v>43433</v>
      </c>
      <c r="AE39" s="46">
        <f>_xll.qlInterestRateIndexMaturity($V$5,AD39,trigger)</f>
        <v>43524</v>
      </c>
      <c r="AF39" s="50">
        <f>_xll.qlTenorBasisValue($V$13,AD39,trigger)</f>
        <v>1.7229991632802199E-3</v>
      </c>
      <c r="AG39" s="50">
        <f>_xll.qlTenorBasisForwardRate($V$13,AD39,_xll.ohTrigger($AA$9:$AA$12))</f>
        <v>2.8046466663816756E-3</v>
      </c>
      <c r="AH39" s="50">
        <f>_xll.qlTenorBasisForwardRate2($V$13,AD39,AE39,_xll.ohTrigger($AA$9:$AA$12))</f>
        <v>2.8046466663816756E-3</v>
      </c>
      <c r="AI39" s="50">
        <f>_xll.qlIndexFixing($V$5,_xll.qlInterestRateIndexFixingDate($V$5,AD39,trigger),,trigger)</f>
        <v>2.6699973553900736E-3</v>
      </c>
      <c r="AJ39" s="50">
        <f t="shared" si="5"/>
        <v>1.3464931099160197E-4</v>
      </c>
      <c r="AK39" s="53">
        <f t="shared" si="6"/>
        <v>0.95199063304280129</v>
      </c>
    </row>
    <row r="40" spans="1:37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1"/>
        <v>EURAB3E10Y_Quote</v>
      </c>
      <c r="H40" s="11" t="str">
        <f>_xll.qlSwapRateHelper2(,G40,2,B40,"Target",C40,D40,E40,$H$1,F40,A40,$V$6,,,,trigger)</f>
        <v>obj_00963#0005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_xll.qlRateHelperPillarDate(M40,trigger)</f>
        <v>#VALUE!</v>
      </c>
      <c r="R40" s="38" t="e">
        <f t="shared" si="0"/>
        <v>#N/A</v>
      </c>
      <c r="S40" s="26" t="e">
        <f>IF(Q40&lt;_xll.qlCalendarAdvance(calendar,$V$7,$V$27),TRUE,FALSE)</f>
        <v>#VALUE!</v>
      </c>
      <c r="AC40" s="45" t="s">
        <v>74</v>
      </c>
      <c r="AD40" s="46">
        <f>_xll.qlCalendarAdvance(calendar,AD39,AC40,,,trigger)</f>
        <v>43465</v>
      </c>
      <c r="AE40" s="46">
        <f>_xll.qlInterestRateIndexMaturity($V$5,AD40,trigger)</f>
        <v>43553</v>
      </c>
      <c r="AF40" s="50">
        <f>_xll.qlTenorBasisValue($V$13,AD40,trigger)</f>
        <v>1.7136888706711028E-3</v>
      </c>
      <c r="AG40" s="50">
        <f>_xll.qlTenorBasisForwardRate($V$13,AD40,_xll.ohTrigger($AA$9:$AA$12))</f>
        <v>3.0309071576274283E-3</v>
      </c>
      <c r="AH40" s="50">
        <f>_xll.qlTenorBasisForwardRate2($V$13,AD40,AE40,_xll.ohTrigger($AA$9:$AA$12))</f>
        <v>3.0309071576274283E-3</v>
      </c>
      <c r="AI40" s="50">
        <f>_xll.qlIndexFixing($V$5,_xll.qlInterestRateIndexFixingDate($V$5,AD40,trigger),,trigger)</f>
        <v>2.9123726292955665E-3</v>
      </c>
      <c r="AJ40" s="50">
        <f t="shared" si="5"/>
        <v>1.1853452833186177E-4</v>
      </c>
      <c r="AK40" s="53">
        <f t="shared" si="6"/>
        <v>0.96089140241938331</v>
      </c>
    </row>
    <row r="41" spans="1:37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1"/>
        <v>EURAB3E11Y_Quote</v>
      </c>
      <c r="H41" s="11" t="str">
        <f>_xll.qlSwapRateHelper2(,G41,2,B41,"Target",C41,D41,E41,$H$1,F41,A41,$V$6,,,,trigger)</f>
        <v>obj_00945#0005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_xll.qlRateHelperPillarDate(M41,trigger)</f>
        <v>#VALUE!</v>
      </c>
      <c r="R41" s="38" t="e">
        <f t="shared" si="0"/>
        <v>#N/A</v>
      </c>
      <c r="S41" s="26" t="e">
        <f>IF(Q41&lt;_xll.qlCalendarAdvance(calendar,$V$7,$V$27),TRUE,FALSE)</f>
        <v>#VALUE!</v>
      </c>
      <c r="AC41" s="45" t="s">
        <v>74</v>
      </c>
      <c r="AD41" s="46">
        <f>_xll.qlCalendarAdvance(calendar,AD40,AC41,,,trigger)</f>
        <v>43496</v>
      </c>
      <c r="AE41" s="46">
        <f>_xll.qlInterestRateIndexMaturity($V$5,AD41,trigger)</f>
        <v>43585</v>
      </c>
      <c r="AF41" s="50">
        <f>_xll.qlTenorBasisValue($V$13,AD41,trigger)</f>
        <v>1.7044050586089794E-3</v>
      </c>
      <c r="AG41" s="50">
        <f>_xll.qlTenorBasisForwardRate($V$13,AD41,_xll.ohTrigger($AA$9:$AA$12))</f>
        <v>3.2649316284042353E-3</v>
      </c>
      <c r="AH41" s="50">
        <f>_xll.qlTenorBasisForwardRate2($V$13,AD41,AE41,_xll.ohTrigger($AA$9:$AA$12))</f>
        <v>3.2649316284042353E-3</v>
      </c>
      <c r="AI41" s="50">
        <f>_xll.qlIndexFixing($V$5,_xll.qlInterestRateIndexFixingDate($V$5,AD41,trigger),,trigger)</f>
        <v>3.1645841674810739E-3</v>
      </c>
      <c r="AJ41" s="50">
        <f t="shared" si="5"/>
        <v>1.0034746092316138E-4</v>
      </c>
      <c r="AK41" s="53">
        <f t="shared" si="6"/>
        <v>0.96926506513944766</v>
      </c>
    </row>
    <row r="42" spans="1:37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1"/>
        <v>EURAB3E12Y_Quote</v>
      </c>
      <c r="H42" s="11" t="str">
        <f>_xll.qlSwapRateHelper2(,G42,2,B42,"Target",C42,D42,E42,$H$1,F42,A42,$V$6,,,,trigger)</f>
        <v>obj_0092c#0005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_xll.qlRateHelperPillarDate(M42,trigger)</f>
        <v>#VALUE!</v>
      </c>
      <c r="R42" s="38" t="e">
        <f t="shared" si="0"/>
        <v>#N/A</v>
      </c>
      <c r="S42" s="26" t="e">
        <f>IF(Q42&lt;_xll.qlCalendarAdvance(calendar,$V$7,$V$27),TRUE,FALSE)</f>
        <v>#VALUE!</v>
      </c>
      <c r="AC42" s="45" t="s">
        <v>74</v>
      </c>
      <c r="AD42" s="46">
        <f>_xll.qlCalendarAdvance(calendar,AD41,AC42,,,trigger)</f>
        <v>43524</v>
      </c>
      <c r="AE42" s="46">
        <f>_xll.qlInterestRateIndexMaturity($V$5,AD42,trigger)</f>
        <v>43616</v>
      </c>
      <c r="AF42" s="50">
        <f>_xll.qlTenorBasisValue($V$13,AD42,trigger)</f>
        <v>1.6958067457120845E-3</v>
      </c>
      <c r="AG42" s="50">
        <f>_xll.qlTenorBasisForwardRate($V$13,AD42,_xll.ohTrigger($AA$9:$AA$12))</f>
        <v>3.484418778955643E-3</v>
      </c>
      <c r="AH42" s="50">
        <f>_xll.qlTenorBasisForwardRate2($V$13,AD42,AE42,_xll.ohTrigger($AA$9:$AA$12))</f>
        <v>3.484418778955643E-3</v>
      </c>
      <c r="AI42" s="50">
        <f>_xll.qlIndexFixing($V$5,_xll.qlInterestRateIndexFixingDate($V$5,AD42,trigger),,trigger)</f>
        <v>3.4020164786211556E-3</v>
      </c>
      <c r="AJ42" s="50">
        <f t="shared" si="5"/>
        <v>8.2402300334487397E-5</v>
      </c>
      <c r="AK42" s="53">
        <f t="shared" si="6"/>
        <v>0.97635120645309315</v>
      </c>
    </row>
    <row r="43" spans="1:37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1"/>
        <v>EURAB3E13Y_Quote</v>
      </c>
      <c r="H43" s="11" t="str">
        <f>_xll.qlSwapRateHelper2(,G43,2,B43,"Target",C43,D43,E43,$H$1,F43,A43,$V$6,,,,trigger)</f>
        <v>obj_00937#0005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_xll.qlRateHelperPillarDate(M43,trigger)</f>
        <v>#VALUE!</v>
      </c>
      <c r="R43" s="38" t="e">
        <f t="shared" si="0"/>
        <v>#N/A</v>
      </c>
      <c r="S43" s="26" t="e">
        <f>IF(Q43&lt;_xll.qlCalendarAdvance(calendar,$V$7,$V$27),TRUE,FALSE)</f>
        <v>#VALUE!</v>
      </c>
      <c r="AC43" s="45" t="s">
        <v>74</v>
      </c>
      <c r="AD43" s="46">
        <f>_xll.qlCalendarAdvance(calendar,AD42,AC43,,,trigger)</f>
        <v>43552</v>
      </c>
      <c r="AE43" s="46">
        <f>_xll.qlInterestRateIndexMaturity($V$5,AD43,trigger)</f>
        <v>43644</v>
      </c>
      <c r="AF43" s="50">
        <f>_xll.qlTenorBasisValue($V$13,AD43,trigger)</f>
        <v>1.6870158172892953E-3</v>
      </c>
      <c r="AG43" s="50">
        <f>_xll.qlTenorBasisForwardRate($V$13,AD43,_xll.ohTrigger($AA$9:$AA$12))</f>
        <v>3.6929558340771727E-3</v>
      </c>
      <c r="AH43" s="50">
        <f>_xll.qlTenorBasisForwardRate2($V$13,AD43,AE43,_xll.ohTrigger($AA$9:$AA$12))</f>
        <v>3.6929558340771727E-3</v>
      </c>
      <c r="AI43" s="50">
        <f>_xll.qlIndexFixing($V$5,_xll.qlInterestRateIndexFixingDate($V$5,AD43,trigger),,trigger)</f>
        <v>3.6279822934989652E-3</v>
      </c>
      <c r="AJ43" s="50">
        <f t="shared" si="5"/>
        <v>6.4973540578207485E-5</v>
      </c>
      <c r="AK43" s="53">
        <f t="shared" si="6"/>
        <v>0.98240608783385475</v>
      </c>
    </row>
    <row r="44" spans="1:37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1"/>
        <v>EURAB3E14Y_Quote</v>
      </c>
      <c r="H44" s="11" t="str">
        <f>_xll.qlSwapRateHelper2(,G44,2,B44,"Target",C44,D44,E44,$H$1,F44,A44,$V$6,,,,trigger)</f>
        <v>obj_00968#0005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_xll.qlRateHelperPillarDate(M44,trigger)</f>
        <v>#VALUE!</v>
      </c>
      <c r="R44" s="38" t="e">
        <f t="shared" si="0"/>
        <v>#N/A</v>
      </c>
      <c r="S44" s="26" t="e">
        <f>IF(Q44&lt;_xll.qlCalendarAdvance(calendar,$V$7,$V$27),TRUE,FALSE)</f>
        <v>#VALUE!</v>
      </c>
      <c r="AC44" s="45" t="s">
        <v>74</v>
      </c>
      <c r="AD44" s="46">
        <f>_xll.qlCalendarAdvance(calendar,AD43,AC44,,,trigger)</f>
        <v>43584</v>
      </c>
      <c r="AE44" s="46">
        <f>_xll.qlInterestRateIndexMaturity($V$5,AD44,trigger)</f>
        <v>43675</v>
      </c>
      <c r="AF44" s="50">
        <f>_xll.qlTenorBasisValue($V$13,AD44,trigger)</f>
        <v>1.676744600239214E-3</v>
      </c>
      <c r="AG44" s="50">
        <f>_xll.qlTenorBasisForwardRate($V$13,AD44,_xll.ohTrigger($AA$9:$AA$12))</f>
        <v>3.9278484915405733E-3</v>
      </c>
      <c r="AH44" s="50">
        <f>_xll.qlTenorBasisForwardRate2($V$13,AD44,AE44,_xll.ohTrigger($AA$9:$AA$12))</f>
        <v>3.9278484915405733E-3</v>
      </c>
      <c r="AI44" s="50">
        <f>_xll.qlIndexFixing($V$5,_xll.qlInterestRateIndexFixingDate($V$5,AD44,trigger),,trigger)</f>
        <v>3.8825016034814953E-3</v>
      </c>
      <c r="AJ44" s="50">
        <f t="shared" si="5"/>
        <v>4.5346888059078026E-5</v>
      </c>
      <c r="AK44" s="53">
        <f t="shared" si="6"/>
        <v>0.98845503125776313</v>
      </c>
    </row>
    <row r="45" spans="1:37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1"/>
        <v>EURAB3E15Y_Quote</v>
      </c>
      <c r="H45" s="11" t="str">
        <f>_xll.qlSwapRateHelper2(,G45,2,B45,"Target",C45,D45,E45,$H$1,F45,A45,$V$6,,,,trigger)</f>
        <v>obj_0094c#0005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_xll.qlRateHelperPillarDate(M45,trigger)</f>
        <v>#VALUE!</v>
      </c>
      <c r="R45" s="38" t="e">
        <f t="shared" si="0"/>
        <v>#N/A</v>
      </c>
      <c r="S45" s="26" t="e">
        <f>IF(Q45&lt;_xll.qlCalendarAdvance(calendar,$V$7,$V$27),TRUE,FALSE)</f>
        <v>#VALUE!</v>
      </c>
      <c r="AC45" s="45" t="s">
        <v>74</v>
      </c>
      <c r="AD45" s="46">
        <f>_xll.qlCalendarAdvance(calendar,AD44,AC45,,,trigger)</f>
        <v>43614</v>
      </c>
      <c r="AE45" s="46">
        <f>_xll.qlInterestRateIndexMaturity($V$5,AD45,trigger)</f>
        <v>43706</v>
      </c>
      <c r="AF45" s="50">
        <f>_xll.qlTenorBasisValue($V$13,AD45,trigger)</f>
        <v>1.6669088874453294E-3</v>
      </c>
      <c r="AG45" s="50">
        <f>_xll.qlTenorBasisForwardRate($V$13,AD45,_xll.ohTrigger($AA$9:$AA$12))</f>
        <v>4.1556576612840649E-3</v>
      </c>
      <c r="AH45" s="50">
        <f>_xll.qlTenorBasisForwardRate2($V$13,AD45,AE45,_xll.ohTrigger($AA$9:$AA$12))</f>
        <v>4.1556576612840649E-3</v>
      </c>
      <c r="AI45" s="50">
        <f>_xll.qlIndexFixing($V$5,_xll.qlInterestRateIndexFixingDate($V$5,AD45,trigger),,trigger)</f>
        <v>4.1288436795160624E-3</v>
      </c>
      <c r="AJ45" s="50">
        <f t="shared" si="5"/>
        <v>2.6813981768002496E-5</v>
      </c>
      <c r="AK45" s="53">
        <f t="shared" si="6"/>
        <v>0.99354759608381282</v>
      </c>
    </row>
    <row r="46" spans="1:37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1"/>
        <v>EURAB3E16Y_Quote</v>
      </c>
      <c r="H46" s="11" t="str">
        <f>_xll.qlSwapRateHelper2(,G46,2,B46,"Target",C46,D46,E46,$H$1,F46,A46,$V$6,,,,trigger)</f>
        <v>obj_00947#0005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_xll.qlRateHelperPillarDate(M46,trigger)</f>
        <v>#VALUE!</v>
      </c>
      <c r="R46" s="38" t="e">
        <f t="shared" si="0"/>
        <v>#N/A</v>
      </c>
      <c r="S46" s="26" t="e">
        <f>IF(Q46&lt;_xll.qlCalendarAdvance(calendar,$V$7,$V$27),TRUE,FALSE)</f>
        <v>#VALUE!</v>
      </c>
      <c r="AC46" s="45" t="s">
        <v>74</v>
      </c>
      <c r="AD46" s="46">
        <f>_xll.qlCalendarAdvance(calendar,AD45,AC46,,,trigger)</f>
        <v>43647</v>
      </c>
      <c r="AE46" s="46">
        <f>_xll.qlInterestRateIndexMaturity($V$5,AD46,trigger)</f>
        <v>43739</v>
      </c>
      <c r="AF46" s="50">
        <f>_xll.qlTenorBasisValue($V$13,AD46,trigger)</f>
        <v>1.6558714123373068E-3</v>
      </c>
      <c r="AG46" s="50">
        <f>_xll.qlTenorBasisForwardRate($V$13,AD46,_xll.ohTrigger($AA$9:$AA$12))</f>
        <v>4.4024879603448532E-3</v>
      </c>
      <c r="AH46" s="50">
        <f>_xll.qlTenorBasisForwardRate2($V$13,AD46,AE46,_xll.ohTrigger($AA$9:$AA$12))</f>
        <v>4.4024879603448532E-3</v>
      </c>
      <c r="AI46" s="50">
        <f>_xll.qlIndexFixing($V$5,_xll.qlInterestRateIndexFixingDate($V$5,AD46,trigger),,trigger)</f>
        <v>4.39466019766333E-3</v>
      </c>
      <c r="AJ46" s="50">
        <f t="shared" si="5"/>
        <v>7.8277626815231524E-6</v>
      </c>
      <c r="AK46" s="53">
        <f t="shared" si="6"/>
        <v>0.99822196840694821</v>
      </c>
    </row>
    <row r="47" spans="1:37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1"/>
        <v>EURAB3E17Y_Quote</v>
      </c>
      <c r="H47" s="11" t="str">
        <f>_xll.qlSwapRateHelper2(,G47,2,B47,"Target",C47,D47,E47,$H$1,F47,A47,$V$6,,,,trigger)</f>
        <v>obj_00954#0005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_xll.qlRateHelperPillarDate(M47,trigger)</f>
        <v>#VALUE!</v>
      </c>
      <c r="R47" s="38" t="e">
        <f t="shared" si="0"/>
        <v>#N/A</v>
      </c>
      <c r="S47" s="26" t="e">
        <f>IF(Q47&lt;_xll.qlCalendarAdvance(calendar,$V$7,$V$27),TRUE,FALSE)</f>
        <v>#VALUE!</v>
      </c>
      <c r="AC47" s="45" t="s">
        <v>74</v>
      </c>
      <c r="AD47" s="46">
        <f>_xll.qlCalendarAdvance(calendar,AD46,AC47,,,trigger)</f>
        <v>43678</v>
      </c>
      <c r="AE47" s="46">
        <f>_xll.qlInterestRateIndexMaturity($V$5,AD47,trigger)</f>
        <v>43770</v>
      </c>
      <c r="AF47" s="50">
        <f>_xll.qlTenorBasisValue($V$13,AD47,trigger)</f>
        <v>1.6453061471810764E-3</v>
      </c>
      <c r="AG47" s="50">
        <f>_xll.qlTenorBasisForwardRate($V$13,AD47,_xll.ohTrigger($AA$9:$AA$12))</f>
        <v>4.6347245736188614E-3</v>
      </c>
      <c r="AH47" s="50">
        <f>_xll.qlTenorBasisForwardRate2($V$13,AD47,AE47,_xll.ohTrigger($AA$9:$AA$12))</f>
        <v>4.6347245736188614E-3</v>
      </c>
      <c r="AI47" s="50">
        <f>_xll.qlIndexFixing($V$5,_xll.qlInterestRateIndexFixingDate($V$5,AD47,trigger),,trigger)</f>
        <v>4.6431934384569638E-3</v>
      </c>
      <c r="AJ47" s="50">
        <f t="shared" si="5"/>
        <v>-8.4688648381023648E-6</v>
      </c>
      <c r="AK47" s="53">
        <f t="shared" si="6"/>
        <v>1.0018272638866843</v>
      </c>
    </row>
    <row r="48" spans="1:37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1"/>
        <v>EURAB3E18Y_Quote</v>
      </c>
      <c r="H48" s="11" t="str">
        <f>_xll.qlSwapRateHelper2(,G48,2,B48,"Target",C48,D48,E48,$H$1,F48,A48,$V$6,,,,trigger)</f>
        <v>obj_0094b#0005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_xll.qlRateHelperPillarDate(M48,trigger)</f>
        <v>#VALUE!</v>
      </c>
      <c r="R48" s="38" t="e">
        <f t="shared" si="0"/>
        <v>#N/A</v>
      </c>
      <c r="S48" s="26" t="e">
        <f>IF(Q48&lt;_xll.qlCalendarAdvance(calendar,$V$7,$V$27),TRUE,FALSE)</f>
        <v>#VALUE!</v>
      </c>
      <c r="AC48" s="45" t="s">
        <v>74</v>
      </c>
      <c r="AD48" s="46">
        <f>_xll.qlCalendarAdvance(calendar,AD47,AC48,,,trigger)</f>
        <v>43710</v>
      </c>
      <c r="AE48" s="46">
        <f>_xll.qlInterestRateIndexMaturity($V$5,AD48,trigger)</f>
        <v>43801</v>
      </c>
      <c r="AF48" s="50">
        <f>_xll.qlTenorBasisValue($V$13,AD48,trigger)</f>
        <v>1.6342117188360582E-3</v>
      </c>
      <c r="AG48" s="50">
        <f>_xll.qlTenorBasisForwardRate($V$13,AD48,_xll.ohTrigger($AA$9:$AA$12))</f>
        <v>4.8711739747839969E-3</v>
      </c>
      <c r="AH48" s="50">
        <f>_xll.qlTenorBasisForwardRate2($V$13,AD48,AE48,_xll.ohTrigger($AA$9:$AA$12))</f>
        <v>4.8711739747839969E-3</v>
      </c>
      <c r="AI48" s="50">
        <f>_xll.qlIndexFixing($V$5,_xll.qlInterestRateIndexFixingDate($V$5,AD48,trigger),,trigger)</f>
        <v>4.894270860140373E-3</v>
      </c>
      <c r="AJ48" s="50">
        <f t="shared" si="5"/>
        <v>-2.3096885356376114E-5</v>
      </c>
      <c r="AK48" s="53">
        <f t="shared" si="6"/>
        <v>1.0047415439226639</v>
      </c>
    </row>
    <row r="49" spans="1:45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1"/>
        <v>EURAB3E19Y_Quote</v>
      </c>
      <c r="H49" s="11" t="str">
        <f>_xll.qlSwapRateHelper2(,G49,2,B49,"Target",C49,D49,E49,$H$1,F49,A49,$V$6,,,,trigger)</f>
        <v>obj_0093d#0005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_xll.qlRateHelperPillarDate(M49,trigger)</f>
        <v>#VALUE!</v>
      </c>
      <c r="R49" s="38" t="e">
        <f t="shared" si="0"/>
        <v>#N/A</v>
      </c>
      <c r="S49" s="26" t="e">
        <f>IF(Q49&lt;_xll.qlCalendarAdvance(calendar,$V$7,$V$27),TRUE,FALSE)</f>
        <v>#VALUE!</v>
      </c>
      <c r="AC49" s="45" t="s">
        <v>74</v>
      </c>
      <c r="AD49" s="46">
        <f>_xll.qlCalendarAdvance(calendar,AD48,AC49,,,trigger)</f>
        <v>43740</v>
      </c>
      <c r="AE49" s="46">
        <f>_xll.qlInterestRateIndexMaturity($V$5,AD49,trigger)</f>
        <v>43832</v>
      </c>
      <c r="AF49" s="50">
        <f>_xll.qlTenorBasisValue($V$13,AD49,trigger)</f>
        <v>1.623646918911099E-3</v>
      </c>
      <c r="AG49" s="50">
        <f>_xll.qlTenorBasisForwardRate($V$13,AD49,_xll.ohTrigger($AA$9:$AA$12))</f>
        <v>5.101495275815735E-3</v>
      </c>
      <c r="AH49" s="50">
        <f>_xll.qlTenorBasisForwardRate2($V$13,AD49,AE49,_xll.ohTrigger($AA$9:$AA$12))</f>
        <v>5.101495275815735E-3</v>
      </c>
      <c r="AI49" s="50">
        <f>_xll.qlIndexFixing($V$5,_xll.qlInterestRateIndexFixingDate($V$5,AD49,trigger),,trigger)</f>
        <v>5.1370450352806116E-3</v>
      </c>
      <c r="AJ49" s="50">
        <f t="shared" si="5"/>
        <v>-3.5549759464876575E-5</v>
      </c>
      <c r="AK49" s="53">
        <f t="shared" si="6"/>
        <v>1.0069684979683122</v>
      </c>
    </row>
    <row r="50" spans="1:45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1"/>
        <v>EURAB3E20Y_Quote</v>
      </c>
      <c r="H50" s="11" t="str">
        <f>_xll.qlSwapRateHelper2(,G50,2,B50,"Target",C50,D50,E50,$H$1,F50,A50,$V$6,,,,trigger)</f>
        <v>obj_0094a#0005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_xll.qlRateHelperPillarDate(M50,trigger)</f>
        <v>#VALUE!</v>
      </c>
      <c r="R50" s="38" t="e">
        <f t="shared" si="0"/>
        <v>#N/A</v>
      </c>
      <c r="S50" s="26" t="e">
        <f>IF(Q50&lt;_xll.qlCalendarAdvance(calendar,$V$7,$V$27),TRUE,FALSE)</f>
        <v>#VALUE!</v>
      </c>
      <c r="AC50" s="45" t="s">
        <v>74</v>
      </c>
      <c r="AD50" s="46">
        <f>_xll.qlCalendarAdvance(calendar,AD49,AC50,,,trigger)</f>
        <v>43773</v>
      </c>
      <c r="AE50" s="46">
        <f>_xll.qlInterestRateIndexMaturity($V$5,AD50,trigger)</f>
        <v>43865</v>
      </c>
      <c r="AF50" s="50">
        <f>_xll.qlTenorBasisValue($V$13,AD50,trigger)</f>
        <v>1.6118536390778949E-3</v>
      </c>
      <c r="AG50" s="50">
        <f>_xll.qlTenorBasisForwardRate($V$13,AD50,_xll.ohTrigger($AA$9:$AA$12))</f>
        <v>5.3532540728306191E-3</v>
      </c>
      <c r="AH50" s="50">
        <f>_xll.qlTenorBasisForwardRate2($V$13,AD50,AE50,_xll.ohTrigger($AA$9:$AA$12))</f>
        <v>5.3532540728306191E-3</v>
      </c>
      <c r="AI50" s="50">
        <f>_xll.qlIndexFixing($V$5,_xll.qlInterestRateIndexFixingDate($V$5,AD50,trigger),,trigger)</f>
        <v>5.4010022614918145E-3</v>
      </c>
      <c r="AJ50" s="50">
        <f t="shared" si="5"/>
        <v>-4.7748188661195408E-5</v>
      </c>
      <c r="AK50" s="53">
        <f t="shared" si="6"/>
        <v>1.008919469917098</v>
      </c>
    </row>
    <row r="51" spans="1:45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1"/>
        <v>EURAB3E21Y_Quote</v>
      </c>
      <c r="H51" s="11" t="str">
        <f>_xll.qlSwapRateHelper2(,G51,2,B51,"Target",C51,D51,E51,$H$1,F51,A51,$V$6,,,,trigger)</f>
        <v>obj_0096c#0005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_xll.qlRateHelperPillarDate(M51,trigger)</f>
        <v>#VALUE!</v>
      </c>
      <c r="R51" s="38" t="e">
        <f t="shared" si="0"/>
        <v>#N/A</v>
      </c>
      <c r="S51" s="26" t="e">
        <f>IF(Q51&lt;_xll.qlCalendarAdvance(calendar,$V$7,$V$27),TRUE,FALSE)</f>
        <v>#VALUE!</v>
      </c>
      <c r="AC51" s="45" t="s">
        <v>74</v>
      </c>
      <c r="AD51" s="46">
        <f>_xll.qlCalendarAdvance(calendar,AD50,AC51,,,trigger)</f>
        <v>43803</v>
      </c>
      <c r="AE51" s="46">
        <f>_xll.qlInterestRateIndexMaturity($V$5,AD51,trigger)</f>
        <v>43894</v>
      </c>
      <c r="AF51" s="50">
        <f>_xll.qlTenorBasisValue($V$13,AD51,trigger)</f>
        <v>1.6009856407935542E-3</v>
      </c>
      <c r="AG51" s="50">
        <f>_xll.qlTenorBasisForwardRate($V$13,AD51,_xll.ohTrigger($AA$9:$AA$12))</f>
        <v>5.5813868342227714E-3</v>
      </c>
      <c r="AH51" s="50">
        <f>_xll.qlTenorBasisForwardRate2($V$13,AD51,AE51,_xll.ohTrigger($AA$9:$AA$12))</f>
        <v>5.5813868342227714E-3</v>
      </c>
      <c r="AI51" s="50">
        <f>_xll.qlIndexFixing($V$5,_xll.qlInterestRateIndexFixingDate($V$5,AD51,trigger),,trigger)</f>
        <v>5.6394296447270665E-3</v>
      </c>
      <c r="AJ51" s="50">
        <f t="shared" si="5"/>
        <v>-5.8042810504295092E-5</v>
      </c>
      <c r="AK51" s="53">
        <f t="shared" si="6"/>
        <v>1.0103993527465971</v>
      </c>
    </row>
    <row r="52" spans="1:45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1"/>
        <v>EURAB3E22Y_Quote</v>
      </c>
      <c r="H52" s="11" t="str">
        <f>_xll.qlSwapRateHelper2(,G52,2,B52,"Target",C52,D52,E52,$H$1,F52,A52,$V$6,,,,trigger)</f>
        <v>obj_0093e#0005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_xll.qlRateHelperPillarDate(M52,trigger)</f>
        <v>#VALUE!</v>
      </c>
      <c r="R52" s="38" t="e">
        <f t="shared" si="0"/>
        <v>#N/A</v>
      </c>
      <c r="S52" s="26" t="e">
        <f>IF(Q52&lt;_xll.qlCalendarAdvance(calendar,$V$7,$V$27),TRUE,FALSE)</f>
        <v>#VALUE!</v>
      </c>
      <c r="AC52" s="45" t="s">
        <v>74</v>
      </c>
      <c r="AD52" s="46">
        <f>_xll.qlCalendarAdvance(calendar,AD51,AC52,,,trigger)</f>
        <v>43836</v>
      </c>
      <c r="AE52" s="46">
        <f>_xll.qlInterestRateIndexMaturity($V$5,AD52,trigger)</f>
        <v>43927</v>
      </c>
      <c r="AF52" s="50">
        <f>_xll.qlTenorBasisValue($V$13,AD52,trigger)</f>
        <v>1.588879797760782E-3</v>
      </c>
      <c r="AG52" s="50">
        <f>_xll.qlTenorBasisForwardRate($V$13,AD52,_xll.ohTrigger($AA$9:$AA$12))</f>
        <v>5.8404003740556275E-3</v>
      </c>
      <c r="AH52" s="50">
        <f>_xll.qlTenorBasisForwardRate2($V$13,AD52,AE52,_xll.ohTrigger($AA$9:$AA$12))</f>
        <v>5.8404003740556275E-3</v>
      </c>
      <c r="AI52" s="50">
        <f>_xll.qlIndexFixing($V$5,_xll.qlInterestRateIndexFixingDate($V$5,AD52,trigger),,trigger)</f>
        <v>5.9093776113472319E-3</v>
      </c>
      <c r="AJ52" s="50">
        <f t="shared" si="5"/>
        <v>-6.8977237291604349E-5</v>
      </c>
      <c r="AK52" s="53">
        <f t="shared" si="6"/>
        <v>1.0118103610838081</v>
      </c>
    </row>
    <row r="53" spans="1:45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1"/>
        <v>EURAB3E23Y_Quote</v>
      </c>
      <c r="H53" s="11" t="str">
        <f>_xll.qlSwapRateHelper2(,G53,2,B53,"Target",C53,D53,E53,$H$1,F53,A53,$V$6,,,,trigger)</f>
        <v>obj_00928#0005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_xll.qlRateHelperPillarDate(M53,trigger)</f>
        <v>#VALUE!</v>
      </c>
      <c r="R53" s="38" t="e">
        <f t="shared" si="0"/>
        <v>#N/A</v>
      </c>
      <c r="S53" s="26" t="e">
        <f>IF(Q53&lt;_xll.qlCalendarAdvance(calendar,$V$7,$V$27),TRUE,FALSE)</f>
        <v>#VALUE!</v>
      </c>
      <c r="AC53" s="45" t="s">
        <v>74</v>
      </c>
      <c r="AD53" s="46">
        <f>_xll.qlCalendarAdvance(calendar,AD52,AC53,,,trigger)</f>
        <v>43867</v>
      </c>
      <c r="AE53" s="46">
        <f>_xll.qlInterestRateIndexMaturity($V$5,AD53,trigger)</f>
        <v>43957</v>
      </c>
      <c r="AF53" s="50">
        <f>_xll.qlTenorBasisValue($V$13,AD53,trigger)</f>
        <v>1.5773729682389667E-3</v>
      </c>
      <c r="AG53" s="50">
        <f>_xll.qlTenorBasisForwardRate($V$13,AD53,_xll.ohTrigger($AA$9:$AA$12))</f>
        <v>6.0832336234915019E-3</v>
      </c>
      <c r="AH53" s="50">
        <f>_xll.qlTenorBasisForwardRate2($V$13,AD53,AE53,_xll.ohTrigger($AA$9:$AA$12))</f>
        <v>6.0832336234915019E-3</v>
      </c>
      <c r="AI53" s="50">
        <f>_xll.qlIndexFixing($V$5,_xll.qlInterestRateIndexFixingDate($V$5,AD53,trigger),,trigger)</f>
        <v>6.1617389410466572E-3</v>
      </c>
      <c r="AJ53" s="50">
        <f t="shared" si="5"/>
        <v>-7.850531755515533E-5</v>
      </c>
      <c r="AK53" s="53">
        <f t="shared" si="6"/>
        <v>1.0129051952323502</v>
      </c>
      <c r="AM53" s="1" t="s">
        <v>102</v>
      </c>
    </row>
    <row r="54" spans="1:45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1"/>
        <v>EURAB3E24Y_Quote</v>
      </c>
      <c r="H54" s="11" t="str">
        <f>_xll.qlSwapRateHelper2(,G54,2,B54,"Target",C54,D54,E54,$H$1,F54,A54,$V$6,,,,trigger)</f>
        <v>obj_0096f#0005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_xll.qlRateHelperPillarDate(M54,trigger)</f>
        <v>#VALUE!</v>
      </c>
      <c r="R54" s="38" t="e">
        <f t="shared" si="0"/>
        <v>#N/A</v>
      </c>
      <c r="S54" s="26" t="e">
        <f>IF(Q54&lt;_xll.qlCalendarAdvance(calendar,$V$7,$V$27),TRUE,FALSE)</f>
        <v>#VALUE!</v>
      </c>
      <c r="AC54" s="45" t="s">
        <v>74</v>
      </c>
      <c r="AD54" s="46">
        <f>_xll.qlCalendarAdvance(calendar,AD53,AC54,,,trigger)</f>
        <v>43896</v>
      </c>
      <c r="AE54" s="46">
        <f>_xll.qlInterestRateIndexMaturity($V$5,AD54,trigger)</f>
        <v>43990</v>
      </c>
      <c r="AF54" s="50">
        <f>_xll.qlTenorBasisValue($V$13,AD54,trigger)</f>
        <v>1.5664983598626865E-3</v>
      </c>
      <c r="AG54" s="50">
        <f>_xll.qlTenorBasisForwardRate($V$13,AD54,_xll.ohTrigger($AA$9:$AA$12))</f>
        <v>6.3339328386797971E-3</v>
      </c>
      <c r="AH54" s="50">
        <f>_xll.qlTenorBasisForwardRate2($V$13,AD54,AE54,_xll.ohTrigger($AA$9:$AA$12))</f>
        <v>6.3339328386797971E-3</v>
      </c>
      <c r="AI54" s="50">
        <f>_xll.qlIndexFixing($V$5,_xll.qlInterestRateIndexFixingDate($V$5,AD54,trigger),,trigger)</f>
        <v>6.42149332403061E-3</v>
      </c>
      <c r="AJ54" s="50">
        <f t="shared" si="5"/>
        <v>-8.7560485350812907E-5</v>
      </c>
      <c r="AK54" s="53">
        <f t="shared" si="6"/>
        <v>1.0138240312268709</v>
      </c>
      <c r="AM54" s="42"/>
      <c r="AN54" s="69" t="s">
        <v>73</v>
      </c>
      <c r="AO54" s="69" t="s">
        <v>72</v>
      </c>
      <c r="AP54" s="69" t="s">
        <v>110</v>
      </c>
      <c r="AQ54" s="69" t="s">
        <v>111</v>
      </c>
      <c r="AR54" s="69" t="s">
        <v>112</v>
      </c>
      <c r="AS54" s="69" t="s">
        <v>128</v>
      </c>
    </row>
    <row r="55" spans="1:45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1"/>
        <v>EURAB3E25Y_Quote</v>
      </c>
      <c r="H55" s="11" t="str">
        <f>_xll.qlSwapRateHelper2(,G55,2,B55,"Target",C55,D55,E55,$H$1,F55,A55,$V$6,,,,trigger)</f>
        <v>obj_0093c#0005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_xll.qlRateHelperPillarDate(M55,trigger)</f>
        <v>#VALUE!</v>
      </c>
      <c r="R55" s="38" t="e">
        <f t="shared" si="0"/>
        <v>#N/A</v>
      </c>
      <c r="S55" s="26" t="e">
        <f>IF(Q55&lt;_xll.qlCalendarAdvance(calendar,$V$7,$V$27),TRUE,FALSE)</f>
        <v>#VALUE!</v>
      </c>
      <c r="AC55" s="45" t="s">
        <v>74</v>
      </c>
      <c r="AD55" s="46">
        <f>_xll.qlCalendarAdvance(calendar,AD54,AC55,,,trigger)</f>
        <v>43927</v>
      </c>
      <c r="AE55" s="46">
        <f>_xll.qlInterestRateIndexMaturity($V$5,AD55,trigger)</f>
        <v>44018</v>
      </c>
      <c r="AF55" s="50">
        <f>_xll.qlTenorBasisValue($V$13,AD55,trigger)</f>
        <v>1.5547640819160199E-3</v>
      </c>
      <c r="AG55" s="50">
        <f>_xll.qlTenorBasisForwardRate($V$13,AD55,_xll.ohTrigger($AA$9:$AA$12))</f>
        <v>6.5751977033178151E-3</v>
      </c>
      <c r="AH55" s="50">
        <f>_xll.qlTenorBasisForwardRate2($V$13,AD55,AE55,_xll.ohTrigger($AA$9:$AA$12))</f>
        <v>6.5751977033178151E-3</v>
      </c>
      <c r="AI55" s="50">
        <f>_xll.qlIndexFixing($V$5,_xll.qlInterestRateIndexFixingDate($V$5,AD55,trigger),,trigger)</f>
        <v>6.6707938174545784E-3</v>
      </c>
      <c r="AJ55" s="50">
        <f t="shared" si="5"/>
        <v>-9.5596114136763284E-5</v>
      </c>
      <c r="AK55" s="53">
        <f t="shared" si="6"/>
        <v>1.0145388957792898</v>
      </c>
      <c r="AM55" s="24" t="s">
        <v>103</v>
      </c>
      <c r="AN55" s="25">
        <f>_xll.qlCalendarAdvance(calendar,_xll.qlSettingsEvaluationDate(trigger),"2D")</f>
        <v>42311</v>
      </c>
      <c r="AO55" s="25">
        <f>_xll.qlCalendarAdvance(calendar,AN55,AM55)</f>
        <v>42312</v>
      </c>
      <c r="AP55" s="30">
        <f>_xll.qlQuoteValue(currency&amp;"SN"&amp;"D_SYNTH"&amp;$V$4&amp;"_Quote",trigger)</f>
        <v>-6.7000000000000002E-5</v>
      </c>
      <c r="AQ55" s="30">
        <f>_xll.qlTenorBasisForwardRate2($V$13,AN55,AO55,trigger)</f>
        <v>3.3885309558279175E-4</v>
      </c>
      <c r="AR55" s="30">
        <f>AP55-AQ55</f>
        <v>-4.0585309558279175E-4</v>
      </c>
      <c r="AS55" s="30">
        <f>_xll.qlTenorBasisForwardRate2($V$33,AN55,AO55,trigger)</f>
        <v>-3.5098820474033232E-4</v>
      </c>
    </row>
    <row r="56" spans="1:45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1"/>
        <v>EURAB3E26Y_Quote</v>
      </c>
      <c r="H56" s="11" t="str">
        <f>_xll.qlSwapRateHelper2(,G56,2,B56,"Target",C56,D56,E56,$H$1,F56,A56,$V$6,,,,trigger)</f>
        <v>obj_00958#0005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8" t="e">
        <f t="shared" si="0"/>
        <v>#N/A</v>
      </c>
      <c r="S56" s="26" t="e">
        <f>IF(Q56&lt;_xll.qlCalendarAdvance(calendar,$V$7,$V$27),TRUE,FALSE)</f>
        <v>#VALUE!</v>
      </c>
      <c r="AC56" s="45" t="s">
        <v>74</v>
      </c>
      <c r="AD56" s="46">
        <f>_xll.qlCalendarAdvance(calendar,AD55,AC56,,,trigger)</f>
        <v>43957</v>
      </c>
      <c r="AE56" s="46">
        <f>_xll.qlInterestRateIndexMaturity($V$5,AD56,trigger)</f>
        <v>44049</v>
      </c>
      <c r="AF56" s="50">
        <f>_xll.qlTenorBasisValue($V$13,AD56,trigger)</f>
        <v>1.5433079933451594E-3</v>
      </c>
      <c r="AG56" s="50">
        <f>_xll.qlTenorBasisForwardRate($V$13,AD56,_xll.ohTrigger($AA$9:$AA$12))</f>
        <v>6.8283456884514664E-3</v>
      </c>
      <c r="AH56" s="50">
        <f>_xll.qlTenorBasisForwardRate2($V$13,AD56,AE56,_xll.ohTrigger($AA$9:$AA$12))</f>
        <v>6.8283456884514664E-3</v>
      </c>
      <c r="AI56" s="50">
        <f>_xll.qlIndexFixing($V$5,_xll.qlInterestRateIndexFixingDate($V$5,AD56,trigger),,trigger)</f>
        <v>6.9315776389454412E-3</v>
      </c>
      <c r="AJ56" s="50">
        <f t="shared" si="5"/>
        <v>-1.0323195049397483E-4</v>
      </c>
      <c r="AK56" s="53">
        <f t="shared" si="6"/>
        <v>1.0151181494323827</v>
      </c>
      <c r="AM56" s="26" t="s">
        <v>104</v>
      </c>
      <c r="AN56" s="27">
        <f>_xll.qlCalendarAdvance(calendar,_xll.qlSettingsEvaluationDate(trigger),"2D")</f>
        <v>42311</v>
      </c>
      <c r="AO56" s="27">
        <f>_xll.qlCalendarAdvance(calendar,AN56,AM56)</f>
        <v>42318</v>
      </c>
      <c r="AP56" s="31">
        <f>_xll.qlQuoteValue(currency&amp;"SW"&amp;"D_SYNTH"&amp;$V$4&amp;"_Quote",trigger)</f>
        <v>-1.75E-4</v>
      </c>
      <c r="AQ56" s="31">
        <f>_xll.qlTenorBasisForwardRate2($V$13,AN56,AO56,trigger)</f>
        <v>2.6035981317181926E-4</v>
      </c>
      <c r="AR56" s="31">
        <f t="shared" ref="AR56:AR61" si="12">AP56-AQ56</f>
        <v>-4.3535981317181923E-4</v>
      </c>
      <c r="AS56" s="31">
        <f>_xll.qlTenorBasisForwardRate2($V$33,AN56,AO56,trigger)</f>
        <v>-4.2583777314649955E-4</v>
      </c>
    </row>
    <row r="57" spans="1:45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1"/>
        <v>EURAB3E27Y_Quote</v>
      </c>
      <c r="H57" s="11" t="str">
        <f>_xll.qlSwapRateHelper2(,G57,2,B57,"Target",C57,D57,E57,$H$1,F57,A57,$V$6,,,,trigger)</f>
        <v>obj_00966#0005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_xll.qlRateHelperPillarDate(M57,trigger)</f>
        <v>#VALUE!</v>
      </c>
      <c r="R57" s="39" t="e">
        <f t="shared" si="0"/>
        <v>#N/A</v>
      </c>
      <c r="S57" s="28" t="e">
        <f>IF(Q57&lt;_xll.qlCalendarAdvance(calendar,$V$7,$V$27),TRUE,FALSE)</f>
        <v>#VALUE!</v>
      </c>
      <c r="AC57" s="45" t="s">
        <v>74</v>
      </c>
      <c r="AD57" s="46">
        <f>_xll.qlCalendarAdvance(calendar,AD56,AC57,,,trigger)</f>
        <v>43990</v>
      </c>
      <c r="AE57" s="46">
        <f>_xll.qlInterestRateIndexMaturity($V$5,AD57,trigger)</f>
        <v>44082</v>
      </c>
      <c r="AF57" s="50">
        <f>_xll.qlTenorBasisValue($V$13,AD57,trigger)</f>
        <v>1.5306010260539853E-3</v>
      </c>
      <c r="AG57" s="50">
        <f>_xll.qlTenorBasisForwardRate($V$13,AD57,_xll.ohTrigger($AA$9:$AA$12))</f>
        <v>7.1059968135488098E-3</v>
      </c>
      <c r="AH57" s="50">
        <f>_xll.qlTenorBasisForwardRate2($V$13,AD57,AE57,_xll.ohTrigger($AA$9:$AA$12))</f>
        <v>7.1059968135488098E-3</v>
      </c>
      <c r="AI57" s="50">
        <f>_xll.qlIndexFixing($V$5,_xll.qlInterestRateIndexFixingDate($V$5,AD57,trigger),,trigger)</f>
        <v>7.2167014785030487E-3</v>
      </c>
      <c r="AJ57" s="50">
        <f t="shared" si="5"/>
        <v>-1.107046649542389E-4</v>
      </c>
      <c r="AK57" s="53">
        <f t="shared" si="6"/>
        <v>1.0155790479307789</v>
      </c>
      <c r="AM57" s="26" t="s">
        <v>105</v>
      </c>
      <c r="AN57" s="27">
        <f>_xll.qlCalendarAdvance(calendar,_xll.qlSettingsEvaluationDate(trigger),"2D")</f>
        <v>42311</v>
      </c>
      <c r="AO57" s="27">
        <f>_xll.qlCalendarAdvance(calendar,AN57,AM57)</f>
        <v>42325</v>
      </c>
      <c r="AP57" s="31">
        <f>_xll.qlQuoteValue(currency&amp;AM57&amp;"D_SYNTH"&amp;$V$4&amp;"_Quote",trigger)</f>
        <v>-1.7899999999999999E-4</v>
      </c>
      <c r="AQ57" s="31">
        <f>_xll.qlTenorBasisForwardRate2($V$13,AN57,AO57,trigger)</f>
        <v>2.6205447230484173E-4</v>
      </c>
      <c r="AR57" s="31">
        <f t="shared" si="12"/>
        <v>-4.4105447230484169E-4</v>
      </c>
      <c r="AS57" s="31">
        <f>_xll.qlTenorBasisForwardRate2($V$33,AN57,AO57,trigger)</f>
        <v>-4.2043785780590933E-4</v>
      </c>
    </row>
    <row r="58" spans="1:45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1"/>
        <v>EURAB3E28Y_Quote</v>
      </c>
      <c r="H58" s="11" t="str">
        <f>_xll.qlSwapRateHelper2(,G58,2,B58,"Target",C58,D58,E58,$H$1,F58,A58,$V$6,,,,trigger)</f>
        <v>obj_00967#0005</v>
      </c>
      <c r="I58" s="16" t="b">
        <v>0</v>
      </c>
      <c r="J58" s="19">
        <v>10</v>
      </c>
      <c r="K58" s="19">
        <v>1</v>
      </c>
      <c r="AC58" s="45" t="s">
        <v>74</v>
      </c>
      <c r="AD58" s="46">
        <f>_xll.qlCalendarAdvance(calendar,AD57,AC58,,,trigger)</f>
        <v>44020</v>
      </c>
      <c r="AE58" s="46">
        <f>_xll.qlInterestRateIndexMaturity($V$5,AD58,trigger)</f>
        <v>44112</v>
      </c>
      <c r="AF58" s="50">
        <f>_xll.qlTenorBasisValue($V$13,AD58,trigger)</f>
        <v>1.518961123130654E-3</v>
      </c>
      <c r="AG58" s="50">
        <f>_xll.qlTenorBasisForwardRate($V$13,AD58,_xll.ohTrigger($AA$9:$AA$12))</f>
        <v>7.3618860914236453E-3</v>
      </c>
      <c r="AH58" s="50">
        <f>_xll.qlTenorBasisForwardRate2($V$13,AD58,AE58,_xll.ohTrigger($AA$9:$AA$12))</f>
        <v>7.3618860914236453E-3</v>
      </c>
      <c r="AI58" s="50">
        <f>_xll.qlIndexFixing($V$5,_xll.qlInterestRateIndexFixingDate($V$5,AD58,trigger),,trigger)</f>
        <v>7.4786320778123024E-3</v>
      </c>
      <c r="AJ58" s="50">
        <f t="shared" si="5"/>
        <v>-1.1674598638865708E-4</v>
      </c>
      <c r="AK58" s="53">
        <f t="shared" si="6"/>
        <v>1.0158581625603611</v>
      </c>
      <c r="AM58" s="26" t="s">
        <v>106</v>
      </c>
      <c r="AN58" s="27">
        <f>_xll.qlCalendarAdvance(calendar,_xll.qlSettingsEvaluationDate(trigger),"2D")</f>
        <v>42311</v>
      </c>
      <c r="AO58" s="27">
        <f>_xll.qlCalendarAdvance(calendar,AN58,AM58)</f>
        <v>42332</v>
      </c>
      <c r="AP58" s="31">
        <f>_xll.qlQuoteValue(currency&amp;AM58&amp;"D_SYNTH"&amp;$V$4&amp;"_Quote",trigger)</f>
        <v>-1.84E-4</v>
      </c>
      <c r="AQ58" s="31">
        <f>_xll.qlTenorBasisForwardRate2($V$13,AN58,AO58,trigger)</f>
        <v>2.6372945836326622E-4</v>
      </c>
      <c r="AR58" s="31">
        <f t="shared" si="12"/>
        <v>-4.4772945836326619E-4</v>
      </c>
      <c r="AS58" s="31">
        <f>_xll.qlTenorBasisForwardRate2($V$33,AN58,AO58,trigger)</f>
        <v>-4.1558702162269867E-4</v>
      </c>
    </row>
    <row r="59" spans="1:45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1"/>
        <v>EURAB3E29Y_Quote</v>
      </c>
      <c r="H59" s="11" t="str">
        <f>_xll.qlSwapRateHelper2(,G59,2,B59,"Target",C59,D59,E59,$H$1,F59,A59,$V$6,,,,trigger)</f>
        <v>obj_0096b#0005</v>
      </c>
      <c r="I59" s="16" t="b">
        <v>0</v>
      </c>
      <c r="J59" s="19">
        <v>10</v>
      </c>
      <c r="K59" s="19">
        <v>1</v>
      </c>
      <c r="AC59" s="45" t="s">
        <v>74</v>
      </c>
      <c r="AD59" s="46">
        <f>_xll.qlCalendarAdvance(calendar,AD58,AC59,,,trigger)</f>
        <v>44053</v>
      </c>
      <c r="AE59" s="46">
        <f>_xll.qlInterestRateIndexMaturity($V$5,AD59,trigger)</f>
        <v>44145</v>
      </c>
      <c r="AF59" s="50">
        <f>_xll.qlTenorBasisValue($V$13,AD59,trigger)</f>
        <v>1.5060686298654044E-3</v>
      </c>
      <c r="AG59" s="50">
        <f>_xll.qlTenorBasisForwardRate($V$13,AD59,_xll.ohTrigger($AA$9:$AA$12))</f>
        <v>7.6471967794926989E-3</v>
      </c>
      <c r="AH59" s="50">
        <f>_xll.qlTenorBasisForwardRate2($V$13,AD59,AE59,_xll.ohTrigger($AA$9:$AA$12))</f>
        <v>7.6471967794926989E-3</v>
      </c>
      <c r="AI59" s="50">
        <f>_xll.qlIndexFixing($V$5,_xll.qlInterestRateIndexFixingDate($V$5,AD59,trigger),,trigger)</f>
        <v>7.7697206183682454E-3</v>
      </c>
      <c r="AJ59" s="50">
        <f t="shared" si="5"/>
        <v>-1.2252383887554653E-4</v>
      </c>
      <c r="AK59" s="53">
        <f t="shared" si="6"/>
        <v>1.01602205911637</v>
      </c>
      <c r="AM59" s="26" t="s">
        <v>74</v>
      </c>
      <c r="AN59" s="27">
        <f>_xll.qlCalendarAdvance(calendar,_xll.qlSettingsEvaluationDate(trigger),"2D")</f>
        <v>42311</v>
      </c>
      <c r="AO59" s="27">
        <f>_xll.qlCalendarAdvance(calendar,AN59,AM59)</f>
        <v>42341</v>
      </c>
      <c r="AP59" s="31">
        <f>_xll.qlQuoteValue(currency&amp;AM59&amp;"D_SYNTH"&amp;$V$4&amp;"_Quote",trigger)</f>
        <v>-2.0000000000000001E-4</v>
      </c>
      <c r="AQ59" s="31">
        <f>_xll.qlTenorBasisForwardRate2($V$13,AN59,AO59,trigger)</f>
        <v>2.5585288007157203E-4</v>
      </c>
      <c r="AR59" s="31">
        <f t="shared" si="12"/>
        <v>-4.5585288007157201E-4</v>
      </c>
      <c r="AS59" s="31">
        <f>_xll.qlTenorBasisForwardRate2($V$33,AN59,AO59,trigger)</f>
        <v>-4.2006404306160761E-4</v>
      </c>
    </row>
    <row r="60" spans="1:45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1"/>
        <v>EURAB3E30Y_Quote</v>
      </c>
      <c r="H60" s="11" t="str">
        <f>_xll.qlSwapRateHelper2(,G60,2,B60,"Target",C60,D60,E60,$H$1,F60,A60,$V$6,,,,trigger)</f>
        <v>obj_0096a#0005</v>
      </c>
      <c r="I60" s="16" t="b">
        <v>1</v>
      </c>
      <c r="J60" s="19">
        <v>10</v>
      </c>
      <c r="K60" s="19">
        <v>1</v>
      </c>
      <c r="AC60" s="45" t="s">
        <v>74</v>
      </c>
      <c r="AD60" s="46">
        <f>_xll.qlCalendarAdvance(calendar,AD59,AC60,,,trigger)</f>
        <v>44084</v>
      </c>
      <c r="AE60" s="46">
        <f>_xll.qlInterestRateIndexMaturity($V$5,AD60,trigger)</f>
        <v>44175</v>
      </c>
      <c r="AF60" s="50">
        <f>_xll.qlTenorBasisValue($V$13,AD60,trigger)</f>
        <v>1.4938804650412823E-3</v>
      </c>
      <c r="AG60" s="50">
        <f>_xll.qlTenorBasisForwardRate($V$13,AD60,_xll.ohTrigger($AA$9:$AA$12))</f>
        <v>7.913824797972268E-3</v>
      </c>
      <c r="AH60" s="50">
        <f>_xll.qlTenorBasisForwardRate2($V$13,AD60,AE60,_xll.ohTrigger($AA$9:$AA$12))</f>
        <v>7.913824797972268E-3</v>
      </c>
      <c r="AI60" s="50">
        <f>_xll.qlIndexFixing($V$5,_xll.qlInterestRateIndexFixingDate($V$5,AD60,trigger),,trigger)</f>
        <v>8.0409785257389982E-3</v>
      </c>
      <c r="AJ60" s="50">
        <f t="shared" si="5"/>
        <v>-1.271537277667302E-4</v>
      </c>
      <c r="AK60" s="53">
        <f t="shared" si="6"/>
        <v>1.0160672912293067</v>
      </c>
      <c r="AM60" s="26" t="s">
        <v>107</v>
      </c>
      <c r="AN60" s="27">
        <f>_xll.qlCalendarAdvance(calendar,_xll.qlSettingsEvaluationDate(trigger),"2D")</f>
        <v>42311</v>
      </c>
      <c r="AO60" s="27">
        <f>_xll.qlCalendarAdvance(calendar,AN60,AM60)</f>
        <v>42373</v>
      </c>
      <c r="AP60" s="31">
        <f>_xll.qlQuoteValue(currency&amp;AM60&amp;"D_SYNTH"&amp;$V$4&amp;"_Quote",trigger)</f>
        <v>-4.8999999999999998E-4</v>
      </c>
      <c r="AQ60" s="31">
        <f>_xll.qlTenorBasisForwardRate2($V$13,AN60,AO60,trigger)</f>
        <v>-6.9308281552647685E-6</v>
      </c>
      <c r="AR60" s="31">
        <f t="shared" si="12"/>
        <v>-4.830691718447352E-4</v>
      </c>
      <c r="AS60" s="31">
        <f>_xll.qlTenorBasisForwardRate2($V$33,AN60,AO60,trigger)</f>
        <v>-6.7534844910335161E-4</v>
      </c>
    </row>
    <row r="61" spans="1:45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1"/>
        <v>EURAB3E35Y_Quote</v>
      </c>
      <c r="H61" s="11" t="str">
        <f>_xll.qlSwapRateHelper2(,G61,2,B61,"Target",C61,D61,E61,$H$1,F61,A61,$V$6,,,,trigger)</f>
        <v>obj_0092b#0005</v>
      </c>
      <c r="I61" s="16" t="b">
        <v>0</v>
      </c>
      <c r="J61" s="19">
        <v>10</v>
      </c>
      <c r="K61" s="19">
        <v>1</v>
      </c>
      <c r="AC61" s="45" t="s">
        <v>74</v>
      </c>
      <c r="AD61" s="46">
        <f>_xll.qlCalendarAdvance(calendar,AD60,AC61,,,trigger)</f>
        <v>44116</v>
      </c>
      <c r="AE61" s="46">
        <f>_xll.qlInterestRateIndexMaturity($V$5,AD61,trigger)</f>
        <v>44208</v>
      </c>
      <c r="AF61" s="50">
        <f>_xll.qlTenorBasisValue($V$13,AD61,trigger)</f>
        <v>1.4812283931788339E-3</v>
      </c>
      <c r="AG61" s="50">
        <f>_xll.qlTenorBasisForwardRate($V$13,AD61,_xll.ohTrigger($AA$9:$AA$12))</f>
        <v>8.199455266734398E-3</v>
      </c>
      <c r="AH61" s="50">
        <f>_xll.qlTenorBasisForwardRate2($V$13,AD61,AE61,_xll.ohTrigger($AA$9:$AA$12))</f>
        <v>8.199455266734398E-3</v>
      </c>
      <c r="AI61" s="50">
        <f>_xll.qlIndexFixing($V$5,_xll.qlInterestRateIndexFixingDate($V$5,AD61,trigger),,trigger)</f>
        <v>8.3311712737713702E-3</v>
      </c>
      <c r="AJ61" s="50">
        <f t="shared" si="5"/>
        <v>-1.3171600703697217E-4</v>
      </c>
      <c r="AK61" s="53">
        <f t="shared" si="6"/>
        <v>1.0160639948328458</v>
      </c>
      <c r="AM61" s="28" t="s">
        <v>83</v>
      </c>
      <c r="AN61" s="29">
        <f>_xll.qlCalendarAdvance(calendar,_xll.qlSettingsEvaluationDate(trigger),"2D")</f>
        <v>42311</v>
      </c>
      <c r="AO61" s="29">
        <f>_xll.qlCalendarAdvance(calendar,AN61,AM61)</f>
        <v>42403</v>
      </c>
      <c r="AP61" s="32">
        <f>_xll.qlQuoteValue(currency&amp;AM61&amp;"D_SYNTH"&amp;$V$4&amp;"_Quote",trigger)</f>
        <v>-7.0799999999999997E-4</v>
      </c>
      <c r="AQ61" s="32">
        <f>_xll.qlTenorBasisForwardRate2($V$13,AN61,AO61,trigger)</f>
        <v>-2.052883530928343E-4</v>
      </c>
      <c r="AR61" s="32">
        <f t="shared" si="12"/>
        <v>-5.0271164690716573E-4</v>
      </c>
      <c r="AS61" s="32">
        <f>_xll.qlTenorBasisForwardRate2($V$33,AN61,AO61,trigger)</f>
        <v>-8.7030027404602769E-4</v>
      </c>
    </row>
    <row r="62" spans="1:45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1"/>
        <v>EURAB3E40Y_Quote</v>
      </c>
      <c r="H62" s="11" t="str">
        <f>_xll.qlSwapRateHelper2(,G62,2,B62,"Target",C62,D62,E62,$H$1,F62,A62,$V$6,,,,trigger)</f>
        <v>obj_00964#0005</v>
      </c>
      <c r="I62" s="16" t="b">
        <v>1</v>
      </c>
      <c r="J62" s="19">
        <v>10</v>
      </c>
      <c r="K62" s="19">
        <v>1</v>
      </c>
      <c r="AC62" s="45" t="s">
        <v>74</v>
      </c>
      <c r="AD62" s="46">
        <f>_xll.qlCalendarAdvance(calendar,AD61,AC62,,,trigger)</f>
        <v>44147</v>
      </c>
      <c r="AE62" s="46">
        <f>_xll.qlInterestRateIndexMaturity($V$5,AD62,trigger)</f>
        <v>44239</v>
      </c>
      <c r="AF62" s="50">
        <f>_xll.qlTenorBasisValue($V$13,AD62,trigger)</f>
        <v>1.4689100728226313E-3</v>
      </c>
      <c r="AG62" s="50">
        <f>_xll.qlTenorBasisForwardRate($V$13,AD62,_xll.ohTrigger($AA$9:$AA$12))</f>
        <v>8.4711291017957688E-3</v>
      </c>
      <c r="AH62" s="50">
        <f>_xll.qlTenorBasisForwardRate2($V$13,AD62,AE62,_xll.ohTrigger($AA$9:$AA$12))</f>
        <v>8.4711291017957688E-3</v>
      </c>
      <c r="AI62" s="50">
        <f>_xll.qlIndexFixing($V$5,_xll.qlInterestRateIndexFixingDate($V$5,AD62,trigger),,trigger)</f>
        <v>8.6071434341510236E-3</v>
      </c>
      <c r="AJ62" s="50">
        <f t="shared" si="5"/>
        <v>-1.360143323552547E-4</v>
      </c>
      <c r="AK62" s="53">
        <f t="shared" si="6"/>
        <v>1.0160562223430665</v>
      </c>
    </row>
    <row r="63" spans="1:45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1"/>
        <v>EURAB3E50Y_Quote</v>
      </c>
      <c r="H63" s="11" t="str">
        <f>_xll.qlSwapRateHelper2(,G63,2,B63,"Target",C63,D63,E63,$H$1,F63,A63,$V$6,,,,trigger)</f>
        <v>obj_00943#0005</v>
      </c>
      <c r="I63" s="16" t="b">
        <v>1</v>
      </c>
      <c r="J63" s="19">
        <v>10</v>
      </c>
      <c r="K63" s="19">
        <v>1</v>
      </c>
      <c r="AC63" s="45" t="s">
        <v>74</v>
      </c>
      <c r="AD63" s="46">
        <f>_xll.qlCalendarAdvance(calendar,AD62,AC63,,,trigger)</f>
        <v>44179</v>
      </c>
      <c r="AE63" s="46">
        <f>_xll.qlInterestRateIndexMaturity($V$5,AD63,trigger)</f>
        <v>44270</v>
      </c>
      <c r="AF63" s="50">
        <f>_xll.qlTenorBasisValue($V$13,AD63,trigger)</f>
        <v>1.4561377294512125E-3</v>
      </c>
      <c r="AG63" s="50">
        <f>_xll.qlTenorBasisForwardRate($V$13,AD63,_xll.ohTrigger($AA$9:$AA$12))</f>
        <v>8.7451226392991945E-3</v>
      </c>
      <c r="AH63" s="50">
        <f>_xll.qlTenorBasisForwardRate2($V$13,AD63,AE63,_xll.ohTrigger($AA$9:$AA$12))</f>
        <v>8.7451226392991945E-3</v>
      </c>
      <c r="AI63" s="50">
        <f>_xll.qlIndexFixing($V$5,_xll.qlInterestRateIndexFixingDate($V$5,AD63,trigger),,trigger)</f>
        <v>8.8854913239617261E-3</v>
      </c>
      <c r="AJ63" s="50">
        <f t="shared" si="5"/>
        <v>-1.4036868466253162E-4</v>
      </c>
      <c r="AK63" s="53">
        <f t="shared" si="6"/>
        <v>1.016051082466441</v>
      </c>
      <c r="AN63" s="71">
        <v>42326</v>
      </c>
      <c r="AO63" s="72">
        <f>_xll.qlTenorBasisForwardRate($V$13,AN63,trigger)*_xll.qlInterpolationInterpolate($AK$1,AN63)</f>
        <v>-9.3433945778281129E-4</v>
      </c>
    </row>
    <row r="64" spans="1:45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1"/>
        <v>EURAB3E60Y_Quote</v>
      </c>
      <c r="H64" s="14" t="str">
        <f>_xll.qlSwapRateHelper2(,G64,2,B64,"Target",C64,D64,E64,$H$1,F64,A64,$V$6,,,,trigger)</f>
        <v>obj_00957#0005</v>
      </c>
      <c r="I64" s="17" t="b">
        <v>1</v>
      </c>
      <c r="J64" s="20">
        <v>10</v>
      </c>
      <c r="K64" s="20">
        <v>1</v>
      </c>
      <c r="AC64" s="45" t="s">
        <v>74</v>
      </c>
      <c r="AD64" s="46">
        <f>_xll.qlCalendarAdvance(calendar,AD63,AC64,,,trigger)</f>
        <v>44210</v>
      </c>
      <c r="AE64" s="46">
        <f>_xll.qlInterestRateIndexMaturity($V$5,AD64,trigger)</f>
        <v>44300</v>
      </c>
      <c r="AF64" s="50">
        <f>_xll.qlTenorBasisValue($V$13,AD64,trigger)</f>
        <v>1.4437160719721254E-3</v>
      </c>
      <c r="AG64" s="50">
        <f>_xll.qlTenorBasisForwardRate($V$13,AD64,_xll.ohTrigger($AA$9:$AA$12))</f>
        <v>9.0084032423911609E-3</v>
      </c>
      <c r="AH64" s="50">
        <f>_xll.qlTenorBasisForwardRate2($V$13,AD64,AE64,_xll.ohTrigger($AA$9:$AA$12))</f>
        <v>9.0084032423911609E-3</v>
      </c>
      <c r="AI64" s="50">
        <f>_xll.qlIndexFixing($V$5,_xll.qlInterestRateIndexFixingDate($V$5,AD64,trigger),,trigger)</f>
        <v>9.1526986778882602E-3</v>
      </c>
      <c r="AJ64" s="50">
        <f t="shared" si="5"/>
        <v>-1.4429543549709933E-4</v>
      </c>
      <c r="AK64" s="53">
        <f t="shared" si="6"/>
        <v>1.0160178703832976</v>
      </c>
      <c r="AN64" s="71">
        <v>42354</v>
      </c>
      <c r="AO64" s="72">
        <f>_xll.qlTenorBasisForwardRate($V$13,AN64,trigger)*_xll.qlInterpolationInterpolate($AK$1,AN64)</f>
        <v>-1.126243397388415E-3</v>
      </c>
    </row>
    <row r="65" spans="29:41" x14ac:dyDescent="0.2">
      <c r="AC65" s="45" t="s">
        <v>74</v>
      </c>
      <c r="AD65" s="46">
        <f>_xll.qlCalendarAdvance(calendar,AD64,AC65,,,trigger)</f>
        <v>44242</v>
      </c>
      <c r="AE65" s="46">
        <f>_xll.qlInterestRateIndexMaturity($V$5,AD65,trigger)</f>
        <v>44333</v>
      </c>
      <c r="AF65" s="50">
        <f>_xll.qlTenorBasisValue($V$13,AD65,trigger)</f>
        <v>1.4308501855099065E-3</v>
      </c>
      <c r="AG65" s="50">
        <f>_xll.qlTenorBasisForwardRate($V$13,AD65,_xll.ohTrigger($AA$9:$AA$12))</f>
        <v>9.2869894903763739E-3</v>
      </c>
      <c r="AH65" s="50">
        <f>_xll.qlTenorBasisForwardRate2($V$13,AD65,AE65,_xll.ohTrigger($AA$9:$AA$12))</f>
        <v>9.2869894903763739E-3</v>
      </c>
      <c r="AI65" s="50">
        <f>_xll.qlIndexFixing($V$5,_xll.qlInterestRateIndexFixingDate($V$5,AD65,trigger),,trigger)</f>
        <v>9.4348056757148462E-3</v>
      </c>
      <c r="AJ65" s="50">
        <f t="shared" si="5"/>
        <v>-1.4781618533847227E-4</v>
      </c>
      <c r="AK65" s="53">
        <f t="shared" si="6"/>
        <v>1.0159164803073855</v>
      </c>
      <c r="AN65" s="71">
        <v>42389</v>
      </c>
      <c r="AO65" s="72">
        <f>_xll.qlTenorBasisForwardRate($V$13,AN65,trigger)*_xll.qlInterpolationInterpolate($AK$1,AN65)</f>
        <v>-1.2204624954526395E-3</v>
      </c>
    </row>
    <row r="66" spans="29:41" x14ac:dyDescent="0.2">
      <c r="AC66" s="45" t="s">
        <v>74</v>
      </c>
      <c r="AD66" s="46">
        <f>_xll.qlCalendarAdvance(calendar,AD65,AC66,,,trigger)</f>
        <v>44270</v>
      </c>
      <c r="AE66" s="46">
        <f>_xll.qlInterestRateIndexMaturity($V$5,AD66,trigger)</f>
        <v>44362</v>
      </c>
      <c r="AF66" s="50">
        <f>_xll.qlTenorBasisValue($V$13,AD66,trigger)</f>
        <v>1.4195612570997063E-3</v>
      </c>
      <c r="AG66" s="50">
        <f>_xll.qlTenorBasisForwardRate($V$13,AD66,_xll.ohTrigger($AA$9:$AA$12))</f>
        <v>9.5294857138467325E-3</v>
      </c>
      <c r="AH66" s="50">
        <f>_xll.qlTenorBasisForwardRate2($V$13,AD66,AE66,_xll.ohTrigger($AA$9:$AA$12))</f>
        <v>9.5294857138467325E-3</v>
      </c>
      <c r="AI66" s="50">
        <f>_xll.qlIndexFixing($V$5,_xll.qlInterestRateIndexFixingDate($V$5,AD66,trigger),,trigger)</f>
        <v>9.6795414601231373E-3</v>
      </c>
      <c r="AJ66" s="50">
        <f t="shared" si="5"/>
        <v>-1.5005574627640489E-4</v>
      </c>
      <c r="AK66" s="53">
        <f t="shared" si="6"/>
        <v>1.0157464684645434</v>
      </c>
      <c r="AN66" s="71">
        <v>42417</v>
      </c>
      <c r="AO66" s="72">
        <f>_xll.qlTenorBasisForwardRate($V$13,AN66,trigger)*_xll.qlInterpolationInterpolate($AK$1,AN66)</f>
        <v>-1.2868671980169639E-3</v>
      </c>
    </row>
    <row r="67" spans="29:41" x14ac:dyDescent="0.2">
      <c r="AC67" s="45" t="s">
        <v>74</v>
      </c>
      <c r="AD67" s="46">
        <f>_xll.qlCalendarAdvance(calendar,AD66,AC67,,,trigger)</f>
        <v>44301</v>
      </c>
      <c r="AE67" s="46">
        <f>_xll.qlInterestRateIndexMaturity($V$5,AD67,trigger)</f>
        <v>44392</v>
      </c>
      <c r="AF67" s="50">
        <f>_xll.qlTenorBasisValue($V$13,AD67,trigger)</f>
        <v>1.4070340036596771E-3</v>
      </c>
      <c r="AG67" s="50">
        <f>_xll.qlTenorBasisForwardRate($V$13,AD67,_xll.ohTrigger($AA$9:$AA$12))</f>
        <v>9.786884683099871E-3</v>
      </c>
      <c r="AH67" s="50">
        <f>_xll.qlTenorBasisForwardRate2($V$13,AD67,AE67,_xll.ohTrigger($AA$9:$AA$12))</f>
        <v>9.786884683099871E-3</v>
      </c>
      <c r="AI67" s="50">
        <f>_xll.qlIndexFixing($V$5,_xll.qlInterestRateIndexFixingDate($V$5,AD67,trigger),,trigger)</f>
        <v>9.9381849375647334E-3</v>
      </c>
      <c r="AJ67" s="50">
        <f t="shared" si="5"/>
        <v>-1.5130025446486242E-4</v>
      </c>
      <c r="AK67" s="53">
        <f t="shared" si="6"/>
        <v>1.015459490876206</v>
      </c>
      <c r="AN67" s="71">
        <v>42445</v>
      </c>
      <c r="AO67" s="72">
        <f>_xll.qlTenorBasisForwardRate($V$13,AN67,trigger)*_xll.qlInterpolationInterpolate($AK$1,AN67)</f>
        <v>-1.3772701316764815E-3</v>
      </c>
    </row>
    <row r="68" spans="29:41" x14ac:dyDescent="0.2">
      <c r="AC68" s="45" t="s">
        <v>74</v>
      </c>
      <c r="AD68" s="46">
        <f>_xll.qlCalendarAdvance(calendar,AD67,AC68,,,trigger)</f>
        <v>44333</v>
      </c>
      <c r="AE68" s="46">
        <f>_xll.qlInterestRateIndexMaturity($V$5,AD68,trigger)</f>
        <v>44425</v>
      </c>
      <c r="AF68" s="50">
        <f>_xll.qlTenorBasisValue($V$13,AD68,trigger)</f>
        <v>1.3940764950351582E-3</v>
      </c>
      <c r="AG68" s="50">
        <f>_xll.qlTenorBasisForwardRate($V$13,AD68,_xll.ohTrigger($AA$9:$AA$12))</f>
        <v>1.0059261874198696E-2</v>
      </c>
      <c r="AH68" s="50">
        <f>_xll.qlTenorBasisForwardRate2($V$13,AD68,AE68,_xll.ohTrigger($AA$9:$AA$12))</f>
        <v>1.0059261874198696E-2</v>
      </c>
      <c r="AI68" s="50">
        <f>_xll.qlIndexFixing($V$5,_xll.qlInterestRateIndexFixingDate($V$5,AD68,trigger),,trigger)</f>
        <v>1.0210215019007976E-2</v>
      </c>
      <c r="AJ68" s="50">
        <f t="shared" ref="AJ68:AJ131" si="13">AG68-AI68</f>
        <v>-1.509531448092797E-4</v>
      </c>
      <c r="AK68" s="53">
        <f t="shared" ref="AK68:AK131" si="14">AI68/AH68</f>
        <v>1.0150063838378105</v>
      </c>
      <c r="AN68" s="71">
        <v>42480</v>
      </c>
      <c r="AO68" s="72">
        <f>_xll.qlTenorBasisForwardRate($V$13,AN68,trigger)*_xll.qlInterpolationInterpolate($AK$1,AN68)</f>
        <v>-1.455644703311736E-3</v>
      </c>
    </row>
    <row r="69" spans="29:41" x14ac:dyDescent="0.2">
      <c r="AC69" s="45" t="s">
        <v>74</v>
      </c>
      <c r="AD69" s="46">
        <f>_xll.qlCalendarAdvance(calendar,AD68,AC69,,,trigger)</f>
        <v>44364</v>
      </c>
      <c r="AE69" s="46">
        <f>_xll.qlInterestRateIndexMaturity($V$5,AD69,trigger)</f>
        <v>44456</v>
      </c>
      <c r="AF69" s="50">
        <f>_xll.qlTenorBasisValue($V$13,AD69,trigger)</f>
        <v>1.3815039762043167E-3</v>
      </c>
      <c r="AG69" s="50">
        <f>_xll.qlTenorBasisForwardRate($V$13,AD69,_xll.ohTrigger($AA$9:$AA$12))</f>
        <v>1.0316902248416242E-2</v>
      </c>
      <c r="AH69" s="50">
        <f>_xll.qlTenorBasisForwardRate2($V$13,AD69,AE69,_xll.ohTrigger($AA$9:$AA$12))</f>
        <v>1.0316902248416242E-2</v>
      </c>
      <c r="AI69" s="50">
        <f>_xll.qlIndexFixing($V$5,_xll.qlInterestRateIndexFixingDate($V$5,AD69,trigger),,trigger)</f>
        <v>1.046561211791219E-2</v>
      </c>
      <c r="AJ69" s="50">
        <f t="shared" si="13"/>
        <v>-1.4870986949594781E-4</v>
      </c>
      <c r="AK69" s="53">
        <f t="shared" si="14"/>
        <v>1.0144141977810031</v>
      </c>
      <c r="AN69" s="71">
        <v>42508</v>
      </c>
      <c r="AO69" s="72">
        <f>_xll.qlTenorBasisForwardRate($V$13,AN69,trigger)*_xll.qlInterpolationInterpolate($AK$1,AN69)</f>
        <v>-1.5010945569443662E-3</v>
      </c>
    </row>
    <row r="70" spans="29:41" x14ac:dyDescent="0.2">
      <c r="AC70" s="45" t="s">
        <v>74</v>
      </c>
      <c r="AD70" s="46">
        <f>_xll.qlCalendarAdvance(calendar,AD69,AC70,,,trigger)</f>
        <v>44396</v>
      </c>
      <c r="AE70" s="46">
        <f>_xll.qlInterestRateIndexMaturity($V$5,AD70,trigger)</f>
        <v>44488</v>
      </c>
      <c r="AF70" s="50">
        <f>_xll.qlTenorBasisValue($V$13,AD70,trigger)</f>
        <v>1.3685107476342614E-3</v>
      </c>
      <c r="AG70" s="50">
        <f>_xll.qlTenorBasisForwardRate($V$13,AD70,_xll.ohTrigger($AA$9:$AA$12))</f>
        <v>1.0580754891917126E-2</v>
      </c>
      <c r="AH70" s="50">
        <f>_xll.qlTenorBasisForwardRate2($V$13,AD70,AE70,_xll.ohTrigger($AA$9:$AA$12))</f>
        <v>1.0580754891917126E-2</v>
      </c>
      <c r="AI70" s="50">
        <f>_xll.qlIndexFixing($V$5,_xll.qlInterestRateIndexFixingDate($V$5,AD70,trigger),,trigger)</f>
        <v>1.0724842245772376E-2</v>
      </c>
      <c r="AJ70" s="50">
        <f t="shared" si="13"/>
        <v>-1.4408735385525E-4</v>
      </c>
      <c r="AK70" s="53">
        <f t="shared" si="14"/>
        <v>1.0136178708728356</v>
      </c>
      <c r="AN70" s="71">
        <v>42536</v>
      </c>
      <c r="AO70" s="72">
        <f>_xll.qlTenorBasisForwardRate($V$13,AN70,trigger)*_xll.qlInterpolationInterpolate($AK$1,AN70)</f>
        <v>-1.5267776404151194E-3</v>
      </c>
    </row>
    <row r="71" spans="29:41" x14ac:dyDescent="0.2">
      <c r="AC71" s="45" t="s">
        <v>74</v>
      </c>
      <c r="AD71" s="46">
        <f>_xll.qlCalendarAdvance(calendar,AD70,AC71,,,trigger)</f>
        <v>44427</v>
      </c>
      <c r="AE71" s="46">
        <f>_xll.qlInterestRateIndexMaturity($V$5,AD71,trigger)</f>
        <v>44519</v>
      </c>
      <c r="AF71" s="50">
        <f>_xll.qlTenorBasisValue($V$13,AD71,trigger)</f>
        <v>1.3559139020983811E-3</v>
      </c>
      <c r="AG71" s="50">
        <f>_xll.qlTenorBasisForwardRate($V$13,AD71,_xll.ohTrigger($AA$9:$AA$12))</f>
        <v>1.0834333220709433E-2</v>
      </c>
      <c r="AH71" s="50">
        <f>_xll.qlTenorBasisForwardRate2($V$13,AD71,AE71,_xll.ohTrigger($AA$9:$AA$12))</f>
        <v>1.0834333220709433E-2</v>
      </c>
      <c r="AI71" s="50">
        <f>_xll.qlIndexFixing($V$5,_xll.qlInterestRateIndexFixingDate($V$5,AD71,trigger),,trigger)</f>
        <v>1.0971425280141833E-2</v>
      </c>
      <c r="AJ71" s="50">
        <f t="shared" si="13"/>
        <v>-1.3709205943240009E-4</v>
      </c>
      <c r="AK71" s="53">
        <f t="shared" si="14"/>
        <v>1.0126534837575749</v>
      </c>
      <c r="AN71" s="71">
        <v>42571</v>
      </c>
      <c r="AO71" s="72">
        <f>_xll.qlTenorBasisForwardRate($V$13,AN71,trigger)*_xll.qlInterpolationInterpolate($AK$1,AN71)</f>
        <v>-1.5391631632585673E-3</v>
      </c>
    </row>
    <row r="72" spans="29:41" x14ac:dyDescent="0.2">
      <c r="AC72" s="45" t="s">
        <v>74</v>
      </c>
      <c r="AD72" s="46">
        <f>_xll.qlCalendarAdvance(calendar,AD71,AC72,,,trigger)</f>
        <v>44459</v>
      </c>
      <c r="AE72" s="46">
        <f>_xll.qlInterestRateIndexMaturity($V$5,AD72,trigger)</f>
        <v>44550</v>
      </c>
      <c r="AF72" s="50">
        <f>_xll.qlTenorBasisValue($V$13,AD72,trigger)</f>
        <v>1.3429057804781805E-3</v>
      </c>
      <c r="AG72" s="50">
        <f>_xll.qlTenorBasisForwardRate($V$13,AD72,_xll.ohTrigger($AA$9:$AA$12))</f>
        <v>1.1089797915687077E-2</v>
      </c>
      <c r="AH72" s="50">
        <f>_xll.qlTenorBasisForwardRate2($V$13,AD72,AE72,_xll.ohTrigger($AA$9:$AA$12))</f>
        <v>1.1089797915687077E-2</v>
      </c>
      <c r="AI72" s="50">
        <f>_xll.qlIndexFixing($V$5,_xll.qlInterestRateIndexFixingDate($V$5,AD72,trigger),,trigger)</f>
        <v>1.1217905618149967E-2</v>
      </c>
      <c r="AJ72" s="50">
        <f t="shared" si="13"/>
        <v>-1.2810770246289051E-4</v>
      </c>
      <c r="AK72" s="53">
        <f t="shared" si="14"/>
        <v>1.0115518518404809</v>
      </c>
      <c r="AN72" s="71">
        <v>42599</v>
      </c>
      <c r="AO72" s="72">
        <f>_xll.qlTenorBasisForwardRate($V$13,AN72,trigger)*_xll.qlInterpolationInterpolate($AK$1,AN72)</f>
        <v>-1.5425162555388057E-3</v>
      </c>
    </row>
    <row r="73" spans="29:41" x14ac:dyDescent="0.2">
      <c r="AC73" s="45" t="s">
        <v>74</v>
      </c>
      <c r="AD73" s="46">
        <f>_xll.qlCalendarAdvance(calendar,AD72,AC73,,,trigger)</f>
        <v>44489</v>
      </c>
      <c r="AE73" s="46">
        <f>_xll.qlInterestRateIndexMaturity($V$5,AD73,trigger)</f>
        <v>44581</v>
      </c>
      <c r="AF73" s="50">
        <f>_xll.qlTenorBasisValue($V$13,AD73,trigger)</f>
        <v>1.3307105065688788E-3</v>
      </c>
      <c r="AG73" s="50">
        <f>_xll.qlTenorBasisForwardRate($V$13,AD73,_xll.ohTrigger($AA$9:$AA$12))</f>
        <v>1.1335477809176717E-2</v>
      </c>
      <c r="AH73" s="50">
        <f>_xll.qlTenorBasisForwardRate2($V$13,AD73,AE73,_xll.ohTrigger($AA$9:$AA$12))</f>
        <v>1.1335477809176717E-2</v>
      </c>
      <c r="AI73" s="50">
        <f>_xll.qlIndexFixing($V$5,_xll.qlInterestRateIndexFixingDate($V$5,AD73,trigger),,trigger)</f>
        <v>1.1454649054550316E-2</v>
      </c>
      <c r="AJ73" s="50">
        <f t="shared" si="13"/>
        <v>-1.1917124537359942E-4</v>
      </c>
      <c r="AK73" s="53">
        <f t="shared" si="14"/>
        <v>1.0105131206094482</v>
      </c>
      <c r="AN73" s="71">
        <v>42634</v>
      </c>
      <c r="AO73" s="72">
        <f>_xll.qlTenorBasisForwardRate($V$13,AN73,trigger)*_xll.qlInterpolationInterpolate($AK$1,AN73)</f>
        <v>-1.5372905045059689E-3</v>
      </c>
    </row>
    <row r="74" spans="29:41" x14ac:dyDescent="0.2">
      <c r="AC74" s="45" t="s">
        <v>74</v>
      </c>
      <c r="AD74" s="46">
        <f>_xll.qlCalendarAdvance(calendar,AD73,AC74,,,trigger)</f>
        <v>44522</v>
      </c>
      <c r="AE74" s="46">
        <f>_xll.qlInterestRateIndexMaturity($V$5,AD74,trigger)</f>
        <v>44614</v>
      </c>
      <c r="AF74" s="50">
        <f>_xll.qlTenorBasisValue($V$13,AD74,trigger)</f>
        <v>1.3173003460845998E-3</v>
      </c>
      <c r="AG74" s="50">
        <f>_xll.qlTenorBasisForwardRate($V$13,AD74,_xll.ohTrigger($AA$9:$AA$12))</f>
        <v>1.1598922857666815E-2</v>
      </c>
      <c r="AH74" s="50">
        <f>_xll.qlTenorBasisForwardRate2($V$13,AD74,AE74,_xll.ohTrigger($AA$9:$AA$12))</f>
        <v>1.1598922857666815E-2</v>
      </c>
      <c r="AI74" s="50">
        <f>_xll.qlIndexFixing($V$5,_xll.qlInterestRateIndexFixingDate($V$5,AD74,trigger),,trigger)</f>
        <v>1.1710002693992414E-2</v>
      </c>
      <c r="AJ74" s="50">
        <f t="shared" si="13"/>
        <v>-1.1107983632559909E-4</v>
      </c>
      <c r="AK74" s="53">
        <f t="shared" si="14"/>
        <v>1.0095767372271276</v>
      </c>
      <c r="AN74" s="71">
        <v>42662</v>
      </c>
      <c r="AO74" s="72">
        <f>_xll.qlTenorBasisForwardRate($V$13,AN74,trigger)*_xll.qlInterpolationInterpolate($AK$1,AN74)</f>
        <v>-1.4635987167826801E-3</v>
      </c>
    </row>
    <row r="75" spans="29:41" x14ac:dyDescent="0.2">
      <c r="AC75" s="45" t="s">
        <v>74</v>
      </c>
      <c r="AD75" s="46">
        <f>_xll.qlCalendarAdvance(calendar,AD74,AC75,,,trigger)</f>
        <v>44552</v>
      </c>
      <c r="AE75" s="46">
        <f>_xll.qlInterestRateIndexMaturity($V$5,AD75,trigger)</f>
        <v>44642</v>
      </c>
      <c r="AF75" s="50">
        <f>_xll.qlTenorBasisValue($V$13,AD75,trigger)</f>
        <v>1.3051176384098783E-3</v>
      </c>
      <c r="AG75" s="50">
        <f>_xll.qlTenorBasisForwardRate($V$13,AD75,_xll.ohTrigger($AA$9:$AA$12))</f>
        <v>1.1828183920878033E-2</v>
      </c>
      <c r="AH75" s="50">
        <f>_xll.qlTenorBasisForwardRate2($V$13,AD75,AE75,_xll.ohTrigger($AA$9:$AA$12))</f>
        <v>1.1828183920878033E-2</v>
      </c>
      <c r="AI75" s="50">
        <f>_xll.qlIndexFixing($V$5,_xll.qlInterestRateIndexFixingDate($V$5,AD75,trigger),,trigger)</f>
        <v>1.1934202559141127E-2</v>
      </c>
      <c r="AJ75" s="50">
        <f t="shared" si="13"/>
        <v>-1.0601863826309454E-4</v>
      </c>
      <c r="AK75" s="53">
        <f t="shared" si="14"/>
        <v>1.0089632219935269</v>
      </c>
      <c r="AN75" s="71">
        <v>42690</v>
      </c>
      <c r="AO75" s="72">
        <f>_xll.qlTenorBasisForwardRate($V$13,AN75,trigger)*_xll.qlInterpolationInterpolate($AK$1,AN75)</f>
        <v>-1.444947047262635E-3</v>
      </c>
    </row>
    <row r="76" spans="29:41" x14ac:dyDescent="0.2">
      <c r="AC76" s="45" t="s">
        <v>74</v>
      </c>
      <c r="AD76" s="46">
        <f>_xll.qlCalendarAdvance(calendar,AD75,AC76,,,trigger)</f>
        <v>44585</v>
      </c>
      <c r="AE76" s="46">
        <f>_xll.qlInterestRateIndexMaturity($V$5,AD76,trigger)</f>
        <v>44676</v>
      </c>
      <c r="AF76" s="50">
        <f>_xll.qlTenorBasisValue($V$13,AD76,trigger)</f>
        <v>1.2917303509501093E-3</v>
      </c>
      <c r="AG76" s="50">
        <f>_xll.qlTenorBasisForwardRate($V$13,AD76,_xll.ohTrigger($AA$9:$AA$12))</f>
        <v>1.2091397616902049E-2</v>
      </c>
      <c r="AH76" s="50">
        <f>_xll.qlTenorBasisForwardRate2($V$13,AD76,AE76,_xll.ohTrigger($AA$9:$AA$12))</f>
        <v>1.2091397616902049E-2</v>
      </c>
      <c r="AI76" s="50">
        <f>_xll.qlIndexFixing($V$5,_xll.qlInterestRateIndexFixingDate($V$5,AD76,trigger),,trigger)</f>
        <v>1.2194093573991486E-2</v>
      </c>
      <c r="AJ76" s="50">
        <f t="shared" si="13"/>
        <v>-1.0269595708943709E-4</v>
      </c>
      <c r="AK76" s="53">
        <f t="shared" si="14"/>
        <v>1.0084933074193081</v>
      </c>
      <c r="AN76" s="71">
        <v>42725</v>
      </c>
      <c r="AO76" s="72">
        <f>_xll.qlTenorBasisForwardRate($V$13,AN76,trigger)*_xll.qlInterpolationInterpolate($AK$1,AN76)</f>
        <v>-1.3723578216721208E-3</v>
      </c>
    </row>
    <row r="77" spans="29:41" x14ac:dyDescent="0.2">
      <c r="AC77" s="45" t="s">
        <v>74</v>
      </c>
      <c r="AD77" s="46">
        <f>_xll.qlCalendarAdvance(calendar,AD76,AC77,,,trigger)</f>
        <v>44616</v>
      </c>
      <c r="AE77" s="46">
        <f>_xll.qlInterestRateIndexMaturity($V$5,AD77,trigger)</f>
        <v>44705</v>
      </c>
      <c r="AF77" s="50">
        <f>_xll.qlTenorBasisValue($V$13,AD77,trigger)</f>
        <v>1.2791715292703643E-3</v>
      </c>
      <c r="AG77" s="50">
        <f>_xll.qlTenorBasisForwardRate($V$13,AD77,_xll.ohTrigger($AA$9:$AA$12))</f>
        <v>1.232456087627949E-2</v>
      </c>
      <c r="AH77" s="50">
        <f>_xll.qlTenorBasisForwardRate2($V$13,AD77,AE77,_xll.ohTrigger($AA$9:$AA$12))</f>
        <v>1.232456087627949E-2</v>
      </c>
      <c r="AI77" s="50">
        <f>_xll.qlIndexFixing($V$5,_xll.qlInterestRateIndexFixingDate($V$5,AD77,trigger),,trigger)</f>
        <v>1.2426442941250082E-2</v>
      </c>
      <c r="AJ77" s="50">
        <f t="shared" si="13"/>
        <v>-1.0188206497059246E-4</v>
      </c>
      <c r="AK77" s="53">
        <f t="shared" si="14"/>
        <v>1.0082665878316752</v>
      </c>
      <c r="AN77" s="71">
        <v>42753</v>
      </c>
      <c r="AO77" s="72">
        <f>_xll.qlTenorBasisForwardRate($V$13,AN77,trigger)*_xll.qlInterpolationInterpolate($AK$1,AN77)</f>
        <v>-1.3303258459627801E-3</v>
      </c>
    </row>
    <row r="78" spans="29:41" x14ac:dyDescent="0.2">
      <c r="AC78" s="45" t="s">
        <v>74</v>
      </c>
      <c r="AD78" s="46">
        <f>_xll.qlCalendarAdvance(calendar,AD77,AC78,,,trigger)</f>
        <v>44644</v>
      </c>
      <c r="AE78" s="46">
        <f>_xll.qlInterestRateIndexMaturity($V$5,AD78,trigger)</f>
        <v>44736</v>
      </c>
      <c r="AF78" s="50">
        <f>_xll.qlTenorBasisValue($V$13,AD78,trigger)</f>
        <v>1.2678455042084162E-3</v>
      </c>
      <c r="AG78" s="50">
        <f>_xll.qlTenorBasisForwardRate($V$13,AD78,_xll.ohTrigger($AA$9:$AA$12))</f>
        <v>1.2552972967318089E-2</v>
      </c>
      <c r="AH78" s="50">
        <f>_xll.qlTenorBasisForwardRate2($V$13,AD78,AE78,_xll.ohTrigger($AA$9:$AA$12))</f>
        <v>1.2552972967318089E-2</v>
      </c>
      <c r="AI78" s="50">
        <f>_xll.qlIndexFixing($V$5,_xll.qlInterestRateIndexFixingDate($V$5,AD78,trigger),,trigger)</f>
        <v>1.2656197781855021E-2</v>
      </c>
      <c r="AJ78" s="50">
        <f t="shared" si="13"/>
        <v>-1.0322481453693168E-4</v>
      </c>
      <c r="AK78" s="53">
        <f t="shared" si="14"/>
        <v>1.008223136846202</v>
      </c>
      <c r="AN78" s="71">
        <v>42781</v>
      </c>
      <c r="AO78" s="72">
        <f>_xll.qlTenorBasisForwardRate($V$13,AN78,trigger)*_xll.qlInterpolationInterpolate($AK$1,AN78)</f>
        <v>-1.2245918063882113E-3</v>
      </c>
    </row>
    <row r="79" spans="29:41" x14ac:dyDescent="0.2">
      <c r="AC79" s="45" t="s">
        <v>74</v>
      </c>
      <c r="AD79" s="46">
        <f>_xll.qlCalendarAdvance(calendar,AD78,AC79,,,trigger)</f>
        <v>44676</v>
      </c>
      <c r="AE79" s="46">
        <f>_xll.qlInterestRateIndexMaturity($V$5,AD79,trigger)</f>
        <v>44767</v>
      </c>
      <c r="AF79" s="50">
        <f>_xll.qlTenorBasisValue($V$13,AD79,trigger)</f>
        <v>1.2549252389015323E-3</v>
      </c>
      <c r="AG79" s="50">
        <f>_xll.qlTenorBasisForwardRate($V$13,AD79,_xll.ohTrigger($AA$9:$AA$12))</f>
        <v>1.279402353145398E-2</v>
      </c>
      <c r="AH79" s="50">
        <f>_xll.qlTenorBasisForwardRate2($V$13,AD79,AE79,_xll.ohTrigger($AA$9:$AA$12))</f>
        <v>1.279402353145398E-2</v>
      </c>
      <c r="AI79" s="50">
        <f>_xll.qlIndexFixing($V$5,_xll.qlInterestRateIndexFixingDate($V$5,AD79,trigger),,trigger)</f>
        <v>1.290081608760427E-2</v>
      </c>
      <c r="AJ79" s="50">
        <f t="shared" si="13"/>
        <v>-1.067925561502904E-4</v>
      </c>
      <c r="AK79" s="53">
        <f t="shared" si="14"/>
        <v>1.0083470657911284</v>
      </c>
      <c r="AN79" s="71">
        <v>42809</v>
      </c>
      <c r="AO79" s="72">
        <f>_xll.qlTenorBasisForwardRate($V$13,AN79,trigger)*_xll.qlInterpolationInterpolate($AK$1,AN79)</f>
        <v>-1.1248275072416637E-3</v>
      </c>
    </row>
    <row r="80" spans="29:41" x14ac:dyDescent="0.2">
      <c r="AC80" s="45" t="s">
        <v>74</v>
      </c>
      <c r="AD80" s="46">
        <f>_xll.qlCalendarAdvance(calendar,AD79,AC80,,,trigger)</f>
        <v>44706</v>
      </c>
      <c r="AE80" s="46">
        <f>_xll.qlInterestRateIndexMaturity($V$5,AD80,trigger)</f>
        <v>44798</v>
      </c>
      <c r="AF80" s="50">
        <f>_xll.qlTenorBasisValue($V$13,AD80,trigger)</f>
        <v>1.2428387448600337E-3</v>
      </c>
      <c r="AG80" s="50">
        <f>_xll.qlTenorBasisForwardRate($V$13,AD80,_xll.ohTrigger($AA$9:$AA$12))</f>
        <v>1.3025860033292156E-2</v>
      </c>
      <c r="AH80" s="50">
        <f>_xll.qlTenorBasisForwardRate2($V$13,AD80,AE80,_xll.ohTrigger($AA$9:$AA$12))</f>
        <v>1.3025860033292156E-2</v>
      </c>
      <c r="AI80" s="50">
        <f>_xll.qlIndexFixing($V$5,_xll.qlInterestRateIndexFixingDate($V$5,AD80,trigger),,trigger)</f>
        <v>1.3138327330518708E-2</v>
      </c>
      <c r="AJ80" s="50">
        <f t="shared" si="13"/>
        <v>-1.1246729722655217E-4</v>
      </c>
      <c r="AK80" s="53">
        <f t="shared" si="14"/>
        <v>1.0086341552065738</v>
      </c>
      <c r="AN80" s="71">
        <v>42844</v>
      </c>
      <c r="AO80" s="72">
        <f>_xll.qlTenorBasisForwardRate($V$13,AN80,trigger)*_xll.qlInterpolationInterpolate($AK$1,AN80)</f>
        <v>-1.0271516373759886E-3</v>
      </c>
    </row>
    <row r="81" spans="29:41" x14ac:dyDescent="0.2">
      <c r="AC81" s="45" t="s">
        <v>74</v>
      </c>
      <c r="AD81" s="46">
        <f>_xll.qlCalendarAdvance(calendar,AD80,AC81,,,trigger)</f>
        <v>44739</v>
      </c>
      <c r="AE81" s="46">
        <f>_xll.qlInterestRateIndexMaturity($V$5,AD81,trigger)</f>
        <v>44831</v>
      </c>
      <c r="AF81" s="50">
        <f>_xll.qlTenorBasisValue($V$13,AD81,trigger)</f>
        <v>1.2295766131793049E-3</v>
      </c>
      <c r="AG81" s="50">
        <f>_xll.qlTenorBasisForwardRate($V$13,AD81,_xll.ohTrigger($AA$9:$AA$12))</f>
        <v>1.3274283580377759E-2</v>
      </c>
      <c r="AH81" s="50">
        <f>_xll.qlTenorBasisForwardRate2($V$13,AD81,AE81,_xll.ohTrigger($AA$9:$AA$12))</f>
        <v>1.3274283580377759E-2</v>
      </c>
      <c r="AI81" s="50">
        <f>_xll.qlIndexFixing($V$5,_xll.qlInterestRateIndexFixingDate($V$5,AD81,trigger),,trigger)</f>
        <v>1.3395271016235452E-2</v>
      </c>
      <c r="AJ81" s="50">
        <f t="shared" si="13"/>
        <v>-1.2098743585769317E-4</v>
      </c>
      <c r="AK81" s="53">
        <f t="shared" si="14"/>
        <v>1.009114423021408</v>
      </c>
      <c r="AN81" s="71">
        <v>42872</v>
      </c>
      <c r="AO81" s="72">
        <f>_xll.qlTenorBasisForwardRate($V$13,AN81,trigger)*_xll.qlInterpolationInterpolate($AK$1,AN81)</f>
        <v>-9.4318431650270448E-4</v>
      </c>
    </row>
    <row r="82" spans="29:41" x14ac:dyDescent="0.2">
      <c r="AC82" s="45" t="s">
        <v>74</v>
      </c>
      <c r="AD82" s="46">
        <f>_xll.qlCalendarAdvance(calendar,AD81,AC82,,,trigger)</f>
        <v>44769</v>
      </c>
      <c r="AE82" s="46">
        <f>_xll.qlInterestRateIndexMaturity($V$5,AD82,trigger)</f>
        <v>44861</v>
      </c>
      <c r="AF82" s="50">
        <f>_xll.qlTenorBasisValue($V$13,AD82,trigger)</f>
        <v>1.2175532712955075E-3</v>
      </c>
      <c r="AG82" s="50">
        <f>_xll.qlTenorBasisForwardRate($V$13,AD82,_xll.ohTrigger($AA$9:$AA$12))</f>
        <v>1.3498152860589694E-2</v>
      </c>
      <c r="AH82" s="50">
        <f>_xll.qlTenorBasisForwardRate2($V$13,AD82,AE82,_xll.ohTrigger($AA$9:$AA$12))</f>
        <v>1.3498152860589694E-2</v>
      </c>
      <c r="AI82" s="50">
        <f>_xll.qlIndexFixing($V$5,_xll.qlInterestRateIndexFixingDate($V$5,AD82,trigger),,trigger)</f>
        <v>1.362904445391893E-2</v>
      </c>
      <c r="AJ82" s="50">
        <f t="shared" si="13"/>
        <v>-1.3089159332923574E-4</v>
      </c>
      <c r="AK82" s="53">
        <f t="shared" si="14"/>
        <v>1.0096970003733916</v>
      </c>
      <c r="AN82" s="71">
        <v>42907</v>
      </c>
      <c r="AO82" s="72">
        <f>_xll.qlTenorBasisForwardRate($V$13,AN82,trigger)*_xll.qlInterpolationInterpolate($AK$1,AN82)</f>
        <v>-8.4115523300233217E-4</v>
      </c>
    </row>
    <row r="83" spans="29:41" x14ac:dyDescent="0.2">
      <c r="AC83" s="45" t="s">
        <v>74</v>
      </c>
      <c r="AD83" s="46">
        <f>_xll.qlCalendarAdvance(calendar,AD82,AC83,,,trigger)</f>
        <v>44802</v>
      </c>
      <c r="AE83" s="46">
        <f>_xll.qlInterestRateIndexMaturity($V$5,AD83,trigger)</f>
        <v>44894</v>
      </c>
      <c r="AF83" s="50">
        <f>_xll.qlTenorBasisValue($V$13,AD83,trigger)</f>
        <v>1.2043674594990083E-3</v>
      </c>
      <c r="AG83" s="50">
        <f>_xll.qlTenorBasisForwardRate($V$13,AD83,_xll.ohTrigger($AA$9:$AA$12))</f>
        <v>1.3742033001544848E-2</v>
      </c>
      <c r="AH83" s="50">
        <f>_xll.qlTenorBasisForwardRate2($V$13,AD83,AE83,_xll.ohTrigger($AA$9:$AA$12))</f>
        <v>1.3742033001544848E-2</v>
      </c>
      <c r="AI83" s="50">
        <f>_xll.qlIndexFixing($V$5,_xll.qlInterestRateIndexFixingDate($V$5,AD83,trigger),,trigger)</f>
        <v>1.3886144356537698E-2</v>
      </c>
      <c r="AJ83" s="50">
        <f t="shared" si="13"/>
        <v>-1.4411135499284994E-4</v>
      </c>
      <c r="AK83" s="53">
        <f t="shared" si="14"/>
        <v>1.0104869021182419</v>
      </c>
      <c r="AN83" s="71">
        <v>42935</v>
      </c>
      <c r="AO83" s="72">
        <f>_xll.qlTenorBasisForwardRate($V$13,AN83,trigger)*_xll.qlInterpolationInterpolate($AK$1,AN83)</f>
        <v>-7.2996125634584874E-4</v>
      </c>
    </row>
    <row r="84" spans="29:41" x14ac:dyDescent="0.2">
      <c r="AC84" s="45" t="s">
        <v>74</v>
      </c>
      <c r="AD84" s="46">
        <f>_xll.qlCalendarAdvance(calendar,AD83,AC84,,,trigger)</f>
        <v>44833</v>
      </c>
      <c r="AE84" s="46">
        <f>_xll.qlInterestRateIndexMaturity($V$5,AD84,trigger)</f>
        <v>44924</v>
      </c>
      <c r="AF84" s="50">
        <f>_xll.qlTenorBasisValue($V$13,AD84,trigger)</f>
        <v>1.1920218818627559E-3</v>
      </c>
      <c r="AG84" s="50">
        <f>_xll.qlTenorBasisForwardRate($V$13,AD84,_xll.ohTrigger($AA$9:$AA$12))</f>
        <v>1.3963437803069658E-2</v>
      </c>
      <c r="AH84" s="50">
        <f>_xll.qlTenorBasisForwardRate2($V$13,AD84,AE84,_xll.ohTrigger($AA$9:$AA$12))</f>
        <v>1.3963437803069658E-2</v>
      </c>
      <c r="AI84" s="50">
        <f>_xll.qlIndexFixing($V$5,_xll.qlInterestRateIndexFixingDate($V$5,AD84,trigger),,trigger)</f>
        <v>1.4121588290071338E-2</v>
      </c>
      <c r="AJ84" s="50">
        <f t="shared" si="13"/>
        <v>-1.5815048700167957E-4</v>
      </c>
      <c r="AK84" s="53">
        <f t="shared" si="14"/>
        <v>1.0113260422850103</v>
      </c>
      <c r="AN84" s="71">
        <v>42963</v>
      </c>
      <c r="AO84" s="72">
        <f>_xll.qlTenorBasisForwardRate($V$13,AN84,trigger)*_xll.qlInterpolationInterpolate($AK$1,AN84)</f>
        <v>-5.787380786373787E-4</v>
      </c>
    </row>
    <row r="85" spans="29:41" x14ac:dyDescent="0.2">
      <c r="AC85" s="45" t="s">
        <v>74</v>
      </c>
      <c r="AD85" s="46">
        <f>_xll.qlCalendarAdvance(calendar,AD84,AC85,,,trigger)</f>
        <v>44865</v>
      </c>
      <c r="AE85" s="46">
        <f>_xll.qlInterestRateIndexMaturity($V$5,AD85,trigger)</f>
        <v>44957</v>
      </c>
      <c r="AF85" s="50">
        <f>_xll.qlTenorBasisValue($V$13,AD85,trigger)</f>
        <v>1.1793228495488926E-3</v>
      </c>
      <c r="AG85" s="50">
        <f>_xll.qlTenorBasisForwardRate($V$13,AD85,_xll.ohTrigger($AA$9:$AA$12))</f>
        <v>1.4193460110577876E-2</v>
      </c>
      <c r="AH85" s="50">
        <f>_xll.qlTenorBasisForwardRate2($V$13,AD85,AE85,_xll.ohTrigger($AA$9:$AA$12))</f>
        <v>1.4193460110577876E-2</v>
      </c>
      <c r="AI85" s="50">
        <f>_xll.qlIndexFixing($V$5,_xll.qlInterestRateIndexFixingDate($V$5,AD85,trigger),,trigger)</f>
        <v>1.436794867927867E-2</v>
      </c>
      <c r="AJ85" s="50">
        <f t="shared" si="13"/>
        <v>-1.7448856870079348E-4</v>
      </c>
      <c r="AK85" s="53">
        <f t="shared" si="14"/>
        <v>1.0122935892545859</v>
      </c>
      <c r="AN85" s="71">
        <v>42998</v>
      </c>
      <c r="AO85" s="72">
        <f>_xll.qlTenorBasisForwardRate($V$13,AN85,trigger)*_xll.qlInterpolationInterpolate($AK$1,AN85)</f>
        <v>-4.3304409141430933E-4</v>
      </c>
    </row>
    <row r="86" spans="29:41" x14ac:dyDescent="0.2">
      <c r="AC86" s="45" t="s">
        <v>74</v>
      </c>
      <c r="AD86" s="46">
        <f>_xll.qlCalendarAdvance(calendar,AD85,AC86,,,trigger)</f>
        <v>44895</v>
      </c>
      <c r="AE86" s="46">
        <f>_xll.qlInterestRateIndexMaturity($V$5,AD86,trigger)</f>
        <v>44985</v>
      </c>
      <c r="AF86" s="50">
        <f>_xll.qlTenorBasisValue($V$13,AD86,trigger)</f>
        <v>1.1674614254223691E-3</v>
      </c>
      <c r="AG86" s="50">
        <f>_xll.qlTenorBasisForwardRate($V$13,AD86,_xll.ohTrigger($AA$9:$AA$12))</f>
        <v>1.4390771387170709E-2</v>
      </c>
      <c r="AH86" s="50">
        <f>_xll.qlTenorBasisForwardRate2($V$13,AD86,AE86,_xll.ohTrigger($AA$9:$AA$12))</f>
        <v>1.4390771387170709E-2</v>
      </c>
      <c r="AI86" s="50">
        <f>_xll.qlIndexFixing($V$5,_xll.qlInterestRateIndexFixingDate($V$5,AD86,trigger),,trigger)</f>
        <v>1.4580404270820857E-2</v>
      </c>
      <c r="AJ86" s="50">
        <f t="shared" si="13"/>
        <v>-1.8963288365014819E-4</v>
      </c>
      <c r="AK86" s="53">
        <f t="shared" si="14"/>
        <v>1.0131773953284537</v>
      </c>
      <c r="AN86" s="71">
        <v>43026</v>
      </c>
      <c r="AO86" s="72">
        <f>_xll.qlTenorBasisForwardRate($V$13,AN86,trigger)*_xll.qlInterpolationInterpolate($AK$1,AN86)</f>
        <v>-2.0973134841839602E-4</v>
      </c>
    </row>
    <row r="87" spans="29:41" x14ac:dyDescent="0.2">
      <c r="AC87" s="45" t="s">
        <v>74</v>
      </c>
      <c r="AD87" s="46">
        <f>_xll.qlCalendarAdvance(calendar,AD86,AC87,,,trigger)</f>
        <v>44925</v>
      </c>
      <c r="AE87" s="46">
        <f>_xll.qlInterestRateIndexMaturity($V$5,AD87,trigger)</f>
        <v>45016</v>
      </c>
      <c r="AF87" s="50">
        <f>_xll.qlTenorBasisValue($V$13,AD87,trigger)</f>
        <v>1.155644882072834E-3</v>
      </c>
      <c r="AG87" s="50">
        <f>_xll.qlTenorBasisForwardRate($V$13,AD87,_xll.ohTrigger($AA$9:$AA$12))</f>
        <v>1.4591051169501299E-2</v>
      </c>
      <c r="AH87" s="50">
        <f>_xll.qlTenorBasisForwardRate2($V$13,AD87,AE87,_xll.ohTrigger($AA$9:$AA$12))</f>
        <v>1.4591051169501299E-2</v>
      </c>
      <c r="AI87" s="50">
        <f>_xll.qlIndexFixing($V$5,_xll.qlInterestRateIndexFixingDate($V$5,AD87,trigger),,trigger)</f>
        <v>1.4796826985865817E-2</v>
      </c>
      <c r="AJ87" s="50">
        <f t="shared" si="13"/>
        <v>-2.0577581636451771E-4</v>
      </c>
      <c r="AK87" s="53">
        <f t="shared" si="14"/>
        <v>1.0141028781253703</v>
      </c>
      <c r="AN87" s="71">
        <v>43054</v>
      </c>
      <c r="AO87" s="72">
        <f>_xll.qlTenorBasisForwardRate($V$13,AN87,trigger)*_xll.qlInterpolationInterpolate($AK$1,AN87)</f>
        <v>-6.435413371458819E-5</v>
      </c>
    </row>
    <row r="88" spans="29:41" x14ac:dyDescent="0.2">
      <c r="AC88" s="45" t="s">
        <v>74</v>
      </c>
      <c r="AD88" s="46">
        <f>_xll.qlCalendarAdvance(calendar,AD87,AC88,,,trigger)</f>
        <v>44956</v>
      </c>
      <c r="AE88" s="46">
        <f>_xll.qlInterestRateIndexMaturity($V$5,AD88,trigger)</f>
        <v>45044</v>
      </c>
      <c r="AF88" s="50">
        <f>_xll.qlTenorBasisValue($V$13,AD88,trigger)</f>
        <v>1.1434839694411895E-3</v>
      </c>
      <c r="AG88" s="50">
        <f>_xll.qlTenorBasisForwardRate($V$13,AD88,_xll.ohTrigger($AA$9:$AA$12))</f>
        <v>1.4776117427436545E-2</v>
      </c>
      <c r="AH88" s="50">
        <f>_xll.qlTenorBasisForwardRate2($V$13,AD88,AE88,_xll.ohTrigger($AA$9:$AA$12))</f>
        <v>1.4776117427436545E-2</v>
      </c>
      <c r="AI88" s="50">
        <f>_xll.qlIndexFixing($V$5,_xll.qlInterestRateIndexFixingDate($V$5,AD88,trigger),,trigger)</f>
        <v>1.4997334509346514E-2</v>
      </c>
      <c r="AJ88" s="50">
        <f t="shared" si="13"/>
        <v>-2.2121708190996937E-4</v>
      </c>
      <c r="AK88" s="53">
        <f t="shared" si="14"/>
        <v>1.014971259060192</v>
      </c>
      <c r="AN88" s="71">
        <v>43089</v>
      </c>
      <c r="AO88" s="72">
        <f>_xll.qlTenorBasisForwardRate($V$13,AN88,trigger)*_xll.qlInterpolationInterpolate($AK$1,AN88)</f>
        <v>1.662515761449157E-4</v>
      </c>
    </row>
    <row r="89" spans="29:41" x14ac:dyDescent="0.2">
      <c r="AC89" s="45" t="s">
        <v>74</v>
      </c>
      <c r="AD89" s="46">
        <f>_xll.qlCalendarAdvance(calendar,AD88,AC89,,,trigger)</f>
        <v>44985</v>
      </c>
      <c r="AE89" s="46">
        <f>_xll.qlInterestRateIndexMaturity($V$5,AD89,trigger)</f>
        <v>45077</v>
      </c>
      <c r="AF89" s="50">
        <f>_xll.qlTenorBasisValue($V$13,AD89,trigger)</f>
        <v>1.1321552547407382E-3</v>
      </c>
      <c r="AG89" s="50">
        <f>_xll.qlTenorBasisForwardRate($V$13,AD89,_xll.ohTrigger($AA$9:$AA$12))</f>
        <v>1.4964122190184847E-2</v>
      </c>
      <c r="AH89" s="50">
        <f>_xll.qlTenorBasisForwardRate2($V$13,AD89,AE89,_xll.ohTrigger($AA$9:$AA$12))</f>
        <v>1.4964122190184847E-2</v>
      </c>
      <c r="AI89" s="50">
        <f>_xll.qlIndexFixing($V$5,_xll.qlInterestRateIndexFixingDate($V$5,AD89,trigger),,trigger)</f>
        <v>1.5201087136366675E-2</v>
      </c>
      <c r="AJ89" s="50">
        <f t="shared" si="13"/>
        <v>-2.369649461818283E-4</v>
      </c>
      <c r="AK89" s="53">
        <f t="shared" si="14"/>
        <v>1.0158355393767939</v>
      </c>
      <c r="AN89" s="71">
        <v>43117</v>
      </c>
      <c r="AO89" s="72">
        <f>_xll.qlTenorBasisForwardRate($V$13,AN89,trigger)*_xll.qlInterpolationInterpolate($AK$1,AN89)</f>
        <v>3.4187865989268075E-4</v>
      </c>
    </row>
    <row r="90" spans="29:41" x14ac:dyDescent="0.2">
      <c r="AC90" s="45" t="s">
        <v>74</v>
      </c>
      <c r="AD90" s="46">
        <f>_xll.qlCalendarAdvance(calendar,AD89,AC90,,,trigger)</f>
        <v>45013</v>
      </c>
      <c r="AE90" s="46">
        <f>_xll.qlInterestRateIndexMaturity($V$5,AD90,trigger)</f>
        <v>45105</v>
      </c>
      <c r="AF90" s="50">
        <f>_xll.qlTenorBasisValue($V$13,AD90,trigger)</f>
        <v>1.1212626373108649E-3</v>
      </c>
      <c r="AG90" s="50">
        <f>_xll.qlTenorBasisForwardRate($V$13,AD90,_xll.ohTrigger($AA$9:$AA$12))</f>
        <v>1.5125871898133294E-2</v>
      </c>
      <c r="AH90" s="50">
        <f>_xll.qlTenorBasisForwardRate2($V$13,AD90,AE90,_xll.ohTrigger($AA$9:$AA$12))</f>
        <v>1.5125871898133294E-2</v>
      </c>
      <c r="AI90" s="50">
        <f>_xll.qlIndexFixing($V$5,_xll.qlInterestRateIndexFixingDate($V$5,AD90,trigger),,trigger)</f>
        <v>1.5376286226114684E-2</v>
      </c>
      <c r="AJ90" s="50">
        <f t="shared" si="13"/>
        <v>-2.5041432798138946E-4</v>
      </c>
      <c r="AK90" s="53">
        <f t="shared" si="14"/>
        <v>1.0165553648522101</v>
      </c>
      <c r="AN90" s="71">
        <v>43152</v>
      </c>
      <c r="AO90" s="72">
        <f>_xll.qlTenorBasisForwardRate($V$13,AN90,trigger)*_xll.qlInterpolationInterpolate($AK$1,AN90)</f>
        <v>5.731860802922615E-4</v>
      </c>
    </row>
    <row r="91" spans="29:41" x14ac:dyDescent="0.2">
      <c r="AC91" s="45" t="s">
        <v>74</v>
      </c>
      <c r="AD91" s="46">
        <f>_xll.qlCalendarAdvance(calendar,AD90,AC91,,,trigger)</f>
        <v>45044</v>
      </c>
      <c r="AE91" s="46">
        <f>_xll.qlInterestRateIndexMaturity($V$5,AD91,trigger)</f>
        <v>45138</v>
      </c>
      <c r="AF91" s="50">
        <f>_xll.qlTenorBasisValue($V$13,AD91,trigger)</f>
        <v>1.1092569816871835E-3</v>
      </c>
      <c r="AG91" s="50">
        <f>_xll.qlTenorBasisForwardRate($V$13,AD91,_xll.ohTrigger($AA$9:$AA$12))</f>
        <v>1.5302872140351821E-2</v>
      </c>
      <c r="AH91" s="50">
        <f>_xll.qlTenorBasisForwardRate2($V$13,AD91,AE91,_xll.ohTrigger($AA$9:$AA$12))</f>
        <v>1.5302872140351821E-2</v>
      </c>
      <c r="AI91" s="50">
        <f>_xll.qlIndexFixing($V$5,_xll.qlInterestRateIndexFixingDate($V$5,AD91,trigger),,trigger)</f>
        <v>1.5567410947531625E-2</v>
      </c>
      <c r="AJ91" s="50">
        <f t="shared" si="13"/>
        <v>-2.6453880717980383E-4</v>
      </c>
      <c r="AK91" s="53">
        <f t="shared" si="14"/>
        <v>1.0172868729970139</v>
      </c>
      <c r="AN91" s="71">
        <v>43180</v>
      </c>
      <c r="AO91" s="72">
        <f>_xll.qlTenorBasisForwardRate($V$13,AN91,trigger)*_xll.qlInterpolationInterpolate($AK$1,AN91)</f>
        <v>7.7500694173540414E-4</v>
      </c>
    </row>
    <row r="92" spans="29:41" x14ac:dyDescent="0.2">
      <c r="AC92" s="45" t="s">
        <v>74</v>
      </c>
      <c r="AD92" s="46">
        <f>_xll.qlCalendarAdvance(calendar,AD91,AC92,,,trigger)</f>
        <v>45075</v>
      </c>
      <c r="AE92" s="46">
        <f>_xll.qlInterestRateIndexMaturity($V$5,AD92,trigger)</f>
        <v>45167</v>
      </c>
      <c r="AF92" s="50">
        <f>_xll.qlTenorBasisValue($V$13,AD92,trigger)</f>
        <v>1.0973100946807014E-3</v>
      </c>
      <c r="AG92" s="50">
        <f>_xll.qlTenorBasisForwardRate($V$13,AD92,_xll.ohTrigger($AA$9:$AA$12))</f>
        <v>1.5459704855325881E-2</v>
      </c>
      <c r="AH92" s="50">
        <f>_xll.qlTenorBasisForwardRate2($V$13,AD92,AE92,_xll.ohTrigger($AA$9:$AA$12))</f>
        <v>1.5459704855325881E-2</v>
      </c>
      <c r="AI92" s="50">
        <f>_xll.qlIndexFixing($V$5,_xll.qlInterestRateIndexFixingDate($V$5,AD92,trigger),,trigger)</f>
        <v>1.5735939216311109E-2</v>
      </c>
      <c r="AJ92" s="50">
        <f t="shared" si="13"/>
        <v>-2.7623436098522802E-4</v>
      </c>
      <c r="AK92" s="53">
        <f t="shared" si="14"/>
        <v>1.0178680229390062</v>
      </c>
      <c r="AN92" s="71">
        <v>43208</v>
      </c>
      <c r="AO92" s="72">
        <f>_xll.qlTenorBasisForwardRate($V$13,AN92,trigger)*_xll.qlInterpolationInterpolate($AK$1,AN92)</f>
        <v>9.6704828024165765E-4</v>
      </c>
    </row>
    <row r="93" spans="29:41" x14ac:dyDescent="0.2">
      <c r="AC93" s="45" t="s">
        <v>74</v>
      </c>
      <c r="AD93" s="46">
        <f>_xll.qlCalendarAdvance(calendar,AD92,AC93,,,trigger)</f>
        <v>45106</v>
      </c>
      <c r="AE93" s="46">
        <f>_xll.qlInterestRateIndexMaturity($V$5,AD93,trigger)</f>
        <v>45198</v>
      </c>
      <c r="AF93" s="50">
        <f>_xll.qlTenorBasisValue($V$13,AD93,trigger)</f>
        <v>1.085423942287845E-3</v>
      </c>
      <c r="AG93" s="50">
        <f>_xll.qlTenorBasisForwardRate($V$13,AD93,_xll.ohTrigger($AA$9:$AA$12))</f>
        <v>1.5614054135186602E-2</v>
      </c>
      <c r="AH93" s="50">
        <f>_xll.qlTenorBasisForwardRate2($V$13,AD93,AE93,_xll.ohTrigger($AA$9:$AA$12))</f>
        <v>1.5614054135186602E-2</v>
      </c>
      <c r="AI93" s="50">
        <f>_xll.qlIndexFixing($V$5,_xll.qlInterestRateIndexFixingDate($V$5,AD93,trigger),,trigger)</f>
        <v>1.590042553550847E-2</v>
      </c>
      <c r="AJ93" s="50">
        <f t="shared" si="13"/>
        <v>-2.8637140032186821E-4</v>
      </c>
      <c r="AK93" s="53">
        <f t="shared" si="14"/>
        <v>1.018340617871724</v>
      </c>
      <c r="AN93" s="71">
        <v>43236</v>
      </c>
      <c r="AO93" s="72">
        <f>_xll.qlTenorBasisForwardRate($V$13,AN93,trigger)*_xll.qlInterpolationInterpolate($AK$1,AN93)</f>
        <v>1.1710300386961071E-3</v>
      </c>
    </row>
    <row r="94" spans="29:41" x14ac:dyDescent="0.2">
      <c r="AC94" s="45" t="s">
        <v>74</v>
      </c>
      <c r="AD94" s="46">
        <f>_xll.qlCalendarAdvance(calendar,AD93,AC94,,,trigger)</f>
        <v>45138</v>
      </c>
      <c r="AE94" s="46">
        <f>_xll.qlInterestRateIndexMaturity($V$5,AD94,trigger)</f>
        <v>45230</v>
      </c>
      <c r="AF94" s="50">
        <f>_xll.qlTenorBasisValue($V$13,AD94,trigger)</f>
        <v>1.0732200550847878E-3</v>
      </c>
      <c r="AG94" s="50">
        <f>_xll.qlTenorBasisForwardRate($V$13,AD94,_xll.ohTrigger($AA$9:$AA$12))</f>
        <v>1.5764595776218741E-2</v>
      </c>
      <c r="AH94" s="50">
        <f>_xll.qlTenorBasisForwardRate2($V$13,AD94,AE94,_xll.ohTrigger($AA$9:$AA$12))</f>
        <v>1.5764595776218741E-2</v>
      </c>
      <c r="AI94" s="50">
        <f>_xll.qlIndexFixing($V$5,_xll.qlInterestRateIndexFixingDate($V$5,AD94,trigger),,trigger)</f>
        <v>1.6058967363982688E-2</v>
      </c>
      <c r="AJ94" s="50">
        <f t="shared" si="13"/>
        <v>-2.9437158776394676E-4</v>
      </c>
      <c r="AK94" s="53">
        <f t="shared" si="14"/>
        <v>1.0186729550153144</v>
      </c>
      <c r="AN94" s="71">
        <v>43271</v>
      </c>
      <c r="AO94" s="72">
        <f>_xll.qlTenorBasisForwardRate($V$13,AN94,trigger)*_xll.qlInterpolationInterpolate($AK$1,AN94)</f>
        <v>1.4281618983090555E-3</v>
      </c>
    </row>
    <row r="95" spans="29:41" x14ac:dyDescent="0.2">
      <c r="AC95" s="45" t="s">
        <v>74</v>
      </c>
      <c r="AD95" s="46">
        <f>_xll.qlCalendarAdvance(calendar,AD94,AC95,,,trigger)</f>
        <v>45169</v>
      </c>
      <c r="AE95" s="46">
        <f>_xll.qlInterestRateIndexMaturity($V$5,AD95,trigger)</f>
        <v>45260</v>
      </c>
      <c r="AF95" s="50">
        <f>_xll.qlTenorBasisValue($V$13,AD95,trigger)</f>
        <v>1.0614630046685363E-3</v>
      </c>
      <c r="AG95" s="50">
        <f>_xll.qlTenorBasisForwardRate($V$13,AD95,_xll.ohTrigger($AA$9:$AA$12))</f>
        <v>1.5899801645756273E-2</v>
      </c>
      <c r="AH95" s="50">
        <f>_xll.qlTenorBasisForwardRate2($V$13,AD95,AE95,_xll.ohTrigger($AA$9:$AA$12))</f>
        <v>1.5899801645756273E-2</v>
      </c>
      <c r="AI95" s="50">
        <f>_xll.qlIndexFixing($V$5,_xll.qlInterestRateIndexFixingDate($V$5,AD95,trigger),,trigger)</f>
        <v>1.6199282329860263E-2</v>
      </c>
      <c r="AJ95" s="50">
        <f t="shared" si="13"/>
        <v>-2.9948068410399001E-4</v>
      </c>
      <c r="AK95" s="53">
        <f t="shared" si="14"/>
        <v>1.0188354981260992</v>
      </c>
      <c r="AN95" s="71">
        <v>43299</v>
      </c>
      <c r="AO95" s="72">
        <f>_xll.qlTenorBasisForwardRate($V$13,AN95,trigger)*_xll.qlInterpolationInterpolate($AK$1,AN95)</f>
        <v>1.6371509101044139E-3</v>
      </c>
    </row>
    <row r="96" spans="29:41" x14ac:dyDescent="0.2">
      <c r="AC96" s="45" t="s">
        <v>74</v>
      </c>
      <c r="AD96" s="46">
        <f>_xll.qlCalendarAdvance(calendar,AD95,AC96,,,trigger)</f>
        <v>45201</v>
      </c>
      <c r="AE96" s="46">
        <f>_xll.qlInterestRateIndexMaturity($V$5,AD96,trigger)</f>
        <v>45293</v>
      </c>
      <c r="AF96" s="50">
        <f>_xll.qlTenorBasisValue($V$13,AD96,trigger)</f>
        <v>1.0493960837228405E-3</v>
      </c>
      <c r="AG96" s="50">
        <f>_xll.qlTenorBasisForwardRate($V$13,AD96,_xll.ohTrigger($AA$9:$AA$12))</f>
        <v>1.6038285033388444E-2</v>
      </c>
      <c r="AH96" s="50">
        <f>_xll.qlTenorBasisForwardRate2($V$13,AD96,AE96,_xll.ohTrigger($AA$9:$AA$12))</f>
        <v>1.6038285033388444E-2</v>
      </c>
      <c r="AI96" s="50">
        <f>_xll.qlIndexFixing($V$5,_xll.qlInterestRateIndexFixingDate($V$5,AD96,trigger),,trigger)</f>
        <v>1.634146477091326E-2</v>
      </c>
      <c r="AJ96" s="50">
        <f t="shared" si="13"/>
        <v>-3.0317973752481617E-4</v>
      </c>
      <c r="AK96" s="53">
        <f t="shared" si="14"/>
        <v>1.0189035010223138</v>
      </c>
      <c r="AN96" s="71">
        <v>43327</v>
      </c>
      <c r="AO96" s="72">
        <f>_xll.qlTenorBasisForwardRate($V$13,AN96,trigger)*_xll.qlInterpolationInterpolate($AK$1,AN96)</f>
        <v>1.848714194492317E-3</v>
      </c>
    </row>
    <row r="97" spans="29:37" x14ac:dyDescent="0.2">
      <c r="AC97" s="45" t="s">
        <v>74</v>
      </c>
      <c r="AD97" s="46">
        <f>_xll.qlCalendarAdvance(calendar,AD96,AC97,,,trigger)</f>
        <v>45232</v>
      </c>
      <c r="AE97" s="46">
        <f>_xll.qlInterestRateIndexMaturity($V$5,AD97,trigger)</f>
        <v>45324</v>
      </c>
      <c r="AF97" s="50">
        <f>_xll.qlTenorBasisValue($V$13,AD97,trigger)</f>
        <v>1.0377751228831983E-3</v>
      </c>
      <c r="AG97" s="50">
        <f>_xll.qlTenorBasisForwardRate($V$13,AD97,_xll.ohTrigger($AA$9:$AA$12))</f>
        <v>1.6167034010916379E-2</v>
      </c>
      <c r="AH97" s="50">
        <f>_xll.qlTenorBasisForwardRate2($V$13,AD97,AE97,_xll.ohTrigger($AA$9:$AA$12))</f>
        <v>1.6167034010916379E-2</v>
      </c>
      <c r="AI97" s="50">
        <f>_xll.qlIndexFixing($V$5,_xll.qlInterestRateIndexFixingDate($V$5,AD97,trigger),,trigger)</f>
        <v>1.6473529940582082E-2</v>
      </c>
      <c r="AJ97" s="50">
        <f t="shared" si="13"/>
        <v>-3.0649592966570244E-4</v>
      </c>
      <c r="AK97" s="53">
        <f t="shared" si="14"/>
        <v>1.0189580803416847</v>
      </c>
    </row>
    <row r="98" spans="29:37" x14ac:dyDescent="0.2">
      <c r="AC98" s="45" t="s">
        <v>74</v>
      </c>
      <c r="AD98" s="46">
        <f>_xll.qlCalendarAdvance(calendar,AD97,AC98,,,trigger)</f>
        <v>45264</v>
      </c>
      <c r="AE98" s="46">
        <f>_xll.qlInterestRateIndexMaturity($V$5,AD98,trigger)</f>
        <v>45355</v>
      </c>
      <c r="AF98" s="50">
        <f>_xll.qlTenorBasisValue($V$13,AD98,trigger)</f>
        <v>1.02585201221794E-3</v>
      </c>
      <c r="AG98" s="50">
        <f>_xll.qlTenorBasisForwardRate($V$13,AD98,_xll.ohTrigger($AA$9:$AA$12))</f>
        <v>1.6296925974003666E-2</v>
      </c>
      <c r="AH98" s="50">
        <f>_xll.qlTenorBasisForwardRate2($V$13,AD98,AE98,_xll.ohTrigger($AA$9:$AA$12))</f>
        <v>1.6296925974003666E-2</v>
      </c>
      <c r="AI98" s="50">
        <f>_xll.qlIndexFixing($V$5,_xll.qlInterestRateIndexFixingDate($V$5,AD98,trigger),,trigger)</f>
        <v>1.6607967467256329E-2</v>
      </c>
      <c r="AJ98" s="50">
        <f t="shared" si="13"/>
        <v>-3.1104149325266242E-4</v>
      </c>
      <c r="AK98" s="53">
        <f t="shared" si="14"/>
        <v>1.019085899619893</v>
      </c>
    </row>
    <row r="99" spans="29:37" x14ac:dyDescent="0.2">
      <c r="AC99" s="45" t="s">
        <v>74</v>
      </c>
      <c r="AD99" s="46">
        <f>_xll.qlCalendarAdvance(calendar,AD98,AC99,,,trigger)</f>
        <v>45295</v>
      </c>
      <c r="AE99" s="46">
        <f>_xll.qlInterestRateIndexMaturity($V$5,AD99,trigger)</f>
        <v>45386</v>
      </c>
      <c r="AF99" s="50">
        <f>_xll.qlTenorBasisValue($V$13,AD99,trigger)</f>
        <v>1.0143734246050372E-3</v>
      </c>
      <c r="AG99" s="50">
        <f>_xll.qlTenorBasisForwardRate($V$13,AD99,_xll.ohTrigger($AA$9:$AA$12))</f>
        <v>1.6425071926529016E-2</v>
      </c>
      <c r="AH99" s="50">
        <f>_xll.qlTenorBasisForwardRate2($V$13,AD99,AE99,_xll.ohTrigger($AA$9:$AA$12))</f>
        <v>1.6425071926529016E-2</v>
      </c>
      <c r="AI99" s="50">
        <f>_xll.qlIndexFixing($V$5,_xll.qlInterestRateIndexFixingDate($V$5,AD99,trigger),,trigger)</f>
        <v>1.67422409053011E-2</v>
      </c>
      <c r="AJ99" s="50">
        <f t="shared" si="13"/>
        <v>-3.1716897877208383E-4</v>
      </c>
      <c r="AK99" s="53">
        <f t="shared" si="14"/>
        <v>1.019310051133463</v>
      </c>
    </row>
    <row r="100" spans="29:37" x14ac:dyDescent="0.2">
      <c r="AC100" s="45" t="s">
        <v>74</v>
      </c>
      <c r="AD100" s="46">
        <f>_xll.qlCalendarAdvance(calendar,AD99,AC100,,,trigger)</f>
        <v>45327</v>
      </c>
      <c r="AE100" s="46">
        <f>_xll.qlInterestRateIndexMaturity($V$5,AD100,trigger)</f>
        <v>45418</v>
      </c>
      <c r="AF100" s="50">
        <f>_xll.qlTenorBasisValue($V$13,AD100,trigger)</f>
        <v>1.0026002640238767E-3</v>
      </c>
      <c r="AG100" s="50">
        <f>_xll.qlTenorBasisForwardRate($V$13,AD100,_xll.ohTrigger($AA$9:$AA$12))</f>
        <v>1.6557310788939662E-2</v>
      </c>
      <c r="AH100" s="50">
        <f>_xll.qlTenorBasisForwardRate2($V$13,AD100,AE100,_xll.ohTrigger($AA$9:$AA$12))</f>
        <v>1.6557310788939662E-2</v>
      </c>
      <c r="AI100" s="50">
        <f>_xll.qlIndexFixing($V$5,_xll.qlInterestRateIndexFixingDate($V$5,AD100,trigger),,trigger)</f>
        <v>1.688268507085286E-2</v>
      </c>
      <c r="AJ100" s="50">
        <f t="shared" si="13"/>
        <v>-3.2537428191319745E-4</v>
      </c>
      <c r="AK100" s="53">
        <f t="shared" si="14"/>
        <v>1.0196513966586016</v>
      </c>
    </row>
    <row r="101" spans="29:37" x14ac:dyDescent="0.2">
      <c r="AC101" s="45" t="s">
        <v>74</v>
      </c>
      <c r="AD101" s="46">
        <f>_xll.qlCalendarAdvance(calendar,AD100,AC101,,,trigger)</f>
        <v>45356</v>
      </c>
      <c r="AE101" s="46">
        <f>_xll.qlInterestRateIndexMaturity($V$5,AD101,trigger)</f>
        <v>45448</v>
      </c>
      <c r="AF101" s="50">
        <f>_xll.qlTenorBasisValue($V$13,AD101,trigger)</f>
        <v>9.919984366454106E-4</v>
      </c>
      <c r="AG101" s="50">
        <f>_xll.qlTenorBasisForwardRate($V$13,AD101,_xll.ohTrigger($AA$9:$AA$12))</f>
        <v>1.6679568463844816E-2</v>
      </c>
      <c r="AH101" s="50">
        <f>_xll.qlTenorBasisForwardRate2($V$13,AD101,AE101,_xll.ohTrigger($AA$9:$AA$12))</f>
        <v>1.6679568463844816E-2</v>
      </c>
      <c r="AI101" s="50">
        <f>_xll.qlIndexFixing($V$5,_xll.qlInterestRateIndexFixingDate($V$5,AD101,trigger),,trigger)</f>
        <v>1.7014394603637042E-2</v>
      </c>
      <c r="AJ101" s="50">
        <f t="shared" si="13"/>
        <v>-3.3482613979222628E-4</v>
      </c>
      <c r="AK101" s="53">
        <f t="shared" si="14"/>
        <v>1.0200740289245496</v>
      </c>
    </row>
    <row r="102" spans="29:37" x14ac:dyDescent="0.2">
      <c r="AC102" s="45" t="s">
        <v>74</v>
      </c>
      <c r="AD102" s="46">
        <f>_xll.qlCalendarAdvance(calendar,AD101,AC102,,,trigger)</f>
        <v>45387</v>
      </c>
      <c r="AE102" s="46">
        <f>_xll.qlInterestRateIndexMaturity($V$5,AD102,trigger)</f>
        <v>45478</v>
      </c>
      <c r="AF102" s="50">
        <f>_xll.qlTenorBasisValue($V$13,AD102,trigger)</f>
        <v>9.8073768726430512E-4</v>
      </c>
      <c r="AG102" s="50">
        <f>_xll.qlTenorBasisForwardRate($V$13,AD102,_xll.ohTrigger($AA$9:$AA$12))</f>
        <v>1.6805151621428604E-2</v>
      </c>
      <c r="AH102" s="50">
        <f>_xll.qlTenorBasisForwardRate2($V$13,AD102,AE102,_xll.ohTrigger($AA$9:$AA$12))</f>
        <v>1.6805151621428604E-2</v>
      </c>
      <c r="AI102" s="50">
        <f>_xll.qlIndexFixing($V$5,_xll.qlInterestRateIndexFixingDate($V$5,AD102,trigger),,trigger)</f>
        <v>1.715171854439396E-2</v>
      </c>
      <c r="AJ102" s="50">
        <f t="shared" si="13"/>
        <v>-3.4656692296535646E-4</v>
      </c>
      <c r="AK102" s="53">
        <f t="shared" si="14"/>
        <v>1.0206226596922483</v>
      </c>
    </row>
    <row r="103" spans="29:37" x14ac:dyDescent="0.2">
      <c r="AC103" s="45" t="s">
        <v>74</v>
      </c>
      <c r="AD103" s="46">
        <f>_xll.qlCalendarAdvance(calendar,AD102,AC103,,,trigger)</f>
        <v>45418</v>
      </c>
      <c r="AE103" s="46">
        <f>_xll.qlInterestRateIndexMaturity($V$5,AD103,trigger)</f>
        <v>45510</v>
      </c>
      <c r="AF103" s="50">
        <f>_xll.qlTenorBasisValue($V$13,AD103,trigger)</f>
        <v>9.6955270324494041E-4</v>
      </c>
      <c r="AG103" s="50">
        <f>_xll.qlTenorBasisForwardRate($V$13,AD103,_xll.ohTrigger($AA$9:$AA$12))</f>
        <v>1.6935611961314136E-2</v>
      </c>
      <c r="AH103" s="50">
        <f>_xll.qlTenorBasisForwardRate2($V$13,AD103,AE103,_xll.ohTrigger($AA$9:$AA$12))</f>
        <v>1.6935611961314136E-2</v>
      </c>
      <c r="AI103" s="50">
        <f>_xll.qlIndexFixing($V$5,_xll.qlInterestRateIndexFixingDate($V$5,AD103,trigger),,trigger)</f>
        <v>1.7296720392520011E-2</v>
      </c>
      <c r="AJ103" s="50">
        <f t="shared" si="13"/>
        <v>-3.6110843120587544E-4</v>
      </c>
      <c r="AK103" s="53">
        <f t="shared" si="14"/>
        <v>1.021322431810008</v>
      </c>
    </row>
    <row r="104" spans="29:37" x14ac:dyDescent="0.2">
      <c r="AC104" s="45" t="s">
        <v>74</v>
      </c>
      <c r="AD104" s="46">
        <f>_xll.qlCalendarAdvance(calendar,AD103,AC104,,,trigger)</f>
        <v>45449</v>
      </c>
      <c r="AE104" s="46">
        <f>_xll.qlInterestRateIndexMaturity($V$5,AD104,trigger)</f>
        <v>45541</v>
      </c>
      <c r="AF104" s="50">
        <f>_xll.qlTenorBasisValue($V$13,AD104,trigger)</f>
        <v>9.5844456083854707E-4</v>
      </c>
      <c r="AG104" s="50">
        <f>_xll.qlTenorBasisForwardRate($V$13,AD104,_xll.ohTrigger($AA$9:$AA$12))</f>
        <v>1.7063581804578874E-2</v>
      </c>
      <c r="AH104" s="50">
        <f>_xll.qlTenorBasisForwardRate2($V$13,AD104,AE104,_xll.ohTrigger($AA$9:$AA$12))</f>
        <v>1.7063581804578874E-2</v>
      </c>
      <c r="AI104" s="50">
        <f>_xll.qlIndexFixing($V$5,_xll.qlInterestRateIndexFixingDate($V$5,AD104,trigger),,trigger)</f>
        <v>1.744146904226896E-2</v>
      </c>
      <c r="AJ104" s="50">
        <f t="shared" si="13"/>
        <v>-3.7788723769008672E-4</v>
      </c>
      <c r="AK104" s="53">
        <f t="shared" si="14"/>
        <v>1.0221458332733333</v>
      </c>
    </row>
    <row r="105" spans="29:37" x14ac:dyDescent="0.2">
      <c r="AC105" s="45" t="s">
        <v>74</v>
      </c>
      <c r="AD105" s="46">
        <f>_xll.qlCalendarAdvance(calendar,AD104,AC105,,,trigger)</f>
        <v>45481</v>
      </c>
      <c r="AE105" s="46">
        <f>_xll.qlInterestRateIndexMaturity($V$5,AD105,trigger)</f>
        <v>45573</v>
      </c>
      <c r="AF105" s="50">
        <f>_xll.qlTenorBasisValue($V$13,AD105,trigger)</f>
        <v>9.4705976125306665E-4</v>
      </c>
      <c r="AG105" s="50">
        <f>_xll.qlTenorBasisForwardRate($V$13,AD105,_xll.ohTrigger($AA$9:$AA$12))</f>
        <v>1.7195644841006288E-2</v>
      </c>
      <c r="AH105" s="50">
        <f>_xll.qlTenorBasisForwardRate2($V$13,AD105,AE105,_xll.ohTrigger($AA$9:$AA$12))</f>
        <v>1.7195644841006288E-2</v>
      </c>
      <c r="AI105" s="50">
        <f>_xll.qlIndexFixing($V$5,_xll.qlInterestRateIndexFixingDate($V$5,AD105,trigger),,trigger)</f>
        <v>1.7593641176193973E-2</v>
      </c>
      <c r="AJ105" s="50">
        <f t="shared" si="13"/>
        <v>-3.9799633518768432E-4</v>
      </c>
      <c r="AK105" s="53">
        <f t="shared" si="14"/>
        <v>1.0231451823335282</v>
      </c>
    </row>
    <row r="106" spans="29:37" x14ac:dyDescent="0.2">
      <c r="AC106" s="45" t="s">
        <v>74</v>
      </c>
      <c r="AD106" s="46">
        <f>_xll.qlCalendarAdvance(calendar,AD105,AC106,,,trigger)</f>
        <v>45512</v>
      </c>
      <c r="AE106" s="46">
        <f>_xll.qlInterestRateIndexMaturity($V$5,AD106,trigger)</f>
        <v>45604</v>
      </c>
      <c r="AF106" s="50">
        <f>_xll.qlTenorBasisValue($V$13,AD106,trigger)</f>
        <v>9.3611082489974051E-4</v>
      </c>
      <c r="AG106" s="50">
        <f>_xll.qlTenorBasisForwardRate($V$13,AD106,_xll.ohTrigger($AA$9:$AA$12))</f>
        <v>1.7323547359514822E-2</v>
      </c>
      <c r="AH106" s="50">
        <f>_xll.qlTenorBasisForwardRate2($V$13,AD106,AE106,_xll.ohTrigger($AA$9:$AA$12))</f>
        <v>1.7323547359514822E-2</v>
      </c>
      <c r="AI106" s="50">
        <f>_xll.qlIndexFixing($V$5,_xll.qlInterestRateIndexFixingDate($V$5,AD106,trigger),,trigger)</f>
        <v>1.7743904673505884E-2</v>
      </c>
      <c r="AJ106" s="50">
        <f t="shared" si="13"/>
        <v>-4.2035731399106199E-4</v>
      </c>
      <c r="AK106" s="53">
        <f t="shared" si="14"/>
        <v>1.0242650829687134</v>
      </c>
    </row>
    <row r="107" spans="29:37" x14ac:dyDescent="0.2">
      <c r="AC107" s="45" t="s">
        <v>74</v>
      </c>
      <c r="AD107" s="46">
        <f>_xll.qlCalendarAdvance(calendar,AD106,AC107,,,trigger)</f>
        <v>45544</v>
      </c>
      <c r="AE107" s="46">
        <f>_xll.qlInterestRateIndexMaturity($V$5,AD107,trigger)</f>
        <v>45635</v>
      </c>
      <c r="AF107" s="50">
        <f>_xll.qlTenorBasisValue($V$13,AD107,trigger)</f>
        <v>9.2489231362953474E-4</v>
      </c>
      <c r="AG107" s="50">
        <f>_xll.qlTenorBasisForwardRate($V$13,AD107,_xll.ohTrigger($AA$9:$AA$12))</f>
        <v>1.7452565277489677E-2</v>
      </c>
      <c r="AH107" s="50">
        <f>_xll.qlTenorBasisForwardRate2($V$13,AD107,AE107,_xll.ohTrigger($AA$9:$AA$12))</f>
        <v>1.7452565277489677E-2</v>
      </c>
      <c r="AI107" s="50">
        <f>_xll.qlIndexFixing($V$5,_xll.qlInterestRateIndexFixingDate($V$5,AD107,trigger),,trigger)</f>
        <v>1.7898381950084408E-2</v>
      </c>
      <c r="AJ107" s="50">
        <f t="shared" si="13"/>
        <v>-4.4581667259473157E-4</v>
      </c>
      <c r="AK107" s="53">
        <f t="shared" si="14"/>
        <v>1.0255444781615999</v>
      </c>
    </row>
    <row r="108" spans="29:37" x14ac:dyDescent="0.2">
      <c r="AC108" s="45" t="s">
        <v>74</v>
      </c>
      <c r="AD108" s="46">
        <f>_xll.qlCalendarAdvance(calendar,AD107,AC108,,,trigger)</f>
        <v>45574</v>
      </c>
      <c r="AE108" s="46">
        <f>_xll.qlInterestRateIndexMaturity($V$5,AD108,trigger)</f>
        <v>45666</v>
      </c>
      <c r="AF108" s="50">
        <f>_xll.qlTenorBasisValue($V$13,AD108,trigger)</f>
        <v>9.1445290035059915E-4</v>
      </c>
      <c r="AG108" s="50">
        <f>_xll.qlTenorBasisForwardRate($V$13,AD108,_xll.ohTrigger($AA$9:$AA$12))</f>
        <v>1.7575980008457007E-2</v>
      </c>
      <c r="AH108" s="50">
        <f>_xll.qlTenorBasisForwardRate2($V$13,AD108,AE108,_xll.ohTrigger($AA$9:$AA$12))</f>
        <v>1.7575980008457007E-2</v>
      </c>
      <c r="AI108" s="50">
        <f>_xll.qlIndexFixing($V$5,_xll.qlInterestRateIndexFixingDate($V$5,AD108,trigger),,trigger)</f>
        <v>1.8048220246884766E-2</v>
      </c>
      <c r="AJ108" s="50">
        <f t="shared" si="13"/>
        <v>-4.7224023842775895E-4</v>
      </c>
      <c r="AK108" s="53">
        <f t="shared" si="14"/>
        <v>1.0268685011134817</v>
      </c>
    </row>
    <row r="109" spans="29:37" x14ac:dyDescent="0.2">
      <c r="AC109" s="45" t="s">
        <v>74</v>
      </c>
      <c r="AD109" s="46">
        <f>_xll.qlCalendarAdvance(calendar,AD108,AC109,,,trigger)</f>
        <v>45607</v>
      </c>
      <c r="AE109" s="46">
        <f>_xll.qlInterestRateIndexMaturity($V$5,AD109,trigger)</f>
        <v>45699</v>
      </c>
      <c r="AF109" s="50">
        <f>_xll.qlTenorBasisValue($V$13,AD109,trigger)</f>
        <v>9.0305750596030346E-4</v>
      </c>
      <c r="AG109" s="50">
        <f>_xll.qlTenorBasisForwardRate($V$13,AD109,_xll.ohTrigger($AA$9:$AA$12))</f>
        <v>1.7704247100245804E-2</v>
      </c>
      <c r="AH109" s="50">
        <f>_xll.qlTenorBasisForwardRate2($V$13,AD109,AE109,_xll.ohTrigger($AA$9:$AA$12))</f>
        <v>1.7704247100245804E-2</v>
      </c>
      <c r="AI109" s="50">
        <f>_xll.qlIndexFixing($V$5,_xll.qlInterestRateIndexFixingDate($V$5,AD109,trigger),,trigger)</f>
        <v>1.8205544964318338E-2</v>
      </c>
      <c r="AJ109" s="50">
        <f t="shared" si="13"/>
        <v>-5.0129786407253352E-4</v>
      </c>
      <c r="AK109" s="53">
        <f t="shared" si="14"/>
        <v>1.0283151190352271</v>
      </c>
    </row>
    <row r="110" spans="29:37" x14ac:dyDescent="0.2">
      <c r="AC110" s="45" t="s">
        <v>74</v>
      </c>
      <c r="AD110" s="46">
        <f>_xll.qlCalendarAdvance(calendar,AD109,AC110,,,trigger)</f>
        <v>45637</v>
      </c>
      <c r="AE110" s="46">
        <f>_xll.qlInterestRateIndexMaturity($V$5,AD110,trigger)</f>
        <v>45727</v>
      </c>
      <c r="AF110" s="50">
        <f>_xll.qlTenorBasisValue($V$13,AD110,trigger)</f>
        <v>8.9277871419898153E-4</v>
      </c>
      <c r="AG110" s="50">
        <f>_xll.qlTenorBasisForwardRate($V$13,AD110,_xll.ohTrigger($AA$9:$AA$12))</f>
        <v>1.7810667506588551E-2</v>
      </c>
      <c r="AH110" s="50">
        <f>_xll.qlTenorBasisForwardRate2($V$13,AD110,AE110,_xll.ohTrigger($AA$9:$AA$12))</f>
        <v>1.7810667506588551E-2</v>
      </c>
      <c r="AI110" s="50">
        <f>_xll.qlIndexFixing($V$5,_xll.qlInterestRateIndexFixingDate($V$5,AD110,trigger),,trigger)</f>
        <v>1.8336951922059086E-2</v>
      </c>
      <c r="AJ110" s="50">
        <f t="shared" si="13"/>
        <v>-5.2628441547053484E-4</v>
      </c>
      <c r="AK110" s="53">
        <f t="shared" si="14"/>
        <v>1.0295488316356392</v>
      </c>
    </row>
    <row r="111" spans="29:37" x14ac:dyDescent="0.2">
      <c r="AC111" s="45" t="s">
        <v>74</v>
      </c>
      <c r="AD111" s="46">
        <f>_xll.qlCalendarAdvance(calendar,AD110,AC111,,,trigger)</f>
        <v>45670</v>
      </c>
      <c r="AE111" s="46">
        <f>_xll.qlInterestRateIndexMaturity($V$5,AD111,trigger)</f>
        <v>45761</v>
      </c>
      <c r="AF111" s="50">
        <f>_xll.qlTenorBasisValue($V$13,AD111,trigger)</f>
        <v>8.8156149291705038E-4</v>
      </c>
      <c r="AG111" s="50">
        <f>_xll.qlTenorBasisForwardRate($V$13,AD111,_xll.ohTrigger($AA$9:$AA$12))</f>
        <v>1.792826554129303E-2</v>
      </c>
      <c r="AH111" s="50">
        <f>_xll.qlTenorBasisForwardRate2($V$13,AD111,AE111,_xll.ohTrigger($AA$9:$AA$12))</f>
        <v>1.792826554129303E-2</v>
      </c>
      <c r="AI111" s="50">
        <f>_xll.qlIndexFixing($V$5,_xll.qlInterestRateIndexFixingDate($V$5,AD111,trigger),,trigger)</f>
        <v>1.8482554843430987E-2</v>
      </c>
      <c r="AJ111" s="50">
        <f t="shared" si="13"/>
        <v>-5.5428930213795649E-4</v>
      </c>
      <c r="AK111" s="53">
        <f t="shared" si="14"/>
        <v>1.0309170622702624</v>
      </c>
    </row>
    <row r="112" spans="29:37" x14ac:dyDescent="0.2">
      <c r="AC112" s="45" t="s">
        <v>74</v>
      </c>
      <c r="AD112" s="46">
        <f>_xll.qlCalendarAdvance(calendar,AD111,AC112,,,trigger)</f>
        <v>45701</v>
      </c>
      <c r="AE112" s="46">
        <f>_xll.qlInterestRateIndexMaturity($V$5,AD112,trigger)</f>
        <v>45790</v>
      </c>
      <c r="AF112" s="50">
        <f>_xll.qlTenorBasisValue($V$13,AD112,trigger)</f>
        <v>8.7111008791325429E-4</v>
      </c>
      <c r="AG112" s="50">
        <f>_xll.qlTenorBasisForwardRate($V$13,AD112,_xll.ohTrigger($AA$9:$AA$12))</f>
        <v>1.8026389826997172E-2</v>
      </c>
      <c r="AH112" s="50">
        <f>_xll.qlTenorBasisForwardRate2($V$13,AD112,AE112,_xll.ohTrigger($AA$9:$AA$12))</f>
        <v>1.8026389826997172E-2</v>
      </c>
      <c r="AI112" s="50">
        <f>_xll.qlIndexFixing($V$5,_xll.qlInterestRateIndexFixingDate($V$5,AD112,trigger),,trigger)</f>
        <v>1.8604673231601844E-2</v>
      </c>
      <c r="AJ112" s="50">
        <f t="shared" si="13"/>
        <v>-5.7828340460467156E-4</v>
      </c>
      <c r="AK112" s="53">
        <f t="shared" si="14"/>
        <v>1.0320798235339728</v>
      </c>
    </row>
    <row r="113" spans="29:37" x14ac:dyDescent="0.2">
      <c r="AC113" s="45" t="s">
        <v>74</v>
      </c>
      <c r="AD113" s="46">
        <f>_xll.qlCalendarAdvance(calendar,AD112,AC113,,,trigger)</f>
        <v>45729</v>
      </c>
      <c r="AE113" s="46">
        <f>_xll.qlInterestRateIndexMaturity($V$5,AD113,trigger)</f>
        <v>45821</v>
      </c>
      <c r="AF113" s="50">
        <f>_xll.qlTenorBasisValue($V$13,AD113,trigger)</f>
        <v>8.6174217006354829E-4</v>
      </c>
      <c r="AG113" s="50">
        <f>_xll.qlTenorBasisForwardRate($V$13,AD113,_xll.ohTrigger($AA$9:$AA$12))</f>
        <v>1.8119329147064211E-2</v>
      </c>
      <c r="AH113" s="50">
        <f>_xll.qlTenorBasisForwardRate2($V$13,AD113,AE113,_xll.ohTrigger($AA$9:$AA$12))</f>
        <v>1.8119329147064211E-2</v>
      </c>
      <c r="AI113" s="50">
        <f>_xll.qlIndexFixing($V$5,_xll.qlInterestRateIndexFixingDate($V$5,AD113,trigger),,trigger)</f>
        <v>1.8720184786879319E-2</v>
      </c>
      <c r="AJ113" s="50">
        <f t="shared" si="13"/>
        <v>-6.0085563981510798E-4</v>
      </c>
      <c r="AK113" s="53">
        <f t="shared" si="14"/>
        <v>1.0331610312356658</v>
      </c>
    </row>
    <row r="114" spans="29:37" x14ac:dyDescent="0.2">
      <c r="AC114" s="45" t="s">
        <v>74</v>
      </c>
      <c r="AD114" s="46">
        <f>_xll.qlCalendarAdvance(calendar,AD113,AC114,,,trigger)</f>
        <v>45761</v>
      </c>
      <c r="AE114" s="46">
        <f>_xll.qlInterestRateIndexMaturity($V$5,AD114,trigger)</f>
        <v>45852</v>
      </c>
      <c r="AF114" s="50">
        <f>_xll.qlTenorBasisValue($V$13,AD114,trigger)</f>
        <v>8.5112021559591961E-4</v>
      </c>
      <c r="AG114" s="50">
        <f>_xll.qlTenorBasisForwardRate($V$13,AD114,_xll.ohTrigger($AA$9:$AA$12))</f>
        <v>1.8210784906311953E-2</v>
      </c>
      <c r="AH114" s="50">
        <f>_xll.qlTenorBasisForwardRate2($V$13,AD114,AE114,_xll.ohTrigger($AA$9:$AA$12))</f>
        <v>1.8210784906311953E-2</v>
      </c>
      <c r="AI114" s="50">
        <f>_xll.qlIndexFixing($V$5,_xll.qlInterestRateIndexFixingDate($V$5,AD114,trigger),,trigger)</f>
        <v>1.8834249380680287E-2</v>
      </c>
      <c r="AJ114" s="50">
        <f t="shared" si="13"/>
        <v>-6.2346447436833347E-4</v>
      </c>
      <c r="AK114" s="53">
        <f t="shared" si="14"/>
        <v>1.034236002323669</v>
      </c>
    </row>
    <row r="115" spans="29:37" x14ac:dyDescent="0.2">
      <c r="AC115" s="45" t="s">
        <v>74</v>
      </c>
      <c r="AD115" s="46">
        <f>_xll.qlCalendarAdvance(calendar,AD114,AC115,,,trigger)</f>
        <v>45791</v>
      </c>
      <c r="AE115" s="46">
        <f>_xll.qlInterestRateIndexMaturity($V$5,AD115,trigger)</f>
        <v>45883</v>
      </c>
      <c r="AF115" s="50">
        <f>_xll.qlTenorBasisValue($V$13,AD115,trigger)</f>
        <v>8.4124416067260922E-4</v>
      </c>
      <c r="AG115" s="50">
        <f>_xll.qlTenorBasisForwardRate($V$13,AD115,_xll.ohTrigger($AA$9:$AA$12))</f>
        <v>1.8294161808489751E-2</v>
      </c>
      <c r="AH115" s="50">
        <f>_xll.qlTenorBasisForwardRate2($V$13,AD115,AE115,_xll.ohTrigger($AA$9:$AA$12))</f>
        <v>1.8294161808489751E-2</v>
      </c>
      <c r="AI115" s="50">
        <f>_xll.qlIndexFixing($V$5,_xll.qlInterestRateIndexFixingDate($V$5,AD115,trigger),,trigger)</f>
        <v>1.8937983200806793E-2</v>
      </c>
      <c r="AJ115" s="50">
        <f t="shared" si="13"/>
        <v>-6.4382139231704272E-4</v>
      </c>
      <c r="AK115" s="53">
        <f t="shared" si="14"/>
        <v>1.0351927242721919</v>
      </c>
    </row>
    <row r="116" spans="29:37" x14ac:dyDescent="0.2">
      <c r="AC116" s="45" t="s">
        <v>74</v>
      </c>
      <c r="AD116" s="46">
        <f>_xll.qlCalendarAdvance(calendar,AD115,AC116,,,trigger)</f>
        <v>45824</v>
      </c>
      <c r="AE116" s="46">
        <f>_xll.qlInterestRateIndexMaturity($V$5,AD116,trigger)</f>
        <v>45916</v>
      </c>
      <c r="AF116" s="50">
        <f>_xll.qlTenorBasisValue($V$13,AD116,trigger)</f>
        <v>8.3047263379374065E-4</v>
      </c>
      <c r="AG116" s="50">
        <f>_xll.qlTenorBasisForwardRate($V$13,AD116,_xll.ohTrigger($AA$9:$AA$12))</f>
        <v>1.8377294561393104E-2</v>
      </c>
      <c r="AH116" s="50">
        <f>_xll.qlTenorBasisForwardRate2($V$13,AD116,AE116,_xll.ohTrigger($AA$9:$AA$12))</f>
        <v>1.8377294561393104E-2</v>
      </c>
      <c r="AI116" s="50">
        <f>_xll.qlIndexFixing($V$5,_xll.qlInterestRateIndexFixingDate($V$5,AD116,trigger),,trigger)</f>
        <v>1.9041167562467893E-2</v>
      </c>
      <c r="AJ116" s="50">
        <f t="shared" si="13"/>
        <v>-6.6387300107478842E-4</v>
      </c>
      <c r="AK116" s="53">
        <f t="shared" si="14"/>
        <v>1.0361246318851225</v>
      </c>
    </row>
    <row r="117" spans="29:37" x14ac:dyDescent="0.2">
      <c r="AC117" s="45" t="s">
        <v>74</v>
      </c>
      <c r="AD117" s="46">
        <f>_xll.qlCalendarAdvance(calendar,AD116,AC117,,,trigger)</f>
        <v>45854</v>
      </c>
      <c r="AE117" s="46">
        <f>_xll.qlInterestRateIndexMaturity($V$5,AD117,trigger)</f>
        <v>45946</v>
      </c>
      <c r="AF117" s="50">
        <f>_xll.qlTenorBasisValue($V$13,AD117,trigger)</f>
        <v>8.2076444915779958E-4</v>
      </c>
      <c r="AG117" s="50">
        <f>_xll.qlTenorBasisForwardRate($V$13,AD117,_xll.ohTrigger($AA$9:$AA$12))</f>
        <v>1.844688729836105E-2</v>
      </c>
      <c r="AH117" s="50">
        <f>_xll.qlTenorBasisForwardRate2($V$13,AD117,AE117,_xll.ohTrigger($AA$9:$AA$12))</f>
        <v>1.844688729836105E-2</v>
      </c>
      <c r="AI117" s="50">
        <f>_xll.qlIndexFixing($V$5,_xll.qlInterestRateIndexFixingDate($V$5,AD117,trigger),,trigger)</f>
        <v>1.9127040416981204E-2</v>
      </c>
      <c r="AJ117" s="50">
        <f t="shared" si="13"/>
        <v>-6.8015311862015468E-4</v>
      </c>
      <c r="AK117" s="53">
        <f t="shared" si="14"/>
        <v>1.0368708881677065</v>
      </c>
    </row>
    <row r="118" spans="29:37" x14ac:dyDescent="0.2">
      <c r="AC118" s="45" t="s">
        <v>74</v>
      </c>
      <c r="AD118" s="46">
        <f>_xll.qlCalendarAdvance(calendar,AD117,AC118,,,trigger)</f>
        <v>45887</v>
      </c>
      <c r="AE118" s="46">
        <f>_xll.qlInterestRateIndexMaturity($V$5,AD118,trigger)</f>
        <v>45979</v>
      </c>
      <c r="AF118" s="50">
        <f>_xll.qlTenorBasisValue($V$13,AD118,trigger)</f>
        <v>8.1017832404708598E-4</v>
      </c>
      <c r="AG118" s="50">
        <f>_xll.qlTenorBasisForwardRate($V$13,AD118,_xll.ohTrigger($AA$9:$AA$12))</f>
        <v>1.8516921474408195E-2</v>
      </c>
      <c r="AH118" s="50">
        <f>_xll.qlTenorBasisForwardRate2($V$13,AD118,AE118,_xll.ohTrigger($AA$9:$AA$12))</f>
        <v>1.8516921474408195E-2</v>
      </c>
      <c r="AI118" s="50">
        <f>_xll.qlIndexFixing($V$5,_xll.qlInterestRateIndexFixingDate($V$5,AD118,trigger),,trigger)</f>
        <v>1.9212610151910298E-2</v>
      </c>
      <c r="AJ118" s="50">
        <f t="shared" si="13"/>
        <v>-6.9568867750210289E-4</v>
      </c>
      <c r="AK118" s="53">
        <f t="shared" si="14"/>
        <v>1.0375704286732326</v>
      </c>
    </row>
    <row r="119" spans="29:37" x14ac:dyDescent="0.2">
      <c r="AC119" s="45" t="s">
        <v>74</v>
      </c>
      <c r="AD119" s="46">
        <f>_xll.qlCalendarAdvance(calendar,AD118,AC119,,,trigger)</f>
        <v>45918</v>
      </c>
      <c r="AE119" s="46">
        <f>_xll.qlInterestRateIndexMaturity($V$5,AD119,trigger)</f>
        <v>46009</v>
      </c>
      <c r="AF119" s="50">
        <f>_xll.qlTenorBasisValue($V$13,AD119,trigger)</f>
        <v>8.0032270297923788E-4</v>
      </c>
      <c r="AG119" s="50">
        <f>_xll.qlTenorBasisForwardRate($V$13,AD119,_xll.ohTrigger($AA$9:$AA$12))</f>
        <v>1.8576685906257592E-2</v>
      </c>
      <c r="AH119" s="50">
        <f>_xll.qlTenorBasisForwardRate2($V$13,AD119,AE119,_xll.ohTrigger($AA$9:$AA$12))</f>
        <v>1.8576685906257592E-2</v>
      </c>
      <c r="AI119" s="50">
        <f>_xll.qlIndexFixing($V$5,_xll.qlInterestRateIndexFixingDate($V$5,AD119,trigger),,trigger)</f>
        <v>1.9283889333292871E-2</v>
      </c>
      <c r="AJ119" s="50">
        <f t="shared" si="13"/>
        <v>-7.0720342703527866E-4</v>
      </c>
      <c r="AK119" s="53">
        <f t="shared" si="14"/>
        <v>1.0380694075683896</v>
      </c>
    </row>
    <row r="120" spans="29:37" x14ac:dyDescent="0.2">
      <c r="AC120" s="45" t="s">
        <v>74</v>
      </c>
      <c r="AD120" s="46">
        <f>_xll.qlCalendarAdvance(calendar,AD119,AC120,,,trigger)</f>
        <v>45950</v>
      </c>
      <c r="AE120" s="46">
        <f>_xll.qlInterestRateIndexMaturity($V$5,AD120,trigger)</f>
        <v>46042</v>
      </c>
      <c r="AF120" s="50">
        <f>_xll.qlTenorBasisValue($V$13,AD120,trigger)</f>
        <v>7.9023976726328056E-4</v>
      </c>
      <c r="AG120" s="50">
        <f>_xll.qlTenorBasisForwardRate($V$13,AD120,_xll.ohTrigger($AA$9:$AA$12))</f>
        <v>1.8640144349761141E-2</v>
      </c>
      <c r="AH120" s="50">
        <f>_xll.qlTenorBasisForwardRate2($V$13,AD120,AE120,_xll.ohTrigger($AA$9:$AA$12))</f>
        <v>1.8640144349761141E-2</v>
      </c>
      <c r="AI120" s="50">
        <f>_xll.qlIndexFixing($V$5,_xll.qlInterestRateIndexFixingDate($V$5,AD120,trigger),,trigger)</f>
        <v>1.9355491846991861E-2</v>
      </c>
      <c r="AJ120" s="50">
        <f t="shared" si="13"/>
        <v>-7.1534749723072E-4</v>
      </c>
      <c r="AK120" s="53">
        <f t="shared" si="14"/>
        <v>1.0383767144614353</v>
      </c>
    </row>
    <row r="121" spans="29:37" x14ac:dyDescent="0.2">
      <c r="AC121" s="45" t="s">
        <v>74</v>
      </c>
      <c r="AD121" s="46">
        <f>_xll.qlCalendarAdvance(calendar,AD120,AC121,,,trigger)</f>
        <v>45981</v>
      </c>
      <c r="AE121" s="46">
        <f>_xll.qlInterestRateIndexMaturity($V$5,AD121,trigger)</f>
        <v>46073</v>
      </c>
      <c r="AF121" s="50">
        <f>_xll.qlTenorBasisValue($V$13,AD121,trigger)</f>
        <v>7.8055990054535791E-4</v>
      </c>
      <c r="AG121" s="50">
        <f>_xll.qlTenorBasisForwardRate($V$13,AD121,_xll.ohTrigger($AA$9:$AA$12))</f>
        <v>1.8702438135307559E-2</v>
      </c>
      <c r="AH121" s="50">
        <f>_xll.qlTenorBasisForwardRate2($V$13,AD121,AE121,_xll.ohTrigger($AA$9:$AA$12))</f>
        <v>1.8702438135307559E-2</v>
      </c>
      <c r="AI121" s="50">
        <f>_xll.qlIndexFixing($V$5,_xll.qlInterestRateIndexFixingDate($V$5,AD121,trigger),,trigger)</f>
        <v>1.9420579336488195E-2</v>
      </c>
      <c r="AJ121" s="50">
        <f t="shared" si="13"/>
        <v>-7.1814120118063665E-4</v>
      </c>
      <c r="AK121" s="53">
        <f t="shared" si="14"/>
        <v>1.0383982663642601</v>
      </c>
    </row>
    <row r="122" spans="29:37" x14ac:dyDescent="0.2">
      <c r="AC122" s="45" t="s">
        <v>74</v>
      </c>
      <c r="AD122" s="46">
        <f>_xll.qlCalendarAdvance(calendar,AD121,AC122,,,trigger)</f>
        <v>46013</v>
      </c>
      <c r="AE122" s="46">
        <f>_xll.qlInterestRateIndexMaturity($V$5,AD122,trigger)</f>
        <v>46104</v>
      </c>
      <c r="AF122" s="50">
        <f>_xll.qlTenorBasisValue($V$13,AD122,trigger)</f>
        <v>7.7065876371213056E-4</v>
      </c>
      <c r="AG122" s="50">
        <f>_xll.qlTenorBasisForwardRate($V$13,AD122,_xll.ohTrigger($AA$9:$AA$12))</f>
        <v>1.8769066464422751E-2</v>
      </c>
      <c r="AH122" s="50">
        <f>_xll.qlTenorBasisForwardRate2($V$13,AD122,AE122,_xll.ohTrigger($AA$9:$AA$12))</f>
        <v>1.8769066464422751E-2</v>
      </c>
      <c r="AI122" s="50">
        <f>_xll.qlIndexFixing($V$5,_xll.qlInterestRateIndexFixingDate($V$5,AD122,trigger),,trigger)</f>
        <v>1.948465013749448E-2</v>
      </c>
      <c r="AJ122" s="50">
        <f t="shared" si="13"/>
        <v>-7.155836730717291E-4</v>
      </c>
      <c r="AK122" s="53">
        <f t="shared" si="14"/>
        <v>1.0381256933810818</v>
      </c>
    </row>
    <row r="123" spans="29:37" x14ac:dyDescent="0.2">
      <c r="AC123" s="45" t="s">
        <v>74</v>
      </c>
      <c r="AD123" s="46">
        <f>_xll.qlCalendarAdvance(calendar,AD122,AC123,,,trigger)</f>
        <v>46044</v>
      </c>
      <c r="AE123" s="46">
        <f>_xll.qlInterestRateIndexMaturity($V$5,AD123,trigger)</f>
        <v>46134</v>
      </c>
      <c r="AF123" s="50">
        <f>_xll.qlTenorBasisValue($V$13,AD123,trigger)</f>
        <v>7.6115530191219242E-4</v>
      </c>
      <c r="AG123" s="50">
        <f>_xll.qlTenorBasisForwardRate($V$13,AD123,_xll.ohTrigger($AA$9:$AA$12))</f>
        <v>1.8837303104914049E-2</v>
      </c>
      <c r="AH123" s="50">
        <f>_xll.qlTenorBasisForwardRate2($V$13,AD123,AE123,_xll.ohTrigger($AA$9:$AA$12))</f>
        <v>1.8837303104914049E-2</v>
      </c>
      <c r="AI123" s="50">
        <f>_xll.qlIndexFixing($V$5,_xll.qlInterestRateIndexFixingDate($V$5,AD123,trigger),,trigger)</f>
        <v>1.954525865409984E-2</v>
      </c>
      <c r="AJ123" s="50">
        <f t="shared" si="13"/>
        <v>-7.0795554918579029E-4</v>
      </c>
      <c r="AK123" s="53">
        <f t="shared" si="14"/>
        <v>1.03758263830246</v>
      </c>
    </row>
    <row r="124" spans="29:37" x14ac:dyDescent="0.2">
      <c r="AC124" s="45" t="s">
        <v>74</v>
      </c>
      <c r="AD124" s="46">
        <f>_xll.qlCalendarAdvance(calendar,AD123,AC124,,,trigger)</f>
        <v>46076</v>
      </c>
      <c r="AE124" s="46">
        <f>_xll.qlInterestRateIndexMaturity($V$5,AD124,trigger)</f>
        <v>46167</v>
      </c>
      <c r="AF124" s="50">
        <f>_xll.qlTenorBasisValue($V$13,AD124,trigger)</f>
        <v>7.5143648050196913E-4</v>
      </c>
      <c r="AG124" s="50">
        <f>_xll.qlTenorBasisForwardRate($V$13,AD124,_xll.ohTrigger($AA$9:$AA$12))</f>
        <v>1.8915149362621914E-2</v>
      </c>
      <c r="AH124" s="50">
        <f>_xll.qlTenorBasisForwardRate2($V$13,AD124,AE124,_xll.ohTrigger($AA$9:$AA$12))</f>
        <v>1.8915149362621914E-2</v>
      </c>
      <c r="AI124" s="50">
        <f>_xll.qlIndexFixing($V$5,_xll.qlInterestRateIndexFixingDate($V$5,AD124,trigger),,trigger)</f>
        <v>1.9609447958146103E-2</v>
      </c>
      <c r="AJ124" s="50">
        <f t="shared" si="13"/>
        <v>-6.9429859552418843E-4</v>
      </c>
      <c r="AK124" s="53">
        <f t="shared" si="14"/>
        <v>1.0367059536360939</v>
      </c>
    </row>
    <row r="125" spans="29:37" x14ac:dyDescent="0.2">
      <c r="AC125" s="45" t="s">
        <v>74</v>
      </c>
      <c r="AD125" s="46">
        <f>_xll.qlCalendarAdvance(calendar,AD124,AC125,,,trigger)</f>
        <v>46104</v>
      </c>
      <c r="AE125" s="46">
        <f>_xll.qlInterestRateIndexMaturity($V$5,AD125,trigger)</f>
        <v>46196</v>
      </c>
      <c r="AF125" s="50">
        <f>_xll.qlTenorBasisValue($V$13,AD125,trigger)</f>
        <v>7.4300856000218012E-4</v>
      </c>
      <c r="AG125" s="50">
        <f>_xll.qlTenorBasisForwardRate($V$13,AD125,_xll.ohTrigger($AA$9:$AA$12))</f>
        <v>1.8986931853005259E-2</v>
      </c>
      <c r="AH125" s="50">
        <f>_xll.qlTenorBasisForwardRate2($V$13,AD125,AE125,_xll.ohTrigger($AA$9:$AA$12))</f>
        <v>1.8986931853005259E-2</v>
      </c>
      <c r="AI125" s="50">
        <f>_xll.qlIndexFixing($V$5,_xll.qlInterestRateIndexFixingDate($V$5,AD125,trigger),,trigger)</f>
        <v>1.9664609157683727E-2</v>
      </c>
      <c r="AJ125" s="50">
        <f t="shared" si="13"/>
        <v>-6.7767730467846801E-4</v>
      </c>
      <c r="AK125" s="53">
        <f t="shared" si="14"/>
        <v>1.0356917752654811</v>
      </c>
    </row>
    <row r="126" spans="29:37" x14ac:dyDescent="0.2">
      <c r="AC126" s="45" t="s">
        <v>74</v>
      </c>
      <c r="AD126" s="46">
        <f>_xll.qlCalendarAdvance(calendar,AD125,AC126,,,trigger)</f>
        <v>46135</v>
      </c>
      <c r="AE126" s="46">
        <f>_xll.qlInterestRateIndexMaturity($V$5,AD126,trigger)</f>
        <v>46226</v>
      </c>
      <c r="AF126" s="50">
        <f>_xll.qlTenorBasisValue($V$13,AD126,trigger)</f>
        <v>7.3376046082923368E-4</v>
      </c>
      <c r="AG126" s="50">
        <f>_xll.qlTenorBasisForwardRate($V$13,AD126,_xll.ohTrigger($AA$9:$AA$12))</f>
        <v>1.9066220361639619E-2</v>
      </c>
      <c r="AH126" s="50">
        <f>_xll.qlTenorBasisForwardRate2($V$13,AD126,AE126,_xll.ohTrigger($AA$9:$AA$12))</f>
        <v>1.9066220361639619E-2</v>
      </c>
      <c r="AI126" s="50">
        <f>_xll.qlIndexFixing($V$5,_xll.qlInterestRateIndexFixingDate($V$5,AD126,trigger),,trigger)</f>
        <v>1.9721358364008765E-2</v>
      </c>
      <c r="AJ126" s="50">
        <f t="shared" si="13"/>
        <v>-6.551380023691461E-4</v>
      </c>
      <c r="AK126" s="53">
        <f t="shared" si="14"/>
        <v>1.0343611890528264</v>
      </c>
    </row>
    <row r="127" spans="29:37" x14ac:dyDescent="0.2">
      <c r="AC127" s="45" t="s">
        <v>74</v>
      </c>
      <c r="AD127" s="46">
        <f>_xll.qlCalendarAdvance(calendar,AD126,AC127,,,trigger)</f>
        <v>46167</v>
      </c>
      <c r="AE127" s="46">
        <f>_xll.qlInterestRateIndexMaturity($V$5,AD127,trigger)</f>
        <v>46259</v>
      </c>
      <c r="AF127" s="50">
        <f>_xll.qlTenorBasisValue($V$13,AD127,trigger)</f>
        <v>7.2430530601352784E-4</v>
      </c>
      <c r="AG127" s="50">
        <f>_xll.qlTenorBasisForwardRate($V$13,AD127,_xll.ohTrigger($AA$9:$AA$12))</f>
        <v>1.9155869710981953E-2</v>
      </c>
      <c r="AH127" s="50">
        <f>_xll.qlTenorBasisForwardRate2($V$13,AD127,AE127,_xll.ohTrigger($AA$9:$AA$12))</f>
        <v>1.9155869710981953E-2</v>
      </c>
      <c r="AI127" s="50">
        <f>_xll.qlIndexFixing($V$5,_xll.qlInterestRateIndexFixingDate($V$5,AD127,trigger),,trigger)</f>
        <v>1.9781617556530233E-2</v>
      </c>
      <c r="AJ127" s="50">
        <f t="shared" si="13"/>
        <v>-6.2574784554828011E-4</v>
      </c>
      <c r="AK127" s="53">
        <f t="shared" si="14"/>
        <v>1.0326661151380427</v>
      </c>
    </row>
    <row r="128" spans="29:37" x14ac:dyDescent="0.2">
      <c r="AC128" s="45" t="s">
        <v>74</v>
      </c>
      <c r="AD128" s="46">
        <f>_xll.qlCalendarAdvance(calendar,AD127,AC128,,,trigger)</f>
        <v>46198</v>
      </c>
      <c r="AE128" s="46">
        <f>_xll.qlInterestRateIndexMaturity($V$5,AD128,trigger)</f>
        <v>46290</v>
      </c>
      <c r="AF128" s="50">
        <f>_xll.qlTenorBasisValue($V$13,AD128,trigger)</f>
        <v>7.1523400307475652E-4</v>
      </c>
      <c r="AG128" s="50">
        <f>_xll.qlTenorBasisForwardRate($V$13,AD128,_xll.ohTrigger($AA$9:$AA$12))</f>
        <v>1.9244773362589427E-2</v>
      </c>
      <c r="AH128" s="50">
        <f>_xll.qlTenorBasisForwardRate2($V$13,AD128,AE128,_xll.ohTrigger($AA$9:$AA$12))</f>
        <v>1.9244773362589427E-2</v>
      </c>
      <c r="AI128" s="50">
        <f>_xll.qlIndexFixing($V$5,_xll.qlInterestRateIndexFixingDate($V$5,AD128,trigger),,trigger)</f>
        <v>1.9837388468932422E-2</v>
      </c>
      <c r="AJ128" s="50">
        <f t="shared" si="13"/>
        <v>-5.9261510634299464E-4</v>
      </c>
      <c r="AK128" s="53">
        <f t="shared" si="14"/>
        <v>1.0307935612011414</v>
      </c>
    </row>
    <row r="129" spans="29:37" x14ac:dyDescent="0.2">
      <c r="AC129" s="45" t="s">
        <v>74</v>
      </c>
      <c r="AD129" s="46">
        <f>_xll.qlCalendarAdvance(calendar,AD128,AC129,,,trigger)</f>
        <v>46230</v>
      </c>
      <c r="AE129" s="46">
        <f>_xll.qlInterestRateIndexMaturity($V$5,AD129,trigger)</f>
        <v>46322</v>
      </c>
      <c r="AF129" s="50">
        <f>_xll.qlTenorBasisValue($V$13,AD129,trigger)</f>
        <v>7.0596123410471528E-4</v>
      </c>
      <c r="AG129" s="50">
        <f>_xll.qlTenorBasisForwardRate($V$13,AD129,_xll.ohTrigger($AA$9:$AA$12))</f>
        <v>1.9340540830861508E-2</v>
      </c>
      <c r="AH129" s="50">
        <f>_xll.qlTenorBasisForwardRate2($V$13,AD129,AE129,_xll.ohTrigger($AA$9:$AA$12))</f>
        <v>1.9340540830861508E-2</v>
      </c>
      <c r="AI129" s="50">
        <f>_xll.qlIndexFixing($V$5,_xll.qlInterestRateIndexFixingDate($V$5,AD129,trigger),,trigger)</f>
        <v>1.989378241375505E-2</v>
      </c>
      <c r="AJ129" s="50">
        <f t="shared" si="13"/>
        <v>-5.5324158289354192E-4</v>
      </c>
      <c r="AK129" s="53">
        <f t="shared" si="14"/>
        <v>1.0286052798487797</v>
      </c>
    </row>
    <row r="130" spans="29:37" x14ac:dyDescent="0.2">
      <c r="AC130" s="45" t="s">
        <v>74</v>
      </c>
      <c r="AD130" s="46">
        <f>_xll.qlCalendarAdvance(calendar,AD129,AC130,,,trigger)</f>
        <v>46261</v>
      </c>
      <c r="AE130" s="46">
        <f>_xll.qlInterestRateIndexMaturity($V$5,AD130,trigger)</f>
        <v>46353</v>
      </c>
      <c r="AF130" s="50">
        <f>_xll.qlTenorBasisValue($V$13,AD130,trigger)</f>
        <v>6.9706644886047265E-4</v>
      </c>
      <c r="AG130" s="50">
        <f>_xll.qlTenorBasisForwardRate($V$13,AD130,_xll.ohTrigger($AA$9:$AA$12))</f>
        <v>1.943691011884591E-2</v>
      </c>
      <c r="AH130" s="50">
        <f>_xll.qlTenorBasisForwardRate2($V$13,AD130,AE130,_xll.ohTrigger($AA$9:$AA$12))</f>
        <v>1.943691011884591E-2</v>
      </c>
      <c r="AI130" s="50">
        <f>_xll.qlIndexFixing($V$5,_xll.qlInterestRateIndexFixingDate($V$5,AD130,trigger),,trigger)</f>
        <v>1.9947327161107545E-2</v>
      </c>
      <c r="AJ130" s="50">
        <f t="shared" si="13"/>
        <v>-5.1041704226163429E-4</v>
      </c>
      <c r="AK130" s="53">
        <f t="shared" si="14"/>
        <v>1.0262601946060725</v>
      </c>
    </row>
    <row r="131" spans="29:37" x14ac:dyDescent="0.2">
      <c r="AC131" s="45" t="s">
        <v>74</v>
      </c>
      <c r="AD131" s="46">
        <f>_xll.qlCalendarAdvance(calendar,AD130,AC131,,,trigger)</f>
        <v>46293</v>
      </c>
      <c r="AE131" s="46">
        <f>_xll.qlInterestRateIndexMaturity($V$5,AD131,trigger)</f>
        <v>46384</v>
      </c>
      <c r="AF131" s="50">
        <f>_xll.qlTenorBasisValue($V$13,AD131,trigger)</f>
        <v>6.8797565884147743E-4</v>
      </c>
      <c r="AG131" s="50">
        <f>_xll.qlTenorBasisForwardRate($V$13,AD131,_xll.ohTrigger($AA$9:$AA$12))</f>
        <v>1.9535367938944954E-2</v>
      </c>
      <c r="AH131" s="50">
        <f>_xll.qlTenorBasisForwardRate2($V$13,AD131,AE131,_xll.ohTrigger($AA$9:$AA$12))</f>
        <v>1.9535367938944954E-2</v>
      </c>
      <c r="AI131" s="50">
        <f>_xll.qlIndexFixing($V$5,_xll.qlInterestRateIndexFixingDate($V$5,AD131,trigger),,trigger)</f>
        <v>2.0000146012397038E-2</v>
      </c>
      <c r="AJ131" s="50">
        <f t="shared" si="13"/>
        <v>-4.6477807345208372E-4</v>
      </c>
      <c r="AK131" s="53">
        <f t="shared" si="14"/>
        <v>1.0237916211716453</v>
      </c>
    </row>
    <row r="132" spans="29:37" x14ac:dyDescent="0.2">
      <c r="AC132" s="45" t="s">
        <v>74</v>
      </c>
      <c r="AD132" s="46">
        <f>_xll.qlCalendarAdvance(calendar,AD131,AC132,,,trigger)</f>
        <v>46323</v>
      </c>
      <c r="AE132" s="46">
        <f>_xll.qlInterestRateIndexMaturity($V$5,AD132,trigger)</f>
        <v>46415</v>
      </c>
      <c r="AF132" s="50">
        <f>_xll.qlTenorBasisValue($V$13,AD132,trigger)</f>
        <v>6.795367877060304E-4</v>
      </c>
      <c r="AG132" s="50">
        <f>_xll.qlTenorBasisForwardRate($V$13,AD132,_xll.ohTrigger($AA$9:$AA$12))</f>
        <v>1.9629176547868832E-2</v>
      </c>
      <c r="AH132" s="50">
        <f>_xll.qlTenorBasisForwardRate2($V$13,AD132,AE132,_xll.ohTrigger($AA$9:$AA$12))</f>
        <v>1.9629176547868832E-2</v>
      </c>
      <c r="AI132" s="50">
        <f>_xll.qlIndexFixing($V$5,_xll.qlInterestRateIndexFixingDate($V$5,AD132,trigger),,trigger)</f>
        <v>2.005141346246201E-2</v>
      </c>
      <c r="AJ132" s="50">
        <f t="shared" ref="AJ132:AJ195" si="15">AG132-AI132</f>
        <v>-4.2223691459317841E-4</v>
      </c>
      <c r="AK132" s="53">
        <f t="shared" ref="AK132:AK195" si="16">AI132/AH132</f>
        <v>1.0215106789407842</v>
      </c>
    </row>
    <row r="133" spans="29:37" x14ac:dyDescent="0.2">
      <c r="AC133" s="45" t="s">
        <v>74</v>
      </c>
      <c r="AD133" s="46">
        <f>_xll.qlCalendarAdvance(calendar,AD132,AC133,,,trigger)</f>
        <v>46356</v>
      </c>
      <c r="AE133" s="46">
        <f>_xll.qlInterestRateIndexMaturity($V$5,AD133,trigger)</f>
        <v>46444</v>
      </c>
      <c r="AF133" s="50">
        <f>_xll.qlTenorBasisValue($V$13,AD133,trigger)</f>
        <v>6.7034744290080822E-4</v>
      </c>
      <c r="AG133" s="50">
        <f>_xll.qlTenorBasisForwardRate($V$13,AD133,_xll.ohTrigger($AA$9:$AA$12))</f>
        <v>1.9716293014886421E-2</v>
      </c>
      <c r="AH133" s="50">
        <f>_xll.qlTenorBasisForwardRate2($V$13,AD133,AE133,_xll.ohTrigger($AA$9:$AA$12))</f>
        <v>1.9716293014886421E-2</v>
      </c>
      <c r="AI133" s="50">
        <f>_xll.qlIndexFixing($V$5,_xll.qlInterestRateIndexFixingDate($V$5,AD133,trigger),,trigger)</f>
        <v>2.0099843116245797E-2</v>
      </c>
      <c r="AJ133" s="50">
        <f t="shared" si="15"/>
        <v>-3.8355010135937562E-4</v>
      </c>
      <c r="AK133" s="53">
        <f t="shared" si="16"/>
        <v>1.0194534591806779</v>
      </c>
    </row>
    <row r="134" spans="29:37" x14ac:dyDescent="0.2">
      <c r="AC134" s="45" t="s">
        <v>74</v>
      </c>
      <c r="AD134" s="46">
        <f>_xll.qlCalendarAdvance(calendar,AD133,AC134,,,trigger)</f>
        <v>46386</v>
      </c>
      <c r="AE134" s="46">
        <f>_xll.qlInterestRateIndexMaturity($V$5,AD134,trigger)</f>
        <v>46476</v>
      </c>
      <c r="AF134" s="50">
        <f>_xll.qlTenorBasisValue($V$13,AD134,trigger)</f>
        <v>6.6207822085993307E-4</v>
      </c>
      <c r="AG134" s="50">
        <f>_xll.qlTenorBasisForwardRate($V$13,AD134,_xll.ohTrigger($AA$9:$AA$12))</f>
        <v>1.979951157402926E-2</v>
      </c>
      <c r="AH134" s="50">
        <f>_xll.qlTenorBasisForwardRate2($V$13,AD134,AE134,_xll.ohTrigger($AA$9:$AA$12))</f>
        <v>1.979951157402926E-2</v>
      </c>
      <c r="AI134" s="50">
        <f>_xll.qlIndexFixing($V$5,_xll.qlInterestRateIndexFixingDate($V$5,AD134,trigger),,trigger)</f>
        <v>2.0150722430738455E-2</v>
      </c>
      <c r="AJ134" s="50">
        <f t="shared" si="15"/>
        <v>-3.5121085670919427E-4</v>
      </c>
      <c r="AK134" s="53">
        <f t="shared" si="16"/>
        <v>1.0177383596254905</v>
      </c>
    </row>
    <row r="135" spans="29:37" x14ac:dyDescent="0.2">
      <c r="AC135" s="45" t="s">
        <v>74</v>
      </c>
      <c r="AD135" s="46">
        <f>_xll.qlCalendarAdvance(calendar,AD134,AC135,,,trigger)</f>
        <v>46419</v>
      </c>
      <c r="AE135" s="46">
        <f>_xll.qlInterestRateIndexMaturity($V$5,AD135,trigger)</f>
        <v>46510</v>
      </c>
      <c r="AF135" s="50">
        <f>_xll.qlTenorBasisValue($V$13,AD135,trigger)</f>
        <v>6.5307503185907064E-4</v>
      </c>
      <c r="AG135" s="50">
        <f>_xll.qlTenorBasisForwardRate($V$13,AD135,_xll.ohTrigger($AA$9:$AA$12))</f>
        <v>1.9881228684539662E-2</v>
      </c>
      <c r="AH135" s="50">
        <f>_xll.qlTenorBasisForwardRate2($V$13,AD135,AE135,_xll.ohTrigger($AA$9:$AA$12))</f>
        <v>1.9881228684539662E-2</v>
      </c>
      <c r="AI135" s="50">
        <f>_xll.qlIndexFixing($V$5,_xll.qlInterestRateIndexFixingDate($V$5,AD135,trigger),,trigger)</f>
        <v>2.0204155119403405E-2</v>
      </c>
      <c r="AJ135" s="50">
        <f t="shared" si="15"/>
        <v>-3.2292643486374339E-4</v>
      </c>
      <c r="AK135" s="53">
        <f t="shared" si="16"/>
        <v>1.0162427805639025</v>
      </c>
    </row>
    <row r="136" spans="29:37" x14ac:dyDescent="0.2">
      <c r="AC136" s="45" t="s">
        <v>74</v>
      </c>
      <c r="AD136" s="46">
        <f>_xll.qlCalendarAdvance(calendar,AD135,AC136,,,trigger)</f>
        <v>46447</v>
      </c>
      <c r="AE136" s="46">
        <f>_xll.qlInterestRateIndexMaturity($V$5,AD136,trigger)</f>
        <v>46539</v>
      </c>
      <c r="AF136" s="50">
        <f>_xll.qlTenorBasisValue($V$13,AD136,trigger)</f>
        <v>6.4551211982242682E-4</v>
      </c>
      <c r="AG136" s="50">
        <f>_xll.qlTenorBasisForwardRate($V$13,AD136,_xll.ohTrigger($AA$9:$AA$12))</f>
        <v>1.9944568151341675E-2</v>
      </c>
      <c r="AH136" s="50">
        <f>_xll.qlTenorBasisForwardRate2($V$13,AD136,AE136,_xll.ohTrigger($AA$9:$AA$12))</f>
        <v>1.9944568151341675E-2</v>
      </c>
      <c r="AI136" s="50">
        <f>_xll.qlIndexFixing($V$5,_xll.qlInterestRateIndexFixingDate($V$5,AD136,trigger),,trigger)</f>
        <v>2.0249001935871862E-2</v>
      </c>
      <c r="AJ136" s="50">
        <f t="shared" si="15"/>
        <v>-3.0443378453018713E-4</v>
      </c>
      <c r="AK136" s="53">
        <f t="shared" si="16"/>
        <v>1.0152639947989903</v>
      </c>
    </row>
    <row r="137" spans="29:37" x14ac:dyDescent="0.2">
      <c r="AC137" s="45" t="s">
        <v>74</v>
      </c>
      <c r="AD137" s="46">
        <f>_xll.qlCalendarAdvance(calendar,AD136,AC137,,,trigger)</f>
        <v>46478</v>
      </c>
      <c r="AE137" s="46">
        <f>_xll.qlInterestRateIndexMaturity($V$5,AD137,trigger)</f>
        <v>46569</v>
      </c>
      <c r="AF137" s="50">
        <f>_xll.qlTenorBasisValue($V$13,AD137,trigger)</f>
        <v>6.3722020201869949E-4</v>
      </c>
      <c r="AG137" s="50">
        <f>_xll.qlTenorBasisForwardRate($V$13,AD137,_xll.ohTrigger($AA$9:$AA$12))</f>
        <v>2.0004945320523337E-2</v>
      </c>
      <c r="AH137" s="50">
        <f>_xll.qlTenorBasisForwardRate2($V$13,AD137,AE137,_xll.ohTrigger($AA$9:$AA$12))</f>
        <v>2.0004945320523337E-2</v>
      </c>
      <c r="AI137" s="50">
        <f>_xll.qlIndexFixing($V$5,_xll.qlInterestRateIndexFixingDate($V$5,AD137,trigger),,trigger)</f>
        <v>2.0295165260875696E-2</v>
      </c>
      <c r="AJ137" s="50">
        <f t="shared" si="15"/>
        <v>-2.9021994035235976E-4</v>
      </c>
      <c r="AK137" s="53">
        <f t="shared" si="16"/>
        <v>1.0145074098280398</v>
      </c>
    </row>
    <row r="138" spans="29:37" x14ac:dyDescent="0.2">
      <c r="AC138" s="45" t="s">
        <v>74</v>
      </c>
      <c r="AD138" s="46">
        <f>_xll.qlCalendarAdvance(calendar,AD137,AC138,,,trigger)</f>
        <v>46510</v>
      </c>
      <c r="AE138" s="46">
        <f>_xll.qlInterestRateIndexMaturity($V$5,AD138,trigger)</f>
        <v>46602</v>
      </c>
      <c r="AF138" s="50">
        <f>_xll.qlTenorBasisValue($V$13,AD138,trigger)</f>
        <v>6.2875013304098358E-4</v>
      </c>
      <c r="AG138" s="50">
        <f>_xll.qlTenorBasisForwardRate($V$13,AD138,_xll.ohTrigger($AA$9:$AA$12))</f>
        <v>2.0063058972885822E-2</v>
      </c>
      <c r="AH138" s="50">
        <f>_xll.qlTenorBasisForwardRate2($V$13,AD138,AE138,_xll.ohTrigger($AA$9:$AA$12))</f>
        <v>2.0063058972885822E-2</v>
      </c>
      <c r="AI138" s="50">
        <f>_xll.qlIndexFixing($V$5,_xll.qlInterestRateIndexFixingDate($V$5,AD138,trigger),,trigger)</f>
        <v>2.0344820772631663E-2</v>
      </c>
      <c r="AJ138" s="50">
        <f t="shared" si="15"/>
        <v>-2.817617997458409E-4</v>
      </c>
      <c r="AK138" s="53">
        <f t="shared" si="16"/>
        <v>1.0140438105737828</v>
      </c>
    </row>
    <row r="139" spans="29:37" x14ac:dyDescent="0.2">
      <c r="AC139" s="45" t="s">
        <v>74</v>
      </c>
      <c r="AD139" s="46">
        <f>_xll.qlCalendarAdvance(calendar,AD138,AC139,,,trigger)</f>
        <v>46541</v>
      </c>
      <c r="AE139" s="46">
        <f>_xll.qlInterestRateIndexMaturity($V$5,AD139,trigger)</f>
        <v>46633</v>
      </c>
      <c r="AF139" s="50">
        <f>_xll.qlTenorBasisValue($V$13,AD139,trigger)</f>
        <v>6.2063098365442804E-4</v>
      </c>
      <c r="AG139" s="50">
        <f>_xll.qlTenorBasisForwardRate($V$13,AD139,_xll.ohTrigger($AA$9:$AA$12))</f>
        <v>2.0111034920847135E-2</v>
      </c>
      <c r="AH139" s="50">
        <f>_xll.qlTenorBasisForwardRate2($V$13,AD139,AE139,_xll.ohTrigger($AA$9:$AA$12))</f>
        <v>2.0111034920847135E-2</v>
      </c>
      <c r="AI139" s="50">
        <f>_xll.qlIndexFixing($V$5,_xll.qlInterestRateIndexFixingDate($V$5,AD139,trigger),,trigger)</f>
        <v>2.0391021011378522E-2</v>
      </c>
      <c r="AJ139" s="50">
        <f t="shared" si="15"/>
        <v>-2.7998609053138737E-4</v>
      </c>
      <c r="AK139" s="53">
        <f t="shared" si="16"/>
        <v>1.0139220130457411</v>
      </c>
    </row>
    <row r="140" spans="29:37" x14ac:dyDescent="0.2">
      <c r="AC140" s="45" t="s">
        <v>74</v>
      </c>
      <c r="AD140" s="46">
        <f>_xll.qlCalendarAdvance(calendar,AD139,AC140,,,trigger)</f>
        <v>46573</v>
      </c>
      <c r="AE140" s="46">
        <f>_xll.qlInterestRateIndexMaturity($V$5,AD140,trigger)</f>
        <v>46665</v>
      </c>
      <c r="AF140" s="50">
        <f>_xll.qlTenorBasisValue($V$13,AD140,trigger)</f>
        <v>6.1233859599100929E-4</v>
      </c>
      <c r="AG140" s="50">
        <f>_xll.qlTenorBasisForwardRate($V$13,AD140,_xll.ohTrigger($AA$9:$AA$12))</f>
        <v>2.0153411691315484E-2</v>
      </c>
      <c r="AH140" s="50">
        <f>_xll.qlTenorBasisForwardRate2($V$13,AD140,AE140,_xll.ohTrigger($AA$9:$AA$12))</f>
        <v>2.0153411691315484E-2</v>
      </c>
      <c r="AI140" s="50">
        <f>_xll.qlIndexFixing($V$5,_xll.qlInterestRateIndexFixingDate($V$5,AD140,trigger),,trigger)</f>
        <v>2.0438127766649838E-2</v>
      </c>
      <c r="AJ140" s="50">
        <f t="shared" si="15"/>
        <v>-2.8471607533435417E-4</v>
      </c>
      <c r="AK140" s="53">
        <f t="shared" si="16"/>
        <v>1.0141274380583931</v>
      </c>
    </row>
    <row r="141" spans="29:37" x14ac:dyDescent="0.2">
      <c r="AC141" s="45" t="s">
        <v>74</v>
      </c>
      <c r="AD141" s="46">
        <f>_xll.qlCalendarAdvance(calendar,AD140,AC141,,,trigger)</f>
        <v>46604</v>
      </c>
      <c r="AE141" s="46">
        <f>_xll.qlInterestRateIndexMaturity($V$5,AD141,trigger)</f>
        <v>46696</v>
      </c>
      <c r="AF141" s="50">
        <f>_xll.qlTenorBasisValue($V$13,AD141,trigger)</f>
        <v>6.0439089842817463E-4</v>
      </c>
      <c r="AG141" s="50">
        <f>_xll.qlTenorBasisForwardRate($V$13,AD141,_xll.ohTrigger($AA$9:$AA$12))</f>
        <v>2.0187540263753169E-2</v>
      </c>
      <c r="AH141" s="50">
        <f>_xll.qlTenorBasisForwardRate2($V$13,AD141,AE141,_xll.ohTrigger($AA$9:$AA$12))</f>
        <v>2.0187540263753169E-2</v>
      </c>
      <c r="AI141" s="50">
        <f>_xll.qlIndexFixing($V$5,_xll.qlInterestRateIndexFixingDate($V$5,AD141,trigger),,trigger)</f>
        <v>2.0483249269490009E-2</v>
      </c>
      <c r="AJ141" s="50">
        <f t="shared" si="15"/>
        <v>-2.9570900573683973E-4</v>
      </c>
      <c r="AK141" s="53">
        <f t="shared" si="16"/>
        <v>1.0146480949077183</v>
      </c>
    </row>
    <row r="142" spans="29:37" x14ac:dyDescent="0.2">
      <c r="AC142" s="45" t="s">
        <v>74</v>
      </c>
      <c r="AD142" s="46">
        <f>_xll.qlCalendarAdvance(calendar,AD141,AC142,,,trigger)</f>
        <v>46636</v>
      </c>
      <c r="AE142" s="46">
        <f>_xll.qlInterestRateIndexMaturity($V$5,AD142,trigger)</f>
        <v>46727</v>
      </c>
      <c r="AF142" s="50">
        <f>_xll.qlTenorBasisValue($V$13,AD142,trigger)</f>
        <v>5.9627475729465856E-4</v>
      </c>
      <c r="AG142" s="50">
        <f>_xll.qlTenorBasisForwardRate($V$13,AD142,_xll.ohTrigger($AA$9:$AA$12))</f>
        <v>2.0215131616545829E-2</v>
      </c>
      <c r="AH142" s="50">
        <f>_xll.qlTenorBasisForwardRate2($V$13,AD142,AE142,_xll.ohTrigger($AA$9:$AA$12))</f>
        <v>2.0215131616545829E-2</v>
      </c>
      <c r="AI142" s="50">
        <f>_xll.qlIndexFixing($V$5,_xll.qlInterestRateIndexFixingDate($V$5,AD142,trigger),,trigger)</f>
        <v>2.0527945146833398E-2</v>
      </c>
      <c r="AJ142" s="50">
        <f t="shared" si="15"/>
        <v>-3.1281353028756939E-4</v>
      </c>
      <c r="AK142" s="53">
        <f t="shared" si="16"/>
        <v>1.0154742267436703</v>
      </c>
    </row>
    <row r="143" spans="29:37" x14ac:dyDescent="0.2">
      <c r="AC143" s="45" t="s">
        <v>74</v>
      </c>
      <c r="AD143" s="46">
        <f>_xll.qlCalendarAdvance(calendar,AD142,AC143,,,trigger)</f>
        <v>46666</v>
      </c>
      <c r="AE143" s="46">
        <f>_xll.qlInterestRateIndexMaturity($V$5,AD143,trigger)</f>
        <v>46758</v>
      </c>
      <c r="AF143" s="50">
        <f>_xll.qlTenorBasisValue($V$13,AD143,trigger)</f>
        <v>5.887466464823618E-4</v>
      </c>
      <c r="AG143" s="50">
        <f>_xll.qlTenorBasisForwardRate($V$13,AD143,_xll.ohTrigger($AA$9:$AA$12))</f>
        <v>2.0238278098803075E-2</v>
      </c>
      <c r="AH143" s="50">
        <f>_xll.qlTenorBasisForwardRate2($V$13,AD143,AE143,_xll.ohTrigger($AA$9:$AA$12))</f>
        <v>2.0238278098803075E-2</v>
      </c>
      <c r="AI143" s="50">
        <f>_xll.qlIndexFixing($V$5,_xll.qlInterestRateIndexFixingDate($V$5,AD143,trigger),,trigger)</f>
        <v>2.0571396962344494E-2</v>
      </c>
      <c r="AJ143" s="50">
        <f t="shared" si="15"/>
        <v>-3.3311886354141923E-4</v>
      </c>
      <c r="AK143" s="53">
        <f t="shared" si="16"/>
        <v>1.0164598421819848</v>
      </c>
    </row>
    <row r="144" spans="29:37" x14ac:dyDescent="0.2">
      <c r="AC144" s="45" t="s">
        <v>74</v>
      </c>
      <c r="AD144" s="46">
        <f>_xll.qlCalendarAdvance(calendar,AD143,AC144,,,trigger)</f>
        <v>46699</v>
      </c>
      <c r="AE144" s="46">
        <f>_xll.qlInterestRateIndexMaturity($V$5,AD144,trigger)</f>
        <v>46791</v>
      </c>
      <c r="AF144" s="50">
        <f>_xll.qlTenorBasisValue($V$13,AD144,trigger)</f>
        <v>5.8055558057303665E-4</v>
      </c>
      <c r="AG144" s="50">
        <f>_xll.qlTenorBasisForwardRate($V$13,AD144,_xll.ohTrigger($AA$9:$AA$12))</f>
        <v>2.0259868094192821E-2</v>
      </c>
      <c r="AH144" s="50">
        <f>_xll.qlTenorBasisForwardRate2($V$13,AD144,AE144,_xll.ohTrigger($AA$9:$AA$12))</f>
        <v>2.0259868094192821E-2</v>
      </c>
      <c r="AI144" s="50">
        <f>_xll.qlIndexFixing($V$5,_xll.qlInterestRateIndexFixingDate($V$5,AD144,trigger),,trigger)</f>
        <v>2.0616162708014855E-2</v>
      </c>
      <c r="AJ144" s="50">
        <f t="shared" si="15"/>
        <v>-3.5629461382203492E-4</v>
      </c>
      <c r="AK144" s="53">
        <f t="shared" si="16"/>
        <v>1.0175862257427115</v>
      </c>
    </row>
    <row r="145" spans="29:37" x14ac:dyDescent="0.2">
      <c r="AC145" s="45" t="s">
        <v>74</v>
      </c>
      <c r="AD145" s="46">
        <f>_xll.qlCalendarAdvance(calendar,AD144,AC145,,,trigger)</f>
        <v>46729</v>
      </c>
      <c r="AE145" s="46">
        <f>_xll.qlInterestRateIndexMaturity($V$5,AD145,trigger)</f>
        <v>46820</v>
      </c>
      <c r="AF145" s="50">
        <f>_xll.qlTenorBasisValue($V$13,AD145,trigger)</f>
        <v>5.7319045101266331E-4</v>
      </c>
      <c r="AG145" s="50">
        <f>_xll.qlTenorBasisForwardRate($V$13,AD145,_xll.ohTrigger($AA$9:$AA$12))</f>
        <v>2.0277526497884824E-2</v>
      </c>
      <c r="AH145" s="50">
        <f>_xll.qlTenorBasisForwardRate2($V$13,AD145,AE145,_xll.ohTrigger($AA$9:$AA$12))</f>
        <v>2.0277526497884824E-2</v>
      </c>
      <c r="AI145" s="50">
        <f>_xll.qlIndexFixing($V$5,_xll.qlInterestRateIndexFixingDate($V$5,AD145,trigger),,trigger)</f>
        <v>2.0653802628110642E-2</v>
      </c>
      <c r="AJ145" s="50">
        <f t="shared" si="15"/>
        <v>-3.7627613022581802E-4</v>
      </c>
      <c r="AK145" s="53">
        <f t="shared" si="16"/>
        <v>1.018556313082124</v>
      </c>
    </row>
    <row r="146" spans="29:37" x14ac:dyDescent="0.2">
      <c r="AC146" s="45" t="s">
        <v>74</v>
      </c>
      <c r="AD146" s="46">
        <f>_xll.qlCalendarAdvance(calendar,AD145,AC146,,,trigger)</f>
        <v>46762</v>
      </c>
      <c r="AE146" s="46">
        <f>_xll.qlInterestRateIndexMaturity($V$5,AD146,trigger)</f>
        <v>46853</v>
      </c>
      <c r="AF146" s="50">
        <f>_xll.qlTenorBasisValue($V$13,AD146,trigger)</f>
        <v>5.6517776963560236E-4</v>
      </c>
      <c r="AG146" s="50">
        <f>_xll.qlTenorBasisForwardRate($V$13,AD146,_xll.ohTrigger($AA$9:$AA$12))</f>
        <v>2.0296946458189295E-2</v>
      </c>
      <c r="AH146" s="50">
        <f>_xll.qlTenorBasisForwardRate2($V$13,AD146,AE146,_xll.ohTrigger($AA$9:$AA$12))</f>
        <v>2.0296946458189295E-2</v>
      </c>
      <c r="AI146" s="50">
        <f>_xll.qlIndexFixing($V$5,_xll.qlInterestRateIndexFixingDate($V$5,AD146,trigger),,trigger)</f>
        <v>2.0694477640670509E-2</v>
      </c>
      <c r="AJ146" s="50">
        <f t="shared" si="15"/>
        <v>-3.9753118248121375E-4</v>
      </c>
      <c r="AK146" s="53">
        <f t="shared" si="16"/>
        <v>1.0195857629767171</v>
      </c>
    </row>
    <row r="147" spans="29:37" x14ac:dyDescent="0.2">
      <c r="AC147" s="45" t="s">
        <v>74</v>
      </c>
      <c r="AD147" s="46">
        <f>_xll.qlCalendarAdvance(calendar,AD146,AC147,,,trigger)</f>
        <v>46793</v>
      </c>
      <c r="AE147" s="46">
        <f>_xll.qlInterestRateIndexMaturity($V$5,AD147,trigger)</f>
        <v>46883</v>
      </c>
      <c r="AF147" s="50">
        <f>_xll.qlTenorBasisValue($V$13,AD147,trigger)</f>
        <v>5.5773515533982874E-4</v>
      </c>
      <c r="AG147" s="50">
        <f>_xll.qlTenorBasisForwardRate($V$13,AD147,_xll.ohTrigger($AA$9:$AA$12))</f>
        <v>2.0313426162727133E-2</v>
      </c>
      <c r="AH147" s="50">
        <f>_xll.qlTenorBasisForwardRate2($V$13,AD147,AE147,_xll.ohTrigger($AA$9:$AA$12))</f>
        <v>2.0313426162727133E-2</v>
      </c>
      <c r="AI147" s="50">
        <f>_xll.qlIndexFixing($V$5,_xll.qlInterestRateIndexFixingDate($V$5,AD147,trigger),,trigger)</f>
        <v>2.072955088766637E-2</v>
      </c>
      <c r="AJ147" s="50">
        <f t="shared" si="15"/>
        <v>-4.1612472493923747E-4</v>
      </c>
      <c r="AK147" s="53">
        <f t="shared" si="16"/>
        <v>1.02048520626731</v>
      </c>
    </row>
    <row r="148" spans="29:37" x14ac:dyDescent="0.2">
      <c r="AC148" s="45" t="s">
        <v>74</v>
      </c>
      <c r="AD148" s="46">
        <f>_xll.qlCalendarAdvance(calendar,AD147,AC148,,,trigger)</f>
        <v>46822</v>
      </c>
      <c r="AE148" s="46">
        <f>_xll.qlInterestRateIndexMaturity($V$5,AD148,trigger)</f>
        <v>46916</v>
      </c>
      <c r="AF148" s="50">
        <f>_xll.qlTenorBasisValue($V$13,AD148,trigger)</f>
        <v>5.5084637546715044E-4</v>
      </c>
      <c r="AG148" s="50">
        <f>_xll.qlTenorBasisForwardRate($V$13,AD148,_xll.ohTrigger($AA$9:$AA$12))</f>
        <v>2.033212295550868E-2</v>
      </c>
      <c r="AH148" s="50">
        <f>_xll.qlTenorBasisForwardRate2($V$13,AD148,AE148,_xll.ohTrigger($AA$9:$AA$12))</f>
        <v>2.033212295550868E-2</v>
      </c>
      <c r="AI148" s="50">
        <f>_xll.qlIndexFixing($V$5,_xll.qlInterestRateIndexFixingDate($V$5,AD148,trigger),,trigger)</f>
        <v>2.076621502926513E-2</v>
      </c>
      <c r="AJ148" s="50">
        <f t="shared" si="15"/>
        <v>-4.3409207375644937E-4</v>
      </c>
      <c r="AK148" s="53">
        <f t="shared" si="16"/>
        <v>1.0213500614129838</v>
      </c>
    </row>
    <row r="149" spans="29:37" x14ac:dyDescent="0.2">
      <c r="AC149" s="45" t="s">
        <v>74</v>
      </c>
      <c r="AD149" s="46">
        <f>_xll.qlCalendarAdvance(calendar,AD148,AC149,,,trigger)</f>
        <v>46853</v>
      </c>
      <c r="AE149" s="46">
        <f>_xll.qlInterestRateIndexMaturity($V$5,AD149,trigger)</f>
        <v>46944</v>
      </c>
      <c r="AF149" s="50">
        <f>_xll.qlTenorBasisValue($V$13,AD149,trigger)</f>
        <v>5.4356082559252621E-4</v>
      </c>
      <c r="AG149" s="50">
        <f>_xll.qlTenorBasisForwardRate($V$13,AD149,_xll.ohTrigger($AA$9:$AA$12))</f>
        <v>2.0345230147683378E-2</v>
      </c>
      <c r="AH149" s="50">
        <f>_xll.qlTenorBasisForwardRate2($V$13,AD149,AE149,_xll.ohTrigger($AA$9:$AA$12))</f>
        <v>2.0345230147683378E-2</v>
      </c>
      <c r="AI149" s="50">
        <f>_xll.qlIndexFixing($V$5,_xll.qlInterestRateIndexFixingDate($V$5,AD149,trigger),,trigger)</f>
        <v>2.0795367029250212E-2</v>
      </c>
      <c r="AJ149" s="50">
        <f t="shared" si="15"/>
        <v>-4.5013688156683371E-4</v>
      </c>
      <c r="AK149" s="53">
        <f t="shared" si="16"/>
        <v>1.0221249343605037</v>
      </c>
    </row>
    <row r="150" spans="29:37" x14ac:dyDescent="0.2">
      <c r="AC150" s="45" t="s">
        <v>74</v>
      </c>
      <c r="AD150" s="46">
        <f>_xll.qlCalendarAdvance(calendar,AD149,AC150,,,trigger)</f>
        <v>46883</v>
      </c>
      <c r="AE150" s="46">
        <f>_xll.qlInterestRateIndexMaturity($V$5,AD150,trigger)</f>
        <v>46975</v>
      </c>
      <c r="AF150" s="50">
        <f>_xll.qlTenorBasisValue($V$13,AD150,trigger)</f>
        <v>5.3658692196170308E-4</v>
      </c>
      <c r="AG150" s="50">
        <f>_xll.qlTenorBasisForwardRate($V$13,AD150,_xll.ohTrigger($AA$9:$AA$12))</f>
        <v>2.0360249128391582E-2</v>
      </c>
      <c r="AH150" s="50">
        <f>_xll.qlTenorBasisForwardRate2($V$13,AD150,AE150,_xll.ohTrigger($AA$9:$AA$12))</f>
        <v>2.0360249128391582E-2</v>
      </c>
      <c r="AI150" s="50">
        <f>_xll.qlIndexFixing($V$5,_xll.qlInterestRateIndexFixingDate($V$5,AD150,trigger),,trigger)</f>
        <v>2.0826086360397743E-2</v>
      </c>
      <c r="AJ150" s="50">
        <f t="shared" si="15"/>
        <v>-4.6583723200616101E-4</v>
      </c>
      <c r="AK150" s="53">
        <f t="shared" si="16"/>
        <v>1.0228797412580068</v>
      </c>
    </row>
    <row r="151" spans="29:37" x14ac:dyDescent="0.2">
      <c r="AC151" s="45" t="s">
        <v>74</v>
      </c>
      <c r="AD151" s="46">
        <f>_xll.qlCalendarAdvance(calendar,AD150,AC151,,,trigger)</f>
        <v>46916</v>
      </c>
      <c r="AE151" s="46">
        <f>_xll.qlInterestRateIndexMaturity($V$5,AD151,trigger)</f>
        <v>47008</v>
      </c>
      <c r="AF151" s="50">
        <f>_xll.qlTenorBasisValue($V$13,AD151,trigger)</f>
        <v>5.2900216515776061E-4</v>
      </c>
      <c r="AG151" s="50">
        <f>_xll.qlTenorBasisForwardRate($V$13,AD151,_xll.ohTrigger($AA$9:$AA$12))</f>
        <v>2.0374905815228824E-2</v>
      </c>
      <c r="AH151" s="50">
        <f>_xll.qlTenorBasisForwardRate2($V$13,AD151,AE151,_xll.ohTrigger($AA$9:$AA$12))</f>
        <v>2.0374905815228824E-2</v>
      </c>
      <c r="AI151" s="50">
        <f>_xll.qlIndexFixing($V$5,_xll.qlInterestRateIndexFixingDate($V$5,AD151,trigger),,trigger)</f>
        <v>2.0856621453189408E-2</v>
      </c>
      <c r="AJ151" s="50">
        <f t="shared" si="15"/>
        <v>-4.8171563796058428E-4</v>
      </c>
      <c r="AK151" s="53">
        <f t="shared" si="16"/>
        <v>1.02364259458812</v>
      </c>
    </row>
    <row r="152" spans="29:37" x14ac:dyDescent="0.2">
      <c r="AC152" s="45" t="s">
        <v>74</v>
      </c>
      <c r="AD152" s="46">
        <f>_xll.qlCalendarAdvance(calendar,AD151,AC152,,,trigger)</f>
        <v>46946</v>
      </c>
      <c r="AE152" s="46">
        <f>_xll.qlInterestRateIndexMaturity($V$5,AD152,trigger)</f>
        <v>47038</v>
      </c>
      <c r="AF152" s="50">
        <f>_xll.qlTenorBasisValue($V$13,AD152,trigger)</f>
        <v>5.2218512609236115E-4</v>
      </c>
      <c r="AG152" s="50">
        <f>_xll.qlTenorBasisForwardRate($V$13,AD152,_xll.ohTrigger($AA$9:$AA$12))</f>
        <v>2.0387345608501695E-2</v>
      </c>
      <c r="AH152" s="50">
        <f>_xll.qlTenorBasisForwardRate2($V$13,AD152,AE152,_xll.ohTrigger($AA$9:$AA$12))</f>
        <v>2.0387345608501695E-2</v>
      </c>
      <c r="AI152" s="50">
        <f>_xll.qlIndexFixing($V$5,_xll.qlInterestRateIndexFixingDate($V$5,AD152,trigger),,trigger)</f>
        <v>2.0882520353392105E-2</v>
      </c>
      <c r="AJ152" s="50">
        <f t="shared" si="15"/>
        <v>-4.9517474489041077E-4</v>
      </c>
      <c r="AK152" s="53">
        <f t="shared" si="16"/>
        <v>1.0242883381877785</v>
      </c>
    </row>
    <row r="153" spans="29:37" x14ac:dyDescent="0.2">
      <c r="AC153" s="45" t="s">
        <v>74</v>
      </c>
      <c r="AD153" s="46">
        <f>_xll.qlCalendarAdvance(calendar,AD152,AC153,,,trigger)</f>
        <v>46979</v>
      </c>
      <c r="AE153" s="46">
        <f>_xll.qlInterestRateIndexMaturity($V$5,AD153,trigger)</f>
        <v>47071</v>
      </c>
      <c r="AF153" s="50">
        <f>_xll.qlTenorBasisValue($V$13,AD153,trigger)</f>
        <v>5.1477184574709911E-4</v>
      </c>
      <c r="AG153" s="50">
        <f>_xll.qlTenorBasisForwardRate($V$13,AD153,_xll.ohTrigger($AA$9:$AA$12))</f>
        <v>2.0400055910738488E-2</v>
      </c>
      <c r="AH153" s="50">
        <f>_xll.qlTenorBasisForwardRate2($V$13,AD153,AE153,_xll.ohTrigger($AA$9:$AA$12))</f>
        <v>2.0400055910738488E-2</v>
      </c>
      <c r="AI153" s="50">
        <f>_xll.qlIndexFixing($V$5,_xll.qlInterestRateIndexFixingDate($V$5,AD153,trigger),,trigger)</f>
        <v>2.0908970282515555E-2</v>
      </c>
      <c r="AJ153" s="50">
        <f t="shared" si="15"/>
        <v>-5.0891437177706667E-4</v>
      </c>
      <c r="AK153" s="53">
        <f t="shared" si="16"/>
        <v>1.0249467145582272</v>
      </c>
    </row>
    <row r="154" spans="29:37" x14ac:dyDescent="0.2">
      <c r="AC154" s="45" t="s">
        <v>74</v>
      </c>
      <c r="AD154" s="46">
        <f>_xll.qlCalendarAdvance(calendar,AD153,AC154,,,trigger)</f>
        <v>47010</v>
      </c>
      <c r="AE154" s="46">
        <f>_xll.qlInterestRateIndexMaturity($V$5,AD154,trigger)</f>
        <v>47101</v>
      </c>
      <c r="AF154" s="50">
        <f>_xll.qlTenorBasisValue($V$13,AD154,trigger)</f>
        <v>5.0788888771142288E-4</v>
      </c>
      <c r="AG154" s="50">
        <f>_xll.qlTenorBasisForwardRate($V$13,AD154,_xll.ohTrigger($AA$9:$AA$12))</f>
        <v>2.0410325480058788E-2</v>
      </c>
      <c r="AH154" s="50">
        <f>_xll.qlTenorBasisForwardRate2($V$13,AD154,AE154,_xll.ohTrigger($AA$9:$AA$12))</f>
        <v>2.0410325480058788E-2</v>
      </c>
      <c r="AI154" s="50">
        <f>_xll.qlIndexFixing($V$5,_xll.qlInterestRateIndexFixingDate($V$5,AD154,trigger),,trigger)</f>
        <v>2.0930931257198079E-2</v>
      </c>
      <c r="AJ154" s="50">
        <f t="shared" si="15"/>
        <v>-5.2060577713929079E-4</v>
      </c>
      <c r="AK154" s="53">
        <f t="shared" si="16"/>
        <v>1.025506980652902</v>
      </c>
    </row>
    <row r="155" spans="29:37" x14ac:dyDescent="0.2">
      <c r="AC155" s="45" t="s">
        <v>74</v>
      </c>
      <c r="AD155" s="46">
        <f>_xll.qlCalendarAdvance(calendar,AD154,AC155,,,trigger)</f>
        <v>47042</v>
      </c>
      <c r="AE155" s="46">
        <f>_xll.qlInterestRateIndexMaturity($V$5,AD155,trigger)</f>
        <v>47134</v>
      </c>
      <c r="AF155" s="50">
        <f>_xll.qlTenorBasisValue($V$13,AD155,trigger)</f>
        <v>5.0086568424287544E-4</v>
      </c>
      <c r="AG155" s="50">
        <f>_xll.qlTenorBasisForwardRate($V$13,AD155,_xll.ohTrigger($AA$9:$AA$12))</f>
        <v>2.0421486950383143E-2</v>
      </c>
      <c r="AH155" s="50">
        <f>_xll.qlTenorBasisForwardRate2($V$13,AD155,AE155,_xll.ohTrigger($AA$9:$AA$12))</f>
        <v>2.0421486950383143E-2</v>
      </c>
      <c r="AI155" s="50">
        <f>_xll.qlIndexFixing($V$5,_xll.qlInterestRateIndexFixingDate($V$5,AD155,trigger),,trigger)</f>
        <v>2.0953562798089562E-2</v>
      </c>
      <c r="AJ155" s="50">
        <f t="shared" si="15"/>
        <v>-5.3207584770641886E-4</v>
      </c>
      <c r="AK155" s="53">
        <f t="shared" si="16"/>
        <v>1.0260547064471441</v>
      </c>
    </row>
    <row r="156" spans="29:37" x14ac:dyDescent="0.2">
      <c r="AC156" s="45" t="s">
        <v>74</v>
      </c>
      <c r="AD156" s="46">
        <f>_xll.qlCalendarAdvance(calendar,AD155,AC156,,,trigger)</f>
        <v>47073</v>
      </c>
      <c r="AE156" s="46">
        <f>_xll.qlInterestRateIndexMaturity($V$5,AD156,trigger)</f>
        <v>47165</v>
      </c>
      <c r="AF156" s="50">
        <f>_xll.qlTenorBasisValue($V$13,AD156,trigger)</f>
        <v>4.9414065143144883E-4</v>
      </c>
      <c r="AG156" s="50">
        <f>_xll.qlTenorBasisForwardRate($V$13,AD156,_xll.ohTrigger($AA$9:$AA$12))</f>
        <v>2.0430665813381509E-2</v>
      </c>
      <c r="AH156" s="50">
        <f>_xll.qlTenorBasisForwardRate2($V$13,AD156,AE156,_xll.ohTrigger($AA$9:$AA$12))</f>
        <v>2.0430665813381509E-2</v>
      </c>
      <c r="AI156" s="50">
        <f>_xll.qlIndexFixing($V$5,_xll.qlInterestRateIndexFixingDate($V$5,AD156,trigger),,trigger)</f>
        <v>2.0972674917793799E-2</v>
      </c>
      <c r="AJ156" s="50">
        <f t="shared" si="15"/>
        <v>-5.4200910441229086E-4</v>
      </c>
      <c r="AK156" s="53">
        <f t="shared" si="16"/>
        <v>1.0265291943670916</v>
      </c>
    </row>
    <row r="157" spans="29:37" x14ac:dyDescent="0.2">
      <c r="AC157" s="45" t="s">
        <v>74</v>
      </c>
      <c r="AD157" s="46">
        <f>_xll.qlCalendarAdvance(calendar,AD156,AC157,,,trigger)</f>
        <v>47105</v>
      </c>
      <c r="AE157" s="46">
        <f>_xll.qlInterestRateIndexMaturity($V$5,AD157,trigger)</f>
        <v>47196</v>
      </c>
      <c r="AF157" s="50">
        <f>_xll.qlTenorBasisValue($V$13,AD157,trigger)</f>
        <v>4.8727935067808056E-4</v>
      </c>
      <c r="AG157" s="50">
        <f>_xll.qlTenorBasisForwardRate($V$13,AD157,_xll.ohTrigger($AA$9:$AA$12))</f>
        <v>2.0438496678695055E-2</v>
      </c>
      <c r="AH157" s="50">
        <f>_xll.qlTenorBasisForwardRate2($V$13,AD157,AE157,_xll.ohTrigger($AA$9:$AA$12))</f>
        <v>2.0438496678695055E-2</v>
      </c>
      <c r="AI157" s="50">
        <f>_xll.qlIndexFixing($V$5,_xll.qlInterestRateIndexFixingDate($V$5,AD157,trigger),,trigger)</f>
        <v>2.0989596233114308E-2</v>
      </c>
      <c r="AJ157" s="50">
        <f t="shared" si="15"/>
        <v>-5.510995544192529E-4</v>
      </c>
      <c r="AK157" s="53">
        <f t="shared" si="16"/>
        <v>1.0269638008647533</v>
      </c>
    </row>
    <row r="158" spans="29:37" x14ac:dyDescent="0.2">
      <c r="AC158" s="45" t="s">
        <v>74</v>
      </c>
      <c r="AD158" s="46">
        <f>_xll.qlCalendarAdvance(calendar,AD157,AC158,,,trigger)</f>
        <v>47136</v>
      </c>
      <c r="AE158" s="46">
        <f>_xll.qlInterestRateIndexMaturity($V$5,AD158,trigger)</f>
        <v>47226</v>
      </c>
      <c r="AF158" s="50">
        <f>_xll.qlTenorBasisValue($V$13,AD158,trigger)</f>
        <v>4.8071006374538687E-4</v>
      </c>
      <c r="AG158" s="50">
        <f>_xll.qlTenorBasisForwardRate($V$13,AD158,_xll.ohTrigger($AA$9:$AA$12))</f>
        <v>2.0445171871306123E-2</v>
      </c>
      <c r="AH158" s="50">
        <f>_xll.qlTenorBasisForwardRate2($V$13,AD158,AE158,_xll.ohTrigger($AA$9:$AA$12))</f>
        <v>2.0445171871306123E-2</v>
      </c>
      <c r="AI158" s="50">
        <f>_xll.qlIndexFixing($V$5,_xll.qlInterestRateIndexFixingDate($V$5,AD158,trigger),,trigger)</f>
        <v>2.1004138230898306E-2</v>
      </c>
      <c r="AJ158" s="50">
        <f t="shared" si="15"/>
        <v>-5.5896635959218344E-4</v>
      </c>
      <c r="AK158" s="53">
        <f t="shared" si="16"/>
        <v>1.0273397730824003</v>
      </c>
    </row>
    <row r="159" spans="29:37" x14ac:dyDescent="0.2">
      <c r="AC159" s="45" t="s">
        <v>74</v>
      </c>
      <c r="AD159" s="46">
        <f>_xll.qlCalendarAdvance(calendar,AD158,AC159,,,trigger)</f>
        <v>47168</v>
      </c>
      <c r="AE159" s="46">
        <f>_xll.qlInterestRateIndexMaturity($V$5,AD159,trigger)</f>
        <v>47259</v>
      </c>
      <c r="AF159" s="50">
        <f>_xll.qlTenorBasisValue($V$13,AD159,trigger)</f>
        <v>4.7400838508970252E-4</v>
      </c>
      <c r="AG159" s="50">
        <f>_xll.qlTenorBasisForwardRate($V$13,AD159,_xll.ohTrigger($AA$9:$AA$12))</f>
        <v>2.045250525024617E-2</v>
      </c>
      <c r="AH159" s="50">
        <f>_xll.qlTenorBasisForwardRate2($V$13,AD159,AE159,_xll.ohTrigger($AA$9:$AA$12))</f>
        <v>2.045250525024617E-2</v>
      </c>
      <c r="AI159" s="50">
        <f>_xll.qlIndexFixing($V$5,_xll.qlInterestRateIndexFixingDate($V$5,AD159,trigger),,trigger)</f>
        <v>2.1018902801382734E-2</v>
      </c>
      <c r="AJ159" s="50">
        <f t="shared" si="15"/>
        <v>-5.663975511365632E-4</v>
      </c>
      <c r="AK159" s="53">
        <f t="shared" si="16"/>
        <v>1.0276933091670883</v>
      </c>
    </row>
    <row r="160" spans="29:37" x14ac:dyDescent="0.2">
      <c r="AC160" s="45" t="s">
        <v>74</v>
      </c>
      <c r="AD160" s="46">
        <f>_xll.qlCalendarAdvance(calendar,AD159,AC160,,,trigger)</f>
        <v>47196</v>
      </c>
      <c r="AE160" s="46">
        <f>_xll.qlInterestRateIndexMaturity($V$5,AD160,trigger)</f>
        <v>47288</v>
      </c>
      <c r="AF160" s="50">
        <f>_xll.qlTenorBasisValue($V$13,AD160,trigger)</f>
        <v>4.6821021480897073E-4</v>
      </c>
      <c r="AG160" s="50">
        <f>_xll.qlTenorBasisForwardRate($V$13,AD160,_xll.ohTrigger($AA$9:$AA$12))</f>
        <v>2.0458189760991279E-2</v>
      </c>
      <c r="AH160" s="50">
        <f>_xll.qlTenorBasisForwardRate2($V$13,AD160,AE160,_xll.ohTrigger($AA$9:$AA$12))</f>
        <v>2.0458189760991279E-2</v>
      </c>
      <c r="AI160" s="50">
        <f>_xll.qlIndexFixing($V$5,_xll.qlInterestRateIndexFixingDate($V$5,AD160,trigger),,trigger)</f>
        <v>2.1030262968322045E-2</v>
      </c>
      <c r="AJ160" s="50">
        <f t="shared" si="15"/>
        <v>-5.7207320733076647E-4</v>
      </c>
      <c r="AK160" s="53">
        <f t="shared" si="16"/>
        <v>1.0279630414036713</v>
      </c>
    </row>
    <row r="161" spans="29:37" x14ac:dyDescent="0.2">
      <c r="AC161" s="45" t="s">
        <v>74</v>
      </c>
      <c r="AD161" s="46">
        <f>_xll.qlCalendarAdvance(calendar,AD160,AC161,,,trigger)</f>
        <v>47227</v>
      </c>
      <c r="AE161" s="46">
        <f>_xll.qlInterestRateIndexMaturity($V$5,AD161,trigger)</f>
        <v>47318</v>
      </c>
      <c r="AF161" s="50">
        <f>_xll.qlTenorBasisValue($V$13,AD161,trigger)</f>
        <v>4.6186193056342578E-4</v>
      </c>
      <c r="AG161" s="50">
        <f>_xll.qlTenorBasisForwardRate($V$13,AD161,_xll.ohTrigger($AA$9:$AA$12))</f>
        <v>2.0462240198009241E-2</v>
      </c>
      <c r="AH161" s="50">
        <f>_xll.qlTenorBasisForwardRate2($V$13,AD161,AE161,_xll.ohTrigger($AA$9:$AA$12))</f>
        <v>2.0462240198009241E-2</v>
      </c>
      <c r="AI161" s="50">
        <f>_xll.qlIndexFixing($V$5,_xll.qlInterestRateIndexFixingDate($V$5,AD161,trigger),,trigger)</f>
        <v>2.1039466767412522E-2</v>
      </c>
      <c r="AJ161" s="50">
        <f t="shared" si="15"/>
        <v>-5.772265694032816E-4</v>
      </c>
      <c r="AK161" s="53">
        <f t="shared" si="16"/>
        <v>1.0282093536102386</v>
      </c>
    </row>
    <row r="162" spans="29:37" x14ac:dyDescent="0.2">
      <c r="AC162" s="45" t="s">
        <v>74</v>
      </c>
      <c r="AD162" s="46">
        <f>_xll.qlCalendarAdvance(calendar,AD161,AC162,,,trigger)</f>
        <v>47259</v>
      </c>
      <c r="AE162" s="46">
        <f>_xll.qlInterestRateIndexMaturity($V$5,AD162,trigger)</f>
        <v>47351</v>
      </c>
      <c r="AF162" s="50">
        <f>_xll.qlTenorBasisValue($V$13,AD162,trigger)</f>
        <v>4.5538667885894124E-4</v>
      </c>
      <c r="AG162" s="50">
        <f>_xll.qlTenorBasisForwardRate($V$13,AD162,_xll.ohTrigger($AA$9:$AA$12))</f>
        <v>2.0466776700405587E-2</v>
      </c>
      <c r="AH162" s="50">
        <f>_xll.qlTenorBasisForwardRate2($V$13,AD162,AE162,_xll.ohTrigger($AA$9:$AA$12))</f>
        <v>2.0466776700405587E-2</v>
      </c>
      <c r="AI162" s="50">
        <f>_xll.qlIndexFixing($V$5,_xll.qlInterestRateIndexFixingDate($V$5,AD162,trigger),,trigger)</f>
        <v>2.1048568223117483E-2</v>
      </c>
      <c r="AJ162" s="50">
        <f t="shared" si="15"/>
        <v>-5.8179152271189624E-4</v>
      </c>
      <c r="AK162" s="53">
        <f t="shared" si="16"/>
        <v>1.0284261430721706</v>
      </c>
    </row>
    <row r="163" spans="29:37" x14ac:dyDescent="0.2">
      <c r="AC163" s="45" t="s">
        <v>74</v>
      </c>
      <c r="AD163" s="46">
        <f>_xll.qlCalendarAdvance(calendar,AD162,AC163,,,trigger)</f>
        <v>47290</v>
      </c>
      <c r="AE163" s="46">
        <f>_xll.qlInterestRateIndexMaturity($V$5,AD163,trigger)</f>
        <v>47382</v>
      </c>
      <c r="AF163" s="50">
        <f>_xll.qlTenorBasisValue($V$13,AD163,trigger)</f>
        <v>4.4918858349188892E-4</v>
      </c>
      <c r="AG163" s="50">
        <f>_xll.qlTenorBasisForwardRate($V$13,AD163,_xll.ohTrigger($AA$9:$AA$12))</f>
        <v>2.0469629668690679E-2</v>
      </c>
      <c r="AH163" s="50">
        <f>_xll.qlTenorBasisForwardRate2($V$13,AD163,AE163,_xll.ohTrigger($AA$9:$AA$12))</f>
        <v>2.0469629668690679E-2</v>
      </c>
      <c r="AI163" s="50">
        <f>_xll.qlIndexFixing($V$5,_xll.qlInterestRateIndexFixingDate($V$5,AD163,trigger),,trigger)</f>
        <v>2.1054816270555173E-2</v>
      </c>
      <c r="AJ163" s="50">
        <f t="shared" si="15"/>
        <v>-5.851866018644937E-4</v>
      </c>
      <c r="AK163" s="53">
        <f t="shared" si="16"/>
        <v>1.0285880404939405</v>
      </c>
    </row>
    <row r="164" spans="29:37" x14ac:dyDescent="0.2">
      <c r="AC164" s="45" t="s">
        <v>74</v>
      </c>
      <c r="AD164" s="46">
        <f>_xll.qlCalendarAdvance(calendar,AD163,AC164,,,trigger)</f>
        <v>47322</v>
      </c>
      <c r="AE164" s="46">
        <f>_xll.qlInterestRateIndexMaturity($V$5,AD164,trigger)</f>
        <v>47414</v>
      </c>
      <c r="AF164" s="50">
        <f>_xll.qlTenorBasisValue($V$13,AD164,trigger)</f>
        <v>4.4286715777017849E-4</v>
      </c>
      <c r="AG164" s="50">
        <f>_xll.qlTenorBasisForwardRate($V$13,AD164,_xll.ohTrigger($AA$9:$AA$12))</f>
        <v>2.0471624428238657E-2</v>
      </c>
      <c r="AH164" s="50">
        <f>_xll.qlTenorBasisForwardRate2($V$13,AD164,AE164,_xll.ohTrigger($AA$9:$AA$12))</f>
        <v>2.0471624428238657E-2</v>
      </c>
      <c r="AI164" s="50">
        <f>_xll.qlIndexFixing($V$5,_xll.qlInterestRateIndexFixingDate($V$5,AD164,trigger),,trigger)</f>
        <v>2.1059366407269537E-2</v>
      </c>
      <c r="AJ164" s="50">
        <f t="shared" si="15"/>
        <v>-5.8774197903087994E-4</v>
      </c>
      <c r="AK164" s="53">
        <f t="shared" si="16"/>
        <v>1.028710080193741</v>
      </c>
    </row>
    <row r="165" spans="29:37" x14ac:dyDescent="0.2">
      <c r="AC165" s="45" t="s">
        <v>74</v>
      </c>
      <c r="AD165" s="46">
        <f>_xll.qlCalendarAdvance(calendar,AD164,AC165,,,trigger)</f>
        <v>47353</v>
      </c>
      <c r="AE165" s="46">
        <f>_xll.qlInterestRateIndexMaturity($V$5,AD165,trigger)</f>
        <v>47445</v>
      </c>
      <c r="AF165" s="50">
        <f>_xll.qlTenorBasisValue($V$13,AD165,trigger)</f>
        <v>4.3681690201326489E-4</v>
      </c>
      <c r="AG165" s="50">
        <f>_xll.qlTenorBasisForwardRate($V$13,AD165,_xll.ohTrigger($AA$9:$AA$12))</f>
        <v>2.0472635721526029E-2</v>
      </c>
      <c r="AH165" s="50">
        <f>_xll.qlTenorBasisForwardRate2($V$13,AD165,AE165,_xll.ohTrigger($AA$9:$AA$12))</f>
        <v>2.0472635721526029E-2</v>
      </c>
      <c r="AI165" s="50">
        <f>_xll.qlIndexFixing($V$5,_xll.qlInterestRateIndexFixingDate($V$5,AD165,trigger),,trigger)</f>
        <v>2.1061941128224237E-2</v>
      </c>
      <c r="AJ165" s="50">
        <f t="shared" si="15"/>
        <v>-5.8930540669820813E-4</v>
      </c>
      <c r="AK165" s="53">
        <f t="shared" si="16"/>
        <v>1.0287850286945994</v>
      </c>
    </row>
    <row r="166" spans="29:37" x14ac:dyDescent="0.2">
      <c r="AC166" s="45" t="s">
        <v>74</v>
      </c>
      <c r="AD166" s="46">
        <f>_xll.qlCalendarAdvance(calendar,AD165,AC166,,,trigger)</f>
        <v>47385</v>
      </c>
      <c r="AE166" s="46">
        <f>_xll.qlInterestRateIndexMaturity($V$5,AD166,trigger)</f>
        <v>47476</v>
      </c>
      <c r="AF166" s="50">
        <f>_xll.qlTenorBasisValue($V$13,AD166,trigger)</f>
        <v>4.3064685861302445E-4</v>
      </c>
      <c r="AG166" s="50">
        <f>_xll.qlTenorBasisForwardRate($V$13,AD166,_xll.ohTrigger($AA$9:$AA$12))</f>
        <v>2.0472160267222789E-2</v>
      </c>
      <c r="AH166" s="50">
        <f>_xll.qlTenorBasisForwardRate2($V$13,AD166,AE166,_xll.ohTrigger($AA$9:$AA$12))</f>
        <v>2.0472160267222789E-2</v>
      </c>
      <c r="AI166" s="50">
        <f>_xll.qlIndexFixing($V$5,_xll.qlInterestRateIndexFixingDate($V$5,AD166,trigger),,trigger)</f>
        <v>2.1062115499150068E-2</v>
      </c>
      <c r="AJ166" s="50">
        <f t="shared" si="15"/>
        <v>-5.8995523192727911E-4</v>
      </c>
      <c r="AK166" s="53">
        <f t="shared" si="16"/>
        <v>1.0288174391088485</v>
      </c>
    </row>
    <row r="167" spans="29:37" x14ac:dyDescent="0.2">
      <c r="AC167" s="45" t="s">
        <v>74</v>
      </c>
      <c r="AD167" s="46">
        <f>_xll.qlCalendarAdvance(calendar,AD166,AC167,,,trigger)</f>
        <v>47415</v>
      </c>
      <c r="AE167" s="46">
        <f>_xll.qlInterestRateIndexMaturity($V$5,AD167,trigger)</f>
        <v>47507</v>
      </c>
      <c r="AF167" s="50">
        <f>_xll.qlTenorBasisValue($V$13,AD167,trigger)</f>
        <v>4.2493142955193414E-4</v>
      </c>
      <c r="AG167" s="50">
        <f>_xll.qlTenorBasisForwardRate($V$13,AD167,_xll.ohTrigger($AA$9:$AA$12))</f>
        <v>2.0471936468142136E-2</v>
      </c>
      <c r="AH167" s="50">
        <f>_xll.qlTenorBasisForwardRate2($V$13,AD167,AE167,_xll.ohTrigger($AA$9:$AA$12))</f>
        <v>2.0471936468142136E-2</v>
      </c>
      <c r="AI167" s="50">
        <f>_xll.qlIndexFixing($V$5,_xll.qlInterestRateIndexFixingDate($V$5,AD167,trigger),,trigger)</f>
        <v>2.106170521253117E-2</v>
      </c>
      <c r="AJ167" s="50">
        <f t="shared" si="15"/>
        <v>-5.8976874438903398E-4</v>
      </c>
      <c r="AK167" s="53">
        <f t="shared" si="16"/>
        <v>1.0288086447174558</v>
      </c>
    </row>
    <row r="168" spans="29:37" x14ac:dyDescent="0.2">
      <c r="AC168" s="45" t="s">
        <v>74</v>
      </c>
      <c r="AD168" s="46">
        <f>_xll.qlCalendarAdvance(calendar,AD167,AC168,,,trigger)</f>
        <v>47448</v>
      </c>
      <c r="AE168" s="46">
        <f>_xll.qlInterestRateIndexMaturity($V$5,AD168,trigger)</f>
        <v>47540</v>
      </c>
      <c r="AF168" s="50">
        <f>_xll.qlTenorBasisValue($V$13,AD168,trigger)</f>
        <v>4.1872092133822878E-4</v>
      </c>
      <c r="AG168" s="50">
        <f>_xll.qlTenorBasisForwardRate($V$13,AD168,_xll.ohTrigger($AA$9:$AA$12))</f>
        <v>2.0470083132672696E-2</v>
      </c>
      <c r="AH168" s="50">
        <f>_xll.qlTenorBasisForwardRate2($V$13,AD168,AE168,_xll.ohTrigger($AA$9:$AA$12))</f>
        <v>2.0470083132672696E-2</v>
      </c>
      <c r="AI168" s="50">
        <f>_xll.qlIndexFixing($V$5,_xll.qlInterestRateIndexFixingDate($V$5,AD168,trigger),,trigger)</f>
        <v>2.1058666415721336E-2</v>
      </c>
      <c r="AJ168" s="50">
        <f t="shared" si="15"/>
        <v>-5.8858328304864024E-4</v>
      </c>
      <c r="AK168" s="53">
        <f t="shared" si="16"/>
        <v>1.0287533411190299</v>
      </c>
    </row>
    <row r="169" spans="29:37" x14ac:dyDescent="0.2">
      <c r="AC169" s="45" t="s">
        <v>74</v>
      </c>
      <c r="AD169" s="46">
        <f>_xll.qlCalendarAdvance(calendar,AD168,AC169,,,trigger)</f>
        <v>47479</v>
      </c>
      <c r="AE169" s="46">
        <f>_xll.qlInterestRateIndexMaturity($V$5,AD169,trigger)</f>
        <v>47569</v>
      </c>
      <c r="AF169" s="50">
        <f>_xll.qlTenorBasisValue($V$13,AD169,trigger)</f>
        <v>4.1295916469317063E-4</v>
      </c>
      <c r="AG169" s="50">
        <f>_xll.qlTenorBasisForwardRate($V$13,AD169,_xll.ohTrigger($AA$9:$AA$12))</f>
        <v>2.046635732730806E-2</v>
      </c>
      <c r="AH169" s="50">
        <f>_xll.qlTenorBasisForwardRate2($V$13,AD169,AE169,_xll.ohTrigger($AA$9:$AA$12))</f>
        <v>2.046635732730806E-2</v>
      </c>
      <c r="AI169" s="50">
        <f>_xll.qlIndexFixing($V$5,_xll.qlInterestRateIndexFixingDate($V$5,AD169,trigger),,trigger)</f>
        <v>2.1052955296918974E-2</v>
      </c>
      <c r="AJ169" s="50">
        <f t="shared" si="15"/>
        <v>-5.8659796961091359E-4</v>
      </c>
      <c r="AK169" s="53">
        <f t="shared" si="16"/>
        <v>1.0286615717799583</v>
      </c>
    </row>
    <row r="170" spans="29:37" x14ac:dyDescent="0.2">
      <c r="AC170" s="45" t="s">
        <v>74</v>
      </c>
      <c r="AD170" s="46">
        <f>_xll.qlCalendarAdvance(calendar,AD169,AC170,,,trigger)</f>
        <v>47511</v>
      </c>
      <c r="AE170" s="46">
        <f>_xll.qlInterestRateIndexMaturity($V$5,AD170,trigger)</f>
        <v>47602</v>
      </c>
      <c r="AF170" s="50">
        <f>_xll.qlTenorBasisValue($V$13,AD170,trigger)</f>
        <v>4.0708443051613966E-4</v>
      </c>
      <c r="AG170" s="50">
        <f>_xll.qlTenorBasisForwardRate($V$13,AD170,_xll.ohTrigger($AA$9:$AA$12))</f>
        <v>2.0463176620552265E-2</v>
      </c>
      <c r="AH170" s="50">
        <f>_xll.qlTenorBasisForwardRate2($V$13,AD170,AE170,_xll.ohTrigger($AA$9:$AA$12))</f>
        <v>2.0463176620552265E-2</v>
      </c>
      <c r="AI170" s="50">
        <f>_xll.qlIndexFixing($V$5,_xll.qlInterestRateIndexFixingDate($V$5,AD170,trigger),,trigger)</f>
        <v>2.1046799710064738E-2</v>
      </c>
      <c r="AJ170" s="50">
        <f t="shared" si="15"/>
        <v>-5.8362308951247222E-4</v>
      </c>
      <c r="AK170" s="53">
        <f t="shared" si="16"/>
        <v>1.0285206495714017</v>
      </c>
    </row>
    <row r="171" spans="29:37" x14ac:dyDescent="0.2">
      <c r="AC171" s="45" t="s">
        <v>74</v>
      </c>
      <c r="AD171" s="46">
        <f>_xll.qlCalendarAdvance(calendar,AD170,AC171,,,trigger)</f>
        <v>47542</v>
      </c>
      <c r="AE171" s="46">
        <f>_xll.qlInterestRateIndexMaturity($V$5,AD171,trigger)</f>
        <v>47634</v>
      </c>
      <c r="AF171" s="50">
        <f>_xll.qlTenorBasisValue($V$13,AD171,trigger)</f>
        <v>4.014632815226463E-4</v>
      </c>
      <c r="AG171" s="50">
        <f>_xll.qlTenorBasisForwardRate($V$13,AD171,_xll.ohTrigger($AA$9:$AA$12))</f>
        <v>2.0459156407412447E-2</v>
      </c>
      <c r="AH171" s="50">
        <f>_xll.qlTenorBasisForwardRate2($V$13,AD171,AE171,_xll.ohTrigger($AA$9:$AA$12))</f>
        <v>2.0459156407412447E-2</v>
      </c>
      <c r="AI171" s="50">
        <f>_xll.qlIndexFixing($V$5,_xll.qlInterestRateIndexFixingDate($V$5,AD171,trigger),,trigger)</f>
        <v>2.1039001620639462E-2</v>
      </c>
      <c r="AJ171" s="50">
        <f t="shared" si="15"/>
        <v>-5.7984521322701488E-4</v>
      </c>
      <c r="AK171" s="53">
        <f t="shared" si="16"/>
        <v>1.0283415993152549</v>
      </c>
    </row>
    <row r="172" spans="29:37" x14ac:dyDescent="0.2">
      <c r="AC172" s="45" t="s">
        <v>74</v>
      </c>
      <c r="AD172" s="46">
        <f>_xll.qlCalendarAdvance(calendar,AD171,AC172,,,trigger)</f>
        <v>47570</v>
      </c>
      <c r="AE172" s="46">
        <f>_xll.qlInterestRateIndexMaturity($V$5,AD172,trigger)</f>
        <v>47662</v>
      </c>
      <c r="AF172" s="50">
        <f>_xll.qlTenorBasisValue($V$13,AD172,trigger)</f>
        <v>3.9644482625690472E-4</v>
      </c>
      <c r="AG172" s="50">
        <f>_xll.qlTenorBasisForwardRate($V$13,AD172,_xll.ohTrigger($AA$9:$AA$12))</f>
        <v>2.0454283894913754E-2</v>
      </c>
      <c r="AH172" s="50">
        <f>_xll.qlTenorBasisForwardRate2($V$13,AD172,AE172,_xll.ohTrigger($AA$9:$AA$12))</f>
        <v>2.0454283894913754E-2</v>
      </c>
      <c r="AI172" s="50">
        <f>_xll.qlIndexFixing($V$5,_xll.qlInterestRateIndexFixingDate($V$5,AD172,trigger),,trigger)</f>
        <v>2.1030013782260694E-2</v>
      </c>
      <c r="AJ172" s="50">
        <f t="shared" si="15"/>
        <v>-5.757298873469395E-4</v>
      </c>
      <c r="AK172" s="53">
        <f t="shared" si="16"/>
        <v>1.0281471544203071</v>
      </c>
    </row>
    <row r="173" spans="29:37" x14ac:dyDescent="0.2">
      <c r="AC173" s="45" t="s">
        <v>74</v>
      </c>
      <c r="AD173" s="46">
        <f>_xll.qlCalendarAdvance(calendar,AD172,AC173,,,trigger)</f>
        <v>47602</v>
      </c>
      <c r="AE173" s="46">
        <f>_xll.qlInterestRateIndexMaturity($V$5,AD173,trigger)</f>
        <v>47693</v>
      </c>
      <c r="AF173" s="50">
        <f>_xll.qlTenorBasisValue($V$13,AD173,trigger)</f>
        <v>3.9077710258959597E-4</v>
      </c>
      <c r="AG173" s="50">
        <f>_xll.qlTenorBasisForwardRate($V$13,AD173,_xll.ohTrigger($AA$9:$AA$12))</f>
        <v>2.044734130605699E-2</v>
      </c>
      <c r="AH173" s="50">
        <f>_xll.qlTenorBasisForwardRate2($V$13,AD173,AE173,_xll.ohTrigger($AA$9:$AA$12))</f>
        <v>2.044734130605699E-2</v>
      </c>
      <c r="AI173" s="50">
        <f>_xll.qlIndexFixing($V$5,_xll.qlInterestRateIndexFixingDate($V$5,AD173,trigger),,trigger)</f>
        <v>2.1017597189656751E-2</v>
      </c>
      <c r="AJ173" s="50">
        <f t="shared" si="15"/>
        <v>-5.7025588359976148E-4</v>
      </c>
      <c r="AK173" s="53">
        <f t="shared" si="16"/>
        <v>1.0278889991155398</v>
      </c>
    </row>
    <row r="174" spans="29:37" x14ac:dyDescent="0.2">
      <c r="AC174" s="45" t="s">
        <v>74</v>
      </c>
      <c r="AD174" s="46">
        <f>_xll.qlCalendarAdvance(calendar,AD173,AC174,,,trigger)</f>
        <v>47632</v>
      </c>
      <c r="AE174" s="46">
        <f>_xll.qlInterestRateIndexMaturity($V$5,AD174,trigger)</f>
        <v>47724</v>
      </c>
      <c r="AF174" s="50">
        <f>_xll.qlTenorBasisValue($V$13,AD174,trigger)</f>
        <v>3.8552859188726939E-4</v>
      </c>
      <c r="AG174" s="50">
        <f>_xll.qlTenorBasisForwardRate($V$13,AD174,_xll.ohTrigger($AA$9:$AA$12))</f>
        <v>2.0440848823966695E-2</v>
      </c>
      <c r="AH174" s="50">
        <f>_xll.qlTenorBasisForwardRate2($V$13,AD174,AE174,_xll.ohTrigger($AA$9:$AA$12))</f>
        <v>2.0440848823966695E-2</v>
      </c>
      <c r="AI174" s="50">
        <f>_xll.qlIndexFixing($V$5,_xll.qlInterestRateIndexFixingDate($V$5,AD174,trigger),,trigger)</f>
        <v>2.1005037503484213E-2</v>
      </c>
      <c r="AJ174" s="50">
        <f t="shared" si="15"/>
        <v>-5.6418867951751883E-4</v>
      </c>
      <c r="AK174" s="53">
        <f t="shared" si="16"/>
        <v>1.0276010396816797</v>
      </c>
    </row>
    <row r="175" spans="29:37" x14ac:dyDescent="0.2">
      <c r="AC175" s="45" t="s">
        <v>74</v>
      </c>
      <c r="AD175" s="46">
        <f>_xll.qlCalendarAdvance(calendar,AD174,AC175,,,trigger)</f>
        <v>47665</v>
      </c>
      <c r="AE175" s="46">
        <f>_xll.qlInterestRateIndexMaturity($V$5,AD175,trigger)</f>
        <v>47757</v>
      </c>
      <c r="AF175" s="50">
        <f>_xll.qlTenorBasisValue($V$13,AD175,trigger)</f>
        <v>3.7982719996869E-4</v>
      </c>
      <c r="AG175" s="50">
        <f>_xll.qlTenorBasisForwardRate($V$13,AD175,_xll.ohTrigger($AA$9:$AA$12))</f>
        <v>2.0432210069611354E-2</v>
      </c>
      <c r="AH175" s="50">
        <f>_xll.qlTenorBasisForwardRate2($V$13,AD175,AE175,_xll.ohTrigger($AA$9:$AA$12))</f>
        <v>2.0432210069611354E-2</v>
      </c>
      <c r="AI175" s="50">
        <f>_xll.qlIndexFixing($V$5,_xll.qlInterestRateIndexFixingDate($V$5,AD175,trigger),,trigger)</f>
        <v>2.0988907101888048E-2</v>
      </c>
      <c r="AJ175" s="50">
        <f t="shared" si="15"/>
        <v>-5.5669703227669357E-4</v>
      </c>
      <c r="AK175" s="53">
        <f t="shared" si="16"/>
        <v>1.0272460507394972</v>
      </c>
    </row>
    <row r="176" spans="29:37" x14ac:dyDescent="0.2">
      <c r="AC176" s="45" t="s">
        <v>74</v>
      </c>
      <c r="AD176" s="46">
        <f>_xll.qlCalendarAdvance(calendar,AD175,AC176,,,trigger)</f>
        <v>47696</v>
      </c>
      <c r="AE176" s="46">
        <f>_xll.qlInterestRateIndexMaturity($V$5,AD176,trigger)</f>
        <v>47788</v>
      </c>
      <c r="AF176" s="50">
        <f>_xll.qlTenorBasisValue($V$13,AD176,trigger)</f>
        <v>3.7453940270748136E-4</v>
      </c>
      <c r="AG176" s="50">
        <f>_xll.qlTenorBasisForwardRate($V$13,AD176,_xll.ohTrigger($AA$9:$AA$12))</f>
        <v>2.0423152472848302E-2</v>
      </c>
      <c r="AH176" s="50">
        <f>_xll.qlTenorBasisForwardRate2($V$13,AD176,AE176,_xll.ohTrigger($AA$9:$AA$12))</f>
        <v>2.0423152472848302E-2</v>
      </c>
      <c r="AI176" s="50">
        <f>_xll.qlIndexFixing($V$5,_xll.qlInterestRateIndexFixingDate($V$5,AD176,trigger),,trigger)</f>
        <v>2.0971968561675856E-2</v>
      </c>
      <c r="AJ176" s="50">
        <f t="shared" si="15"/>
        <v>-5.4881608882755353E-4</v>
      </c>
      <c r="AK176" s="53">
        <f t="shared" si="16"/>
        <v>1.0268722514585924</v>
      </c>
    </row>
    <row r="177" spans="29:37" x14ac:dyDescent="0.2">
      <c r="AC177" s="45" t="s">
        <v>74</v>
      </c>
      <c r="AD177" s="46">
        <f>_xll.qlCalendarAdvance(calendar,AD176,AC177,,,trigger)</f>
        <v>47728</v>
      </c>
      <c r="AE177" s="46">
        <f>_xll.qlInterestRateIndexMaturity($V$5,AD177,trigger)</f>
        <v>47819</v>
      </c>
      <c r="AF177" s="50">
        <f>_xll.qlTenorBasisValue($V$13,AD177,trigger)</f>
        <v>3.691495349424375E-4</v>
      </c>
      <c r="AG177" s="50">
        <f>_xll.qlTenorBasisForwardRate($V$13,AD177,_xll.ohTrigger($AA$9:$AA$12))</f>
        <v>2.0412437088674223E-2</v>
      </c>
      <c r="AH177" s="50">
        <f>_xll.qlTenorBasisForwardRate2($V$13,AD177,AE177,_xll.ohTrigger($AA$9:$AA$12))</f>
        <v>2.0412437088674223E-2</v>
      </c>
      <c r="AI177" s="50">
        <f>_xll.qlIndexFixing($V$5,_xll.qlInterestRateIndexFixingDate($V$5,AD177,trigger),,trigger)</f>
        <v>2.0952417479644155E-2</v>
      </c>
      <c r="AJ177" s="50">
        <f t="shared" si="15"/>
        <v>-5.3998039096993244E-4</v>
      </c>
      <c r="AK177" s="53">
        <f t="shared" si="16"/>
        <v>1.0264534993359289</v>
      </c>
    </row>
    <row r="178" spans="29:37" x14ac:dyDescent="0.2">
      <c r="AC178" s="45" t="s">
        <v>74</v>
      </c>
      <c r="AD178" s="46">
        <f>_xll.qlCalendarAdvance(calendar,AD177,AC178,,,trigger)</f>
        <v>47758</v>
      </c>
      <c r="AE178" s="46">
        <f>_xll.qlInterestRateIndexMaturity($V$5,AD178,trigger)</f>
        <v>47850</v>
      </c>
      <c r="AF178" s="50">
        <f>_xll.qlTenorBasisValue($V$13,AD178,trigger)</f>
        <v>3.6415915536797122E-4</v>
      </c>
      <c r="AG178" s="50">
        <f>_xll.qlTenorBasisForwardRate($V$13,AD178,_xll.ohTrigger($AA$9:$AA$12))</f>
        <v>2.0402245603365707E-2</v>
      </c>
      <c r="AH178" s="50">
        <f>_xll.qlTenorBasisForwardRate2($V$13,AD178,AE178,_xll.ohTrigger($AA$9:$AA$12))</f>
        <v>2.0402245603365707E-2</v>
      </c>
      <c r="AI178" s="50">
        <f>_xll.qlIndexFixing($V$5,_xll.qlInterestRateIndexFixingDate($V$5,AD178,trigger),,trigger)</f>
        <v>2.0933121154864485E-2</v>
      </c>
      <c r="AJ178" s="50">
        <f t="shared" si="15"/>
        <v>-5.308755514987773E-4</v>
      </c>
      <c r="AK178" s="53">
        <f t="shared" si="16"/>
        <v>1.0260204470536909</v>
      </c>
    </row>
    <row r="179" spans="29:37" x14ac:dyDescent="0.2">
      <c r="AC179" s="45" t="s">
        <v>74</v>
      </c>
      <c r="AD179" s="46">
        <f>_xll.qlCalendarAdvance(calendar,AD178,AC179,,,trigger)</f>
        <v>47791</v>
      </c>
      <c r="AE179" s="46">
        <f>_xll.qlInterestRateIndexMaturity($V$5,AD179,trigger)</f>
        <v>47883</v>
      </c>
      <c r="AF179" s="50">
        <f>_xll.qlTenorBasisValue($V$13,AD179,trigger)</f>
        <v>3.5873906850449148E-4</v>
      </c>
      <c r="AG179" s="50">
        <f>_xll.qlTenorBasisForwardRate($V$13,AD179,_xll.ohTrigger($AA$9:$AA$12))</f>
        <v>2.0389512104983038E-2</v>
      </c>
      <c r="AH179" s="50">
        <f>_xll.qlTenorBasisForwardRate2($V$13,AD179,AE179,_xll.ohTrigger($AA$9:$AA$12))</f>
        <v>2.0389512104983038E-2</v>
      </c>
      <c r="AI179" s="50">
        <f>_xll.qlIndexFixing($V$5,_xll.qlInterestRateIndexFixingDate($V$5,AD179,trigger),,trigger)</f>
        <v>2.0910090741197915E-2</v>
      </c>
      <c r="AJ179" s="50">
        <f t="shared" si="15"/>
        <v>-5.2057863621487663E-4</v>
      </c>
      <c r="AK179" s="53">
        <f t="shared" si="16"/>
        <v>1.0255316867580981</v>
      </c>
    </row>
    <row r="180" spans="29:37" x14ac:dyDescent="0.2">
      <c r="AC180" s="45" t="s">
        <v>74</v>
      </c>
      <c r="AD180" s="46">
        <f>_xll.qlCalendarAdvance(calendar,AD179,AC180,,,trigger)</f>
        <v>47821</v>
      </c>
      <c r="AE180" s="46">
        <f>_xll.qlInterestRateIndexMaturity($V$5,AD180,trigger)</f>
        <v>47911</v>
      </c>
      <c r="AF180" s="50">
        <f>_xll.qlTenorBasisValue($V$13,AD180,trigger)</f>
        <v>3.5387415377452995E-4</v>
      </c>
      <c r="AG180" s="50">
        <f>_xll.qlTenorBasisForwardRate($V$13,AD180,_xll.ohTrigger($AA$9:$AA$12))</f>
        <v>2.0376216816699433E-2</v>
      </c>
      <c r="AH180" s="50">
        <f>_xll.qlTenorBasisForwardRate2($V$13,AD180,AE180,_xll.ohTrigger($AA$9:$AA$12))</f>
        <v>2.0376216816699433E-2</v>
      </c>
      <c r="AI180" s="50">
        <f>_xll.qlIndexFixing($V$5,_xll.qlInterestRateIndexFixingDate($V$5,AD180,trigger),,trigger)</f>
        <v>2.0887512980863221E-2</v>
      </c>
      <c r="AJ180" s="50">
        <f t="shared" si="15"/>
        <v>-5.1129616416378809E-4</v>
      </c>
      <c r="AK180" s="53">
        <f t="shared" si="16"/>
        <v>1.0250927916974633</v>
      </c>
    </row>
    <row r="181" spans="29:37" x14ac:dyDescent="0.2">
      <c r="AC181" s="45" t="s">
        <v>74</v>
      </c>
      <c r="AD181" s="46">
        <f>_xll.qlCalendarAdvance(calendar,AD180,AC181,,,trigger)</f>
        <v>47854</v>
      </c>
      <c r="AE181" s="46">
        <f>_xll.qlInterestRateIndexMaturity($V$5,AD181,trigger)</f>
        <v>47945</v>
      </c>
      <c r="AF181" s="50">
        <f>_xll.qlTenorBasisValue($V$13,AD181,trigger)</f>
        <v>3.4859075746857633E-4</v>
      </c>
      <c r="AG181" s="50">
        <f>_xll.qlTenorBasisForwardRate($V$13,AD181,_xll.ohTrigger($AA$9:$AA$12))</f>
        <v>2.0361598138279684E-2</v>
      </c>
      <c r="AH181" s="50">
        <f>_xll.qlTenorBasisForwardRate2($V$13,AD181,AE181,_xll.ohTrigger($AA$9:$AA$12))</f>
        <v>2.0361598138279684E-2</v>
      </c>
      <c r="AI181" s="50">
        <f>_xll.qlIndexFixing($V$5,_xll.qlInterestRateIndexFixingDate($V$5,AD181,trigger),,trigger)</f>
        <v>2.0862122250308389E-2</v>
      </c>
      <c r="AJ181" s="50">
        <f t="shared" si="15"/>
        <v>-5.0052411202870448E-4</v>
      </c>
      <c r="AK181" s="53">
        <f t="shared" si="16"/>
        <v>1.0245817694971457</v>
      </c>
    </row>
    <row r="182" spans="29:37" x14ac:dyDescent="0.2">
      <c r="AC182" s="45" t="s">
        <v>74</v>
      </c>
      <c r="AD182" s="46">
        <f>_xll.qlCalendarAdvance(calendar,AD181,AC182,,,trigger)</f>
        <v>47885</v>
      </c>
      <c r="AE182" s="46">
        <f>_xll.qlInterestRateIndexMaturity($V$5,AD182,trigger)</f>
        <v>47974</v>
      </c>
      <c r="AF182" s="50">
        <f>_xll.qlTenorBasisValue($V$13,AD182,trigger)</f>
        <v>3.4369184282109528E-4</v>
      </c>
      <c r="AG182" s="50">
        <f>_xll.qlTenorBasisForwardRate($V$13,AD182,_xll.ohTrigger($AA$9:$AA$12))</f>
        <v>2.0345829520101211E-2</v>
      </c>
      <c r="AH182" s="50">
        <f>_xll.qlTenorBasisForwardRate2($V$13,AD182,AE182,_xll.ohTrigger($AA$9:$AA$12))</f>
        <v>2.0345829520101211E-2</v>
      </c>
      <c r="AI182" s="50">
        <f>_xll.qlIndexFixing($V$5,_xll.qlInterestRateIndexFixingDate($V$5,AD182,trigger),,trigger)</f>
        <v>2.0836515316990083E-2</v>
      </c>
      <c r="AJ182" s="50">
        <f t="shared" si="15"/>
        <v>-4.9068579688887198E-4</v>
      </c>
      <c r="AK182" s="53">
        <f t="shared" si="16"/>
        <v>1.0241172667058911</v>
      </c>
    </row>
    <row r="183" spans="29:37" x14ac:dyDescent="0.2">
      <c r="AC183" s="45" t="s">
        <v>74</v>
      </c>
      <c r="AD183" s="46">
        <f>_xll.qlCalendarAdvance(calendar,AD182,AC183,,,trigger)</f>
        <v>47913</v>
      </c>
      <c r="AE183" s="46">
        <f>_xll.qlInterestRateIndexMaturity($V$5,AD183,trigger)</f>
        <v>48005</v>
      </c>
      <c r="AF183" s="50">
        <f>_xll.qlTenorBasisValue($V$13,AD183,trigger)</f>
        <v>3.3932002671605851E-4</v>
      </c>
      <c r="AG183" s="50">
        <f>_xll.qlTenorBasisForwardRate($V$13,AD183,_xll.ohTrigger($AA$9:$AA$12))</f>
        <v>2.0332176565069821E-2</v>
      </c>
      <c r="AH183" s="50">
        <f>_xll.qlTenorBasisForwardRate2($V$13,AD183,AE183,_xll.ohTrigger($AA$9:$AA$12))</f>
        <v>2.0332176565069821E-2</v>
      </c>
      <c r="AI183" s="50">
        <f>_xll.qlIndexFixing($V$5,_xll.qlInterestRateIndexFixingDate($V$5,AD183,trigger),,trigger)</f>
        <v>2.0813236631573286E-2</v>
      </c>
      <c r="AJ183" s="50">
        <f t="shared" si="15"/>
        <v>-4.8106006650346436E-4</v>
      </c>
      <c r="AK183" s="53">
        <f t="shared" si="16"/>
        <v>1.0236600378205407</v>
      </c>
    </row>
    <row r="184" spans="29:37" x14ac:dyDescent="0.2">
      <c r="AC184" s="45" t="s">
        <v>74</v>
      </c>
      <c r="AD184" s="46">
        <f>_xll.qlCalendarAdvance(calendar,AD183,AC184,,,trigger)</f>
        <v>47945</v>
      </c>
      <c r="AE184" s="46">
        <f>_xll.qlInterestRateIndexMaturity($V$5,AD184,trigger)</f>
        <v>48036</v>
      </c>
      <c r="AF184" s="50">
        <f>_xll.qlTenorBasisValue($V$13,AD184,trigger)</f>
        <v>3.3438468967450621E-4</v>
      </c>
      <c r="AG184" s="50">
        <f>_xll.qlTenorBasisForwardRate($V$13,AD184,_xll.ohTrigger($AA$9:$AA$12))</f>
        <v>2.0314174065849726E-2</v>
      </c>
      <c r="AH184" s="50">
        <f>_xll.qlTenorBasisForwardRate2($V$13,AD184,AE184,_xll.ohTrigger($AA$9:$AA$12))</f>
        <v>2.0314174065849726E-2</v>
      </c>
      <c r="AI184" s="50">
        <f>_xll.qlIndexFixing($V$5,_xll.qlInterestRateIndexFixingDate($V$5,AD184,trigger),,trigger)</f>
        <v>2.0784765682877144E-2</v>
      </c>
      <c r="AJ184" s="50">
        <f t="shared" si="15"/>
        <v>-4.7059161702741811E-4</v>
      </c>
      <c r="AK184" s="53">
        <f t="shared" si="16"/>
        <v>1.0231656780877216</v>
      </c>
    </row>
    <row r="185" spans="29:37" x14ac:dyDescent="0.2">
      <c r="AC185" s="45" t="s">
        <v>74</v>
      </c>
      <c r="AD185" s="46">
        <f>_xll.qlCalendarAdvance(calendar,AD184,AC185,,,trigger)</f>
        <v>47975</v>
      </c>
      <c r="AE185" s="46">
        <f>_xll.qlInterestRateIndexMaturity($V$5,AD185,trigger)</f>
        <v>48067</v>
      </c>
      <c r="AF185" s="50">
        <f>_xll.qlTenorBasisValue($V$13,AD185,trigger)</f>
        <v>3.2981636831038265E-4</v>
      </c>
      <c r="AG185" s="50">
        <f>_xll.qlTenorBasisForwardRate($V$13,AD185,_xll.ohTrigger($AA$9:$AA$12))</f>
        <v>2.0296821331874819E-2</v>
      </c>
      <c r="AH185" s="50">
        <f>_xll.qlTenorBasisForwardRate2($V$13,AD185,AE185,_xll.ohTrigger($AA$9:$AA$12))</f>
        <v>2.0296821331874819E-2</v>
      </c>
      <c r="AI185" s="50">
        <f>_xll.qlIndexFixing($V$5,_xll.qlInterestRateIndexFixingDate($V$5,AD185,trigger),,trigger)</f>
        <v>2.0757271210166541E-2</v>
      </c>
      <c r="AJ185" s="50">
        <f t="shared" si="15"/>
        <v>-4.6044987829172226E-4</v>
      </c>
      <c r="AK185" s="53">
        <f t="shared" si="16"/>
        <v>1.0226858122640423</v>
      </c>
    </row>
    <row r="186" spans="29:37" x14ac:dyDescent="0.2">
      <c r="AC186" s="45" t="s">
        <v>74</v>
      </c>
      <c r="AD186" s="46">
        <f>_xll.qlCalendarAdvance(calendar,AD185,AC186,,,trigger)</f>
        <v>48008</v>
      </c>
      <c r="AE186" s="46">
        <f>_xll.qlInterestRateIndexMaturity($V$5,AD186,trigger)</f>
        <v>48100</v>
      </c>
      <c r="AF186" s="50">
        <f>_xll.qlTenorBasisValue($V$13,AD186,trigger)</f>
        <v>3.2485600694418356E-4</v>
      </c>
      <c r="AG186" s="50">
        <f>_xll.qlTenorBasisForwardRate($V$13,AD186,_xll.ohTrigger($AA$9:$AA$12))</f>
        <v>2.0276292404649711E-2</v>
      </c>
      <c r="AH186" s="50">
        <f>_xll.qlTenorBasisForwardRate2($V$13,AD186,AE186,_xll.ohTrigger($AA$9:$AA$12))</f>
        <v>2.0276292404649711E-2</v>
      </c>
      <c r="AI186" s="50">
        <f>_xll.qlIndexFixing($V$5,_xll.qlInterestRateIndexFixingDate($V$5,AD186,trigger),,trigger)</f>
        <v>2.0725697613325166E-2</v>
      </c>
      <c r="AJ186" s="50">
        <f t="shared" si="15"/>
        <v>-4.4940520867545533E-4</v>
      </c>
      <c r="AK186" s="53">
        <f t="shared" si="16"/>
        <v>1.0221640721936127</v>
      </c>
    </row>
    <row r="187" spans="29:37" x14ac:dyDescent="0.2">
      <c r="AC187" s="45" t="s">
        <v>74</v>
      </c>
      <c r="AD187" s="46">
        <f>_xll.qlCalendarAdvance(calendar,AD186,AC187,,,trigger)</f>
        <v>48038</v>
      </c>
      <c r="AE187" s="46">
        <f>_xll.qlInterestRateIndexMaturity($V$5,AD187,trigger)</f>
        <v>48130</v>
      </c>
      <c r="AF187" s="50">
        <f>_xll.qlTenorBasisValue($V$13,AD187,trigger)</f>
        <v>3.204049037122244E-4</v>
      </c>
      <c r="AG187" s="50">
        <f>_xll.qlTenorBasisForwardRate($V$13,AD187,_xll.ohTrigger($AA$9:$AA$12))</f>
        <v>2.0256597579654499E-2</v>
      </c>
      <c r="AH187" s="50">
        <f>_xll.qlTenorBasisForwardRate2($V$13,AD187,AE187,_xll.ohTrigger($AA$9:$AA$12))</f>
        <v>2.0256597579654499E-2</v>
      </c>
      <c r="AI187" s="50">
        <f>_xll.qlIndexFixing($V$5,_xll.qlInterestRateIndexFixingDate($V$5,AD187,trigger),,trigger)</f>
        <v>2.0695941462237681E-2</v>
      </c>
      <c r="AJ187" s="50">
        <f t="shared" si="15"/>
        <v>-4.3934388258318191E-4</v>
      </c>
      <c r="AK187" s="53">
        <f t="shared" si="16"/>
        <v>1.0216889278100907</v>
      </c>
    </row>
    <row r="188" spans="29:37" x14ac:dyDescent="0.2">
      <c r="AC188" s="45" t="s">
        <v>74</v>
      </c>
      <c r="AD188" s="46">
        <f>_xll.qlCalendarAdvance(calendar,AD187,AC188,,,trigger)</f>
        <v>48071</v>
      </c>
      <c r="AE188" s="46">
        <f>_xll.qlInterestRateIndexMaturity($V$5,AD188,trigger)</f>
        <v>48163</v>
      </c>
      <c r="AF188" s="50">
        <f>_xll.qlTenorBasisValue($V$13,AD188,trigger)</f>
        <v>3.1557217449636042E-4</v>
      </c>
      <c r="AG188" s="50">
        <f>_xll.qlTenorBasisForwardRate($V$13,AD188,_xll.ohTrigger($AA$9:$AA$12))</f>
        <v>2.0233797252282294E-2</v>
      </c>
      <c r="AH188" s="50">
        <f>_xll.qlTenorBasisForwardRate2($V$13,AD188,AE188,_xll.ohTrigger($AA$9:$AA$12))</f>
        <v>2.0233797252282294E-2</v>
      </c>
      <c r="AI188" s="50">
        <f>_xll.qlIndexFixing($V$5,_xll.qlInterestRateIndexFixingDate($V$5,AD188,trigger),,trigger)</f>
        <v>2.0662071443096161E-2</v>
      </c>
      <c r="AJ188" s="50">
        <f t="shared" si="15"/>
        <v>-4.282741908138675E-4</v>
      </c>
      <c r="AK188" s="53">
        <f t="shared" si="16"/>
        <v>1.0211662786512086</v>
      </c>
    </row>
    <row r="189" spans="29:37" x14ac:dyDescent="0.2">
      <c r="AC189" s="45" t="s">
        <v>74</v>
      </c>
      <c r="AD189" s="46">
        <f>_xll.qlCalendarAdvance(calendar,AD188,AC189,,,trigger)</f>
        <v>48102</v>
      </c>
      <c r="AE189" s="46">
        <f>_xll.qlInterestRateIndexMaturity($V$5,AD189,trigger)</f>
        <v>48193</v>
      </c>
      <c r="AF189" s="50">
        <f>_xll.qlTenorBasisValue($V$13,AD189,trigger)</f>
        <v>3.1109230312193381E-4</v>
      </c>
      <c r="AG189" s="50">
        <f>_xll.qlTenorBasisForwardRate($V$13,AD189,_xll.ohTrigger($AA$9:$AA$12))</f>
        <v>2.021110730453253E-2</v>
      </c>
      <c r="AH189" s="50">
        <f>_xll.qlTenorBasisForwardRate2($V$13,AD189,AE189,_xll.ohTrigger($AA$9:$AA$12))</f>
        <v>2.021110730453253E-2</v>
      </c>
      <c r="AI189" s="50">
        <f>_xll.qlIndexFixing($V$5,_xll.qlInterestRateIndexFixingDate($V$5,AD189,trigger),,trigger)</f>
        <v>2.0629143056299305E-2</v>
      </c>
      <c r="AJ189" s="50">
        <f t="shared" si="15"/>
        <v>-4.1803575176677446E-4</v>
      </c>
      <c r="AK189" s="53">
        <f t="shared" si="16"/>
        <v>1.0206834660500281</v>
      </c>
    </row>
    <row r="190" spans="29:37" x14ac:dyDescent="0.2">
      <c r="AC190" s="45" t="s">
        <v>74</v>
      </c>
      <c r="AD190" s="46">
        <f>_xll.qlCalendarAdvance(calendar,AD189,AC190,,,trigger)</f>
        <v>48134</v>
      </c>
      <c r="AE190" s="46">
        <f>_xll.qlInterestRateIndexMaturity($V$5,AD190,trigger)</f>
        <v>48226</v>
      </c>
      <c r="AF190" s="50">
        <f>_xll.qlTenorBasisValue($V$13,AD190,trigger)</f>
        <v>3.0652821243421115E-4</v>
      </c>
      <c r="AG190" s="50">
        <f>_xll.qlTenorBasisForwardRate($V$13,AD190,_xll.ohTrigger($AA$9:$AA$12))</f>
        <v>2.0186962140792363E-2</v>
      </c>
      <c r="AH190" s="50">
        <f>_xll.qlTenorBasisForwardRate2($V$13,AD190,AE190,_xll.ohTrigger($AA$9:$AA$12))</f>
        <v>2.0186962140792363E-2</v>
      </c>
      <c r="AI190" s="50">
        <f>_xll.qlIndexFixing($V$5,_xll.qlInterestRateIndexFixingDate($V$5,AD190,trigger),,trigger)</f>
        <v>2.059417526210653E-2</v>
      </c>
      <c r="AJ190" s="50">
        <f t="shared" si="15"/>
        <v>-4.0721312131416706E-4</v>
      </c>
      <c r="AK190" s="53">
        <f t="shared" si="16"/>
        <v>1.0201720852535459</v>
      </c>
    </row>
    <row r="191" spans="29:37" x14ac:dyDescent="0.2">
      <c r="AC191" s="45" t="s">
        <v>74</v>
      </c>
      <c r="AD191" s="46">
        <f>_xll.qlCalendarAdvance(calendar,AD190,AC191,,,trigger)</f>
        <v>48165</v>
      </c>
      <c r="AE191" s="46">
        <f>_xll.qlInterestRateIndexMaturity($V$5,AD191,trigger)</f>
        <v>48257</v>
      </c>
      <c r="AF191" s="50">
        <f>_xll.qlTenorBasisValue($V$13,AD191,trigger)</f>
        <v>3.0216455331180257E-4</v>
      </c>
      <c r="AG191" s="50">
        <f>_xll.qlTenorBasisForwardRate($V$13,AD191,_xll.ohTrigger($AA$9:$AA$12))</f>
        <v>2.0162321663904782E-2</v>
      </c>
      <c r="AH191" s="50">
        <f>_xll.qlTenorBasisForwardRate2($V$13,AD191,AE191,_xll.ohTrigger($AA$9:$AA$12))</f>
        <v>2.0162321663904782E-2</v>
      </c>
      <c r="AI191" s="50">
        <f>_xll.qlIndexFixing($V$5,_xll.qlInterestRateIndexFixingDate($V$5,AD191,trigger),,trigger)</f>
        <v>2.0559244185630841E-2</v>
      </c>
      <c r="AJ191" s="50">
        <f t="shared" si="15"/>
        <v>-3.9692252172605913E-4</v>
      </c>
      <c r="AK191" s="53">
        <f t="shared" si="16"/>
        <v>1.0196863500316355</v>
      </c>
    </row>
    <row r="192" spans="29:37" x14ac:dyDescent="0.2">
      <c r="AC192" s="45" t="s">
        <v>74</v>
      </c>
      <c r="AD192" s="46">
        <f>_xll.qlCalendarAdvance(calendar,AD191,AC192,,,trigger)</f>
        <v>48197</v>
      </c>
      <c r="AE192" s="46">
        <f>_xll.qlInterestRateIndexMaturity($V$5,AD192,trigger)</f>
        <v>48288</v>
      </c>
      <c r="AF192" s="50">
        <f>_xll.qlTenorBasisValue($V$13,AD192,trigger)</f>
        <v>2.9771917062462727E-4</v>
      </c>
      <c r="AG192" s="50">
        <f>_xll.qlTenorBasisForwardRate($V$13,AD192,_xll.ohTrigger($AA$9:$AA$12))</f>
        <v>2.0135651805279764E-2</v>
      </c>
      <c r="AH192" s="50">
        <f>_xll.qlTenorBasisForwardRate2($V$13,AD192,AE192,_xll.ohTrigger($AA$9:$AA$12))</f>
        <v>2.0135651805279764E-2</v>
      </c>
      <c r="AI192" s="50">
        <f>_xll.qlIndexFixing($V$5,_xll.qlInterestRateIndexFixingDate($V$5,AD192,trigger),,trigger)</f>
        <v>2.0522169863587479E-2</v>
      </c>
      <c r="AJ192" s="50">
        <f t="shared" si="15"/>
        <v>-3.8651805830771518E-4</v>
      </c>
      <c r="AK192" s="53">
        <f t="shared" si="16"/>
        <v>1.0191957063046932</v>
      </c>
    </row>
    <row r="193" spans="29:37" x14ac:dyDescent="0.2">
      <c r="AC193" s="45" t="s">
        <v>74</v>
      </c>
      <c r="AD193" s="46">
        <f>_xll.qlCalendarAdvance(calendar,AD192,AC193,,,trigger)</f>
        <v>48228</v>
      </c>
      <c r="AE193" s="46">
        <f>_xll.qlInterestRateIndexMaturity($V$5,AD193,trigger)</f>
        <v>48319</v>
      </c>
      <c r="AF193" s="50">
        <f>_xll.qlTenorBasisValue($V$13,AD193,trigger)</f>
        <v>2.9346930036425038E-4</v>
      </c>
      <c r="AG193" s="50">
        <f>_xll.qlTenorBasisForwardRate($V$13,AD193,_xll.ohTrigger($AA$9:$AA$12))</f>
        <v>2.0108890210980928E-2</v>
      </c>
      <c r="AH193" s="50">
        <f>_xll.qlTenorBasisForwardRate2($V$13,AD193,AE193,_xll.ohTrigger($AA$9:$AA$12))</f>
        <v>2.0108890210980928E-2</v>
      </c>
      <c r="AI193" s="50">
        <f>_xll.qlIndexFixing($V$5,_xll.qlInterestRateIndexFixingDate($V$5,AD193,trigger),,trigger)</f>
        <v>2.0485283621326428E-2</v>
      </c>
      <c r="AJ193" s="50">
        <f t="shared" si="15"/>
        <v>-3.7639341034549981E-4</v>
      </c>
      <c r="AK193" s="53">
        <f t="shared" si="16"/>
        <v>1.0187177614675107</v>
      </c>
    </row>
    <row r="194" spans="29:37" x14ac:dyDescent="0.2">
      <c r="AC194" s="45" t="s">
        <v>74</v>
      </c>
      <c r="AD194" s="46">
        <f>_xll.qlCalendarAdvance(calendar,AD193,AC194,,,trigger)</f>
        <v>48260</v>
      </c>
      <c r="AE194" s="46">
        <f>_xll.qlInterestRateIndexMaturity($V$5,AD194,trigger)</f>
        <v>48351</v>
      </c>
      <c r="AF194" s="50">
        <f>_xll.qlTenorBasisValue($V$13,AD194,trigger)</f>
        <v>2.8914013344677394E-4</v>
      </c>
      <c r="AG194" s="50">
        <f>_xll.qlTenorBasisForwardRate($V$13,AD194,_xll.ohTrigger($AA$9:$AA$12))</f>
        <v>2.0080160204604357E-2</v>
      </c>
      <c r="AH194" s="50">
        <f>_xll.qlTenorBasisForwardRate2($V$13,AD194,AE194,_xll.ohTrigger($AA$9:$AA$12))</f>
        <v>2.0080160204604357E-2</v>
      </c>
      <c r="AI194" s="50">
        <f>_xll.qlIndexFixing($V$5,_xll.qlInterestRateIndexFixingDate($V$5,AD194,trigger),,trigger)</f>
        <v>2.0446217762639565E-2</v>
      </c>
      <c r="AJ194" s="50">
        <f t="shared" si="15"/>
        <v>-3.6605755803520781E-4</v>
      </c>
      <c r="AK194" s="53">
        <f t="shared" si="16"/>
        <v>1.0182298126262594</v>
      </c>
    </row>
    <row r="195" spans="29:37" x14ac:dyDescent="0.2">
      <c r="AC195" s="45" t="s">
        <v>74</v>
      </c>
      <c r="AD195" s="46">
        <f>_xll.qlCalendarAdvance(calendar,AD194,AC195,,,trigger)</f>
        <v>48289</v>
      </c>
      <c r="AE195" s="46">
        <f>_xll.qlInterestRateIndexMaturity($V$5,AD195,trigger)</f>
        <v>48381</v>
      </c>
      <c r="AF195" s="50">
        <f>_xll.qlTenorBasisValue($V$13,AD195,trigger)</f>
        <v>2.852670127178737E-4</v>
      </c>
      <c r="AG195" s="50">
        <f>_xll.qlTenorBasisForwardRate($V$13,AD195,_xll.ohTrigger($AA$9:$AA$12))</f>
        <v>2.0053228856372861E-2</v>
      </c>
      <c r="AH195" s="50">
        <f>_xll.qlTenorBasisForwardRate2($V$13,AD195,AE195,_xll.ohTrigger($AA$9:$AA$12))</f>
        <v>2.0053228856372861E-2</v>
      </c>
      <c r="AI195" s="50">
        <f>_xll.qlIndexFixing($V$5,_xll.qlInterestRateIndexFixingDate($V$5,AD195,trigger),,trigger)</f>
        <v>2.0409900316433461E-2</v>
      </c>
      <c r="AJ195" s="50">
        <f t="shared" si="15"/>
        <v>-3.566714600606001E-4</v>
      </c>
      <c r="AK195" s="53">
        <f t="shared" si="16"/>
        <v>1.017786235953082</v>
      </c>
    </row>
    <row r="196" spans="29:37" x14ac:dyDescent="0.2">
      <c r="AC196" s="45" t="s">
        <v>74</v>
      </c>
      <c r="AD196" s="46">
        <f>_xll.qlCalendarAdvance(calendar,AD195,AC196,,,trigger)</f>
        <v>48320</v>
      </c>
      <c r="AE196" s="46">
        <f>_xll.qlInterestRateIndexMaturity($V$5,AD196,trigger)</f>
        <v>48411</v>
      </c>
      <c r="AF196" s="50">
        <f>_xll.qlTenorBasisValue($V$13,AD196,trigger)</f>
        <v>2.81178995917242E-4</v>
      </c>
      <c r="AG196" s="50">
        <f>_xll.qlTenorBasisForwardRate($V$13,AD196,_xll.ohTrigger($AA$9:$AA$12))</f>
        <v>2.0023263381475385E-2</v>
      </c>
      <c r="AH196" s="50">
        <f>_xll.qlTenorBasisForwardRate2($V$13,AD196,AE196,_xll.ohTrigger($AA$9:$AA$12))</f>
        <v>2.0023263381475385E-2</v>
      </c>
      <c r="AI196" s="50">
        <f>_xll.qlIndexFixing($V$5,_xll.qlInterestRateIndexFixingDate($V$5,AD196,trigger),,trigger)</f>
        <v>2.0370327033575931E-2</v>
      </c>
      <c r="AJ196" s="50">
        <f t="shared" ref="AJ196:AJ259" si="17">AG196-AI196</f>
        <v>-3.4706365210054532E-4</v>
      </c>
      <c r="AK196" s="53">
        <f t="shared" ref="AK196:AK259" si="18">AI196/AH196</f>
        <v>1.017333021370614</v>
      </c>
    </row>
    <row r="197" spans="29:37" x14ac:dyDescent="0.2">
      <c r="AC197" s="45" t="s">
        <v>74</v>
      </c>
      <c r="AD197" s="46">
        <f>_xll.qlCalendarAdvance(calendar,AD196,AC197,,,trigger)</f>
        <v>48351</v>
      </c>
      <c r="AE197" s="46">
        <f>_xll.qlInterestRateIndexMaturity($V$5,AD197,trigger)</f>
        <v>48443</v>
      </c>
      <c r="AF197" s="50">
        <f>_xll.qlTenorBasisValue($V$13,AD197,trigger)</f>
        <v>2.7714437289445571E-4</v>
      </c>
      <c r="AG197" s="50">
        <f>_xll.qlTenorBasisForwardRate($V$13,AD197,_xll.ohTrigger($AA$9:$AA$12))</f>
        <v>1.9992356164914935E-2</v>
      </c>
      <c r="AH197" s="50">
        <f>_xll.qlTenorBasisForwardRate2($V$13,AD197,AE197,_xll.ohTrigger($AA$9:$AA$12))</f>
        <v>1.9992356164914935E-2</v>
      </c>
      <c r="AI197" s="50">
        <f>_xll.qlIndexFixing($V$5,_xll.qlInterestRateIndexFixingDate($V$5,AD197,trigger),,trigger)</f>
        <v>2.032970637518066E-2</v>
      </c>
      <c r="AJ197" s="50">
        <f t="shared" si="17"/>
        <v>-3.3735021026572512E-4</v>
      </c>
      <c r="AK197" s="53">
        <f t="shared" si="18"/>
        <v>1.0168739596015075</v>
      </c>
    </row>
    <row r="198" spans="29:37" x14ac:dyDescent="0.2">
      <c r="AC198" s="45" t="s">
        <v>74</v>
      </c>
      <c r="AD198" s="46">
        <f>_xll.qlCalendarAdvance(calendar,AD197,AC198,,,trigger)</f>
        <v>48382</v>
      </c>
      <c r="AE198" s="46">
        <f>_xll.qlInterestRateIndexMaturity($V$5,AD198,trigger)</f>
        <v>48474</v>
      </c>
      <c r="AF198" s="50">
        <f>_xll.qlTenorBasisValue($V$13,AD198,trigger)</f>
        <v>2.7316257151410603E-4</v>
      </c>
      <c r="AG198" s="50">
        <f>_xll.qlTenorBasisForwardRate($V$13,AD198,_xll.ohTrigger($AA$9:$AA$12))</f>
        <v>1.9960336333896125E-2</v>
      </c>
      <c r="AH198" s="50">
        <f>_xll.qlTenorBasisForwardRate2($V$13,AD198,AE198,_xll.ohTrigger($AA$9:$AA$12))</f>
        <v>1.9960336333896125E-2</v>
      </c>
      <c r="AI198" s="50">
        <f>_xll.qlIndexFixing($V$5,_xll.qlInterestRateIndexFixingDate($V$5,AD198,trigger),,trigger)</f>
        <v>2.0288291335393491E-2</v>
      </c>
      <c r="AJ198" s="50">
        <f t="shared" si="17"/>
        <v>-3.2795500149736603E-4</v>
      </c>
      <c r="AK198" s="53">
        <f t="shared" si="18"/>
        <v>1.0164303344398282</v>
      </c>
    </row>
    <row r="199" spans="29:37" x14ac:dyDescent="0.2">
      <c r="AC199" s="45" t="s">
        <v>74</v>
      </c>
      <c r="AD199" s="46">
        <f>_xll.qlCalendarAdvance(calendar,AD198,AC199,,,trigger)</f>
        <v>48414</v>
      </c>
      <c r="AE199" s="46">
        <f>_xll.qlInterestRateIndexMaturity($V$5,AD199,trigger)</f>
        <v>48506</v>
      </c>
      <c r="AF199" s="50">
        <f>_xll.qlTenorBasisValue($V$13,AD199,trigger)</f>
        <v>2.6910712637774782E-4</v>
      </c>
      <c r="AG199" s="50">
        <f>_xll.qlTenorBasisForwardRate($V$13,AD199,_xll.ohTrigger($AA$9:$AA$12))</f>
        <v>1.9926175558180135E-2</v>
      </c>
      <c r="AH199" s="50">
        <f>_xll.qlTenorBasisForwardRate2($V$13,AD199,AE199,_xll.ohTrigger($AA$9:$AA$12))</f>
        <v>1.9926175558180135E-2</v>
      </c>
      <c r="AI199" s="50">
        <f>_xll.qlIndexFixing($V$5,_xll.qlInterestRateIndexFixingDate($V$5,AD199,trigger),,trigger)</f>
        <v>2.0244643786118607E-2</v>
      </c>
      <c r="AJ199" s="50">
        <f t="shared" si="17"/>
        <v>-3.1846822793847249E-4</v>
      </c>
      <c r="AK199" s="53">
        <f t="shared" si="18"/>
        <v>1.0159824060070441</v>
      </c>
    </row>
    <row r="200" spans="29:37" x14ac:dyDescent="0.2">
      <c r="AC200" s="45" t="s">
        <v>74</v>
      </c>
      <c r="AD200" s="46">
        <f>_xll.qlCalendarAdvance(calendar,AD199,AC200,,,trigger)</f>
        <v>48445</v>
      </c>
      <c r="AE200" s="46">
        <f>_xll.qlInterestRateIndexMaturity($V$5,AD200,trigger)</f>
        <v>48537</v>
      </c>
      <c r="AF200" s="50">
        <f>_xll.qlTenorBasisValue($V$13,AD200,trigger)</f>
        <v>2.6523092111824015E-4</v>
      </c>
      <c r="AG200" s="50">
        <f>_xll.qlTenorBasisForwardRate($V$13,AD200,_xll.ohTrigger($AA$9:$AA$12))</f>
        <v>1.9892008336938292E-2</v>
      </c>
      <c r="AH200" s="50">
        <f>_xll.qlTenorBasisForwardRate2($V$13,AD200,AE200,_xll.ohTrigger($AA$9:$AA$12))</f>
        <v>1.9892008336938292E-2</v>
      </c>
      <c r="AI200" s="50">
        <f>_xll.qlIndexFixing($V$5,_xll.qlInterestRateIndexFixingDate($V$5,AD200,trigger),,trigger)</f>
        <v>2.0201510019150857E-2</v>
      </c>
      <c r="AJ200" s="50">
        <f t="shared" si="17"/>
        <v>-3.0950168221256444E-4</v>
      </c>
      <c r="AK200" s="53">
        <f t="shared" si="18"/>
        <v>1.0155590967473023</v>
      </c>
    </row>
    <row r="201" spans="29:37" x14ac:dyDescent="0.2">
      <c r="AC201" s="45" t="s">
        <v>74</v>
      </c>
      <c r="AD201" s="46">
        <f>_xll.qlCalendarAdvance(calendar,AD200,AC201,,,trigger)</f>
        <v>48477</v>
      </c>
      <c r="AE201" s="46">
        <f>_xll.qlInterestRateIndexMaturity($V$5,AD201,trigger)</f>
        <v>48568</v>
      </c>
      <c r="AF201" s="50">
        <f>_xll.qlTenorBasisValue($V$13,AD201,trigger)</f>
        <v>2.6128327440167539E-4</v>
      </c>
      <c r="AG201" s="50">
        <f>_xll.qlTenorBasisForwardRate($V$13,AD201,_xll.ohTrigger($AA$9:$AA$12))</f>
        <v>1.9855668582917603E-2</v>
      </c>
      <c r="AH201" s="50">
        <f>_xll.qlTenorBasisForwardRate2($V$13,AD201,AE201,_xll.ohTrigger($AA$9:$AA$12))</f>
        <v>1.9855668582917603E-2</v>
      </c>
      <c r="AI201" s="50">
        <f>_xll.qlIndexFixing($V$5,_xll.qlInterestRateIndexFixingDate($V$5,AD201,trigger),,trigger)</f>
        <v>2.015628508121594E-2</v>
      </c>
      <c r="AJ201" s="50">
        <f t="shared" si="17"/>
        <v>-3.006164982983367E-4</v>
      </c>
      <c r="AK201" s="53">
        <f t="shared" si="18"/>
        <v>1.0151400844067757</v>
      </c>
    </row>
    <row r="202" spans="29:37" x14ac:dyDescent="0.2">
      <c r="AC202" s="45" t="s">
        <v>74</v>
      </c>
      <c r="AD202" s="46">
        <f>_xll.qlCalendarAdvance(calendar,AD201,AC202,,,trigger)</f>
        <v>48507</v>
      </c>
      <c r="AE202" s="46">
        <f>_xll.qlInterestRateIndexMaturity($V$5,AD202,trigger)</f>
        <v>48599</v>
      </c>
      <c r="AF202" s="50">
        <f>_xll.qlTenorBasisValue($V$13,AD202,trigger)</f>
        <v>2.5763126346935622E-4</v>
      </c>
      <c r="AG202" s="50">
        <f>_xll.qlTenorBasisForwardRate($V$13,AD202,_xll.ohTrigger($AA$9:$AA$12))</f>
        <v>1.9820500989551446E-2</v>
      </c>
      <c r="AH202" s="50">
        <f>_xll.qlTenorBasisForwardRate2($V$13,AD202,AE202,_xll.ohTrigger($AA$9:$AA$12))</f>
        <v>1.9820500989551446E-2</v>
      </c>
      <c r="AI202" s="50">
        <f>_xll.qlIndexFixing($V$5,_xll.qlInterestRateIndexFixingDate($V$5,AD202,trigger),,trigger)</f>
        <v>2.0112804283914498E-2</v>
      </c>
      <c r="AJ202" s="50">
        <f t="shared" si="17"/>
        <v>-2.92303294363052E-4</v>
      </c>
      <c r="AK202" s="53">
        <f t="shared" si="18"/>
        <v>1.014747523007473</v>
      </c>
    </row>
    <row r="203" spans="29:37" x14ac:dyDescent="0.2">
      <c r="AC203" s="45" t="s">
        <v>74</v>
      </c>
      <c r="AD203" s="46">
        <f>_xll.qlCalendarAdvance(calendar,AD202,AC203,,,trigger)</f>
        <v>48540</v>
      </c>
      <c r="AE203" s="46">
        <f>_xll.qlInterestRateIndexMaturity($V$5,AD203,trigger)</f>
        <v>48632</v>
      </c>
      <c r="AF203" s="50">
        <f>_xll.qlTenorBasisValue($V$13,AD203,trigger)</f>
        <v>2.5366810236641989E-4</v>
      </c>
      <c r="AG203" s="50">
        <f>_xll.qlTenorBasisForwardRate($V$13,AD203,_xll.ohTrigger($AA$9:$AA$12))</f>
        <v>1.978071434458413E-2</v>
      </c>
      <c r="AH203" s="50">
        <f>_xll.qlTenorBasisForwardRate2($V$13,AD203,AE203,_xll.ohTrigger($AA$9:$AA$12))</f>
        <v>1.978071434458413E-2</v>
      </c>
      <c r="AI203" s="50">
        <f>_xll.qlIndexFixing($V$5,_xll.qlInterestRateIndexFixingDate($V$5,AD203,trigger),,trigger)</f>
        <v>2.0064303697228551E-2</v>
      </c>
      <c r="AJ203" s="50">
        <f t="shared" si="17"/>
        <v>-2.8358935264442137E-4</v>
      </c>
      <c r="AK203" s="53">
        <f t="shared" si="18"/>
        <v>1.0143366588134399</v>
      </c>
    </row>
    <row r="204" spans="29:37" x14ac:dyDescent="0.2">
      <c r="AC204" s="45" t="s">
        <v>74</v>
      </c>
      <c r="AD204" s="46">
        <f>_xll.qlCalendarAdvance(calendar,AD203,AC204,,,trigger)</f>
        <v>48570</v>
      </c>
      <c r="AE204" s="46">
        <f>_xll.qlInterestRateIndexMaturity($V$5,AD204,trigger)</f>
        <v>48660</v>
      </c>
      <c r="AF204" s="50">
        <f>_xll.qlTenorBasisValue($V$13,AD204,trigger)</f>
        <v>2.5011382133259145E-4</v>
      </c>
      <c r="AG204" s="50">
        <f>_xll.qlTenorBasisForwardRate($V$13,AD204,_xll.ohTrigger($AA$9:$AA$12))</f>
        <v>1.9743695259474947E-2</v>
      </c>
      <c r="AH204" s="50">
        <f>_xll.qlTenorBasisForwardRate2($V$13,AD204,AE204,_xll.ohTrigger($AA$9:$AA$12))</f>
        <v>1.9743695259474947E-2</v>
      </c>
      <c r="AI204" s="50">
        <f>_xll.qlIndexFixing($V$5,_xll.qlInterestRateIndexFixingDate($V$5,AD204,trigger),,trigger)</f>
        <v>2.0019866819628973E-2</v>
      </c>
      <c r="AJ204" s="50">
        <f t="shared" si="17"/>
        <v>-2.76171560154026E-4</v>
      </c>
      <c r="AK204" s="53">
        <f t="shared" si="18"/>
        <v>1.0139878354342757</v>
      </c>
    </row>
    <row r="205" spans="29:37" x14ac:dyDescent="0.2">
      <c r="AC205" s="45" t="s">
        <v>74</v>
      </c>
      <c r="AD205" s="46">
        <f>_xll.qlCalendarAdvance(calendar,AD204,AC205,,,trigger)</f>
        <v>48603</v>
      </c>
      <c r="AE205" s="46">
        <f>_xll.qlInterestRateIndexMaturity($V$5,AD205,trigger)</f>
        <v>48694</v>
      </c>
      <c r="AF205" s="50">
        <f>_xll.qlTenorBasisValue($V$13,AD205,trigger)</f>
        <v>2.4625694964428496E-4</v>
      </c>
      <c r="AG205" s="50">
        <f>_xll.qlTenorBasisForwardRate($V$13,AD205,_xll.ohTrigger($AA$9:$AA$12))</f>
        <v>1.9701541638768662E-2</v>
      </c>
      <c r="AH205" s="50">
        <f>_xll.qlTenorBasisForwardRate2($V$13,AD205,AE205,_xll.ohTrigger($AA$9:$AA$12))</f>
        <v>1.9701541638768662E-2</v>
      </c>
      <c r="AI205" s="50">
        <f>_xll.qlIndexFixing($V$5,_xll.qlInterestRateIndexFixingDate($V$5,AD205,trigger),,trigger)</f>
        <v>1.9969544277903796E-2</v>
      </c>
      <c r="AJ205" s="50">
        <f t="shared" si="17"/>
        <v>-2.6800263913513353E-4</v>
      </c>
      <c r="AK205" s="53">
        <f t="shared" si="18"/>
        <v>1.0136031303564468</v>
      </c>
    </row>
    <row r="206" spans="29:37" x14ac:dyDescent="0.2">
      <c r="AC206" s="45" t="s">
        <v>74</v>
      </c>
      <c r="AD206" s="46">
        <f>_xll.qlCalendarAdvance(calendar,AD205,AC206,,,trigger)</f>
        <v>48634</v>
      </c>
      <c r="AE206" s="46">
        <f>_xll.qlInterestRateIndexMaturity($V$5,AD206,trigger)</f>
        <v>48723</v>
      </c>
      <c r="AF206" s="50">
        <f>_xll.qlTenorBasisValue($V$13,AD206,trigger)</f>
        <v>2.4268368019177388E-4</v>
      </c>
      <c r="AG206" s="50">
        <f>_xll.qlTenorBasisForwardRate($V$13,AD206,_xll.ohTrigger($AA$9:$AA$12))</f>
        <v>1.966120934471902E-2</v>
      </c>
      <c r="AH206" s="50">
        <f>_xll.qlTenorBasisForwardRate2($V$13,AD206,AE206,_xll.ohTrigger($AA$9:$AA$12))</f>
        <v>1.966120934471902E-2</v>
      </c>
      <c r="AI206" s="50">
        <f>_xll.qlIndexFixing($V$5,_xll.qlInterestRateIndexFixingDate($V$5,AD206,trigger),,trigger)</f>
        <v>1.9922175025419184E-2</v>
      </c>
      <c r="AJ206" s="50">
        <f t="shared" si="17"/>
        <v>-2.6096568070016479E-4</v>
      </c>
      <c r="AK206" s="53">
        <f t="shared" si="18"/>
        <v>1.0132731245634319</v>
      </c>
    </row>
    <row r="207" spans="29:37" x14ac:dyDescent="0.2">
      <c r="AC207" s="45" t="s">
        <v>74</v>
      </c>
      <c r="AD207" s="46">
        <f>_xll.qlCalendarAdvance(calendar,AD206,AC207,,,trigger)</f>
        <v>48662</v>
      </c>
      <c r="AE207" s="46">
        <f>_xll.qlInterestRateIndexMaturity($V$5,AD207,trigger)</f>
        <v>48754</v>
      </c>
      <c r="AF207" s="50">
        <f>_xll.qlTenorBasisValue($V$13,AD207,trigger)</f>
        <v>2.3949725907802021E-4</v>
      </c>
      <c r="AG207" s="50">
        <f>_xll.qlTenorBasisForwardRate($V$13,AD207,_xll.ohTrigger($AA$9:$AA$12))</f>
        <v>1.962319970033715E-2</v>
      </c>
      <c r="AH207" s="50">
        <f>_xll.qlTenorBasisForwardRate2($V$13,AD207,AE207,_xll.ohTrigger($AA$9:$AA$12))</f>
        <v>1.962319970033715E-2</v>
      </c>
      <c r="AI207" s="50">
        <f>_xll.qlIndexFixing($V$5,_xll.qlInterestRateIndexFixingDate($V$5,AD207,trigger),,trigger)</f>
        <v>1.9877649467332795E-2</v>
      </c>
      <c r="AJ207" s="50">
        <f t="shared" si="17"/>
        <v>-2.5444976699564442E-4</v>
      </c>
      <c r="AK207" s="53">
        <f t="shared" si="18"/>
        <v>1.0129667827307121</v>
      </c>
    </row>
    <row r="208" spans="29:37" x14ac:dyDescent="0.2">
      <c r="AC208" s="45" t="s">
        <v>74</v>
      </c>
      <c r="AD208" s="46">
        <f>_xll.qlCalendarAdvance(calendar,AD207,AC208,,,trigger)</f>
        <v>48694</v>
      </c>
      <c r="AE208" s="46">
        <f>_xll.qlInterestRateIndexMaturity($V$5,AD208,trigger)</f>
        <v>48785</v>
      </c>
      <c r="AF208" s="50">
        <f>_xll.qlTenorBasisValue($V$13,AD208,trigger)</f>
        <v>2.3590281432071079E-4</v>
      </c>
      <c r="AG208" s="50">
        <f>_xll.qlTenorBasisForwardRate($V$13,AD208,_xll.ohTrigger($AA$9:$AA$12))</f>
        <v>1.9579338677650437E-2</v>
      </c>
      <c r="AH208" s="50">
        <f>_xll.qlTenorBasisForwardRate2($V$13,AD208,AE208,_xll.ohTrigger($AA$9:$AA$12))</f>
        <v>1.9579338677650437E-2</v>
      </c>
      <c r="AI208" s="50">
        <f>_xll.qlIndexFixing($V$5,_xll.qlInterestRateIndexFixingDate($V$5,AD208,trigger),,trigger)</f>
        <v>1.9827127075894305E-2</v>
      </c>
      <c r="AJ208" s="50">
        <f t="shared" si="17"/>
        <v>-2.4778839824386723E-4</v>
      </c>
      <c r="AK208" s="53">
        <f t="shared" si="18"/>
        <v>1.0126556061123104</v>
      </c>
    </row>
    <row r="209" spans="29:37" x14ac:dyDescent="0.2">
      <c r="AC209" s="45" t="s">
        <v>74</v>
      </c>
      <c r="AD209" s="46">
        <f>_xll.qlCalendarAdvance(calendar,AD208,AC209,,,trigger)</f>
        <v>48724</v>
      </c>
      <c r="AE209" s="46">
        <f>_xll.qlInterestRateIndexMaturity($V$5,AD209,trigger)</f>
        <v>48816</v>
      </c>
      <c r="AF209" s="50">
        <f>_xll.qlTenorBasisValue($V$13,AD209,trigger)</f>
        <v>2.3257822492433504E-4</v>
      </c>
      <c r="AG209" s="50">
        <f>_xll.qlTenorBasisForwardRate($V$13,AD209,_xll.ohTrigger($AA$9:$AA$12))</f>
        <v>1.9536855296960406E-2</v>
      </c>
      <c r="AH209" s="50">
        <f>_xll.qlTenorBasisForwardRate2($V$13,AD209,AE209,_xll.ohTrigger($AA$9:$AA$12))</f>
        <v>1.9536855296960406E-2</v>
      </c>
      <c r="AI209" s="50">
        <f>_xll.qlIndexFixing($V$5,_xll.qlInterestRateIndexFixingDate($V$5,AD209,trigger),,trigger)</f>
        <v>1.9778605891511123E-2</v>
      </c>
      <c r="AJ209" s="50">
        <f t="shared" si="17"/>
        <v>-2.417505945507166E-4</v>
      </c>
      <c r="AK209" s="53">
        <f t="shared" si="18"/>
        <v>1.0123740791891072</v>
      </c>
    </row>
    <row r="210" spans="29:37" x14ac:dyDescent="0.2">
      <c r="AC210" s="45" t="s">
        <v>74</v>
      </c>
      <c r="AD210" s="46">
        <f>_xll.qlCalendarAdvance(calendar,AD209,AC210,,,trigger)</f>
        <v>48757</v>
      </c>
      <c r="AE210" s="46">
        <f>_xll.qlInterestRateIndexMaturity($V$5,AD210,trigger)</f>
        <v>48849</v>
      </c>
      <c r="AF210" s="50">
        <f>_xll.qlTenorBasisValue($V$13,AD210,trigger)</f>
        <v>2.2897111254253203E-4</v>
      </c>
      <c r="AG210" s="50">
        <f>_xll.qlTenorBasisForwardRate($V$13,AD210,_xll.ohTrigger($AA$9:$AA$12))</f>
        <v>1.9489165715388827E-2</v>
      </c>
      <c r="AH210" s="50">
        <f>_xll.qlTenorBasisForwardRate2($V$13,AD210,AE210,_xll.ohTrigger($AA$9:$AA$12))</f>
        <v>1.9489165715388827E-2</v>
      </c>
      <c r="AI210" s="50">
        <f>_xll.qlIndexFixing($V$5,_xll.qlInterestRateIndexFixingDate($V$5,AD210,trigger),,trigger)</f>
        <v>1.9724806542222573E-2</v>
      </c>
      <c r="AJ210" s="50">
        <f t="shared" si="17"/>
        <v>-2.3564082683374607E-4</v>
      </c>
      <c r="AK210" s="53">
        <f t="shared" si="18"/>
        <v>1.0120908627016127</v>
      </c>
    </row>
    <row r="211" spans="29:37" x14ac:dyDescent="0.2">
      <c r="AC211" s="45" t="s">
        <v>74</v>
      </c>
      <c r="AD211" s="46">
        <f>_xll.qlCalendarAdvance(calendar,AD210,AC211,,,trigger)</f>
        <v>48787</v>
      </c>
      <c r="AE211" s="46">
        <f>_xll.qlInterestRateIndexMaturity($V$5,AD211,trigger)</f>
        <v>48879</v>
      </c>
      <c r="AF211" s="50">
        <f>_xll.qlTenorBasisValue($V$13,AD211,trigger)</f>
        <v>2.2573679538295951E-4</v>
      </c>
      <c r="AG211" s="50">
        <f>_xll.qlTenorBasisForwardRate($V$13,AD211,_xll.ohTrigger($AA$9:$AA$12))</f>
        <v>1.9444766684951428E-2</v>
      </c>
      <c r="AH211" s="50">
        <f>_xll.qlTenorBasisForwardRate2($V$13,AD211,AE211,_xll.ohTrigger($AA$9:$AA$12))</f>
        <v>1.9444766684951428E-2</v>
      </c>
      <c r="AI211" s="50">
        <f>_xll.qlIndexFixing($V$5,_xll.qlInterestRateIndexFixingDate($V$5,AD211,trigger),,trigger)</f>
        <v>1.967526894044196E-2</v>
      </c>
      <c r="AJ211" s="50">
        <f t="shared" si="17"/>
        <v>-2.3050225549053199E-4</v>
      </c>
      <c r="AK211" s="53">
        <f t="shared" si="18"/>
        <v>1.0118542052586788</v>
      </c>
    </row>
    <row r="212" spans="29:37" x14ac:dyDescent="0.2">
      <c r="AC212" s="45" t="s">
        <v>74</v>
      </c>
      <c r="AD212" s="46">
        <f>_xll.qlCalendarAdvance(calendar,AD211,AC212,,,trigger)</f>
        <v>48820</v>
      </c>
      <c r="AE212" s="46">
        <f>_xll.qlInterestRateIndexMaturity($V$5,AD212,trigger)</f>
        <v>48912</v>
      </c>
      <c r="AF212" s="50">
        <f>_xll.qlTenorBasisValue($V$13,AD212,trigger)</f>
        <v>2.2222782331908362E-4</v>
      </c>
      <c r="AG212" s="50">
        <f>_xll.qlTenorBasisForwardRate($V$13,AD212,_xll.ohTrigger($AA$9:$AA$12))</f>
        <v>1.9394777859490654E-2</v>
      </c>
      <c r="AH212" s="50">
        <f>_xll.qlTenorBasisForwardRate2($V$13,AD212,AE212,_xll.ohTrigger($AA$9:$AA$12))</f>
        <v>1.9394777859490654E-2</v>
      </c>
      <c r="AI212" s="50">
        <f>_xll.qlIndexFixing($V$5,_xll.qlInterestRateIndexFixingDate($V$5,AD212,trigger),,trigger)</f>
        <v>1.9620105476828433E-2</v>
      </c>
      <c r="AJ212" s="50">
        <f t="shared" si="17"/>
        <v>-2.2532761733777898E-4</v>
      </c>
      <c r="AK212" s="53">
        <f t="shared" si="18"/>
        <v>1.0116179529856031</v>
      </c>
    </row>
    <row r="213" spans="29:37" x14ac:dyDescent="0.2">
      <c r="AC213" s="45" t="s">
        <v>74</v>
      </c>
      <c r="AD213" s="46">
        <f>_xll.qlCalendarAdvance(calendar,AD212,AC213,,,trigger)</f>
        <v>48851</v>
      </c>
      <c r="AE213" s="46">
        <f>_xll.qlInterestRateIndexMaturity($V$5,AD213,trigger)</f>
        <v>48942</v>
      </c>
      <c r="AF213" s="50">
        <f>_xll.qlTenorBasisValue($V$13,AD213,trigger)</f>
        <v>2.1897751998280852E-4</v>
      </c>
      <c r="AG213" s="50">
        <f>_xll.qlTenorBasisForwardRate($V$13,AD213,_xll.ohTrigger($AA$9:$AA$12))</f>
        <v>1.9346993780901343E-2</v>
      </c>
      <c r="AH213" s="50">
        <f>_xll.qlTenorBasisForwardRate2($V$13,AD213,AE213,_xll.ohTrigger($AA$9:$AA$12))</f>
        <v>1.9346993780901343E-2</v>
      </c>
      <c r="AI213" s="50">
        <f>_xll.qlIndexFixing($V$5,_xll.qlInterestRateIndexFixingDate($V$5,AD213,trigger),,trigger)</f>
        <v>1.9567986715002299E-2</v>
      </c>
      <c r="AJ213" s="50">
        <f t="shared" si="17"/>
        <v>-2.2099293410095602E-4</v>
      </c>
      <c r="AK213" s="53">
        <f t="shared" si="18"/>
        <v>1.0114225980844171</v>
      </c>
    </row>
    <row r="214" spans="29:37" x14ac:dyDescent="0.2">
      <c r="AC214" s="45" t="s">
        <v>74</v>
      </c>
      <c r="AD214" s="46">
        <f>_xll.qlCalendarAdvance(calendar,AD213,AC214,,,trigger)</f>
        <v>48883</v>
      </c>
      <c r="AE214" s="46">
        <f>_xll.qlInterestRateIndexMaturity($V$5,AD214,trigger)</f>
        <v>48975</v>
      </c>
      <c r="AF214" s="50">
        <f>_xll.qlTenorBasisValue($V$13,AD214,trigger)</f>
        <v>2.1566855334834427E-4</v>
      </c>
      <c r="AG214" s="50">
        <f>_xll.qlTenorBasisForwardRate($V$13,AD214,_xll.ohTrigger($AA$9:$AA$12))</f>
        <v>1.9295997470120747E-2</v>
      </c>
      <c r="AH214" s="50">
        <f>_xll.qlTenorBasisForwardRate2($V$13,AD214,AE214,_xll.ohTrigger($AA$9:$AA$12))</f>
        <v>1.9295997470120747E-2</v>
      </c>
      <c r="AI214" s="50">
        <f>_xll.qlIndexFixing($V$5,_xll.qlInterestRateIndexFixingDate($V$5,AD214,trigger),,trigger)</f>
        <v>1.9512914225471641E-2</v>
      </c>
      <c r="AJ214" s="50">
        <f t="shared" si="17"/>
        <v>-2.1691675535089397E-4</v>
      </c>
      <c r="AK214" s="53">
        <f t="shared" si="18"/>
        <v>1.0112415414485196</v>
      </c>
    </row>
    <row r="215" spans="29:37" x14ac:dyDescent="0.2">
      <c r="AC215" s="45" t="s">
        <v>74</v>
      </c>
      <c r="AD215" s="46">
        <f>_xll.qlCalendarAdvance(calendar,AD214,AC215,,,trigger)</f>
        <v>48913</v>
      </c>
      <c r="AE215" s="46">
        <f>_xll.qlInterestRateIndexMaturity($V$5,AD215,trigger)</f>
        <v>49003</v>
      </c>
      <c r="AF215" s="50">
        <f>_xll.qlTenorBasisValue($V$13,AD215,trigger)</f>
        <v>2.1260851123681418E-4</v>
      </c>
      <c r="AG215" s="50">
        <f>_xll.qlTenorBasisForwardRate($V$13,AD215,_xll.ohTrigger($AA$9:$AA$12))</f>
        <v>1.9248038983200821E-2</v>
      </c>
      <c r="AH215" s="50">
        <f>_xll.qlTenorBasisForwardRate2($V$13,AD215,AE215,_xll.ohTrigger($AA$9:$AA$12))</f>
        <v>1.9248038983200821E-2</v>
      </c>
      <c r="AI215" s="50">
        <f>_xll.qlIndexFixing($V$5,_xll.qlInterestRateIndexFixingDate($V$5,AD215,trigger),,trigger)</f>
        <v>1.9461734757678428E-2</v>
      </c>
      <c r="AJ215" s="50">
        <f t="shared" si="17"/>
        <v>-2.136957744776069E-4</v>
      </c>
      <c r="AK215" s="53">
        <f t="shared" si="18"/>
        <v>1.0111022101869243</v>
      </c>
    </row>
    <row r="216" spans="29:37" x14ac:dyDescent="0.2">
      <c r="AC216" s="45" t="s">
        <v>74</v>
      </c>
      <c r="AD216" s="46">
        <f>_xll.qlCalendarAdvance(calendar,AD215,AC216,,,trigger)</f>
        <v>48943</v>
      </c>
      <c r="AE216" s="46">
        <f>_xll.qlInterestRateIndexMaturity($V$5,AD216,trigger)</f>
        <v>49034</v>
      </c>
      <c r="AF216" s="50">
        <f>_xll.qlTenorBasisValue($V$13,AD216,trigger)</f>
        <v>2.0958875226168927E-4</v>
      </c>
      <c r="AG216" s="50">
        <f>_xll.qlTenorBasisForwardRate($V$13,AD216,_xll.ohTrigger($AA$9:$AA$12))</f>
        <v>1.9198165416722788E-2</v>
      </c>
      <c r="AH216" s="50">
        <f>_xll.qlTenorBasisForwardRate2($V$13,AD216,AE216,_xll.ohTrigger($AA$9:$AA$12))</f>
        <v>1.9198165416722788E-2</v>
      </c>
      <c r="AI216" s="50">
        <f>_xll.qlIndexFixing($V$5,_xll.qlInterestRateIndexFixingDate($V$5,AD216,trigger),,trigger)</f>
        <v>1.9409008270214769E-2</v>
      </c>
      <c r="AJ216" s="50">
        <f t="shared" si="17"/>
        <v>-2.1084285349198123E-4</v>
      </c>
      <c r="AK216" s="53">
        <f t="shared" si="18"/>
        <v>1.0109824480055956</v>
      </c>
    </row>
    <row r="217" spans="29:37" x14ac:dyDescent="0.2">
      <c r="AC217" s="45" t="s">
        <v>74</v>
      </c>
      <c r="AD217" s="46">
        <f>_xll.qlCalendarAdvance(calendar,AD216,AC217,,,trigger)</f>
        <v>48974</v>
      </c>
      <c r="AE217" s="46">
        <f>_xll.qlInterestRateIndexMaturity($V$5,AD217,trigger)</f>
        <v>49062</v>
      </c>
      <c r="AF217" s="50">
        <f>_xll.qlTenorBasisValue($V$13,AD217,trigger)</f>
        <v>2.0651016712325263E-4</v>
      </c>
      <c r="AG217" s="50">
        <f>_xll.qlTenorBasisForwardRate($V$13,AD217,_xll.ohTrigger($AA$9:$AA$12))</f>
        <v>1.91469567428738E-2</v>
      </c>
      <c r="AH217" s="50">
        <f>_xll.qlTenorBasisForwardRate2($V$13,AD217,AE217,_xll.ohTrigger($AA$9:$AA$12))</f>
        <v>1.91469567428738E-2</v>
      </c>
      <c r="AI217" s="50">
        <f>_xll.qlIndexFixing($V$5,_xll.qlInterestRateIndexFixingDate($V$5,AD217,trigger),,trigger)</f>
        <v>1.9355469594287085E-2</v>
      </c>
      <c r="AJ217" s="50">
        <f t="shared" si="17"/>
        <v>-2.085128514132846E-4</v>
      </c>
      <c r="AK217" s="53">
        <f t="shared" si="18"/>
        <v>1.0108901301764779</v>
      </c>
    </row>
    <row r="218" spans="29:37" x14ac:dyDescent="0.2">
      <c r="AC218" s="45" t="s">
        <v>74</v>
      </c>
      <c r="AD218" s="46">
        <f>_xll.qlCalendarAdvance(calendar,AD217,AC218,,,trigger)</f>
        <v>49003</v>
      </c>
      <c r="AE218" s="46">
        <f>_xll.qlInterestRateIndexMaturity($V$5,AD218,trigger)</f>
        <v>49095</v>
      </c>
      <c r="AF218" s="50">
        <f>_xll.qlTenorBasisValue($V$13,AD218,trigger)</f>
        <v>2.0366825241865017E-4</v>
      </c>
      <c r="AG218" s="50">
        <f>_xll.qlTenorBasisForwardRate($V$13,AD218,_xll.ohTrigger($AA$9:$AA$12))</f>
        <v>1.9095678475962261E-2</v>
      </c>
      <c r="AH218" s="50">
        <f>_xll.qlTenorBasisForwardRate2($V$13,AD218,AE218,_xll.ohTrigger($AA$9:$AA$12))</f>
        <v>1.9095678475962261E-2</v>
      </c>
      <c r="AI218" s="50">
        <f>_xll.qlIndexFixing($V$5,_xll.qlInterestRateIndexFixingDate($V$5,AD218,trigger),,trigger)</f>
        <v>1.9302390335556901E-2</v>
      </c>
      <c r="AJ218" s="50">
        <f t="shared" si="17"/>
        <v>-2.0671185959464031E-4</v>
      </c>
      <c r="AK218" s="53">
        <f t="shared" si="18"/>
        <v>1.0108250597042074</v>
      </c>
    </row>
    <row r="219" spans="29:37" x14ac:dyDescent="0.2">
      <c r="AC219" s="45" t="s">
        <v>74</v>
      </c>
      <c r="AD219" s="46">
        <f>_xll.qlCalendarAdvance(calendar,AD218,AC219,,,trigger)</f>
        <v>49031</v>
      </c>
      <c r="AE219" s="46">
        <f>_xll.qlInterestRateIndexMaturity($V$5,AD219,trigger)</f>
        <v>49123</v>
      </c>
      <c r="AF219" s="50">
        <f>_xll.qlTenorBasisValue($V$13,AD219,trigger)</f>
        <v>2.009588460040515E-4</v>
      </c>
      <c r="AG219" s="50">
        <f>_xll.qlTenorBasisForwardRate($V$13,AD219,_xll.ohTrigger($AA$9:$AA$12))</f>
        <v>1.9046639349722491E-2</v>
      </c>
      <c r="AH219" s="50">
        <f>_xll.qlTenorBasisForwardRate2($V$13,AD219,AE219,_xll.ohTrigger($AA$9:$AA$12))</f>
        <v>1.9046639349722491E-2</v>
      </c>
      <c r="AI219" s="50">
        <f>_xll.qlIndexFixing($V$5,_xll.qlInterestRateIndexFixingDate($V$5,AD219,trigger),,trigger)</f>
        <v>1.9252157005039926E-2</v>
      </c>
      <c r="AJ219" s="50">
        <f t="shared" si="17"/>
        <v>-2.0551765531743454E-4</v>
      </c>
      <c r="AK219" s="53">
        <f t="shared" si="18"/>
        <v>1.0107902318904582</v>
      </c>
    </row>
    <row r="220" spans="29:37" x14ac:dyDescent="0.2">
      <c r="AC220" s="45" t="s">
        <v>74</v>
      </c>
      <c r="AD220" s="46">
        <f>_xll.qlCalendarAdvance(calendar,AD219,AC220,,,trigger)</f>
        <v>49062</v>
      </c>
      <c r="AE220" s="46">
        <f>_xll.qlInterestRateIndexMaturity($V$5,AD220,trigger)</f>
        <v>49156</v>
      </c>
      <c r="AF220" s="50">
        <f>_xll.qlTenorBasisValue($V$13,AD220,trigger)</f>
        <v>1.9799825017177664E-4</v>
      </c>
      <c r="AG220" s="50">
        <f>_xll.qlTenorBasisForwardRate($V$13,AD220,_xll.ohTrigger($AA$9:$AA$12))</f>
        <v>1.8990511906406111E-2</v>
      </c>
      <c r="AH220" s="50">
        <f>_xll.qlTenorBasisForwardRate2($V$13,AD220,AE220,_xll.ohTrigger($AA$9:$AA$12))</f>
        <v>1.8990511906406111E-2</v>
      </c>
      <c r="AI220" s="50">
        <f>_xll.qlIndexFixing($V$5,_xll.qlInterestRateIndexFixingDate($V$5,AD220,trigger),,trigger)</f>
        <v>1.919528143287226E-2</v>
      </c>
      <c r="AJ220" s="50">
        <f t="shared" si="17"/>
        <v>-2.0476952646614893E-4</v>
      </c>
      <c r="AK220" s="53">
        <f t="shared" si="18"/>
        <v>1.0107827281052426</v>
      </c>
    </row>
    <row r="221" spans="29:37" x14ac:dyDescent="0.2">
      <c r="AC221" s="45" t="s">
        <v>74</v>
      </c>
      <c r="AD221" s="46">
        <f>_xll.qlCalendarAdvance(calendar,AD220,AC221,,,trigger)</f>
        <v>49093</v>
      </c>
      <c r="AE221" s="46">
        <f>_xll.qlInterestRateIndexMaturity($V$5,AD221,trigger)</f>
        <v>49185</v>
      </c>
      <c r="AF221" s="50">
        <f>_xll.qlTenorBasisValue($V$13,AD221,trigger)</f>
        <v>1.9507827186255615E-4</v>
      </c>
      <c r="AG221" s="50">
        <f>_xll.qlTenorBasisForwardRate($V$13,AD221,_xll.ohTrigger($AA$9:$AA$12))</f>
        <v>1.893495542131271E-2</v>
      </c>
      <c r="AH221" s="50">
        <f>_xll.qlTenorBasisForwardRate2($V$13,AD221,AE221,_xll.ohTrigger($AA$9:$AA$12))</f>
        <v>1.893495542131271E-2</v>
      </c>
      <c r="AI221" s="50">
        <f>_xll.qlIndexFixing($V$5,_xll.qlInterestRateIndexFixingDate($V$5,AD221,trigger),,trigger)</f>
        <v>1.9139546815451953E-2</v>
      </c>
      <c r="AJ221" s="50">
        <f t="shared" si="17"/>
        <v>-2.0459139413924257E-4</v>
      </c>
      <c r="AK221" s="53">
        <f t="shared" si="18"/>
        <v>1.0108049577929801</v>
      </c>
    </row>
    <row r="222" spans="29:37" x14ac:dyDescent="0.2">
      <c r="AC222" s="45" t="s">
        <v>74</v>
      </c>
      <c r="AD222" s="46">
        <f>_xll.qlCalendarAdvance(calendar,AD221,AC222,,,trigger)</f>
        <v>49124</v>
      </c>
      <c r="AE222" s="46">
        <f>_xll.qlInterestRateIndexMaturity($V$5,AD222,trigger)</f>
        <v>49216</v>
      </c>
      <c r="AF222" s="50">
        <f>_xll.qlTenorBasisValue($V$13,AD222,trigger)</f>
        <v>1.9219842423921633E-4</v>
      </c>
      <c r="AG222" s="50">
        <f>_xll.qlTenorBasisForwardRate($V$13,AD222,_xll.ohTrigger($AA$9:$AA$12))</f>
        <v>1.8877512332998871E-2</v>
      </c>
      <c r="AH222" s="50">
        <f>_xll.qlTenorBasisForwardRate2($V$13,AD222,AE222,_xll.ohTrigger($AA$9:$AA$12))</f>
        <v>1.8877512332998871E-2</v>
      </c>
      <c r="AI222" s="50">
        <f>_xll.qlIndexFixing($V$5,_xll.qlInterestRateIndexFixingDate($V$5,AD222,trigger),,trigger)</f>
        <v>1.9082563899369735E-2</v>
      </c>
      <c r="AJ222" s="50">
        <f t="shared" si="17"/>
        <v>-2.0505156637086464E-4</v>
      </c>
      <c r="AK222" s="53">
        <f t="shared" si="18"/>
        <v>1.0108622133443093</v>
      </c>
    </row>
    <row r="223" spans="29:37" x14ac:dyDescent="0.2">
      <c r="AC223" s="45" t="s">
        <v>74</v>
      </c>
      <c r="AD223" s="46">
        <f>_xll.qlCalendarAdvance(calendar,AD222,AC223,,,trigger)</f>
        <v>49156</v>
      </c>
      <c r="AE223" s="46">
        <f>_xll.qlInterestRateIndexMaturity($V$5,AD223,trigger)</f>
        <v>49248</v>
      </c>
      <c r="AF223" s="50">
        <f>_xll.qlTenorBasisValue($V$13,AD223,trigger)</f>
        <v>1.8926725988004358E-4</v>
      </c>
      <c r="AG223" s="50">
        <f>_xll.qlTenorBasisForwardRate($V$13,AD223,_xll.ohTrigger($AA$9:$AA$12))</f>
        <v>1.8817096010896293E-2</v>
      </c>
      <c r="AH223" s="50">
        <f>_xll.qlTenorBasisForwardRate2($V$13,AD223,AE223,_xll.ohTrigger($AA$9:$AA$12))</f>
        <v>1.8817096010896293E-2</v>
      </c>
      <c r="AI223" s="50">
        <f>_xll.qlIndexFixing($V$5,_xll.qlInterestRateIndexFixingDate($V$5,AD223,trigger),,trigger)</f>
        <v>1.9023293972325172E-2</v>
      </c>
      <c r="AJ223" s="50">
        <f t="shared" si="17"/>
        <v>-2.061979614288792E-4</v>
      </c>
      <c r="AK223" s="53">
        <f t="shared" si="18"/>
        <v>1.0109580118690726</v>
      </c>
    </row>
    <row r="224" spans="29:37" x14ac:dyDescent="0.2">
      <c r="AC224" s="45" t="s">
        <v>74</v>
      </c>
      <c r="AD224" s="46">
        <f>_xll.qlCalendarAdvance(calendar,AD223,AC224,,,trigger)</f>
        <v>49187</v>
      </c>
      <c r="AE224" s="46">
        <f>_xll.qlInterestRateIndexMaturity($V$5,AD224,trigger)</f>
        <v>49278</v>
      </c>
      <c r="AF224" s="50">
        <f>_xll.qlTenorBasisValue($V$13,AD224,trigger)</f>
        <v>1.8646748497492602E-4</v>
      </c>
      <c r="AG224" s="50">
        <f>_xll.qlTenorBasisForwardRate($V$13,AD224,_xll.ohTrigger($AA$9:$AA$12))</f>
        <v>1.8757972585809635E-2</v>
      </c>
      <c r="AH224" s="50">
        <f>_xll.qlTenorBasisForwardRate2($V$13,AD224,AE224,_xll.ohTrigger($AA$9:$AA$12))</f>
        <v>1.8757972585809635E-2</v>
      </c>
      <c r="AI224" s="50">
        <f>_xll.qlIndexFixing($V$5,_xll.qlInterestRateIndexFixingDate($V$5,AD224,trigger),,trigger)</f>
        <v>1.8965899993474002E-2</v>
      </c>
      <c r="AJ224" s="50">
        <f t="shared" si="17"/>
        <v>-2.0792740766436765E-4</v>
      </c>
      <c r="AK224" s="53">
        <f t="shared" si="18"/>
        <v>1.0110847484563266</v>
      </c>
    </row>
    <row r="225" spans="29:37" x14ac:dyDescent="0.2">
      <c r="AC225" s="45" t="s">
        <v>74</v>
      </c>
      <c r="AD225" s="46">
        <f>_xll.qlCalendarAdvance(calendar,AD224,AC225,,,trigger)</f>
        <v>49219</v>
      </c>
      <c r="AE225" s="46">
        <f>_xll.qlInterestRateIndexMaturity($V$5,AD225,trigger)</f>
        <v>49311</v>
      </c>
      <c r="AF225" s="50">
        <f>_xll.qlTenorBasisValue($V$13,AD225,trigger)</f>
        <v>1.8361796050313177E-4</v>
      </c>
      <c r="AG225" s="50">
        <f>_xll.qlTenorBasisForwardRate($V$13,AD225,_xll.ohTrigger($AA$9:$AA$12))</f>
        <v>1.8694823896334315E-2</v>
      </c>
      <c r="AH225" s="50">
        <f>_xll.qlTenorBasisForwardRate2($V$13,AD225,AE225,_xll.ohTrigger($AA$9:$AA$12))</f>
        <v>1.8694823896334315E-2</v>
      </c>
      <c r="AI225" s="50">
        <f>_xll.qlIndexFixing($V$5,_xll.qlInterestRateIndexFixingDate($V$5,AD225,trigger),,trigger)</f>
        <v>1.8905348965146035E-2</v>
      </c>
      <c r="AJ225" s="50">
        <f t="shared" si="17"/>
        <v>-2.1052506881171981E-4</v>
      </c>
      <c r="AK225" s="53">
        <f t="shared" si="18"/>
        <v>1.0112611421203599</v>
      </c>
    </row>
    <row r="226" spans="29:37" x14ac:dyDescent="0.2">
      <c r="AC226" s="45" t="s">
        <v>74</v>
      </c>
      <c r="AD226" s="46">
        <f>_xll.qlCalendarAdvance(calendar,AD225,AC226,,,trigger)</f>
        <v>49250</v>
      </c>
      <c r="AE226" s="46">
        <f>_xll.qlInterestRateIndexMaturity($V$5,AD226,trigger)</f>
        <v>49342</v>
      </c>
      <c r="AF226" s="50">
        <f>_xll.qlTenorBasisValue($V$13,AD226,trigger)</f>
        <v>1.8089629871949605E-4</v>
      </c>
      <c r="AG226" s="50">
        <f>_xll.qlTenorBasisForwardRate($V$13,AD226,_xll.ohTrigger($AA$9:$AA$12))</f>
        <v>1.8633037295125034E-2</v>
      </c>
      <c r="AH226" s="50">
        <f>_xll.qlTenorBasisForwardRate2($V$13,AD226,AE226,_xll.ohTrigger($AA$9:$AA$12))</f>
        <v>1.8633037295125034E-2</v>
      </c>
      <c r="AI226" s="50">
        <f>_xll.qlIndexFixing($V$5,_xll.qlInterestRateIndexFixingDate($V$5,AD226,trigger),,trigger)</f>
        <v>1.8846736962752752E-2</v>
      </c>
      <c r="AJ226" s="50">
        <f t="shared" si="17"/>
        <v>-2.1369966762771822E-4</v>
      </c>
      <c r="AK226" s="53">
        <f t="shared" si="18"/>
        <v>1.0114688584712719</v>
      </c>
    </row>
    <row r="227" spans="29:37" x14ac:dyDescent="0.2">
      <c r="AC227" s="45" t="s">
        <v>74</v>
      </c>
      <c r="AD227" s="46">
        <f>_xll.qlCalendarAdvance(calendar,AD226,AC227,,,trigger)</f>
        <v>49282</v>
      </c>
      <c r="AE227" s="46">
        <f>_xll.qlInterestRateIndexMaturity($V$5,AD227,trigger)</f>
        <v>49373</v>
      </c>
      <c r="AF227" s="50">
        <f>_xll.qlTenorBasisValue($V$13,AD227,trigger)</f>
        <v>1.7812640911462528E-4</v>
      </c>
      <c r="AG227" s="50">
        <f>_xll.qlTenorBasisForwardRate($V$13,AD227,_xll.ohTrigger($AA$9:$AA$12))</f>
        <v>1.8568688772110608E-2</v>
      </c>
      <c r="AH227" s="50">
        <f>_xll.qlTenorBasisForwardRate2($V$13,AD227,AE227,_xll.ohTrigger($AA$9:$AA$12))</f>
        <v>1.8568688772110608E-2</v>
      </c>
      <c r="AI227" s="50">
        <f>_xll.qlIndexFixing($V$5,_xll.qlInterestRateIndexFixingDate($V$5,AD227,trigger),,trigger)</f>
        <v>1.8786328648735053E-2</v>
      </c>
      <c r="AJ227" s="50">
        <f t="shared" si="17"/>
        <v>-2.1763987662444528E-4</v>
      </c>
      <c r="AK227" s="53">
        <f t="shared" si="18"/>
        <v>1.011720799421838</v>
      </c>
    </row>
    <row r="228" spans="29:37" x14ac:dyDescent="0.2">
      <c r="AC228" s="45" t="s">
        <v>74</v>
      </c>
      <c r="AD228" s="46">
        <f>_xll.qlCalendarAdvance(calendar,AD227,AC228,,,trigger)</f>
        <v>49313</v>
      </c>
      <c r="AE228" s="46">
        <f>_xll.qlInterestRateIndexMaturity($V$5,AD228,trigger)</f>
        <v>49403</v>
      </c>
      <c r="AF228" s="50">
        <f>_xll.qlTenorBasisValue($V$13,AD228,trigger)</f>
        <v>1.7548093537013309E-4</v>
      </c>
      <c r="AG228" s="50">
        <f>_xll.qlTenorBasisForwardRate($V$13,AD228,_xll.ohTrigger($AA$9:$AA$12))</f>
        <v>1.8505321696011379E-2</v>
      </c>
      <c r="AH228" s="50">
        <f>_xll.qlTenorBasisForwardRate2($V$13,AD228,AE228,_xll.ohTrigger($AA$9:$AA$12))</f>
        <v>1.8505321696011379E-2</v>
      </c>
      <c r="AI228" s="50">
        <f>_xll.qlIndexFixing($V$5,_xll.qlInterestRateIndexFixingDate($V$5,AD228,trigger),,trigger)</f>
        <v>1.8727496067629801E-2</v>
      </c>
      <c r="AJ228" s="50">
        <f t="shared" si="17"/>
        <v>-2.2217437161842213E-4</v>
      </c>
      <c r="AK228" s="53">
        <f t="shared" si="18"/>
        <v>1.0120059718640995</v>
      </c>
    </row>
    <row r="229" spans="29:37" x14ac:dyDescent="0.2">
      <c r="AC229" s="45" t="s">
        <v>74</v>
      </c>
      <c r="AD229" s="46">
        <f>_xll.qlCalendarAdvance(calendar,AD228,AC229,,,trigger)</f>
        <v>49345</v>
      </c>
      <c r="AE229" s="46">
        <f>_xll.qlInterestRateIndexMaturity($V$5,AD229,trigger)</f>
        <v>49436</v>
      </c>
      <c r="AF229" s="50">
        <f>_xll.qlTenorBasisValue($V$13,AD229,trigger)</f>
        <v>1.7278871133095681E-4</v>
      </c>
      <c r="AG229" s="50">
        <f>_xll.qlTenorBasisForwardRate($V$13,AD229,_xll.ohTrigger($AA$9:$AA$12))</f>
        <v>1.8437622599099614E-2</v>
      </c>
      <c r="AH229" s="50">
        <f>_xll.qlTenorBasisForwardRate2($V$13,AD229,AE229,_xll.ohTrigger($AA$9:$AA$12))</f>
        <v>1.8437622599099614E-2</v>
      </c>
      <c r="AI229" s="50">
        <f>_xll.qlIndexFixing($V$5,_xll.qlInterestRateIndexFixingDate($V$5,AD229,trigger),,trigger)</f>
        <v>1.8665464498111385E-2</v>
      </c>
      <c r="AJ229" s="50">
        <f t="shared" si="17"/>
        <v>-2.2784189901177074E-4</v>
      </c>
      <c r="AK229" s="53">
        <f t="shared" si="18"/>
        <v>1.0123574445559427</v>
      </c>
    </row>
    <row r="230" spans="29:37" x14ac:dyDescent="0.2">
      <c r="AC230" s="45" t="s">
        <v>74</v>
      </c>
      <c r="AD230" s="46">
        <f>_xll.qlCalendarAdvance(calendar,AD229,AC230,,,trigger)</f>
        <v>49373</v>
      </c>
      <c r="AE230" s="46">
        <f>_xll.qlInterestRateIndexMaturity($V$5,AD230,trigger)</f>
        <v>49465</v>
      </c>
      <c r="AF230" s="50">
        <f>_xll.qlTenorBasisValue($V$13,AD230,trigger)</f>
        <v>1.7046478363378693E-4</v>
      </c>
      <c r="AG230" s="50">
        <f>_xll.qlTenorBasisForwardRate($V$13,AD230,_xll.ohTrigger($AA$9:$AA$12))</f>
        <v>1.8377337817768111E-2</v>
      </c>
      <c r="AH230" s="50">
        <f>_xll.qlTenorBasisForwardRate2($V$13,AD230,AE230,_xll.ohTrigger($AA$9:$AA$12))</f>
        <v>1.8377337817768111E-2</v>
      </c>
      <c r="AI230" s="50">
        <f>_xll.qlIndexFixing($V$5,_xll.qlInterestRateIndexFixingDate($V$5,AD230,trigger),,trigger)</f>
        <v>1.8610848036306846E-2</v>
      </c>
      <c r="AJ230" s="50">
        <f t="shared" si="17"/>
        <v>-2.3351021853873499E-4</v>
      </c>
      <c r="AK230" s="53">
        <f t="shared" si="18"/>
        <v>1.0127064224891684</v>
      </c>
    </row>
    <row r="231" spans="29:37" x14ac:dyDescent="0.2">
      <c r="AC231" s="45" t="s">
        <v>74</v>
      </c>
      <c r="AD231" s="46">
        <f>_xll.qlCalendarAdvance(calendar,AD230,AC231,,,trigger)</f>
        <v>49404</v>
      </c>
      <c r="AE231" s="46">
        <f>_xll.qlInterestRateIndexMaturity($V$5,AD231,trigger)</f>
        <v>49495</v>
      </c>
      <c r="AF231" s="50">
        <f>_xll.qlTenorBasisValue($V$13,AD231,trigger)</f>
        <v>1.6792603098872931E-4</v>
      </c>
      <c r="AG231" s="50">
        <f>_xll.qlTenorBasisForwardRate($V$13,AD231,_xll.ohTrigger($AA$9:$AA$12))</f>
        <v>1.83108676563177E-2</v>
      </c>
      <c r="AH231" s="50">
        <f>_xll.qlTenorBasisForwardRate2($V$13,AD231,AE231,_xll.ohTrigger($AA$9:$AA$12))</f>
        <v>1.83108676563177E-2</v>
      </c>
      <c r="AI231" s="50">
        <f>_xll.qlIndexFixing($V$5,_xll.qlInterestRateIndexFixingDate($V$5,AD231,trigger),,trigger)</f>
        <v>1.8551142791825209E-2</v>
      </c>
      <c r="AJ231" s="50">
        <f t="shared" si="17"/>
        <v>-2.4027513550750959E-4</v>
      </c>
      <c r="AK231" s="53">
        <f t="shared" si="18"/>
        <v>1.0131219961837585</v>
      </c>
    </row>
    <row r="232" spans="29:37" x14ac:dyDescent="0.2">
      <c r="AC232" s="45" t="s">
        <v>74</v>
      </c>
      <c r="AD232" s="46">
        <f>_xll.qlCalendarAdvance(calendar,AD231,AC232,,,trigger)</f>
        <v>49436</v>
      </c>
      <c r="AE232" s="46">
        <f>_xll.qlInterestRateIndexMaturity($V$5,AD232,trigger)</f>
        <v>49528</v>
      </c>
      <c r="AF232" s="50">
        <f>_xll.qlTenorBasisValue($V$13,AD232,trigger)</f>
        <v>1.6534258657095995E-4</v>
      </c>
      <c r="AG232" s="50">
        <f>_xll.qlTenorBasisForwardRate($V$13,AD232,_xll.ohTrigger($AA$9:$AA$12))</f>
        <v>1.8239839994241211E-2</v>
      </c>
      <c r="AH232" s="50">
        <f>_xll.qlTenorBasisForwardRate2($V$13,AD232,AE232,_xll.ohTrigger($AA$9:$AA$12))</f>
        <v>1.8239839994241211E-2</v>
      </c>
      <c r="AI232" s="50">
        <f>_xll.qlIndexFixing($V$5,_xll.qlInterestRateIndexFixingDate($V$5,AD232,trigger),,trigger)</f>
        <v>1.8488219317622116E-2</v>
      </c>
      <c r="AJ232" s="50">
        <f t="shared" si="17"/>
        <v>-2.4837932338090535E-4</v>
      </c>
      <c r="AK232" s="53">
        <f t="shared" si="18"/>
        <v>1.0136174069212955</v>
      </c>
    </row>
    <row r="233" spans="29:37" x14ac:dyDescent="0.2">
      <c r="AC233" s="45" t="s">
        <v>74</v>
      </c>
      <c r="AD233" s="46">
        <f>_xll.qlCalendarAdvance(calendar,AD232,AC233,,,trigger)</f>
        <v>49467</v>
      </c>
      <c r="AE233" s="46">
        <f>_xll.qlInterestRateIndexMaturity($V$5,AD233,trigger)</f>
        <v>49559</v>
      </c>
      <c r="AF233" s="50">
        <f>_xll.qlTenorBasisValue($V$13,AD233,trigger)</f>
        <v>1.6287546238224194E-4</v>
      </c>
      <c r="AG233" s="50">
        <f>_xll.qlTenorBasisForwardRate($V$13,AD233,_xll.ohTrigger($AA$9:$AA$12))</f>
        <v>1.8170557150754576E-2</v>
      </c>
      <c r="AH233" s="50">
        <f>_xll.qlTenorBasisForwardRate2($V$13,AD233,AE233,_xll.ohTrigger($AA$9:$AA$12))</f>
        <v>1.8170557150754576E-2</v>
      </c>
      <c r="AI233" s="50">
        <f>_xll.qlIndexFixing($V$5,_xll.qlInterestRateIndexFixingDate($V$5,AD233,trigger),,trigger)</f>
        <v>1.842749172707113E-2</v>
      </c>
      <c r="AJ233" s="50">
        <f t="shared" si="17"/>
        <v>-2.5693457631655384E-4</v>
      </c>
      <c r="AK233" s="53">
        <f t="shared" si="18"/>
        <v>1.0141401595000561</v>
      </c>
    </row>
    <row r="234" spans="29:37" x14ac:dyDescent="0.2">
      <c r="AC234" s="45" t="s">
        <v>74</v>
      </c>
      <c r="AD234" s="46">
        <f>_xll.qlCalendarAdvance(calendar,AD233,AC234,,,trigger)</f>
        <v>49499</v>
      </c>
      <c r="AE234" s="46">
        <f>_xll.qlInterestRateIndexMaturity($V$5,AD234,trigger)</f>
        <v>49591</v>
      </c>
      <c r="AF234" s="50">
        <f>_xll.qlTenorBasisValue($V$13,AD234,trigger)</f>
        <v>1.6036502076396028E-4</v>
      </c>
      <c r="AG234" s="50">
        <f>_xll.qlTenorBasisForwardRate($V$13,AD234,_xll.ohTrigger($AA$9:$AA$12))</f>
        <v>1.8097914484658251E-2</v>
      </c>
      <c r="AH234" s="50">
        <f>_xll.qlTenorBasisForwardRate2($V$13,AD234,AE234,_xll.ohTrigger($AA$9:$AA$12))</f>
        <v>1.8097914484658251E-2</v>
      </c>
      <c r="AI234" s="50">
        <f>_xll.qlIndexFixing($V$5,_xll.qlInterestRateIndexFixingDate($V$5,AD234,trigger),,trigger)</f>
        <v>1.8364563120501137E-2</v>
      </c>
      <c r="AJ234" s="50">
        <f t="shared" si="17"/>
        <v>-2.6664863584288656E-4</v>
      </c>
      <c r="AK234" s="53">
        <f t="shared" si="18"/>
        <v>1.0147336664712903</v>
      </c>
    </row>
    <row r="235" spans="29:37" x14ac:dyDescent="0.2">
      <c r="AC235" s="45" t="s">
        <v>74</v>
      </c>
      <c r="AD235" s="46">
        <f>_xll.qlCalendarAdvance(calendar,AD234,AC235,,,trigger)</f>
        <v>49530</v>
      </c>
      <c r="AE235" s="46">
        <f>_xll.qlInterestRateIndexMaturity($V$5,AD235,trigger)</f>
        <v>49622</v>
      </c>
      <c r="AF235" s="50">
        <f>_xll.qlTenorBasisValue($V$13,AD235,trigger)</f>
        <v>1.5796771970180313E-4</v>
      </c>
      <c r="AG235" s="50">
        <f>_xll.qlTenorBasisForwardRate($V$13,AD235,_xll.ohTrigger($AA$9:$AA$12))</f>
        <v>1.8026452029302368E-2</v>
      </c>
      <c r="AH235" s="50">
        <f>_xll.qlTenorBasisForwardRate2($V$13,AD235,AE235,_xll.ohTrigger($AA$9:$AA$12))</f>
        <v>1.8026452029302368E-2</v>
      </c>
      <c r="AI235" s="50">
        <f>_xll.qlIndexFixing($V$5,_xll.qlInterestRateIndexFixingDate($V$5,AD235,trigger),,trigger)</f>
        <v>1.8303384873813396E-2</v>
      </c>
      <c r="AJ235" s="50">
        <f t="shared" si="17"/>
        <v>-2.7693284451102765E-4</v>
      </c>
      <c r="AK235" s="53">
        <f t="shared" si="18"/>
        <v>1.0153625818358969</v>
      </c>
    </row>
    <row r="236" spans="29:37" x14ac:dyDescent="0.2">
      <c r="AC236" s="45" t="s">
        <v>74</v>
      </c>
      <c r="AD236" s="46">
        <f>_xll.qlCalendarAdvance(calendar,AD235,AC236,,,trigger)</f>
        <v>49562</v>
      </c>
      <c r="AE236" s="46">
        <f>_xll.qlInterestRateIndexMaturity($V$5,AD236,trigger)</f>
        <v>49653</v>
      </c>
      <c r="AF236" s="50">
        <f>_xll.qlTenorBasisValue($V$13,AD236,trigger)</f>
        <v>1.5552843528293222E-4</v>
      </c>
      <c r="AG236" s="50">
        <f>_xll.qlTenorBasisForwardRate($V$13,AD236,_xll.ohTrigger($AA$9:$AA$12))</f>
        <v>1.7952466794845419E-2</v>
      </c>
      <c r="AH236" s="50">
        <f>_xll.qlTenorBasisForwardRate2($V$13,AD236,AE236,_xll.ohTrigger($AA$9:$AA$12))</f>
        <v>1.7952466794845419E-2</v>
      </c>
      <c r="AI236" s="50">
        <f>_xll.qlIndexFixing($V$5,_xll.qlInterestRateIndexFixingDate($V$5,AD236,trigger),,trigger)</f>
        <v>1.8240590391684932E-2</v>
      </c>
      <c r="AJ236" s="50">
        <f t="shared" si="17"/>
        <v>-2.8812359683951308E-4</v>
      </c>
      <c r="AK236" s="53">
        <f t="shared" si="18"/>
        <v>1.0160492482805894</v>
      </c>
    </row>
    <row r="237" spans="29:37" x14ac:dyDescent="0.2">
      <c r="AC237" s="45" t="s">
        <v>74</v>
      </c>
      <c r="AD237" s="46">
        <f>_xll.qlCalendarAdvance(calendar,AD236,AC237,,,trigger)</f>
        <v>49592</v>
      </c>
      <c r="AE237" s="46">
        <f>_xll.qlInterestRateIndexMaturity($V$5,AD237,trigger)</f>
        <v>49684</v>
      </c>
      <c r="AF237" s="50">
        <f>_xll.qlTenorBasisValue($V$13,AD237,trigger)</f>
        <v>1.5327380891712371E-4</v>
      </c>
      <c r="AG237" s="50">
        <f>_xll.qlTenorBasisForwardRate($V$13,AD237,_xll.ohTrigger($AA$9:$AA$12))</f>
        <v>1.7881421126087604E-2</v>
      </c>
      <c r="AH237" s="50">
        <f>_xll.qlTenorBasisForwardRate2($V$13,AD237,AE237,_xll.ohTrigger($AA$9:$AA$12))</f>
        <v>1.7881421126087604E-2</v>
      </c>
      <c r="AI237" s="50">
        <f>_xll.qlIndexFixing($V$5,_xll.qlInterestRateIndexFixingDate($V$5,AD237,trigger),,trigger)</f>
        <v>1.8180661614698397E-2</v>
      </c>
      <c r="AJ237" s="50">
        <f t="shared" si="17"/>
        <v>-2.9924048861079341E-4</v>
      </c>
      <c r="AK237" s="53">
        <f t="shared" si="18"/>
        <v>1.0167347151269888</v>
      </c>
    </row>
    <row r="238" spans="29:37" x14ac:dyDescent="0.2">
      <c r="AC238" s="45" t="s">
        <v>74</v>
      </c>
      <c r="AD238" s="46">
        <f>_xll.qlCalendarAdvance(calendar,AD237,AC238,,,trigger)</f>
        <v>49625</v>
      </c>
      <c r="AE238" s="46">
        <f>_xll.qlInterestRateIndexMaturity($V$5,AD238,trigger)</f>
        <v>49717</v>
      </c>
      <c r="AF238" s="50">
        <f>_xll.qlTenorBasisValue($V$13,AD238,trigger)</f>
        <v>1.5082924987967332E-4</v>
      </c>
      <c r="AG238" s="50">
        <f>_xll.qlTenorBasisForwardRate($V$13,AD238,_xll.ohTrigger($AA$9:$AA$12))</f>
        <v>1.7804528565660043E-2</v>
      </c>
      <c r="AH238" s="50">
        <f>_xll.qlTenorBasisForwardRate2($V$13,AD238,AE238,_xll.ohTrigger($AA$9:$AA$12))</f>
        <v>1.7804528565660043E-2</v>
      </c>
      <c r="AI238" s="50">
        <f>_xll.qlIndexFixing($V$5,_xll.qlInterestRateIndexFixingDate($V$5,AD238,trigger),,trigger)</f>
        <v>1.8115443612000078E-2</v>
      </c>
      <c r="AJ238" s="50">
        <f t="shared" si="17"/>
        <v>-3.1091504634003439E-4</v>
      </c>
      <c r="AK238" s="53">
        <f t="shared" si="18"/>
        <v>1.0174626946843008</v>
      </c>
    </row>
    <row r="239" spans="29:37" x14ac:dyDescent="0.2">
      <c r="AC239" s="45" t="s">
        <v>74</v>
      </c>
      <c r="AD239" s="46">
        <f>_xll.qlCalendarAdvance(calendar,AD238,AC239,,,trigger)</f>
        <v>49655</v>
      </c>
      <c r="AE239" s="46">
        <f>_xll.qlInterestRateIndexMaturity($V$5,AD239,trigger)</f>
        <v>49746</v>
      </c>
      <c r="AF239" s="50">
        <f>_xll.qlTenorBasisValue($V$13,AD239,trigger)</f>
        <v>1.4863881422143388E-4</v>
      </c>
      <c r="AG239" s="50">
        <f>_xll.qlTenorBasisForwardRate($V$13,AD239,_xll.ohTrigger($AA$9:$AA$12))</f>
        <v>1.7736228627665752E-2</v>
      </c>
      <c r="AH239" s="50">
        <f>_xll.qlTenorBasisForwardRate2($V$13,AD239,AE239,_xll.ohTrigger($AA$9:$AA$12))</f>
        <v>1.7736228627665752E-2</v>
      </c>
      <c r="AI239" s="50">
        <f>_xll.qlIndexFixing($V$5,_xll.qlInterestRateIndexFixingDate($V$5,AD239,trigger),,trigger)</f>
        <v>1.8056903060400982E-2</v>
      </c>
      <c r="AJ239" s="50">
        <f t="shared" si="17"/>
        <v>-3.2067443273522955E-4</v>
      </c>
      <c r="AK239" s="53">
        <f t="shared" si="18"/>
        <v>1.0180801927775687</v>
      </c>
    </row>
    <row r="240" spans="29:37" x14ac:dyDescent="0.2">
      <c r="AC240" s="45" t="s">
        <v>74</v>
      </c>
      <c r="AD240" s="46">
        <f>_xll.qlCalendarAdvance(calendar,AD239,AC240,,,trigger)</f>
        <v>49688</v>
      </c>
      <c r="AE240" s="46">
        <f>_xll.qlInterestRateIndexMaturity($V$5,AD240,trigger)</f>
        <v>49780</v>
      </c>
      <c r="AF240" s="50">
        <f>_xll.qlTenorBasisValue($V$13,AD240,trigger)</f>
        <v>1.462639548112958E-4</v>
      </c>
      <c r="AG240" s="50">
        <f>_xll.qlTenorBasisForwardRate($V$13,AD240,_xll.ohTrigger($AA$9:$AA$12))</f>
        <v>1.7660694099930017E-2</v>
      </c>
      <c r="AH240" s="50">
        <f>_xll.qlTenorBasisForwardRate2($V$13,AD240,AE240,_xll.ohTrigger($AA$9:$AA$12))</f>
        <v>1.7660694099930017E-2</v>
      </c>
      <c r="AI240" s="50">
        <f>_xll.qlIndexFixing($V$5,_xll.qlInterestRateIndexFixingDate($V$5,AD240,trigger),,trigger)</f>
        <v>1.7991680019090319E-2</v>
      </c>
      <c r="AJ240" s="50">
        <f t="shared" si="17"/>
        <v>-3.3098591916030234E-4</v>
      </c>
      <c r="AK240" s="53">
        <f t="shared" si="18"/>
        <v>1.0187413879254958</v>
      </c>
    </row>
    <row r="241" spans="29:37" x14ac:dyDescent="0.2">
      <c r="AC241" s="45" t="s">
        <v>74</v>
      </c>
      <c r="AD241" s="46">
        <f>_xll.qlCalendarAdvance(calendar,AD240,AC241,,,trigger)</f>
        <v>49719</v>
      </c>
      <c r="AE241" s="46">
        <f>_xll.qlInterestRateIndexMaturity($V$5,AD241,trigger)</f>
        <v>49809</v>
      </c>
      <c r="AF241" s="50">
        <f>_xll.qlTenorBasisValue($V$13,AD241,trigger)</f>
        <v>1.4406563869134344E-4</v>
      </c>
      <c r="AG241" s="50">
        <f>_xll.qlTenorBasisForwardRate($V$13,AD241,_xll.ohTrigger($AA$9:$AA$12))</f>
        <v>1.7592752311435866E-2</v>
      </c>
      <c r="AH241" s="50">
        <f>_xll.qlTenorBasisForwardRate2($V$13,AD241,AE241,_xll.ohTrigger($AA$9:$AA$12))</f>
        <v>1.7592752311435866E-2</v>
      </c>
      <c r="AI241" s="50">
        <f>_xll.qlIndexFixing($V$5,_xll.qlInterestRateIndexFixingDate($V$5,AD241,trigger),,trigger)</f>
        <v>1.7932248988572042E-2</v>
      </c>
      <c r="AJ241" s="50">
        <f t="shared" si="17"/>
        <v>-3.3949667713617515E-4</v>
      </c>
      <c r="AK241" s="53">
        <f t="shared" si="18"/>
        <v>1.0192975306607079</v>
      </c>
    </row>
    <row r="242" spans="29:37" x14ac:dyDescent="0.2">
      <c r="AC242" s="45" t="s">
        <v>74</v>
      </c>
      <c r="AD242" s="46">
        <f>_xll.qlCalendarAdvance(calendar,AD241,AC242,,,trigger)</f>
        <v>49748</v>
      </c>
      <c r="AE242" s="46">
        <f>_xll.qlInterestRateIndexMaturity($V$5,AD242,trigger)</f>
        <v>49842</v>
      </c>
      <c r="AF242" s="50">
        <f>_xll.qlTenorBasisValue($V$13,AD242,trigger)</f>
        <v>1.4203738556316291E-4</v>
      </c>
      <c r="AG242" s="50">
        <f>_xll.qlTenorBasisForwardRate($V$13,AD242,_xll.ohTrigger($AA$9:$AA$12))</f>
        <v>1.7526155664930779E-2</v>
      </c>
      <c r="AH242" s="50">
        <f>_xll.qlTenorBasisForwardRate2($V$13,AD242,AE242,_xll.ohTrigger($AA$9:$AA$12))</f>
        <v>1.7526155664930779E-2</v>
      </c>
      <c r="AI242" s="50">
        <f>_xll.qlIndexFixing($V$5,_xll.qlInterestRateIndexFixingDate($V$5,AD242,trigger),,trigger)</f>
        <v>1.7873854851140392E-2</v>
      </c>
      <c r="AJ242" s="50">
        <f t="shared" si="17"/>
        <v>-3.4769918620961363E-4</v>
      </c>
      <c r="AK242" s="53">
        <f t="shared" si="18"/>
        <v>1.0198388735588688</v>
      </c>
    </row>
    <row r="243" spans="29:37" x14ac:dyDescent="0.2">
      <c r="AC243" s="45" t="s">
        <v>74</v>
      </c>
      <c r="AD243" s="46">
        <f>_xll.qlCalendarAdvance(calendar,AD242,AC243,,,trigger)</f>
        <v>49780</v>
      </c>
      <c r="AE243" s="46">
        <f>_xll.qlInterestRateIndexMaturity($V$5,AD243,trigger)</f>
        <v>49871</v>
      </c>
      <c r="AF243" s="50">
        <f>_xll.qlTenorBasisValue($V$13,AD243,trigger)</f>
        <v>1.398305881066991E-4</v>
      </c>
      <c r="AG243" s="50">
        <f>_xll.qlTenorBasisForwardRate($V$13,AD243,_xll.ohTrigger($AA$9:$AA$12))</f>
        <v>1.7458578255578745E-2</v>
      </c>
      <c r="AH243" s="50">
        <f>_xll.qlTenorBasisForwardRate2($V$13,AD243,AE243,_xll.ohTrigger($AA$9:$AA$12))</f>
        <v>1.7458578255578745E-2</v>
      </c>
      <c r="AI243" s="50">
        <f>_xll.qlIndexFixing($V$5,_xll.qlInterestRateIndexFixingDate($V$5,AD243,trigger),,trigger)</f>
        <v>1.7813632710399461E-2</v>
      </c>
      <c r="AJ243" s="50">
        <f t="shared" si="17"/>
        <v>-3.5505445482071629E-4</v>
      </c>
      <c r="AK243" s="53">
        <f t="shared" si="18"/>
        <v>1.0203369627024046</v>
      </c>
    </row>
    <row r="244" spans="29:37" x14ac:dyDescent="0.2">
      <c r="AC244" s="45" t="s">
        <v>74</v>
      </c>
      <c r="AD244" s="46">
        <f>_xll.qlCalendarAdvance(calendar,AD243,AC244,,,trigger)</f>
        <v>49810</v>
      </c>
      <c r="AE244" s="46">
        <f>_xll.qlInterestRateIndexMaturity($V$5,AD244,trigger)</f>
        <v>49902</v>
      </c>
      <c r="AF244" s="50">
        <f>_xll.qlTenorBasisValue($V$13,AD244,trigger)</f>
        <v>1.3779114185215972E-4</v>
      </c>
      <c r="AG244" s="50">
        <f>_xll.qlTenorBasisForwardRate($V$13,AD244,_xll.ohTrigger($AA$9:$AA$12))</f>
        <v>1.7393678207511545E-2</v>
      </c>
      <c r="AH244" s="50">
        <f>_xll.qlTenorBasisForwardRate2($V$13,AD244,AE244,_xll.ohTrigger($AA$9:$AA$12))</f>
        <v>1.7393678207511545E-2</v>
      </c>
      <c r="AI244" s="50">
        <f>_xll.qlIndexFixing($V$5,_xll.qlInterestRateIndexFixingDate($V$5,AD244,trigger),,trigger)</f>
        <v>1.7755531749733787E-2</v>
      </c>
      <c r="AJ244" s="50">
        <f t="shared" si="17"/>
        <v>-3.6185354222224159E-4</v>
      </c>
      <c r="AK244" s="53">
        <f t="shared" si="18"/>
        <v>1.0208037390312288</v>
      </c>
    </row>
    <row r="245" spans="29:37" x14ac:dyDescent="0.2">
      <c r="AC245" s="45" t="s">
        <v>74</v>
      </c>
      <c r="AD245" s="46">
        <f>_xll.qlCalendarAdvance(calendar,AD244,AC245,,,trigger)</f>
        <v>49842</v>
      </c>
      <c r="AE245" s="46">
        <f>_xll.qlInterestRateIndexMaturity($V$5,AD245,trigger)</f>
        <v>49934</v>
      </c>
      <c r="AF245" s="50">
        <f>_xll.qlTenorBasisValue($V$13,AD245,trigger)</f>
        <v>1.3564671211728759E-4</v>
      </c>
      <c r="AG245" s="50">
        <f>_xll.qlTenorBasisForwardRate($V$13,AD245,_xll.ohTrigger($AA$9:$AA$12))</f>
        <v>1.7326154046100536E-2</v>
      </c>
      <c r="AH245" s="50">
        <f>_xll.qlTenorBasisForwardRate2($V$13,AD245,AE245,_xll.ohTrigger($AA$9:$AA$12))</f>
        <v>1.7326154046100536E-2</v>
      </c>
      <c r="AI245" s="50">
        <f>_xll.qlIndexFixing($V$5,_xll.qlInterestRateIndexFixingDate($V$5,AD245,trigger),,trigger)</f>
        <v>1.7694503486668092E-2</v>
      </c>
      <c r="AJ245" s="50">
        <f t="shared" si="17"/>
        <v>-3.6834944056755511E-4</v>
      </c>
      <c r="AK245" s="53">
        <f t="shared" si="18"/>
        <v>1.0212597348255978</v>
      </c>
    </row>
    <row r="246" spans="29:37" x14ac:dyDescent="0.2">
      <c r="AC246" s="45" t="s">
        <v>74</v>
      </c>
      <c r="AD246" s="46">
        <f>_xll.qlCalendarAdvance(calendar,AD245,AC246,,,trigger)</f>
        <v>49872</v>
      </c>
      <c r="AE246" s="46">
        <f>_xll.qlInterestRateIndexMaturity($V$5,AD246,trigger)</f>
        <v>49964</v>
      </c>
      <c r="AF246" s="50">
        <f>_xll.qlTenorBasisValue($V$13,AD246,trigger)</f>
        <v>1.3366498165971784E-4</v>
      </c>
      <c r="AG246" s="50">
        <f>_xll.qlTenorBasisForwardRate($V$13,AD246,_xll.ohTrigger($AA$9:$AA$12))</f>
        <v>1.7263797725834105E-2</v>
      </c>
      <c r="AH246" s="50">
        <f>_xll.qlTenorBasisForwardRate2($V$13,AD246,AE246,_xll.ohTrigger($AA$9:$AA$12))</f>
        <v>1.7263797725834105E-2</v>
      </c>
      <c r="AI246" s="50">
        <f>_xll.qlIndexFixing($V$5,_xll.qlInterestRateIndexFixingDate($V$5,AD246,trigger),,trigger)</f>
        <v>1.7637679731767501E-2</v>
      </c>
      <c r="AJ246" s="50">
        <f t="shared" si="17"/>
        <v>-3.7388200593339513E-4</v>
      </c>
      <c r="AK246" s="53">
        <f t="shared" si="18"/>
        <v>1.0216569964425559</v>
      </c>
    </row>
    <row r="247" spans="29:37" x14ac:dyDescent="0.2">
      <c r="AC247" s="45" t="s">
        <v>74</v>
      </c>
      <c r="AD247" s="46">
        <f>_xll.qlCalendarAdvance(calendar,AD246,AC247,,,trigger)</f>
        <v>49905</v>
      </c>
      <c r="AE247" s="46">
        <f>_xll.qlInterestRateIndexMaturity($V$5,AD247,trigger)</f>
        <v>49997</v>
      </c>
      <c r="AF247" s="50">
        <f>_xll.qlTenorBasisValue($V$13,AD247,trigger)</f>
        <v>1.3151670285538699E-4</v>
      </c>
      <c r="AG247" s="50">
        <f>_xll.qlTenorBasisForwardRate($V$13,AD247,_xll.ohTrigger($AA$9:$AA$12))</f>
        <v>1.7196264451674277E-2</v>
      </c>
      <c r="AH247" s="50">
        <f>_xll.qlTenorBasisForwardRate2($V$13,AD247,AE247,_xll.ohTrigger($AA$9:$AA$12))</f>
        <v>1.7196264451674277E-2</v>
      </c>
      <c r="AI247" s="50">
        <f>_xll.qlIndexFixing($V$5,_xll.qlInterestRateIndexFixingDate($V$5,AD247,trigger),,trigger)</f>
        <v>1.7575636288731284E-2</v>
      </c>
      <c r="AJ247" s="50">
        <f t="shared" si="17"/>
        <v>-3.7937183705700692E-4</v>
      </c>
      <c r="AK247" s="53">
        <f t="shared" si="18"/>
        <v>1.0220612934933127</v>
      </c>
    </row>
    <row r="248" spans="29:37" x14ac:dyDescent="0.2">
      <c r="AC248" s="45" t="s">
        <v>74</v>
      </c>
      <c r="AD248" s="46">
        <f>_xll.qlCalendarAdvance(calendar,AD247,AC248,,,trigger)</f>
        <v>49936</v>
      </c>
      <c r="AE248" s="46">
        <f>_xll.qlInterestRateIndexMaturity($V$5,AD248,trigger)</f>
        <v>50027</v>
      </c>
      <c r="AF248" s="50">
        <f>_xll.qlTenorBasisValue($V$13,AD248,trigger)</f>
        <v>1.2952840658070656E-4</v>
      </c>
      <c r="AG248" s="50">
        <f>_xll.qlTenorBasisForwardRate($V$13,AD248,_xll.ohTrigger($AA$9:$AA$12))</f>
        <v>1.7134418215063087E-2</v>
      </c>
      <c r="AH248" s="50">
        <f>_xll.qlTenorBasisForwardRate2($V$13,AD248,AE248,_xll.ohTrigger($AA$9:$AA$12))</f>
        <v>1.7134418215063087E-2</v>
      </c>
      <c r="AI248" s="50">
        <f>_xll.qlIndexFixing($V$5,_xll.qlInterestRateIndexFixingDate($V$5,AD248,trigger),,trigger)</f>
        <v>1.7518319041298417E-2</v>
      </c>
      <c r="AJ248" s="50">
        <f t="shared" si="17"/>
        <v>-3.8390082623532967E-4</v>
      </c>
      <c r="AK248" s="53">
        <f t="shared" si="18"/>
        <v>1.0224052443109997</v>
      </c>
    </row>
    <row r="249" spans="29:37" x14ac:dyDescent="0.2">
      <c r="AC249" s="45" t="s">
        <v>74</v>
      </c>
      <c r="AD249" s="46">
        <f>_xll.qlCalendarAdvance(calendar,AD248,AC249,,,trigger)</f>
        <v>49968</v>
      </c>
      <c r="AE249" s="46">
        <f>_xll.qlInterestRateIndexMaturity($V$5,AD249,trigger)</f>
        <v>50060</v>
      </c>
      <c r="AF249" s="50">
        <f>_xll.qlTenorBasisValue($V$13,AD249,trigger)</f>
        <v>1.2750582958134137E-4</v>
      </c>
      <c r="AG249" s="50">
        <f>_xll.qlTenorBasisForwardRate($V$13,AD249,_xll.ohTrigger($AA$9:$AA$12))</f>
        <v>1.7070415283701432E-2</v>
      </c>
      <c r="AH249" s="50">
        <f>_xll.qlTenorBasisForwardRate2($V$13,AD249,AE249,_xll.ohTrigger($AA$9:$AA$12))</f>
        <v>1.7070415283701432E-2</v>
      </c>
      <c r="AI249" s="50">
        <f>_xll.qlIndexFixing($V$5,_xll.qlInterestRateIndexFixingDate($V$5,AD249,trigger),,trigger)</f>
        <v>1.7458637946745337E-2</v>
      </c>
      <c r="AJ249" s="50">
        <f t="shared" si="17"/>
        <v>-3.8822266304390507E-4</v>
      </c>
      <c r="AK249" s="53">
        <f t="shared" si="18"/>
        <v>1.0227424263904448</v>
      </c>
    </row>
    <row r="250" spans="29:37" x14ac:dyDescent="0.2">
      <c r="AC250" s="45" t="s">
        <v>74</v>
      </c>
      <c r="AD250" s="46">
        <f>_xll.qlCalendarAdvance(calendar,AD249,AC250,,,trigger)</f>
        <v>49999</v>
      </c>
      <c r="AE250" s="46">
        <f>_xll.qlInterestRateIndexMaturity($V$5,AD250,trigger)</f>
        <v>50091</v>
      </c>
      <c r="AF250" s="50">
        <f>_xll.qlTenorBasisValue($V$13,AD250,trigger)</f>
        <v>1.2557500167287834E-4</v>
      </c>
      <c r="AG250" s="50">
        <f>_xll.qlTenorBasisForwardRate($V$13,AD250,_xll.ohTrigger($AA$9:$AA$12))</f>
        <v>1.7009971655153056E-2</v>
      </c>
      <c r="AH250" s="50">
        <f>_xll.qlTenorBasisForwardRate2($V$13,AD250,AE250,_xll.ohTrigger($AA$9:$AA$12))</f>
        <v>1.7009971655153056E-2</v>
      </c>
      <c r="AI250" s="50">
        <f>_xll.qlIndexFixing($V$5,_xll.qlInterestRateIndexFixingDate($V$5,AD250,trigger),,trigger)</f>
        <v>1.7401814753408587E-2</v>
      </c>
      <c r="AJ250" s="50">
        <f t="shared" si="17"/>
        <v>-3.9184309825553154E-4</v>
      </c>
      <c r="AK250" s="53">
        <f t="shared" si="18"/>
        <v>1.0230360817877568</v>
      </c>
    </row>
    <row r="251" spans="29:37" x14ac:dyDescent="0.2">
      <c r="AC251" s="45" t="s">
        <v>74</v>
      </c>
      <c r="AD251" s="46">
        <f>_xll.qlCalendarAdvance(calendar,AD250,AC251,,,trigger)</f>
        <v>50031</v>
      </c>
      <c r="AE251" s="46">
        <f>_xll.qlInterestRateIndexMaturity($V$5,AD251,trigger)</f>
        <v>50122</v>
      </c>
      <c r="AF251" s="50">
        <f>_xll.qlTenorBasisValue($V$13,AD251,trigger)</f>
        <v>1.2361095989523303E-4</v>
      </c>
      <c r="AG251" s="50">
        <f>_xll.qlTenorBasisForwardRate($V$13,AD251,_xll.ohTrigger($AA$9:$AA$12))</f>
        <v>1.6949147760296282E-2</v>
      </c>
      <c r="AH251" s="50">
        <f>_xll.qlTenorBasisForwardRate2($V$13,AD251,AE251,_xll.ohTrigger($AA$9:$AA$12))</f>
        <v>1.6949147760296282E-2</v>
      </c>
      <c r="AI251" s="50">
        <f>_xll.qlIndexFixing($V$5,_xll.qlInterestRateIndexFixingDate($V$5,AD251,trigger),,trigger)</f>
        <v>1.7344191610293339E-2</v>
      </c>
      <c r="AJ251" s="50">
        <f t="shared" si="17"/>
        <v>-3.9504384999705655E-4</v>
      </c>
      <c r="AK251" s="53">
        <f t="shared" si="18"/>
        <v>1.0233075937258895</v>
      </c>
    </row>
    <row r="252" spans="29:37" x14ac:dyDescent="0.2">
      <c r="AC252" s="45" t="s">
        <v>74</v>
      </c>
      <c r="AD252" s="46">
        <f>_xll.qlCalendarAdvance(calendar,AD251,AC252,,,trigger)</f>
        <v>50062</v>
      </c>
      <c r="AE252" s="46">
        <f>_xll.qlInterestRateIndexMaturity($V$5,AD252,trigger)</f>
        <v>50152</v>
      </c>
      <c r="AF252" s="50">
        <f>_xll.qlTenorBasisValue($V$13,AD252,trigger)</f>
        <v>1.217360838633134E-4</v>
      </c>
      <c r="AG252" s="50">
        <f>_xll.qlTenorBasisForwardRate($V$13,AD252,_xll.ohTrigger($AA$9:$AA$12))</f>
        <v>1.6891208269255387E-2</v>
      </c>
      <c r="AH252" s="50">
        <f>_xll.qlTenorBasisForwardRate2($V$13,AD252,AE252,_xll.ohTrigger($AA$9:$AA$12))</f>
        <v>1.6891208269255387E-2</v>
      </c>
      <c r="AI252" s="50">
        <f>_xll.qlIndexFixing($V$5,_xll.qlInterestRateIndexFixingDate($V$5,AD252,trigger),,trigger)</f>
        <v>1.7288929792819374E-2</v>
      </c>
      <c r="AJ252" s="50">
        <f t="shared" si="17"/>
        <v>-3.9772152356398749E-4</v>
      </c>
      <c r="AK252" s="53">
        <f t="shared" si="18"/>
        <v>1.0235460671151573</v>
      </c>
    </row>
    <row r="253" spans="29:37" x14ac:dyDescent="0.2">
      <c r="AC253" s="45" t="s">
        <v>74</v>
      </c>
      <c r="AD253" s="46">
        <f>_xll.qlCalendarAdvance(calendar,AD252,AC253,,,trigger)</f>
        <v>50094</v>
      </c>
      <c r="AE253" s="46">
        <f>_xll.qlInterestRateIndexMaturity($V$5,AD253,trigger)</f>
        <v>50185</v>
      </c>
      <c r="AF253" s="50">
        <f>_xll.qlTenorBasisValue($V$13,AD253,trigger)</f>
        <v>1.1982902898011188E-4</v>
      </c>
      <c r="AG253" s="50">
        <f>_xll.qlTenorBasisForwardRate($V$13,AD253,_xll.ohTrigger($AA$9:$AA$12))</f>
        <v>1.6831342573308851E-2</v>
      </c>
      <c r="AH253" s="50">
        <f>_xll.qlTenorBasisForwardRate2($V$13,AD253,AE253,_xll.ohTrigger($AA$9:$AA$12))</f>
        <v>1.6831342573308851E-2</v>
      </c>
      <c r="AI253" s="50">
        <f>_xll.qlIndexFixing($V$5,_xll.qlInterestRateIndexFixingDate($V$5,AD253,trigger),,trigger)</f>
        <v>1.723152091781547E-2</v>
      </c>
      <c r="AJ253" s="50">
        <f t="shared" si="17"/>
        <v>-4.0017834450661871E-4</v>
      </c>
      <c r="AK253" s="53">
        <f t="shared" si="18"/>
        <v>1.0237757827555136</v>
      </c>
    </row>
    <row r="254" spans="29:37" x14ac:dyDescent="0.2">
      <c r="AC254" s="45" t="s">
        <v>74</v>
      </c>
      <c r="AD254" s="46">
        <f>_xll.qlCalendarAdvance(calendar,AD253,AC254,,,trigger)</f>
        <v>50122</v>
      </c>
      <c r="AE254" s="46">
        <f>_xll.qlInterestRateIndexMaturity($V$5,AD254,trigger)</f>
        <v>50214</v>
      </c>
      <c r="AF254" s="50">
        <f>_xll.qlTenorBasisValue($V$13,AD254,trigger)</f>
        <v>1.1818363624529117E-4</v>
      </c>
      <c r="AG254" s="50">
        <f>_xll.qlTenorBasisForwardRate($V$13,AD254,_xll.ohTrigger($AA$9:$AA$12))</f>
        <v>1.6779772084858563E-2</v>
      </c>
      <c r="AH254" s="50">
        <f>_xll.qlTenorBasisForwardRate2($V$13,AD254,AE254,_xll.ohTrigger($AA$9:$AA$12))</f>
        <v>1.6779772084858563E-2</v>
      </c>
      <c r="AI254" s="50">
        <f>_xll.qlIndexFixing($V$5,_xll.qlInterestRateIndexFixingDate($V$5,AD254,trigger),,trigger)</f>
        <v>1.7181764803893575E-2</v>
      </c>
      <c r="AJ254" s="50">
        <f t="shared" si="17"/>
        <v>-4.0199271903501241E-4</v>
      </c>
      <c r="AK254" s="53">
        <f t="shared" si="18"/>
        <v>1.0239569832654494</v>
      </c>
    </row>
    <row r="255" spans="29:37" x14ac:dyDescent="0.2">
      <c r="AC255" s="45" t="s">
        <v>74</v>
      </c>
      <c r="AD255" s="46">
        <f>_xll.qlCalendarAdvance(calendar,AD254,AC255,,,trigger)</f>
        <v>50153</v>
      </c>
      <c r="AE255" s="46">
        <f>_xll.qlInterestRateIndexMaturity($V$5,AD255,trigger)</f>
        <v>50244</v>
      </c>
      <c r="AF255" s="50">
        <f>_xll.qlTenorBasisValue($V$13,AD255,trigger)</f>
        <v>1.1638696916752365E-4</v>
      </c>
      <c r="AG255" s="50">
        <f>_xll.qlTenorBasisForwardRate($V$13,AD255,_xll.ohTrigger($AA$9:$AA$12))</f>
        <v>1.6724671449451351E-2</v>
      </c>
      <c r="AH255" s="50">
        <f>_xll.qlTenorBasisForwardRate2($V$13,AD255,AE255,_xll.ohTrigger($AA$9:$AA$12))</f>
        <v>1.6724671449451351E-2</v>
      </c>
      <c r="AI255" s="50">
        <f>_xll.qlIndexFixing($V$5,_xll.qlInterestRateIndexFixingDate($V$5,AD255,trigger),,trigger)</f>
        <v>1.7128240534863604E-2</v>
      </c>
      <c r="AJ255" s="50">
        <f t="shared" si="17"/>
        <v>-4.0356908541225311E-4</v>
      </c>
      <c r="AK255" s="53">
        <f t="shared" si="18"/>
        <v>1.0241301652251884</v>
      </c>
    </row>
    <row r="256" spans="29:37" x14ac:dyDescent="0.2">
      <c r="AC256" s="45" t="s">
        <v>74</v>
      </c>
      <c r="AD256" s="46">
        <f>_xll.qlCalendarAdvance(calendar,AD255,AC256,,,trigger)</f>
        <v>50185</v>
      </c>
      <c r="AE256" s="46">
        <f>_xll.qlInterestRateIndexMaturity($V$5,AD256,trigger)</f>
        <v>50277</v>
      </c>
      <c r="AF256" s="50">
        <f>_xll.qlTenorBasisValue($V$13,AD256,trigger)</f>
        <v>1.1455956385363824E-4</v>
      </c>
      <c r="AG256" s="50">
        <f>_xll.qlTenorBasisForwardRate($V$13,AD256,_xll.ohTrigger($AA$9:$AA$12))</f>
        <v>1.666781371291132E-2</v>
      </c>
      <c r="AH256" s="50">
        <f>_xll.qlTenorBasisForwardRate2($V$13,AD256,AE256,_xll.ohTrigger($AA$9:$AA$12))</f>
        <v>1.666781371291132E-2</v>
      </c>
      <c r="AI256" s="50">
        <f>_xll.qlIndexFixing($V$5,_xll.qlInterestRateIndexFixingDate($V$5,AD256,trigger),,trigger)</f>
        <v>1.7072743976577355E-2</v>
      </c>
      <c r="AJ256" s="50">
        <f t="shared" si="17"/>
        <v>-4.0493026366603471E-4</v>
      </c>
      <c r="AK256" s="53">
        <f t="shared" si="18"/>
        <v>1.0242941438295752</v>
      </c>
    </row>
    <row r="257" spans="29:37" x14ac:dyDescent="0.2">
      <c r="AC257" s="45" t="s">
        <v>74</v>
      </c>
      <c r="AD257" s="46">
        <f>_xll.qlCalendarAdvance(calendar,AD256,AC257,,,trigger)</f>
        <v>50216</v>
      </c>
      <c r="AE257" s="46">
        <f>_xll.qlInterestRateIndexMaturity($V$5,AD257,trigger)</f>
        <v>50308</v>
      </c>
      <c r="AF257" s="50">
        <f>_xll.qlTenorBasisValue($V$13,AD257,trigger)</f>
        <v>1.1281527994561549E-4</v>
      </c>
      <c r="AG257" s="50">
        <f>_xll.qlTenorBasisForwardRate($V$13,AD257,_xll.ohTrigger($AA$9:$AA$12))</f>
        <v>1.6614201029016347E-2</v>
      </c>
      <c r="AH257" s="50">
        <f>_xll.qlTenorBasisForwardRate2($V$13,AD257,AE257,_xll.ohTrigger($AA$9:$AA$12))</f>
        <v>1.6614201029016347E-2</v>
      </c>
      <c r="AI257" s="50">
        <f>_xll.qlIndexFixing($V$5,_xll.qlInterestRateIndexFixingDate($V$5,AD257,trigger),,trigger)</f>
        <v>1.7020100650319149E-2</v>
      </c>
      <c r="AJ257" s="50">
        <f t="shared" si="17"/>
        <v>-4.058996213028021E-4</v>
      </c>
      <c r="AK257" s="53">
        <f t="shared" si="18"/>
        <v>1.0244308841932217</v>
      </c>
    </row>
    <row r="258" spans="29:37" x14ac:dyDescent="0.2">
      <c r="AC258" s="45" t="s">
        <v>74</v>
      </c>
      <c r="AD258" s="46">
        <f>_xll.qlCalendarAdvance(calendar,AD257,AC258,,,trigger)</f>
        <v>50248</v>
      </c>
      <c r="AE258" s="46">
        <f>_xll.qlInterestRateIndexMaturity($V$5,AD258,trigger)</f>
        <v>50340</v>
      </c>
      <c r="AF258" s="50">
        <f>_xll.qlTenorBasisValue($V$13,AD258,trigger)</f>
        <v>1.1104121869110404E-4</v>
      </c>
      <c r="AG258" s="50">
        <f>_xll.qlTenorBasisForwardRate($V$13,AD258,_xll.ohTrigger($AA$9:$AA$12))</f>
        <v>1.6559880856186978E-2</v>
      </c>
      <c r="AH258" s="50">
        <f>_xll.qlTenorBasisForwardRate2($V$13,AD258,AE258,_xll.ohTrigger($AA$9:$AA$12))</f>
        <v>1.6559880856186978E-2</v>
      </c>
      <c r="AI258" s="50">
        <f>_xll.qlIndexFixing($V$5,_xll.qlInterestRateIndexFixingDate($V$5,AD258,trigger),,trigger)</f>
        <v>1.6966486321668538E-2</v>
      </c>
      <c r="AJ258" s="50">
        <f t="shared" si="17"/>
        <v>-4.066054654815604E-4</v>
      </c>
      <c r="AK258" s="53">
        <f t="shared" si="18"/>
        <v>1.0245536467932768</v>
      </c>
    </row>
    <row r="259" spans="29:37" x14ac:dyDescent="0.2">
      <c r="AC259" s="45" t="s">
        <v>74</v>
      </c>
      <c r="AD259" s="46">
        <f>_xll.qlCalendarAdvance(calendar,AD258,AC259,,,trigger)</f>
        <v>50279</v>
      </c>
      <c r="AE259" s="46">
        <f>_xll.qlInterestRateIndexMaturity($V$5,AD259,trigger)</f>
        <v>50371</v>
      </c>
      <c r="AF259" s="50">
        <f>_xll.qlTenorBasisValue($V$13,AD259,trigger)</f>
        <v>1.0934791367005301E-4</v>
      </c>
      <c r="AG259" s="50">
        <f>_xll.qlTenorBasisForwardRate($V$13,AD259,_xll.ohTrigger($AA$9:$AA$12))</f>
        <v>1.6508247823007534E-2</v>
      </c>
      <c r="AH259" s="50">
        <f>_xll.qlTenorBasisForwardRate2($V$13,AD259,AE259,_xll.ohTrigger($AA$9:$AA$12))</f>
        <v>1.6508247823007534E-2</v>
      </c>
      <c r="AI259" s="50">
        <f>_xll.qlIndexFixing($V$5,_xll.qlInterestRateIndexFixingDate($V$5,AD259,trigger),,trigger)</f>
        <v>1.6915276502214898E-2</v>
      </c>
      <c r="AJ259" s="50">
        <f t="shared" si="17"/>
        <v>-4.0702867920736421E-4</v>
      </c>
      <c r="AK259" s="53">
        <f t="shared" si="18"/>
        <v>1.0246560800135365</v>
      </c>
    </row>
    <row r="260" spans="29:37" x14ac:dyDescent="0.2">
      <c r="AC260" s="45" t="s">
        <v>74</v>
      </c>
      <c r="AD260" s="46">
        <f>_xll.qlCalendarAdvance(calendar,AD259,AC260,,,trigger)</f>
        <v>50311</v>
      </c>
      <c r="AE260" s="46">
        <f>_xll.qlInterestRateIndexMaturity($V$5,AD260,trigger)</f>
        <v>50402</v>
      </c>
      <c r="AF260" s="50">
        <f>_xll.qlTenorBasisValue($V$13,AD260,trigger)</f>
        <v>1.0762576332413383E-4</v>
      </c>
      <c r="AG260" s="50">
        <f>_xll.qlTenorBasisForwardRate($V$13,AD260,_xll.ohTrigger($AA$9:$AA$12))</f>
        <v>1.6456395900543194E-2</v>
      </c>
      <c r="AH260" s="50">
        <f>_xll.qlTenorBasisForwardRate2($V$13,AD260,AE260,_xll.ohTrigger($AA$9:$AA$12))</f>
        <v>1.6456395900543194E-2</v>
      </c>
      <c r="AI260" s="50">
        <f>_xll.qlIndexFixing($V$5,_xll.qlInterestRateIndexFixingDate($V$5,AD260,trigger),,trigger)</f>
        <v>1.6863600111549394E-2</v>
      </c>
      <c r="AJ260" s="50">
        <f t="shared" ref="AJ260:AJ323" si="19">AG260-AI260</f>
        <v>-4.0720421100619991E-4</v>
      </c>
      <c r="AK260" s="53">
        <f t="shared" ref="AK260:AK323" si="20">AI260/AH260</f>
        <v>1.0247444345327616</v>
      </c>
    </row>
    <row r="261" spans="29:37" x14ac:dyDescent="0.2">
      <c r="AC261" s="45" t="s">
        <v>74</v>
      </c>
      <c r="AD261" s="46">
        <f>_xll.qlCalendarAdvance(calendar,AD260,AC261,,,trigger)</f>
        <v>50341</v>
      </c>
      <c r="AE261" s="46">
        <f>_xll.qlInterestRateIndexMaturity($V$5,AD261,trigger)</f>
        <v>50433</v>
      </c>
      <c r="AF261" s="50">
        <f>_xll.qlTenorBasisValue($V$13,AD261,trigger)</f>
        <v>1.0603471216137435E-4</v>
      </c>
      <c r="AG261" s="50">
        <f>_xll.qlTenorBasisForwardRate($V$13,AD261,_xll.ohTrigger($AA$9:$AA$12))</f>
        <v>1.640790205605094E-2</v>
      </c>
      <c r="AH261" s="50">
        <f>_xll.qlTenorBasisForwardRate2($V$13,AD261,AE261,_xll.ohTrigger($AA$9:$AA$12))</f>
        <v>1.640790205605094E-2</v>
      </c>
      <c r="AI261" s="50">
        <f>_xll.qlIndexFixing($V$5,_xll.qlInterestRateIndexFixingDate($V$5,AD261,trigger),,trigger)</f>
        <v>1.681510596958883E-2</v>
      </c>
      <c r="AJ261" s="50">
        <f t="shared" si="19"/>
        <v>-4.0720391353788951E-4</v>
      </c>
      <c r="AK261" s="53">
        <f t="shared" si="20"/>
        <v>1.0248175490167386</v>
      </c>
    </row>
    <row r="262" spans="29:37" x14ac:dyDescent="0.2">
      <c r="AC262" s="45" t="s">
        <v>74</v>
      </c>
      <c r="AD262" s="46">
        <f>_xll.qlCalendarAdvance(calendar,AD261,AC262,,,trigger)</f>
        <v>50374</v>
      </c>
      <c r="AE262" s="46">
        <f>_xll.qlInterestRateIndexMaturity($V$5,AD262,trigger)</f>
        <v>50462</v>
      </c>
      <c r="AF262" s="50">
        <f>_xll.qlTenorBasisValue($V$13,AD262,trigger)</f>
        <v>1.0431042460644375E-4</v>
      </c>
      <c r="AG262" s="50">
        <f>_xll.qlTenorBasisForwardRate($V$13,AD262,_xll.ohTrigger($AA$9:$AA$12))</f>
        <v>1.635767362878596E-2</v>
      </c>
      <c r="AH262" s="50">
        <f>_xll.qlTenorBasisForwardRate2($V$13,AD262,AE262,_xll.ohTrigger($AA$9:$AA$12))</f>
        <v>1.635767362878596E-2</v>
      </c>
      <c r="AI262" s="50">
        <f>_xll.qlIndexFixing($V$5,_xll.qlInterestRateIndexFixingDate($V$5,AD262,trigger),,trigger)</f>
        <v>1.6764608438644944E-2</v>
      </c>
      <c r="AJ262" s="50">
        <f t="shared" si="19"/>
        <v>-4.0693480985898312E-4</v>
      </c>
      <c r="AK262" s="53">
        <f t="shared" si="20"/>
        <v>1.0248773034047376</v>
      </c>
    </row>
    <row r="263" spans="29:37" x14ac:dyDescent="0.2">
      <c r="AC263" s="45" t="s">
        <v>74</v>
      </c>
      <c r="AD263" s="46">
        <f>_xll.qlCalendarAdvance(calendar,AD262,AC263,,,trigger)</f>
        <v>50404</v>
      </c>
      <c r="AE263" s="46">
        <f>_xll.qlInterestRateIndexMaturity($V$5,AD263,trigger)</f>
        <v>50494</v>
      </c>
      <c r="AF263" s="50">
        <f>_xll.qlTenorBasisValue($V$13,AD263,trigger)</f>
        <v>1.0276609178970425E-4</v>
      </c>
      <c r="AG263" s="50">
        <f>_xll.qlTenorBasisForwardRate($V$13,AD263,_xll.ohTrigger($AA$9:$AA$12))</f>
        <v>1.6310694273081516E-2</v>
      </c>
      <c r="AH263" s="50">
        <f>_xll.qlTenorBasisForwardRate2($V$13,AD263,AE263,_xll.ohTrigger($AA$9:$AA$12))</f>
        <v>1.6310694273081516E-2</v>
      </c>
      <c r="AI263" s="50">
        <f>_xll.qlIndexFixing($V$5,_xll.qlInterestRateIndexFixingDate($V$5,AD263,trigger),,trigger)</f>
        <v>1.6717305559009965E-2</v>
      </c>
      <c r="AJ263" s="50">
        <f t="shared" si="19"/>
        <v>-4.0661128592844875E-4</v>
      </c>
      <c r="AK263" s="53">
        <f t="shared" si="20"/>
        <v>1.0249291219074288</v>
      </c>
    </row>
    <row r="264" spans="29:37" x14ac:dyDescent="0.2">
      <c r="AC264" s="45" t="s">
        <v>74</v>
      </c>
      <c r="AD264" s="46">
        <f>_xll.qlCalendarAdvance(calendar,AD263,AC264,,,trigger)</f>
        <v>50437</v>
      </c>
      <c r="AE264" s="46">
        <f>_xll.qlInterestRateIndexMaturity($V$5,AD264,trigger)</f>
        <v>50528</v>
      </c>
      <c r="AF264" s="50">
        <f>_xll.qlTenorBasisValue($V$13,AD264,trigger)</f>
        <v>1.0109249284168314E-4</v>
      </c>
      <c r="AG264" s="50">
        <f>_xll.qlTenorBasisForwardRate($V$13,AD264,_xll.ohTrigger($AA$9:$AA$12))</f>
        <v>1.6260575000745361E-2</v>
      </c>
      <c r="AH264" s="50">
        <f>_xll.qlTenorBasisForwardRate2($V$13,AD264,AE264,_xll.ohTrigger($AA$9:$AA$12))</f>
        <v>1.6260575000745361E-2</v>
      </c>
      <c r="AI264" s="50">
        <f>_xll.qlIndexFixing($V$5,_xll.qlInterestRateIndexFixingDate($V$5,AD264,trigger),,trigger)</f>
        <v>1.6666666100581731E-2</v>
      </c>
      <c r="AJ264" s="50">
        <f t="shared" si="19"/>
        <v>-4.0609109983636912E-4</v>
      </c>
      <c r="AK264" s="53">
        <f t="shared" si="20"/>
        <v>1.0249739692364972</v>
      </c>
    </row>
    <row r="265" spans="29:37" x14ac:dyDescent="0.2">
      <c r="AC265" s="45" t="s">
        <v>74</v>
      </c>
      <c r="AD265" s="46">
        <f>_xll.qlCalendarAdvance(calendar,AD264,AC265,,,trigger)</f>
        <v>50465</v>
      </c>
      <c r="AE265" s="46">
        <f>_xll.qlInterestRateIndexMaturity($V$5,AD265,trigger)</f>
        <v>50557</v>
      </c>
      <c r="AF265" s="50">
        <f>_xll.qlTenorBasisValue($V$13,AD265,trigger)</f>
        <v>9.9692872784217572E-5</v>
      </c>
      <c r="AG265" s="50">
        <f>_xll.qlTenorBasisForwardRate($V$13,AD265,_xll.ohTrigger($AA$9:$AA$12))</f>
        <v>1.6218881705950202E-2</v>
      </c>
      <c r="AH265" s="50">
        <f>_xll.qlTenorBasisForwardRate2($V$13,AD265,AE265,_xll.ohTrigger($AA$9:$AA$12))</f>
        <v>1.6218881705950202E-2</v>
      </c>
      <c r="AI265" s="50">
        <f>_xll.qlIndexFixing($V$5,_xll.qlInterestRateIndexFixingDate($V$5,AD265,trigger),,trigger)</f>
        <v>1.6624432348556629E-2</v>
      </c>
      <c r="AJ265" s="50">
        <f t="shared" si="19"/>
        <v>-4.0555064260642745E-4</v>
      </c>
      <c r="AK265" s="53">
        <f t="shared" si="20"/>
        <v>1.0250048462008108</v>
      </c>
    </row>
    <row r="266" spans="29:37" x14ac:dyDescent="0.2">
      <c r="AC266" s="45" t="s">
        <v>74</v>
      </c>
      <c r="AD266" s="46">
        <f>_xll.qlCalendarAdvance(calendar,AD265,AC266,,,trigger)</f>
        <v>50496</v>
      </c>
      <c r="AE266" s="46">
        <f>_xll.qlInterestRateIndexMaturity($V$5,AD266,trigger)</f>
        <v>50587</v>
      </c>
      <c r="AF266" s="50">
        <f>_xll.qlTenorBasisValue($V$13,AD266,trigger)</f>
        <v>9.8164850228670567E-5</v>
      </c>
      <c r="AG266" s="50">
        <f>_xll.qlTenorBasisForwardRate($V$13,AD266,_xll.ohTrigger($AA$9:$AA$12))</f>
        <v>1.6174400806398898E-2</v>
      </c>
      <c r="AH266" s="50">
        <f>_xll.qlTenorBasisForwardRate2($V$13,AD266,AE266,_xll.ohTrigger($AA$9:$AA$12))</f>
        <v>1.6174400806398898E-2</v>
      </c>
      <c r="AI266" s="50">
        <f>_xll.qlIndexFixing($V$5,_xll.qlInterestRateIndexFixingDate($V$5,AD266,trigger),,trigger)</f>
        <v>1.6579256287205753E-2</v>
      </c>
      <c r="AJ266" s="50">
        <f t="shared" si="19"/>
        <v>-4.0485548080685524E-4</v>
      </c>
      <c r="AK266" s="53">
        <f t="shared" si="20"/>
        <v>1.0250306323957723</v>
      </c>
    </row>
    <row r="267" spans="29:37" x14ac:dyDescent="0.2">
      <c r="AC267" s="45" t="s">
        <v>74</v>
      </c>
      <c r="AD267" s="46">
        <f>_xll.qlCalendarAdvance(calendar,AD266,AC267,,,trigger)</f>
        <v>50528</v>
      </c>
      <c r="AE267" s="46">
        <f>_xll.qlInterestRateIndexMaturity($V$5,AD267,trigger)</f>
        <v>50620</v>
      </c>
      <c r="AF267" s="50">
        <f>_xll.qlTenorBasisValue($V$13,AD267,trigger)</f>
        <v>9.6610982825731049E-5</v>
      </c>
      <c r="AG267" s="50">
        <f>_xll.qlTenorBasisForwardRate($V$13,AD267,_xll.ohTrigger($AA$9:$AA$12))</f>
        <v>1.6128803060551766E-2</v>
      </c>
      <c r="AH267" s="50">
        <f>_xll.qlTenorBasisForwardRate2($V$13,AD267,AE267,_xll.ohTrigger($AA$9:$AA$12))</f>
        <v>1.6128803060551766E-2</v>
      </c>
      <c r="AI267" s="50">
        <f>_xll.qlIndexFixing($V$5,_xll.qlInterestRateIndexFixingDate($V$5,AD267,trigger),,trigger)</f>
        <v>1.6532889212973419E-2</v>
      </c>
      <c r="AJ267" s="50">
        <f t="shared" si="19"/>
        <v>-4.0408615242165311E-4</v>
      </c>
      <c r="AK267" s="53">
        <f t="shared" si="20"/>
        <v>1.0250536974693414</v>
      </c>
    </row>
    <row r="268" spans="29:37" x14ac:dyDescent="0.2">
      <c r="AC268" s="45" t="s">
        <v>74</v>
      </c>
      <c r="AD268" s="46">
        <f>_xll.qlCalendarAdvance(calendar,AD267,AC268,,,trigger)</f>
        <v>50559</v>
      </c>
      <c r="AE268" s="46">
        <f>_xll.qlInterestRateIndexMaturity($V$5,AD268,trigger)</f>
        <v>50651</v>
      </c>
      <c r="AF268" s="50">
        <f>_xll.qlTenorBasisValue($V$13,AD268,trigger)</f>
        <v>9.5128076082310632E-5</v>
      </c>
      <c r="AG268" s="50">
        <f>_xll.qlTenorBasisForwardRate($V$13,AD268,_xll.ohTrigger($AA$9:$AA$12))</f>
        <v>1.6085950619873238E-2</v>
      </c>
      <c r="AH268" s="50">
        <f>_xll.qlTenorBasisForwardRate2($V$13,AD268,AE268,_xll.ohTrigger($AA$9:$AA$12))</f>
        <v>1.6085950619873238E-2</v>
      </c>
      <c r="AI268" s="50">
        <f>_xll.qlIndexFixing($V$5,_xll.qlInterestRateIndexFixingDate($V$5,AD268,trigger),,trigger)</f>
        <v>1.6489248037435726E-2</v>
      </c>
      <c r="AJ268" s="50">
        <f t="shared" si="19"/>
        <v>-4.0329741756248844E-4</v>
      </c>
      <c r="AK268" s="53">
        <f t="shared" si="20"/>
        <v>1.0250714071609941</v>
      </c>
    </row>
    <row r="269" spans="29:37" x14ac:dyDescent="0.2">
      <c r="AC269" s="45" t="s">
        <v>74</v>
      </c>
      <c r="AD269" s="46">
        <f>_xll.qlCalendarAdvance(calendar,AD268,AC269,,,trigger)</f>
        <v>50591</v>
      </c>
      <c r="AE269" s="46">
        <f>_xll.qlInterestRateIndexMaturity($V$5,AD269,trigger)</f>
        <v>50683</v>
      </c>
      <c r="AF269" s="50">
        <f>_xll.qlTenorBasisValue($V$13,AD269,trigger)</f>
        <v>9.3620137787436274E-5</v>
      </c>
      <c r="AG269" s="50">
        <f>_xll.qlTenorBasisForwardRate($V$13,AD269,_xll.ohTrigger($AA$9:$AA$12))</f>
        <v>1.6042733732498409E-2</v>
      </c>
      <c r="AH269" s="50">
        <f>_xll.qlTenorBasisForwardRate2($V$13,AD269,AE269,_xll.ohTrigger($AA$9:$AA$12))</f>
        <v>1.6042733732498409E-2</v>
      </c>
      <c r="AI269" s="50">
        <f>_xll.qlIndexFixing($V$5,_xll.qlInterestRateIndexFixingDate($V$5,AD269,trigger),,trigger)</f>
        <v>1.6445204368935595E-2</v>
      </c>
      <c r="AJ269" s="50">
        <f t="shared" si="19"/>
        <v>-4.024706364371862E-4</v>
      </c>
      <c r="AK269" s="53">
        <f t="shared" si="20"/>
        <v>1.0250874098609444</v>
      </c>
    </row>
    <row r="270" spans="29:37" x14ac:dyDescent="0.2">
      <c r="AC270" s="45" t="s">
        <v>74</v>
      </c>
      <c r="AD270" s="46">
        <f>_xll.qlCalendarAdvance(calendar,AD269,AC270,,,trigger)</f>
        <v>50622</v>
      </c>
      <c r="AE270" s="46">
        <f>_xll.qlInterestRateIndexMaturity($V$5,AD270,trigger)</f>
        <v>50714</v>
      </c>
      <c r="AF270" s="50">
        <f>_xll.qlTenorBasisValue($V$13,AD270,trigger)</f>
        <v>9.2181110238856852E-5</v>
      </c>
      <c r="AG270" s="50">
        <f>_xll.qlTenorBasisForwardRate($V$13,AD270,_xll.ohTrigger($AA$9:$AA$12))</f>
        <v>1.6001853121050211E-2</v>
      </c>
      <c r="AH270" s="50">
        <f>_xll.qlTenorBasisForwardRate2($V$13,AD270,AE270,_xll.ohTrigger($AA$9:$AA$12))</f>
        <v>1.6001853121050211E-2</v>
      </c>
      <c r="AI270" s="50">
        <f>_xll.qlIndexFixing($V$5,_xll.qlInterestRateIndexFixingDate($V$5,AD270,trigger),,trigger)</f>
        <v>1.6403535545753255E-2</v>
      </c>
      <c r="AJ270" s="50">
        <f t="shared" si="19"/>
        <v>-4.0168242470304399E-4</v>
      </c>
      <c r="AK270" s="53">
        <f t="shared" si="20"/>
        <v>1.0251022442003692</v>
      </c>
    </row>
    <row r="271" spans="29:37" x14ac:dyDescent="0.2">
      <c r="AC271" s="45" t="s">
        <v>74</v>
      </c>
      <c r="AD271" s="46">
        <f>_xll.qlCalendarAdvance(calendar,AD270,AC271,,,trigger)</f>
        <v>50654</v>
      </c>
      <c r="AE271" s="46">
        <f>_xll.qlInterestRateIndexMaturity($V$5,AD271,trigger)</f>
        <v>50745</v>
      </c>
      <c r="AF271" s="50">
        <f>_xll.qlTenorBasisValue($V$13,AD271,trigger)</f>
        <v>9.0717839759998659E-5</v>
      </c>
      <c r="AG271" s="50">
        <f>_xll.qlTenorBasisForwardRate($V$13,AD271,_xll.ohTrigger($AA$9:$AA$12))</f>
        <v>1.5960945468582219E-2</v>
      </c>
      <c r="AH271" s="50">
        <f>_xll.qlTenorBasisForwardRate2($V$13,AD271,AE271,_xll.ohTrigger($AA$9:$AA$12))</f>
        <v>1.5960945468582219E-2</v>
      </c>
      <c r="AI271" s="50">
        <f>_xll.qlIndexFixing($V$5,_xll.qlInterestRateIndexFixingDate($V$5,AD271,trigger),,trigger)</f>
        <v>1.6361846624556663E-2</v>
      </c>
      <c r="AJ271" s="50">
        <f t="shared" si="19"/>
        <v>-4.0090115597444381E-4</v>
      </c>
      <c r="AK271" s="53">
        <f t="shared" si="20"/>
        <v>1.0251176320828603</v>
      </c>
    </row>
    <row r="272" spans="29:37" x14ac:dyDescent="0.2">
      <c r="AC272" s="45" t="s">
        <v>74</v>
      </c>
      <c r="AD272" s="46">
        <f>_xll.qlCalendarAdvance(calendar,AD271,AC272,,,trigger)</f>
        <v>50684</v>
      </c>
      <c r="AE272" s="46">
        <f>_xll.qlInterestRateIndexMaturity($V$5,AD272,trigger)</f>
        <v>50776</v>
      </c>
      <c r="AF272" s="50">
        <f>_xll.qlTenorBasisValue($V$13,AD272,trigger)</f>
        <v>8.9366205399203354E-5</v>
      </c>
      <c r="AG272" s="50">
        <f>_xll.qlTenorBasisForwardRate($V$13,AD272,_xll.ohTrigger($AA$9:$AA$12))</f>
        <v>1.5923000916844097E-2</v>
      </c>
      <c r="AH272" s="50">
        <f>_xll.qlTenorBasisForwardRate2($V$13,AD272,AE272,_xll.ohTrigger($AA$9:$AA$12))</f>
        <v>1.5923000916844097E-2</v>
      </c>
      <c r="AI272" s="50">
        <f>_xll.qlIndexFixing($V$5,_xll.qlInterestRateIndexFixingDate($V$5,AD272,trigger),,trigger)</f>
        <v>1.6323242409171115E-2</v>
      </c>
      <c r="AJ272" s="50">
        <f t="shared" si="19"/>
        <v>-4.0024149232701853E-4</v>
      </c>
      <c r="AK272" s="53">
        <f t="shared" si="20"/>
        <v>1.025136059114562</v>
      </c>
    </row>
    <row r="273" spans="29:37" x14ac:dyDescent="0.2">
      <c r="AC273" s="45" t="s">
        <v>74</v>
      </c>
      <c r="AD273" s="46">
        <f>_xll.qlCalendarAdvance(calendar,AD272,AC273,,,trigger)</f>
        <v>50717</v>
      </c>
      <c r="AE273" s="46">
        <f>_xll.qlInterestRateIndexMaturity($V$5,AD273,trigger)</f>
        <v>50809</v>
      </c>
      <c r="AF273" s="50">
        <f>_xll.qlTenorBasisValue($V$13,AD273,trigger)</f>
        <v>8.7901650274302854E-5</v>
      </c>
      <c r="AG273" s="50">
        <f>_xll.qlTenorBasisForwardRate($V$13,AD273,_xll.ohTrigger($AA$9:$AA$12))</f>
        <v>1.5882612148860116E-2</v>
      </c>
      <c r="AH273" s="50">
        <f>_xll.qlTenorBasisForwardRate2($V$13,AD273,AE273,_xll.ohTrigger($AA$9:$AA$12))</f>
        <v>1.5882612148860116E-2</v>
      </c>
      <c r="AI273" s="50">
        <f>_xll.qlIndexFixing($V$5,_xll.qlInterestRateIndexFixingDate($V$5,AD273,trigger),,trigger)</f>
        <v>1.6282214002658033E-2</v>
      </c>
      <c r="AJ273" s="50">
        <f t="shared" si="19"/>
        <v>-3.9960185379791721E-4</v>
      </c>
      <c r="AK273" s="53">
        <f t="shared" si="20"/>
        <v>1.0251597061020341</v>
      </c>
    </row>
    <row r="274" spans="29:37" x14ac:dyDescent="0.2">
      <c r="AC274" s="45" t="s">
        <v>74</v>
      </c>
      <c r="AD274" s="46">
        <f>_xll.qlCalendarAdvance(calendar,AD273,AC274,,,trigger)</f>
        <v>50747</v>
      </c>
      <c r="AE274" s="46">
        <f>_xll.qlInterestRateIndexMaturity($V$5,AD274,trigger)</f>
        <v>50837</v>
      </c>
      <c r="AF274" s="50">
        <f>_xll.qlTenorBasisValue($V$13,AD274,trigger)</f>
        <v>8.6590179927417782E-5</v>
      </c>
      <c r="AG274" s="50">
        <f>_xll.qlTenorBasisForwardRate($V$13,AD274,_xll.ohTrigger($AA$9:$AA$12))</f>
        <v>1.5847313335441093E-2</v>
      </c>
      <c r="AH274" s="50">
        <f>_xll.qlTenorBasisForwardRate2($V$13,AD274,AE274,_xll.ohTrigger($AA$9:$AA$12))</f>
        <v>1.5847313335441093E-2</v>
      </c>
      <c r="AI274" s="50">
        <f>_xll.qlIndexFixing($V$5,_xll.qlInterestRateIndexFixingDate($V$5,AD274,trigger),,trigger)</f>
        <v>1.6246418740506918E-2</v>
      </c>
      <c r="AJ274" s="50">
        <f t="shared" si="19"/>
        <v>-3.9910540506582493E-4</v>
      </c>
      <c r="AK274" s="53">
        <f t="shared" si="20"/>
        <v>1.0251844206407694</v>
      </c>
    </row>
    <row r="275" spans="29:37" x14ac:dyDescent="0.2">
      <c r="AC275" s="45" t="s">
        <v>74</v>
      </c>
      <c r="AD275" s="46">
        <f>_xll.qlCalendarAdvance(calendar,AD274,AC275,,,trigger)</f>
        <v>50780</v>
      </c>
      <c r="AE275" s="46">
        <f>_xll.qlInterestRateIndexMaturity($V$5,AD275,trigger)</f>
        <v>50872</v>
      </c>
      <c r="AF275" s="50">
        <f>_xll.qlTenorBasisValue($V$13,AD275,trigger)</f>
        <v>8.5169189351299543E-5</v>
      </c>
      <c r="AG275" s="50">
        <f>_xll.qlTenorBasisForwardRate($V$13,AD275,_xll.ohTrigger($AA$9:$AA$12))</f>
        <v>1.5808554630878574E-2</v>
      </c>
      <c r="AH275" s="50">
        <f>_xll.qlTenorBasisForwardRate2($V$13,AD275,AE275,_xll.ohTrigger($AA$9:$AA$12))</f>
        <v>1.5808554630878574E-2</v>
      </c>
      <c r="AI275" s="50">
        <f>_xll.qlIndexFixing($V$5,_xll.qlInterestRateIndexFixingDate($V$5,AD275,trigger),,trigger)</f>
        <v>1.6207310693704451E-2</v>
      </c>
      <c r="AJ275" s="50">
        <f t="shared" si="19"/>
        <v>-3.9875606282587656E-4</v>
      </c>
      <c r="AK275" s="53">
        <f t="shared" si="20"/>
        <v>1.0252240683690963</v>
      </c>
    </row>
    <row r="276" spans="29:37" x14ac:dyDescent="0.2">
      <c r="AC276" s="45" t="s">
        <v>74</v>
      </c>
      <c r="AD276" s="46">
        <f>_xll.qlCalendarAdvance(calendar,AD275,AC276,,,trigger)</f>
        <v>50811</v>
      </c>
      <c r="AE276" s="46">
        <f>_xll.qlInterestRateIndexMaturity($V$5,AD276,trigger)</f>
        <v>50900</v>
      </c>
      <c r="AF276" s="50">
        <f>_xll.qlTenorBasisValue($V$13,AD276,trigger)</f>
        <v>8.3854671010363878E-5</v>
      </c>
      <c r="AG276" s="50">
        <f>_xll.qlTenorBasisForwardRate($V$13,AD276,_xll.ohTrigger($AA$9:$AA$12))</f>
        <v>1.5774193418517216E-2</v>
      </c>
      <c r="AH276" s="50">
        <f>_xll.qlTenorBasisForwardRate2($V$13,AD276,AE276,_xll.ohTrigger($AA$9:$AA$12))</f>
        <v>1.5774193418517216E-2</v>
      </c>
      <c r="AI276" s="50">
        <f>_xll.qlIndexFixing($V$5,_xll.qlInterestRateIndexFixingDate($V$5,AD276,trigger),,trigger)</f>
        <v>1.6172711988552375E-2</v>
      </c>
      <c r="AJ276" s="50">
        <f t="shared" si="19"/>
        <v>-3.9851857003515845E-4</v>
      </c>
      <c r="AK276" s="53">
        <f t="shared" si="20"/>
        <v>1.0252639586355865</v>
      </c>
    </row>
    <row r="277" spans="29:37" x14ac:dyDescent="0.2">
      <c r="AC277" s="45" t="s">
        <v>74</v>
      </c>
      <c r="AD277" s="46">
        <f>_xll.qlCalendarAdvance(calendar,AD276,AC277,,,trigger)</f>
        <v>50839</v>
      </c>
      <c r="AE277" s="46">
        <f>_xll.qlInterestRateIndexMaturity($V$5,AD277,trigger)</f>
        <v>50931</v>
      </c>
      <c r="AF277" s="50">
        <f>_xll.qlTenorBasisValue($V$13,AD277,trigger)</f>
        <v>8.2684079013577253E-5</v>
      </c>
      <c r="AG277" s="50">
        <f>_xll.qlTenorBasisForwardRate($V$13,AD277,_xll.ohTrigger($AA$9:$AA$12))</f>
        <v>1.5742825238487922E-2</v>
      </c>
      <c r="AH277" s="50">
        <f>_xll.qlTenorBasisForwardRate2($V$13,AD277,AE277,_xll.ohTrigger($AA$9:$AA$12))</f>
        <v>1.5742825238487922E-2</v>
      </c>
      <c r="AI277" s="50">
        <f>_xll.qlIndexFixing($V$5,_xll.qlInterestRateIndexFixingDate($V$5,AD277,trigger),,trigger)</f>
        <v>1.6141387342932269E-2</v>
      </c>
      <c r="AJ277" s="50">
        <f t="shared" si="19"/>
        <v>-3.9856210444434714E-4</v>
      </c>
      <c r="AK277" s="53">
        <f t="shared" si="20"/>
        <v>1.0253170633864337</v>
      </c>
    </row>
    <row r="278" spans="29:37" x14ac:dyDescent="0.2">
      <c r="AC278" s="45" t="s">
        <v>74</v>
      </c>
      <c r="AD278" s="46">
        <f>_xll.qlCalendarAdvance(calendar,AD277,AC278,,,trigger)</f>
        <v>50872</v>
      </c>
      <c r="AE278" s="46">
        <f>_xll.qlInterestRateIndexMaturity($V$5,AD278,trigger)</f>
        <v>50963</v>
      </c>
      <c r="AF278" s="50">
        <f>_xll.qlTenorBasisValue($V$13,AD278,trigger)</f>
        <v>8.1324542054437817E-5</v>
      </c>
      <c r="AG278" s="50">
        <f>_xll.qlTenorBasisForwardRate($V$13,AD278,_xll.ohTrigger($AA$9:$AA$12))</f>
        <v>1.5707765757119199E-2</v>
      </c>
      <c r="AH278" s="50">
        <f>_xll.qlTenorBasisForwardRate2($V$13,AD278,AE278,_xll.ohTrigger($AA$9:$AA$12))</f>
        <v>1.5707765757119199E-2</v>
      </c>
      <c r="AI278" s="50">
        <f>_xll.qlIndexFixing($V$5,_xll.qlInterestRateIndexFixingDate($V$5,AD278,trigger),,trigger)</f>
        <v>1.6106511044164988E-2</v>
      </c>
      <c r="AJ278" s="50">
        <f t="shared" si="19"/>
        <v>-3.9874528704578888E-4</v>
      </c>
      <c r="AK278" s="53">
        <f t="shared" si="20"/>
        <v>1.0253852325793098</v>
      </c>
    </row>
    <row r="279" spans="29:37" x14ac:dyDescent="0.2">
      <c r="AC279" s="45" t="s">
        <v>74</v>
      </c>
      <c r="AD279" s="46">
        <f>_xll.qlCalendarAdvance(calendar,AD278,AC279,,,trigger)</f>
        <v>50902</v>
      </c>
      <c r="AE279" s="46">
        <f>_xll.qlInterestRateIndexMaturity($V$5,AD279,trigger)</f>
        <v>50994</v>
      </c>
      <c r="AF279" s="50">
        <f>_xll.qlTenorBasisValue($V$13,AD279,trigger)</f>
        <v>8.0107205936513201E-5</v>
      </c>
      <c r="AG279" s="50">
        <f>_xll.qlTenorBasisForwardRate($V$13,AD279,_xll.ohTrigger($AA$9:$AA$12))</f>
        <v>1.5676509179846039E-2</v>
      </c>
      <c r="AH279" s="50">
        <f>_xll.qlTenorBasisForwardRate2($V$13,AD279,AE279,_xll.ohTrigger($AA$9:$AA$12))</f>
        <v>1.5676509179846039E-2</v>
      </c>
      <c r="AI279" s="50">
        <f>_xll.qlIndexFixing($V$5,_xll.qlInterestRateIndexFixingDate($V$5,AD279,trigger),,trigger)</f>
        <v>1.607569579174049E-2</v>
      </c>
      <c r="AJ279" s="50">
        <f t="shared" si="19"/>
        <v>-3.9918661189445107E-4</v>
      </c>
      <c r="AK279" s="53">
        <f t="shared" si="20"/>
        <v>1.0254639988606424</v>
      </c>
    </row>
    <row r="280" spans="29:37" x14ac:dyDescent="0.2">
      <c r="AC280" s="45" t="s">
        <v>74</v>
      </c>
      <c r="AD280" s="46">
        <f>_xll.qlCalendarAdvance(calendar,AD279,AC280,,,trigger)</f>
        <v>50934</v>
      </c>
      <c r="AE280" s="46">
        <f>_xll.qlInterestRateIndexMaturity($V$5,AD280,trigger)</f>
        <v>51026</v>
      </c>
      <c r="AF280" s="50">
        <f>_xll.qlTenorBasisValue($V$13,AD280,trigger)</f>
        <v>7.8827969728797895E-5</v>
      </c>
      <c r="AG280" s="50">
        <f>_xll.qlTenorBasisForwardRate($V$13,AD280,_xll.ohTrigger($AA$9:$AA$12))</f>
        <v>1.5644354589592156E-2</v>
      </c>
      <c r="AH280" s="50">
        <f>_xll.qlTenorBasisForwardRate2($V$13,AD280,AE280,_xll.ohTrigger($AA$9:$AA$12))</f>
        <v>1.5644354589592156E-2</v>
      </c>
      <c r="AI280" s="50">
        <f>_xll.qlIndexFixing($V$5,_xll.qlInterestRateIndexFixingDate($V$5,AD280,trigger),,trigger)</f>
        <v>1.6044250841248338E-2</v>
      </c>
      <c r="AJ280" s="50">
        <f t="shared" si="19"/>
        <v>-3.9989625165618228E-4</v>
      </c>
      <c r="AK280" s="53">
        <f t="shared" si="20"/>
        <v>1.0255616969921038</v>
      </c>
    </row>
    <row r="281" spans="29:37" x14ac:dyDescent="0.2">
      <c r="AC281" s="45" t="s">
        <v>74</v>
      </c>
      <c r="AD281" s="46">
        <f>_xll.qlCalendarAdvance(calendar,AD280,AC281,,,trigger)</f>
        <v>50964</v>
      </c>
      <c r="AE281" s="46">
        <f>_xll.qlInterestRateIndexMaturity($V$5,AD281,trigger)</f>
        <v>51056</v>
      </c>
      <c r="AF281" s="50">
        <f>_xll.qlTenorBasisValue($V$13,AD281,trigger)</f>
        <v>7.7646490173298227E-5</v>
      </c>
      <c r="AG281" s="50">
        <f>_xll.qlTenorBasisForwardRate($V$13,AD281,_xll.ohTrigger($AA$9:$AA$12))</f>
        <v>1.5615145266243415E-2</v>
      </c>
      <c r="AH281" s="50">
        <f>_xll.qlTenorBasisForwardRate2($V$13,AD281,AE281,_xll.ohTrigger($AA$9:$AA$12))</f>
        <v>1.5615145266243415E-2</v>
      </c>
      <c r="AI281" s="50">
        <f>_xll.qlIndexFixing($V$5,_xll.qlInterestRateIndexFixingDate($V$5,AD281,trigger),,trigger)</f>
        <v>1.6015978441648617E-2</v>
      </c>
      <c r="AJ281" s="50">
        <f t="shared" si="19"/>
        <v>-4.0083317540520226E-4</v>
      </c>
      <c r="AK281" s="53">
        <f t="shared" si="20"/>
        <v>1.0256695130638149</v>
      </c>
    </row>
    <row r="282" spans="29:37" x14ac:dyDescent="0.2">
      <c r="AC282" s="45" t="s">
        <v>74</v>
      </c>
      <c r="AD282" s="46">
        <f>_xll.qlCalendarAdvance(calendar,AD281,AC282,,,trigger)</f>
        <v>50997</v>
      </c>
      <c r="AE282" s="46">
        <f>_xll.qlInterestRateIndexMaturity($V$5,AD282,trigger)</f>
        <v>51089</v>
      </c>
      <c r="AF282" s="50">
        <f>_xll.qlTenorBasisValue($V$13,AD282,trigger)</f>
        <v>7.636648092119716E-5</v>
      </c>
      <c r="AG282" s="50">
        <f>_xll.qlTenorBasisForwardRate($V$13,AD282,_xll.ohTrigger($AA$9:$AA$12))</f>
        <v>1.558406047114373E-2</v>
      </c>
      <c r="AH282" s="50">
        <f>_xll.qlTenorBasisForwardRate2($V$13,AD282,AE282,_xll.ohTrigger($AA$9:$AA$12))</f>
        <v>1.558406047114373E-2</v>
      </c>
      <c r="AI282" s="50">
        <f>_xll.qlIndexFixing($V$5,_xll.qlInterestRateIndexFixingDate($V$5,AD282,trigger),,trigger)</f>
        <v>1.5986254662825137E-2</v>
      </c>
      <c r="AJ282" s="50">
        <f t="shared" si="19"/>
        <v>-4.0219419168140667E-4</v>
      </c>
      <c r="AK282" s="53">
        <f t="shared" si="20"/>
        <v>1.025808048706313</v>
      </c>
    </row>
    <row r="283" spans="29:37" x14ac:dyDescent="0.2">
      <c r="AC283" s="45" t="s">
        <v>74</v>
      </c>
      <c r="AD283" s="46">
        <f>_xll.qlCalendarAdvance(calendar,AD282,AC283,,,trigger)</f>
        <v>51028</v>
      </c>
      <c r="AE283" s="46">
        <f>_xll.qlInterestRateIndexMaturity($V$5,AD283,trigger)</f>
        <v>51119</v>
      </c>
      <c r="AF283" s="50">
        <f>_xll.qlTenorBasisValue($V$13,AD283,trigger)</f>
        <v>7.5182506414992175E-5</v>
      </c>
      <c r="AG283" s="50">
        <f>_xll.qlTenorBasisForwardRate($V$13,AD283,_xll.ohTrigger($AA$9:$AA$12))</f>
        <v>1.5555960915032542E-2</v>
      </c>
      <c r="AH283" s="50">
        <f>_xll.qlTenorBasisForwardRate2($V$13,AD283,AE283,_xll.ohTrigger($AA$9:$AA$12))</f>
        <v>1.5555960915032542E-2</v>
      </c>
      <c r="AI283" s="50">
        <f>_xll.qlIndexFixing($V$5,_xll.qlInterestRateIndexFixingDate($V$5,AD283,trigger),,trigger)</f>
        <v>1.5959724909920606E-2</v>
      </c>
      <c r="AJ283" s="50">
        <f t="shared" si="19"/>
        <v>-4.0376399488806398E-4</v>
      </c>
      <c r="AK283" s="53">
        <f t="shared" si="20"/>
        <v>1.0259555804423426</v>
      </c>
    </row>
    <row r="284" spans="29:37" x14ac:dyDescent="0.2">
      <c r="AC284" s="45" t="s">
        <v>74</v>
      </c>
      <c r="AD284" s="46">
        <f>_xll.qlCalendarAdvance(calendar,AD283,AC284,,,trigger)</f>
        <v>51060</v>
      </c>
      <c r="AE284" s="46">
        <f>_xll.qlInterestRateIndexMaturity($V$5,AD284,trigger)</f>
        <v>51152</v>
      </c>
      <c r="AF284" s="50">
        <f>_xll.qlTenorBasisValue($V$13,AD284,trigger)</f>
        <v>7.3978825439921888E-5</v>
      </c>
      <c r="AG284" s="50">
        <f>_xll.qlTenorBasisForwardRate($V$13,AD284,_xll.ohTrigger($AA$9:$AA$12))</f>
        <v>1.5527756957709568E-2</v>
      </c>
      <c r="AH284" s="50">
        <f>_xll.qlTenorBasisForwardRate2($V$13,AD284,AE284,_xll.ohTrigger($AA$9:$AA$12))</f>
        <v>1.5527756957709568E-2</v>
      </c>
      <c r="AI284" s="50">
        <f>_xll.qlIndexFixing($V$5,_xll.qlInterestRateIndexFixingDate($V$5,AD284,trigger),,trigger)</f>
        <v>1.593361392930252E-2</v>
      </c>
      <c r="AJ284" s="50">
        <f t="shared" si="19"/>
        <v>-4.058569715929515E-4</v>
      </c>
      <c r="AK284" s="53">
        <f t="shared" si="20"/>
        <v>1.0261375144329163</v>
      </c>
    </row>
    <row r="285" spans="29:37" x14ac:dyDescent="0.2">
      <c r="AC285" s="45" t="s">
        <v>74</v>
      </c>
      <c r="AD285" s="46">
        <f>_xll.qlCalendarAdvance(calendar,AD284,AC285,,,trigger)</f>
        <v>51091</v>
      </c>
      <c r="AE285" s="46">
        <f>_xll.qlInterestRateIndexMaturity($V$5,AD285,trigger)</f>
        <v>51183</v>
      </c>
      <c r="AF285" s="50">
        <f>_xll.qlTenorBasisValue($V$13,AD285,trigger)</f>
        <v>7.2830415298907831E-5</v>
      </c>
      <c r="AG285" s="50">
        <f>_xll.qlTenorBasisForwardRate($V$13,AD285,_xll.ohTrigger($AA$9:$AA$12))</f>
        <v>1.5501516302752811E-2</v>
      </c>
      <c r="AH285" s="50">
        <f>_xll.qlTenorBasisForwardRate2($V$13,AD285,AE285,_xll.ohTrigger($AA$9:$AA$12))</f>
        <v>1.5501516302752811E-2</v>
      </c>
      <c r="AI285" s="50">
        <f>_xll.qlIndexFixing($V$5,_xll.qlInterestRateIndexFixingDate($V$5,AD285,trigger),,trigger)</f>
        <v>1.5909738635979279E-2</v>
      </c>
      <c r="AJ285" s="50">
        <f t="shared" si="19"/>
        <v>-4.0822233322646874E-4</v>
      </c>
      <c r="AK285" s="53">
        <f t="shared" si="20"/>
        <v>1.0263343485407279</v>
      </c>
    </row>
    <row r="286" spans="29:37" x14ac:dyDescent="0.2">
      <c r="AC286" s="45" t="s">
        <v>74</v>
      </c>
      <c r="AD286" s="46">
        <f>_xll.qlCalendarAdvance(calendar,AD285,AC286,,,trigger)</f>
        <v>51123</v>
      </c>
      <c r="AE286" s="46">
        <f>_xll.qlInterestRateIndexMaturity($V$5,AD286,trigger)</f>
        <v>51214</v>
      </c>
      <c r="AF286" s="50">
        <f>_xll.qlTenorBasisValue($V$13,AD286,trigger)</f>
        <v>7.1662924657805313E-5</v>
      </c>
      <c r="AG286" s="50">
        <f>_xll.qlTenorBasisForwardRate($V$13,AD286,_xll.ohTrigger($AA$9:$AA$12))</f>
        <v>1.5475501467592977E-2</v>
      </c>
      <c r="AH286" s="50">
        <f>_xll.qlTenorBasisForwardRate2($V$13,AD286,AE286,_xll.ohTrigger($AA$9:$AA$12))</f>
        <v>1.5475501467592977E-2</v>
      </c>
      <c r="AI286" s="50">
        <f>_xll.qlIndexFixing($V$5,_xll.qlInterestRateIndexFixingDate($V$5,AD286,trigger),,trigger)</f>
        <v>1.5886519931295719E-2</v>
      </c>
      <c r="AJ286" s="50">
        <f t="shared" si="19"/>
        <v>-4.1101846370274198E-4</v>
      </c>
      <c r="AK286" s="53">
        <f t="shared" si="20"/>
        <v>1.0265592985509031</v>
      </c>
    </row>
    <row r="287" spans="29:37" x14ac:dyDescent="0.2">
      <c r="AC287" s="45" t="s">
        <v>74</v>
      </c>
      <c r="AD287" s="46">
        <f>_xll.qlCalendarAdvance(calendar,AD286,AC287,,,trigger)</f>
        <v>51154</v>
      </c>
      <c r="AE287" s="46">
        <f>_xll.qlInterestRateIndexMaturity($V$5,AD287,trigger)</f>
        <v>51245</v>
      </c>
      <c r="AF287" s="50">
        <f>_xll.qlTenorBasisValue($V$13,AD287,trigger)</f>
        <v>7.0549075277053422E-5</v>
      </c>
      <c r="AG287" s="50">
        <f>_xll.qlTenorBasisForwardRate($V$13,AD287,_xll.ohTrigger($AA$9:$AA$12))</f>
        <v>1.5451208025212588E-2</v>
      </c>
      <c r="AH287" s="50">
        <f>_xll.qlTenorBasisForwardRate2($V$13,AD287,AE287,_xll.ohTrigger($AA$9:$AA$12))</f>
        <v>1.5451208025212588E-2</v>
      </c>
      <c r="AI287" s="50">
        <f>_xll.qlIndexFixing($V$5,_xll.qlInterestRateIndexFixingDate($V$5,AD287,trigger),,trigger)</f>
        <v>1.5865430727143928E-2</v>
      </c>
      <c r="AJ287" s="50">
        <f t="shared" si="19"/>
        <v>-4.1422270193133999E-4</v>
      </c>
      <c r="AK287" s="53">
        <f t="shared" si="20"/>
        <v>1.026808434735681</v>
      </c>
    </row>
    <row r="288" spans="29:37" x14ac:dyDescent="0.2">
      <c r="AC288" s="45" t="s">
        <v>74</v>
      </c>
      <c r="AD288" s="46">
        <f>_xll.qlCalendarAdvance(calendar,AD287,AC288,,,trigger)</f>
        <v>51186</v>
      </c>
      <c r="AE288" s="46">
        <f>_xll.qlInterestRateIndexMaturity($V$5,AD288,trigger)</f>
        <v>51277</v>
      </c>
      <c r="AF288" s="50">
        <f>_xll.qlTenorBasisValue($V$13,AD288,trigger)</f>
        <v>6.9416752113690976E-5</v>
      </c>
      <c r="AG288" s="50">
        <f>_xll.qlTenorBasisForwardRate($V$13,AD288,_xll.ohTrigger($AA$9:$AA$12))</f>
        <v>1.5427142984300488E-2</v>
      </c>
      <c r="AH288" s="50">
        <f>_xll.qlTenorBasisForwardRate2($V$13,AD288,AE288,_xll.ohTrigger($AA$9:$AA$12))</f>
        <v>1.5427142984300488E-2</v>
      </c>
      <c r="AI288" s="50">
        <f>_xll.qlIndexFixing($V$5,_xll.qlInterestRateIndexFixingDate($V$5,AD288,trigger),,trigger)</f>
        <v>1.5845148440774833E-2</v>
      </c>
      <c r="AJ288" s="50">
        <f t="shared" si="19"/>
        <v>-4.1800545647434524E-4</v>
      </c>
      <c r="AK288" s="53">
        <f t="shared" si="20"/>
        <v>1.027095454868068</v>
      </c>
    </row>
    <row r="289" spans="29:37" x14ac:dyDescent="0.2">
      <c r="AC289" s="45" t="s">
        <v>74</v>
      </c>
      <c r="AD289" s="46">
        <f>_xll.qlCalendarAdvance(calendar,AD288,AC289,,,trigger)</f>
        <v>51215</v>
      </c>
      <c r="AE289" s="46">
        <f>_xll.qlInterestRateIndexMaturity($V$5,AD289,trigger)</f>
        <v>51307</v>
      </c>
      <c r="AF289" s="50">
        <f>_xll.qlTenorBasisValue($V$13,AD289,trigger)</f>
        <v>6.840568932010846E-5</v>
      </c>
      <c r="AG289" s="50">
        <f>_xll.qlTenorBasisForwardRate($V$13,AD289,_xll.ohTrigger($AA$9:$AA$12))</f>
        <v>1.5406205439554482E-2</v>
      </c>
      <c r="AH289" s="50">
        <f>_xll.qlTenorBasisForwardRate2($V$13,AD289,AE289,_xll.ohTrigger($AA$9:$AA$12))</f>
        <v>1.5406205439554482E-2</v>
      </c>
      <c r="AI289" s="50">
        <f>_xll.qlIndexFixing($V$5,_xll.qlInterestRateIndexFixingDate($V$5,AD289,trigger),,trigger)</f>
        <v>1.5828170702723698E-2</v>
      </c>
      <c r="AJ289" s="50">
        <f t="shared" si="19"/>
        <v>-4.2196526316921543E-4</v>
      </c>
      <c r="AK289" s="53">
        <f t="shared" si="20"/>
        <v>1.0273893052267007</v>
      </c>
    </row>
    <row r="290" spans="29:37" x14ac:dyDescent="0.2">
      <c r="AC290" s="45" t="s">
        <v>74</v>
      </c>
      <c r="AD290" s="46">
        <f>_xll.qlCalendarAdvance(calendar,AD289,AC290,,,trigger)</f>
        <v>51246</v>
      </c>
      <c r="AE290" s="46">
        <f>_xll.qlInterestRateIndexMaturity($V$5,AD290,trigger)</f>
        <v>51337</v>
      </c>
      <c r="AF290" s="50">
        <f>_xll.qlTenorBasisValue($V$13,AD290,trigger)</f>
        <v>6.7340559038672439E-5</v>
      </c>
      <c r="AG290" s="50">
        <f>_xll.qlTenorBasisForwardRate($V$13,AD290,_xll.ohTrigger($AA$9:$AA$12))</f>
        <v>1.5384791210493846E-2</v>
      </c>
      <c r="AH290" s="50">
        <f>_xll.qlTenorBasisForwardRate2($V$13,AD290,AE290,_xll.ohTrigger($AA$9:$AA$12))</f>
        <v>1.5384791210493846E-2</v>
      </c>
      <c r="AI290" s="50">
        <f>_xll.qlIndexFixing($V$5,_xll.qlInterestRateIndexFixingDate($V$5,AD290,trigger),,trigger)</f>
        <v>1.5811282325520284E-2</v>
      </c>
      <c r="AJ290" s="50">
        <f t="shared" si="19"/>
        <v>-4.2649111502643736E-4</v>
      </c>
      <c r="AK290" s="53">
        <f t="shared" si="20"/>
        <v>1.0277216056553</v>
      </c>
    </row>
    <row r="291" spans="29:37" x14ac:dyDescent="0.2">
      <c r="AC291" s="45" t="s">
        <v>74</v>
      </c>
      <c r="AD291" s="46">
        <f>_xll.qlCalendarAdvance(calendar,AD290,AC291,,,trigger)</f>
        <v>51277</v>
      </c>
      <c r="AE291" s="46">
        <f>_xll.qlInterestRateIndexMaturity($V$5,AD291,trigger)</f>
        <v>51369</v>
      </c>
      <c r="AF291" s="50">
        <f>_xll.qlTenorBasisValue($V$13,AD291,trigger)</f>
        <v>6.6291388592382061E-5</v>
      </c>
      <c r="AG291" s="50">
        <f>_xll.qlTenorBasisForwardRate($V$13,AD291,_xll.ohTrigger($AA$9:$AA$12))</f>
        <v>1.5364337563530976E-2</v>
      </c>
      <c r="AH291" s="50">
        <f>_xll.qlTenorBasisForwardRate2($V$13,AD291,AE291,_xll.ohTrigger($AA$9:$AA$12))</f>
        <v>1.5364337563530976E-2</v>
      </c>
      <c r="AI291" s="50">
        <f>_xll.qlIndexFixing($V$5,_xll.qlInterestRateIndexFixingDate($V$5,AD291,trigger),,trigger)</f>
        <v>1.5796082216903044E-2</v>
      </c>
      <c r="AJ291" s="50">
        <f t="shared" si="19"/>
        <v>-4.3174465337206779E-4</v>
      </c>
      <c r="AK291" s="53">
        <f t="shared" si="20"/>
        <v>1.0281004404899865</v>
      </c>
    </row>
    <row r="292" spans="29:37" x14ac:dyDescent="0.2">
      <c r="AC292" s="45" t="s">
        <v>74</v>
      </c>
      <c r="AD292" s="46">
        <f>_xll.qlCalendarAdvance(calendar,AD291,AC292,,,trigger)</f>
        <v>51308</v>
      </c>
      <c r="AE292" s="46">
        <f>_xll.qlInterestRateIndexMaturity($V$5,AD292,trigger)</f>
        <v>51400</v>
      </c>
      <c r="AF292" s="50">
        <f>_xll.qlTenorBasisValue($V$13,AD292,trigger)</f>
        <v>6.5257952737712266E-5</v>
      </c>
      <c r="AG292" s="50">
        <f>_xll.qlTenorBasisForwardRate($V$13,AD292,_xll.ohTrigger($AA$9:$AA$12))</f>
        <v>1.5344849665195049E-2</v>
      </c>
      <c r="AH292" s="50">
        <f>_xll.qlTenorBasisForwardRate2($V$13,AD292,AE292,_xll.ohTrigger($AA$9:$AA$12))</f>
        <v>1.5344849665195049E-2</v>
      </c>
      <c r="AI292" s="50">
        <f>_xll.qlIndexFixing($V$5,_xll.qlInterestRateIndexFixingDate($V$5,AD292,trigger),,trigger)</f>
        <v>1.578229573638237E-2</v>
      </c>
      <c r="AJ292" s="50">
        <f t="shared" si="19"/>
        <v>-4.3744607118732098E-4</v>
      </c>
      <c r="AK292" s="53">
        <f t="shared" si="20"/>
        <v>1.028507680474676</v>
      </c>
    </row>
    <row r="293" spans="29:37" x14ac:dyDescent="0.2">
      <c r="AC293" s="45" t="s">
        <v>74</v>
      </c>
      <c r="AD293" s="46">
        <f>_xll.qlCalendarAdvance(calendar,AD292,AC293,,,trigger)</f>
        <v>51340</v>
      </c>
      <c r="AE293" s="46">
        <f>_xll.qlInterestRateIndexMaturity($V$5,AD293,trigger)</f>
        <v>51432</v>
      </c>
      <c r="AF293" s="50">
        <f>_xll.qlTenorBasisValue($V$13,AD293,trigger)</f>
        <v>6.4207448626362585E-5</v>
      </c>
      <c r="AG293" s="50">
        <f>_xll.qlTenorBasisForwardRate($V$13,AD293,_xll.ohTrigger($AA$9:$AA$12))</f>
        <v>1.5325743967488528E-2</v>
      </c>
      <c r="AH293" s="50">
        <f>_xll.qlTenorBasisForwardRate2($V$13,AD293,AE293,_xll.ohTrigger($AA$9:$AA$12))</f>
        <v>1.5325743967488528E-2</v>
      </c>
      <c r="AI293" s="50">
        <f>_xll.qlIndexFixing($V$5,_xll.qlInterestRateIndexFixingDate($V$5,AD293,trigger),,trigger)</f>
        <v>1.5769677115766132E-2</v>
      </c>
      <c r="AJ293" s="50">
        <f t="shared" si="19"/>
        <v>-4.4393314827760426E-4</v>
      </c>
      <c r="AK293" s="53">
        <f t="shared" si="20"/>
        <v>1.028966499063233</v>
      </c>
    </row>
    <row r="294" spans="29:37" x14ac:dyDescent="0.2">
      <c r="AC294" s="45" t="s">
        <v>74</v>
      </c>
      <c r="AD294" s="46">
        <f>_xll.qlCalendarAdvance(calendar,AD293,AC294,,,trigger)</f>
        <v>51371</v>
      </c>
      <c r="AE294" s="46">
        <f>_xll.qlInterestRateIndexMaturity($V$5,AD294,trigger)</f>
        <v>51463</v>
      </c>
      <c r="AF294" s="50">
        <f>_xll.qlTenorBasisValue($V$13,AD294,trigger)</f>
        <v>6.3205307316100304E-5</v>
      </c>
      <c r="AG294" s="50">
        <f>_xll.qlTenorBasisForwardRate($V$13,AD294,_xll.ohTrigger($AA$9:$AA$12))</f>
        <v>1.53082106197531E-2</v>
      </c>
      <c r="AH294" s="50">
        <f>_xll.qlTenorBasisForwardRate2($V$13,AD294,AE294,_xll.ohTrigger($AA$9:$AA$12))</f>
        <v>1.53082106197531E-2</v>
      </c>
      <c r="AI294" s="50">
        <f>_xll.qlIndexFixing($V$5,_xll.qlInterestRateIndexFixingDate($V$5,AD294,trigger),,trigger)</f>
        <v>1.5759023662288478E-2</v>
      </c>
      <c r="AJ294" s="50">
        <f t="shared" si="19"/>
        <v>-4.5081304253537756E-4</v>
      </c>
      <c r="AK294" s="53">
        <f t="shared" si="20"/>
        <v>1.0294491011218299</v>
      </c>
    </row>
    <row r="295" spans="29:37" x14ac:dyDescent="0.2">
      <c r="AC295" s="45" t="s">
        <v>74</v>
      </c>
      <c r="AD295" s="46">
        <f>_xll.qlCalendarAdvance(calendar,AD294,AC295,,,trigger)</f>
        <v>51403</v>
      </c>
      <c r="AE295" s="46">
        <f>_xll.qlInterestRateIndexMaturity($V$5,AD295,trigger)</f>
        <v>51494</v>
      </c>
      <c r="AF295" s="50">
        <f>_xll.qlTenorBasisValue($V$13,AD295,trigger)</f>
        <v>6.2186642380559625E-5</v>
      </c>
      <c r="AG295" s="50">
        <f>_xll.qlTenorBasisForwardRate($V$13,AD295,_xll.ohTrigger($AA$9:$AA$12))</f>
        <v>1.5290980823175367E-2</v>
      </c>
      <c r="AH295" s="50">
        <f>_xll.qlTenorBasisForwardRate2($V$13,AD295,AE295,_xll.ohTrigger($AA$9:$AA$12))</f>
        <v>1.5290980823175367E-2</v>
      </c>
      <c r="AI295" s="50">
        <f>_xll.qlIndexFixing($V$5,_xll.qlInterestRateIndexFixingDate($V$5,AD295,trigger),,trigger)</f>
        <v>1.5749171353591555E-2</v>
      </c>
      <c r="AJ295" s="50">
        <f t="shared" si="19"/>
        <v>-4.5819053041618735E-4</v>
      </c>
      <c r="AK295" s="53">
        <f t="shared" si="20"/>
        <v>1.0299647573765669</v>
      </c>
    </row>
    <row r="296" spans="29:37" x14ac:dyDescent="0.2">
      <c r="AC296" s="45" t="s">
        <v>74</v>
      </c>
      <c r="AD296" s="46">
        <f>_xll.qlCalendarAdvance(calendar,AD295,AC296,,,trigger)</f>
        <v>51433</v>
      </c>
      <c r="AE296" s="46">
        <f>_xll.qlInterestRateIndexMaturity($V$5,AD296,trigger)</f>
        <v>51525</v>
      </c>
      <c r="AF296" s="50">
        <f>_xll.qlTenorBasisValue($V$13,AD296,trigger)</f>
        <v>6.1246017655463005E-5</v>
      </c>
      <c r="AG296" s="50">
        <f>_xll.qlTenorBasisForwardRate($V$13,AD296,_xll.ohTrigger($AA$9:$AA$12))</f>
        <v>1.5275718061434377E-2</v>
      </c>
      <c r="AH296" s="50">
        <f>_xll.qlTenorBasisForwardRate2($V$13,AD296,AE296,_xll.ohTrigger($AA$9:$AA$12))</f>
        <v>1.5275718061434377E-2</v>
      </c>
      <c r="AI296" s="50">
        <f>_xll.qlIndexFixing($V$5,_xll.qlInterestRateIndexFixingDate($V$5,AD296,trigger),,trigger)</f>
        <v>1.5741133945307635E-2</v>
      </c>
      <c r="AJ296" s="50">
        <f t="shared" si="19"/>
        <v>-4.6541588387325784E-4</v>
      </c>
      <c r="AK296" s="53">
        <f t="shared" si="20"/>
        <v>1.0304676927134615</v>
      </c>
    </row>
    <row r="297" spans="29:37" x14ac:dyDescent="0.2">
      <c r="AC297" s="45" t="s">
        <v>74</v>
      </c>
      <c r="AD297" s="46">
        <f>_xll.qlCalendarAdvance(calendar,AD296,AC297,,,trigger)</f>
        <v>51466</v>
      </c>
      <c r="AE297" s="46">
        <f>_xll.qlInterestRateIndexMaturity($V$5,AD297,trigger)</f>
        <v>51558</v>
      </c>
      <c r="AF297" s="50">
        <f>_xll.qlTenorBasisValue($V$13,AD297,trigger)</f>
        <v>6.0227163256713599E-5</v>
      </c>
      <c r="AG297" s="50">
        <f>_xll.qlTenorBasisForwardRate($V$13,AD297,_xll.ohTrigger($AA$9:$AA$12))</f>
        <v>1.5259578223178931E-2</v>
      </c>
      <c r="AH297" s="50">
        <f>_xll.qlTenorBasisForwardRate2($V$13,AD297,AE297,_xll.ohTrigger($AA$9:$AA$12))</f>
        <v>1.5259578223178931E-2</v>
      </c>
      <c r="AI297" s="50">
        <f>_xll.qlIndexFixing($V$5,_xll.qlInterestRateIndexFixingDate($V$5,AD297,trigger),,trigger)</f>
        <v>1.5732451291230177E-2</v>
      </c>
      <c r="AJ297" s="50">
        <f t="shared" si="19"/>
        <v>-4.7287306805124558E-4</v>
      </c>
      <c r="AK297" s="53">
        <f t="shared" si="20"/>
        <v>1.0309886067055878</v>
      </c>
    </row>
    <row r="298" spans="29:37" x14ac:dyDescent="0.2">
      <c r="AC298" s="45" t="s">
        <v>74</v>
      </c>
      <c r="AD298" s="46">
        <f>_xll.qlCalendarAdvance(calendar,AD297,AC298,,,trigger)</f>
        <v>51497</v>
      </c>
      <c r="AE298" s="46">
        <f>_xll.qlInterestRateIndexMaturity($V$5,AD298,trigger)</f>
        <v>51587</v>
      </c>
      <c r="AF298" s="50">
        <f>_xll.qlTenorBasisValue($V$13,AD298,trigger)</f>
        <v>5.9284949572126689E-5</v>
      </c>
      <c r="AG298" s="50">
        <f>_xll.qlTenorBasisForwardRate($V$13,AD298,_xll.ohTrigger($AA$9:$AA$12))</f>
        <v>1.5244865897966697E-2</v>
      </c>
      <c r="AH298" s="50">
        <f>_xll.qlTenorBasisForwardRate2($V$13,AD298,AE298,_xll.ohTrigger($AA$9:$AA$12))</f>
        <v>1.5244865897966697E-2</v>
      </c>
      <c r="AI298" s="50">
        <f>_xll.qlIndexFixing($V$5,_xll.qlInterestRateIndexFixingDate($V$5,AD298,trigger),,trigger)</f>
        <v>1.5724036995733215E-2</v>
      </c>
      <c r="AJ298" s="50">
        <f t="shared" si="19"/>
        <v>-4.7917109776651756E-4</v>
      </c>
      <c r="AK298" s="53">
        <f t="shared" si="20"/>
        <v>1.0314316374426375</v>
      </c>
    </row>
    <row r="299" spans="29:37" x14ac:dyDescent="0.2">
      <c r="AC299" s="45" t="s">
        <v>74</v>
      </c>
      <c r="AD299" s="46">
        <f>_xll.qlCalendarAdvance(calendar,AD298,AC299,,,trigger)</f>
        <v>51529</v>
      </c>
      <c r="AE299" s="46">
        <f>_xll.qlInterestRateIndexMaturity($V$5,AD299,trigger)</f>
        <v>51620</v>
      </c>
      <c r="AF299" s="50">
        <f>_xll.qlTenorBasisValue($V$13,AD299,trigger)</f>
        <v>5.8327251448535414E-5</v>
      </c>
      <c r="AG299" s="50">
        <f>_xll.qlTenorBasisForwardRate($V$13,AD299,_xll.ohTrigger($AA$9:$AA$12))</f>
        <v>1.5230624134803739E-2</v>
      </c>
      <c r="AH299" s="50">
        <f>_xll.qlTenorBasisForwardRate2($V$13,AD299,AE299,_xll.ohTrigger($AA$9:$AA$12))</f>
        <v>1.5230624134803739E-2</v>
      </c>
      <c r="AI299" s="50">
        <f>_xll.qlIndexFixing($V$5,_xll.qlInterestRateIndexFixingDate($V$5,AD299,trigger),,trigger)</f>
        <v>1.5716192314394448E-2</v>
      </c>
      <c r="AJ299" s="50">
        <f t="shared" si="19"/>
        <v>-4.8556817959070908E-4</v>
      </c>
      <c r="AK299" s="53">
        <f t="shared" si="20"/>
        <v>1.0318810427788794</v>
      </c>
    </row>
    <row r="300" spans="29:37" x14ac:dyDescent="0.2">
      <c r="AC300" s="45" t="s">
        <v>74</v>
      </c>
      <c r="AD300" s="46">
        <f>_xll.qlCalendarAdvance(calendar,AD299,AC300,,,trigger)</f>
        <v>51560</v>
      </c>
      <c r="AE300" s="46">
        <f>_xll.qlInterestRateIndexMaturity($V$5,AD300,trigger)</f>
        <v>51652</v>
      </c>
      <c r="AF300" s="50">
        <f>_xll.qlTenorBasisValue($V$13,AD300,trigger)</f>
        <v>5.7413716659144532E-5</v>
      </c>
      <c r="AG300" s="50">
        <f>_xll.qlTenorBasisForwardRate($V$13,AD300,_xll.ohTrigger($AA$9:$AA$12))</f>
        <v>1.5217483848952622E-2</v>
      </c>
      <c r="AH300" s="50">
        <f>_xll.qlTenorBasisForwardRate2($V$13,AD300,AE300,_xll.ohTrigger($AA$9:$AA$12))</f>
        <v>1.5217483848952622E-2</v>
      </c>
      <c r="AI300" s="50">
        <f>_xll.qlIndexFixing($V$5,_xll.qlInterestRateIndexFixingDate($V$5,AD300,trigger),,trigger)</f>
        <v>1.5708782401995539E-2</v>
      </c>
      <c r="AJ300" s="50">
        <f t="shared" si="19"/>
        <v>-4.9129855304291641E-4</v>
      </c>
      <c r="AK300" s="53">
        <f t="shared" si="20"/>
        <v>1.0322851371435318</v>
      </c>
    </row>
    <row r="301" spans="29:37" x14ac:dyDescent="0.2">
      <c r="AC301" s="45" t="s">
        <v>74</v>
      </c>
      <c r="AD301" s="46">
        <f>_xll.qlCalendarAdvance(calendar,AD300,AC301,,,trigger)</f>
        <v>51588</v>
      </c>
      <c r="AE301" s="46">
        <f>_xll.qlInterestRateIndexMaturity($V$5,AD301,trigger)</f>
        <v>51680</v>
      </c>
      <c r="AF301" s="50">
        <f>_xll.qlTenorBasisValue($V$13,AD301,trigger)</f>
        <v>5.6600461318901997E-5</v>
      </c>
      <c r="AG301" s="50">
        <f>_xll.qlTenorBasisForwardRate($V$13,AD301,_xll.ohTrigger($AA$9:$AA$12))</f>
        <v>1.52060537458547E-2</v>
      </c>
      <c r="AH301" s="50">
        <f>_xll.qlTenorBasisForwardRate2($V$13,AD301,AE301,_xll.ohTrigger($AA$9:$AA$12))</f>
        <v>1.52060537458547E-2</v>
      </c>
      <c r="AI301" s="50">
        <f>_xll.qlIndexFixing($V$5,_xll.qlInterestRateIndexFixingDate($V$5,AD301,trigger),,trigger)</f>
        <v>1.5702045290764039E-2</v>
      </c>
      <c r="AJ301" s="50">
        <f t="shared" si="19"/>
        <v>-4.9599154490933932E-4</v>
      </c>
      <c r="AK301" s="53">
        <f t="shared" si="20"/>
        <v>1.0326180318180547</v>
      </c>
    </row>
    <row r="302" spans="29:37" x14ac:dyDescent="0.2">
      <c r="AC302" s="45" t="s">
        <v>74</v>
      </c>
      <c r="AD302" s="46">
        <f>_xll.qlCalendarAdvance(calendar,AD301,AC302,,,trigger)</f>
        <v>51620</v>
      </c>
      <c r="AE302" s="46">
        <f>_xll.qlInterestRateIndexMaturity($V$5,AD302,trigger)</f>
        <v>51711</v>
      </c>
      <c r="AF302" s="50">
        <f>_xll.qlTenorBasisValue($V$13,AD302,trigger)</f>
        <v>5.5684632358240035E-5</v>
      </c>
      <c r="AG302" s="50">
        <f>_xll.qlTenorBasisForwardRate($V$13,AD302,_xll.ohTrigger($AA$9:$AA$12))</f>
        <v>1.5193477678411125E-2</v>
      </c>
      <c r="AH302" s="50">
        <f>_xll.qlTenorBasisForwardRate2($V$13,AD302,AE302,_xll.ohTrigger($AA$9:$AA$12))</f>
        <v>1.5193477678411125E-2</v>
      </c>
      <c r="AI302" s="50">
        <f>_xll.qlIndexFixing($V$5,_xll.qlInterestRateIndexFixingDate($V$5,AD302,trigger),,trigger)</f>
        <v>1.5694301653875888E-2</v>
      </c>
      <c r="AJ302" s="50">
        <f t="shared" si="19"/>
        <v>-5.0082397546476372E-4</v>
      </c>
      <c r="AK302" s="53">
        <f t="shared" si="20"/>
        <v>1.0329630902197198</v>
      </c>
    </row>
    <row r="303" spans="29:37" x14ac:dyDescent="0.2">
      <c r="AC303" s="45" t="s">
        <v>74</v>
      </c>
      <c r="AD303" s="46">
        <f>_xll.qlCalendarAdvance(calendar,AD302,AC303,,,trigger)</f>
        <v>51650</v>
      </c>
      <c r="AE303" s="46">
        <f>_xll.qlInterestRateIndexMaturity($V$5,AD303,trigger)</f>
        <v>51742</v>
      </c>
      <c r="AF303" s="50">
        <f>_xll.qlTenorBasisValue($V$13,AD303,trigger)</f>
        <v>5.483904044535727E-5</v>
      </c>
      <c r="AG303" s="50">
        <f>_xll.qlTenorBasisForwardRate($V$13,AD303,_xll.ohTrigger($AA$9:$AA$12))</f>
        <v>1.5182554030772139E-2</v>
      </c>
      <c r="AH303" s="50">
        <f>_xll.qlTenorBasisForwardRate2($V$13,AD303,AE303,_xll.ohTrigger($AA$9:$AA$12))</f>
        <v>1.5182554030772139E-2</v>
      </c>
      <c r="AI303" s="50">
        <f>_xll.qlIndexFixing($V$5,_xll.qlInterestRateIndexFixingDate($V$5,AD303,trigger),,trigger)</f>
        <v>1.5687663672928284E-2</v>
      </c>
      <c r="AJ303" s="50">
        <f t="shared" si="19"/>
        <v>-5.0510964215614435E-4</v>
      </c>
      <c r="AK303" s="53">
        <f t="shared" si="20"/>
        <v>1.0332690824700761</v>
      </c>
    </row>
    <row r="304" spans="29:37" x14ac:dyDescent="0.2">
      <c r="AC304" s="45" t="s">
        <v>74</v>
      </c>
      <c r="AD304" s="46">
        <f>_xll.qlCalendarAdvance(calendar,AD303,AC304,,,trigger)</f>
        <v>51683</v>
      </c>
      <c r="AE304" s="46">
        <f>_xll.qlInterestRateIndexMaturity($V$5,AD304,trigger)</f>
        <v>51775</v>
      </c>
      <c r="AF304" s="50">
        <f>_xll.qlTenorBasisValue($V$13,AD304,trigger)</f>
        <v>5.392320457936875E-5</v>
      </c>
      <c r="AG304" s="50">
        <f>_xll.qlTenorBasisForwardRate($V$13,AD304,_xll.ohTrigger($AA$9:$AA$12))</f>
        <v>1.5171062487233657E-2</v>
      </c>
      <c r="AH304" s="50">
        <f>_xll.qlTenorBasisForwardRate2($V$13,AD304,AE304,_xll.ohTrigger($AA$9:$AA$12))</f>
        <v>1.5171062487233657E-2</v>
      </c>
      <c r="AI304" s="50">
        <f>_xll.qlIndexFixing($V$5,_xll.qlInterestRateIndexFixingDate($V$5,AD304,trigger),,trigger)</f>
        <v>1.568031949783847E-2</v>
      </c>
      <c r="AJ304" s="50">
        <f t="shared" si="19"/>
        <v>-5.0925701060481297E-4</v>
      </c>
      <c r="AK304" s="53">
        <f t="shared" si="20"/>
        <v>1.0335676562556741</v>
      </c>
    </row>
    <row r="305" spans="29:37" x14ac:dyDescent="0.2">
      <c r="AC305" s="45" t="s">
        <v>74</v>
      </c>
      <c r="AD305" s="46">
        <f>_xll.qlCalendarAdvance(calendar,AD304,AC305,,,trigger)</f>
        <v>51714</v>
      </c>
      <c r="AE305" s="46">
        <f>_xll.qlInterestRateIndexMaturity($V$5,AD305,trigger)</f>
        <v>51806</v>
      </c>
      <c r="AF305" s="50">
        <f>_xll.qlTenorBasisValue($V$13,AD305,trigger)</f>
        <v>5.3076336680878941E-5</v>
      </c>
      <c r="AG305" s="50">
        <f>_xll.qlTenorBasisForwardRate($V$13,AD305,_xll.ohTrigger($AA$9:$AA$12))</f>
        <v>1.5160910343658287E-2</v>
      </c>
      <c r="AH305" s="50">
        <f>_xll.qlTenorBasisForwardRate2($V$13,AD305,AE305,_xll.ohTrigger($AA$9:$AA$12))</f>
        <v>1.5160910343658287E-2</v>
      </c>
      <c r="AI305" s="50">
        <f>_xll.qlIndexFixing($V$5,_xll.qlInterestRateIndexFixingDate($V$5,AD305,trigger),,trigger)</f>
        <v>1.5673622968019114E-2</v>
      </c>
      <c r="AJ305" s="50">
        <f t="shared" si="19"/>
        <v>-5.1271262436082717E-4</v>
      </c>
      <c r="AK305" s="53">
        <f t="shared" si="20"/>
        <v>1.0338180632124965</v>
      </c>
    </row>
    <row r="306" spans="29:37" x14ac:dyDescent="0.2">
      <c r="AC306" s="45" t="s">
        <v>74</v>
      </c>
      <c r="AD306" s="46">
        <f>_xll.qlCalendarAdvance(calendar,AD305,AC306,,,trigger)</f>
        <v>51746</v>
      </c>
      <c r="AE306" s="46">
        <f>_xll.qlInterestRateIndexMaturity($V$5,AD306,trigger)</f>
        <v>51837</v>
      </c>
      <c r="AF306" s="50">
        <f>_xll.qlTenorBasisValue($V$13,AD306,trigger)</f>
        <v>5.22156272853096E-5</v>
      </c>
      <c r="AG306" s="50">
        <f>_xll.qlTenorBasisForwardRate($V$13,AD306,_xll.ohTrigger($AA$9:$AA$12))</f>
        <v>1.5150908899680564E-2</v>
      </c>
      <c r="AH306" s="50">
        <f>_xll.qlTenorBasisForwardRate2($V$13,AD306,AE306,_xll.ohTrigger($AA$9:$AA$12))</f>
        <v>1.5150908899680564E-2</v>
      </c>
      <c r="AI306" s="50">
        <f>_xll.qlIndexFixing($V$5,_xll.qlInterestRateIndexFixingDate($V$5,AD306,trigger),,trigger)</f>
        <v>1.5666681856178595E-2</v>
      </c>
      <c r="AJ306" s="50">
        <f t="shared" si="19"/>
        <v>-5.1577295649803123E-4</v>
      </c>
      <c r="AK306" s="53">
        <f t="shared" si="20"/>
        <v>1.0340423772536118</v>
      </c>
    </row>
    <row r="307" spans="29:37" x14ac:dyDescent="0.2">
      <c r="AC307" s="45" t="s">
        <v>74</v>
      </c>
      <c r="AD307" s="46">
        <f>_xll.qlCalendarAdvance(calendar,AD306,AC307,,,trigger)</f>
        <v>51776</v>
      </c>
      <c r="AE307" s="46">
        <f>_xll.qlInterestRateIndexMaturity($V$5,AD307,trigger)</f>
        <v>51868</v>
      </c>
      <c r="AF307" s="50">
        <f>_xll.qlTenorBasisValue($V$13,AD307,trigger)</f>
        <v>5.1420967112717992E-5</v>
      </c>
      <c r="AG307" s="50">
        <f>_xll.qlTenorBasisForwardRate($V$13,AD307,_xll.ohTrigger($AA$9:$AA$12))</f>
        <v>1.5142473836996953E-2</v>
      </c>
      <c r="AH307" s="50">
        <f>_xll.qlTenorBasisForwardRate2($V$13,AD307,AE307,_xll.ohTrigger($AA$9:$AA$12))</f>
        <v>1.5142473836996953E-2</v>
      </c>
      <c r="AI307" s="50">
        <f>_xll.qlIndexFixing($V$5,_xll.qlInterestRateIndexFixingDate($V$5,AD307,trigger),,trigger)</f>
        <v>1.566083600682314E-2</v>
      </c>
      <c r="AJ307" s="50">
        <f t="shared" si="19"/>
        <v>-5.1836216982618748E-4</v>
      </c>
      <c r="AK307" s="53">
        <f t="shared" si="20"/>
        <v>1.0342323305561669</v>
      </c>
    </row>
    <row r="308" spans="29:37" x14ac:dyDescent="0.2">
      <c r="AC308" s="45" t="s">
        <v>74</v>
      </c>
      <c r="AD308" s="46">
        <f>_xll.qlCalendarAdvance(calendar,AD307,AC308,,,trigger)</f>
        <v>51809</v>
      </c>
      <c r="AE308" s="46">
        <f>_xll.qlInterestRateIndexMaturity($V$5,AD308,trigger)</f>
        <v>51901</v>
      </c>
      <c r="AF308" s="50">
        <f>_xll.qlTenorBasisValue($V$13,AD308,trigger)</f>
        <v>5.0560336983039336E-5</v>
      </c>
      <c r="AG308" s="50">
        <f>_xll.qlTenorBasisForwardRate($V$13,AD308,_xll.ohTrigger($AA$9:$AA$12))</f>
        <v>1.5133675966264148E-2</v>
      </c>
      <c r="AH308" s="50">
        <f>_xll.qlTenorBasisForwardRate2($V$13,AD308,AE308,_xll.ohTrigger($AA$9:$AA$12))</f>
        <v>1.5133675966264148E-2</v>
      </c>
      <c r="AI308" s="50">
        <f>_xll.qlIndexFixing($V$5,_xll.qlInterestRateIndexFixingDate($V$5,AD308,trigger),,trigger)</f>
        <v>1.5654369072773136E-2</v>
      </c>
      <c r="AJ308" s="50">
        <f t="shared" si="19"/>
        <v>-5.2069310650898828E-4</v>
      </c>
      <c r="AK308" s="53">
        <f t="shared" si="20"/>
        <v>1.0344062544797255</v>
      </c>
    </row>
    <row r="309" spans="29:37" x14ac:dyDescent="0.2">
      <c r="AC309" s="45" t="s">
        <v>74</v>
      </c>
      <c r="AD309" s="46">
        <f>_xll.qlCalendarAdvance(calendar,AD308,AC309,,,trigger)</f>
        <v>51839</v>
      </c>
      <c r="AE309" s="46">
        <f>_xll.qlInterestRateIndexMaturity($V$5,AD309,trigger)</f>
        <v>51929</v>
      </c>
      <c r="AF309" s="50">
        <f>_xll.qlTenorBasisValue($V$13,AD309,trigger)</f>
        <v>4.9790037954204479E-5</v>
      </c>
      <c r="AG309" s="50">
        <f>_xll.qlTenorBasisForwardRate($V$13,AD309,_xll.ohTrigger($AA$9:$AA$12))</f>
        <v>1.5125881898273796E-2</v>
      </c>
      <c r="AH309" s="50">
        <f>_xll.qlTenorBasisForwardRate2($V$13,AD309,AE309,_xll.ohTrigger($AA$9:$AA$12))</f>
        <v>1.5125881898273796E-2</v>
      </c>
      <c r="AI309" s="50">
        <f>_xll.qlIndexFixing($V$5,_xll.qlInterestRateIndexFixingDate($V$5,AD309,trigger),,trigger)</f>
        <v>1.564820305253356E-2</v>
      </c>
      <c r="AJ309" s="50">
        <f t="shared" si="19"/>
        <v>-5.2232115425976389E-4</v>
      </c>
      <c r="AK309" s="53">
        <f t="shared" si="20"/>
        <v>1.0345316165875507</v>
      </c>
    </row>
    <row r="310" spans="29:37" x14ac:dyDescent="0.2">
      <c r="AC310" s="45" t="s">
        <v>74</v>
      </c>
      <c r="AD310" s="46">
        <f>_xll.qlCalendarAdvance(calendar,AD309,AC310,,,trigger)</f>
        <v>51872</v>
      </c>
      <c r="AE310" s="46">
        <f>_xll.qlInterestRateIndexMaturity($V$5,AD310,trigger)</f>
        <v>51964</v>
      </c>
      <c r="AF310" s="50">
        <f>_xll.qlTenorBasisValue($V$13,AD310,trigger)</f>
        <v>4.8955811778378772E-5</v>
      </c>
      <c r="AG310" s="50">
        <f>_xll.qlTenorBasisForwardRate($V$13,AD310,_xll.ohTrigger($AA$9:$AA$12))</f>
        <v>1.5118837390456063E-2</v>
      </c>
      <c r="AH310" s="50">
        <f>_xll.qlTenorBasisForwardRate2($V$13,AD310,AE310,_xll.ohTrigger($AA$9:$AA$12))</f>
        <v>1.5118837390456063E-2</v>
      </c>
      <c r="AI310" s="50">
        <f>_xll.qlIndexFixing($V$5,_xll.qlInterestRateIndexFixingDate($V$5,AD310,trigger),,trigger)</f>
        <v>1.5642700117745673E-2</v>
      </c>
      <c r="AJ310" s="50">
        <f t="shared" si="19"/>
        <v>-5.2386272728961042E-4</v>
      </c>
      <c r="AK310" s="53">
        <f t="shared" si="20"/>
        <v>1.0346496700612908</v>
      </c>
    </row>
    <row r="311" spans="29:37" x14ac:dyDescent="0.2">
      <c r="AC311" s="45" t="s">
        <v>74</v>
      </c>
      <c r="AD311" s="46">
        <f>_xll.qlCalendarAdvance(calendar,AD310,AC311,,,trigger)</f>
        <v>51903</v>
      </c>
      <c r="AE311" s="46">
        <f>_xll.qlInterestRateIndexMaturity($V$5,AD311,trigger)</f>
        <v>51992</v>
      </c>
      <c r="AF311" s="50">
        <f>_xll.qlTenorBasisValue($V$13,AD311,trigger)</f>
        <v>4.8184465880682819E-5</v>
      </c>
      <c r="AG311" s="50">
        <f>_xll.qlTenorBasisForwardRate($V$13,AD311,_xll.ohTrigger($AA$9:$AA$12))</f>
        <v>1.5111806934161724E-2</v>
      </c>
      <c r="AH311" s="50">
        <f>_xll.qlTenorBasisForwardRate2($V$13,AD311,AE311,_xll.ohTrigger($AA$9:$AA$12))</f>
        <v>1.5111806934161724E-2</v>
      </c>
      <c r="AI311" s="50">
        <f>_xll.qlIndexFixing($V$5,_xll.qlInterestRateIndexFixingDate($V$5,AD311,trigger),,trigger)</f>
        <v>1.5636526944077755E-2</v>
      </c>
      <c r="AJ311" s="50">
        <f t="shared" si="19"/>
        <v>-5.2472000991603089E-4</v>
      </c>
      <c r="AK311" s="53">
        <f t="shared" si="20"/>
        <v>1.0347225194314684</v>
      </c>
    </row>
    <row r="312" spans="29:37" x14ac:dyDescent="0.2">
      <c r="AC312" s="45" t="s">
        <v>74</v>
      </c>
      <c r="AD312" s="46">
        <f>_xll.qlCalendarAdvance(calendar,AD311,AC312,,,trigger)</f>
        <v>51931</v>
      </c>
      <c r="AE312" s="46">
        <f>_xll.qlInterestRateIndexMaturity($V$5,AD312,trigger)</f>
        <v>52023</v>
      </c>
      <c r="AF312" s="50">
        <f>_xll.qlTenorBasisValue($V$13,AD312,trigger)</f>
        <v>4.7497878566658284E-5</v>
      </c>
      <c r="AG312" s="50">
        <f>_xll.qlTenorBasisForwardRate($V$13,AD312,_xll.ohTrigger($AA$9:$AA$12))</f>
        <v>1.5107269379624214E-2</v>
      </c>
      <c r="AH312" s="50">
        <f>_xll.qlTenorBasisForwardRate2($V$13,AD312,AE312,_xll.ohTrigger($AA$9:$AA$12))</f>
        <v>1.5107269379624214E-2</v>
      </c>
      <c r="AI312" s="50">
        <f>_xll.qlIndexFixing($V$5,_xll.qlInterestRateIndexFixingDate($V$5,AD312,trigger),,trigger)</f>
        <v>1.5632604595487504E-2</v>
      </c>
      <c r="AJ312" s="50">
        <f t="shared" si="19"/>
        <v>-5.2533521586329082E-4</v>
      </c>
      <c r="AK312" s="53">
        <f t="shared" si="20"/>
        <v>1.0347736710495037</v>
      </c>
    </row>
    <row r="313" spans="29:37" x14ac:dyDescent="0.2">
      <c r="AC313" s="45" t="s">
        <v>74</v>
      </c>
      <c r="AD313" s="46">
        <f>_xll.qlCalendarAdvance(calendar,AD312,AC313,,,trigger)</f>
        <v>51964</v>
      </c>
      <c r="AE313" s="46">
        <f>_xll.qlInterestRateIndexMaturity($V$5,AD313,trigger)</f>
        <v>52055</v>
      </c>
      <c r="AF313" s="50">
        <f>_xll.qlTenorBasisValue($V$13,AD313,trigger)</f>
        <v>4.6700831482992264E-5</v>
      </c>
      <c r="AG313" s="50">
        <f>_xll.qlTenorBasisForwardRate($V$13,AD313,_xll.ohTrigger($AA$9:$AA$12))</f>
        <v>1.5101537406116363E-2</v>
      </c>
      <c r="AH313" s="50">
        <f>_xll.qlTenorBasisForwardRate2($V$13,AD313,AE313,_xll.ohTrigger($AA$9:$AA$12))</f>
        <v>1.5101537406116363E-2</v>
      </c>
      <c r="AI313" s="50">
        <f>_xll.qlIndexFixing($V$5,_xll.qlInterestRateIndexFixingDate($V$5,AD313,trigger),,trigger)</f>
        <v>1.5627057897829425E-2</v>
      </c>
      <c r="AJ313" s="50">
        <f t="shared" si="19"/>
        <v>-5.2552049171306243E-4</v>
      </c>
      <c r="AK313" s="53">
        <f t="shared" si="20"/>
        <v>1.0347991384969994</v>
      </c>
    </row>
    <row r="314" spans="29:37" x14ac:dyDescent="0.2">
      <c r="AC314" s="45" t="s">
        <v>74</v>
      </c>
      <c r="AD314" s="46">
        <f>_xll.qlCalendarAdvance(calendar,AD313,AC314,,,trigger)</f>
        <v>51994</v>
      </c>
      <c r="AE314" s="46">
        <f>_xll.qlInterestRateIndexMaturity($V$5,AD314,trigger)</f>
        <v>52086</v>
      </c>
      <c r="AF314" s="50">
        <f>_xll.qlTenorBasisValue($V$13,AD314,trigger)</f>
        <v>4.5987484153326837E-5</v>
      </c>
      <c r="AG314" s="50">
        <f>_xll.qlTenorBasisForwardRate($V$13,AD314,_xll.ohTrigger($AA$9:$AA$12))</f>
        <v>1.5097402012785819E-2</v>
      </c>
      <c r="AH314" s="50">
        <f>_xll.qlTenorBasisForwardRate2($V$13,AD314,AE314,_xll.ohTrigger($AA$9:$AA$12))</f>
        <v>1.5097402012785819E-2</v>
      </c>
      <c r="AI314" s="50">
        <f>_xll.qlIndexFixing($V$5,_xll.qlInterestRateIndexFixingDate($V$5,AD314,trigger),,trigger)</f>
        <v>1.5622747785642651E-2</v>
      </c>
      <c r="AJ314" s="50">
        <f t="shared" si="19"/>
        <v>-5.2534577285683233E-4</v>
      </c>
      <c r="AK314" s="53">
        <f t="shared" si="20"/>
        <v>1.0347970977001157</v>
      </c>
    </row>
    <row r="315" spans="29:37" x14ac:dyDescent="0.2">
      <c r="AC315" s="45" t="s">
        <v>74</v>
      </c>
      <c r="AD315" s="46">
        <f>_xll.qlCalendarAdvance(calendar,AD314,AC315,,,trigger)</f>
        <v>52026</v>
      </c>
      <c r="AE315" s="46">
        <f>_xll.qlInterestRateIndexMaturity($V$5,AD315,trigger)</f>
        <v>52118</v>
      </c>
      <c r="AF315" s="50">
        <f>_xll.qlTenorBasisValue($V$13,AD315,trigger)</f>
        <v>4.5238205074884669E-5</v>
      </c>
      <c r="AG315" s="50">
        <f>_xll.qlTenorBasisForwardRate($V$13,AD315,_xll.ohTrigger($AA$9:$AA$12))</f>
        <v>1.5093372419943806E-2</v>
      </c>
      <c r="AH315" s="50">
        <f>_xll.qlTenorBasisForwardRate2($V$13,AD315,AE315,_xll.ohTrigger($AA$9:$AA$12))</f>
        <v>1.5093372419943806E-2</v>
      </c>
      <c r="AI315" s="50">
        <f>_xll.qlIndexFixing($V$5,_xll.qlInterestRateIndexFixingDate($V$5,AD315,trigger),,trigger)</f>
        <v>1.5618117530664957E-2</v>
      </c>
      <c r="AJ315" s="50">
        <f t="shared" si="19"/>
        <v>-5.2474511072115107E-4</v>
      </c>
      <c r="AK315" s="53">
        <f t="shared" si="20"/>
        <v>1.0347665913303625</v>
      </c>
    </row>
    <row r="316" spans="29:37" x14ac:dyDescent="0.2">
      <c r="AC316" s="45" t="s">
        <v>74</v>
      </c>
      <c r="AD316" s="46">
        <f>_xll.qlCalendarAdvance(calendar,AD315,AC316,,,trigger)</f>
        <v>52056</v>
      </c>
      <c r="AE316" s="46">
        <f>_xll.qlInterestRateIndexMaturity($V$5,AD316,trigger)</f>
        <v>52148</v>
      </c>
      <c r="AF316" s="50">
        <f>_xll.qlTenorBasisValue($V$13,AD316,trigger)</f>
        <v>4.4546497165183442E-5</v>
      </c>
      <c r="AG316" s="50">
        <f>_xll.qlTenorBasisForwardRate($V$13,AD316,_xll.ohTrigger($AA$9:$AA$12))</f>
        <v>1.5090195537690022E-2</v>
      </c>
      <c r="AH316" s="50">
        <f>_xll.qlTenorBasisForwardRate2($V$13,AD316,AE316,_xll.ohTrigger($AA$9:$AA$12))</f>
        <v>1.5090195537690022E-2</v>
      </c>
      <c r="AI316" s="50">
        <f>_xll.qlIndexFixing($V$5,_xll.qlInterestRateIndexFixingDate($V$5,AD316,trigger),,trigger)</f>
        <v>1.5614012537222399E-2</v>
      </c>
      <c r="AJ316" s="50">
        <f t="shared" si="19"/>
        <v>-5.2381699953237687E-4</v>
      </c>
      <c r="AK316" s="53">
        <f t="shared" si="20"/>
        <v>1.0347124063584243</v>
      </c>
    </row>
    <row r="317" spans="29:37" x14ac:dyDescent="0.2">
      <c r="AC317" s="45" t="s">
        <v>74</v>
      </c>
      <c r="AD317" s="46">
        <f>_xll.qlCalendarAdvance(calendar,AD316,AC317,,,trigger)</f>
        <v>52089</v>
      </c>
      <c r="AE317" s="46">
        <f>_xll.qlInterestRateIndexMaturity($V$5,AD317,trigger)</f>
        <v>52181</v>
      </c>
      <c r="AF317" s="50">
        <f>_xll.qlTenorBasisValue($V$13,AD317,trigger)</f>
        <v>4.3797445667598055E-5</v>
      </c>
      <c r="AG317" s="50">
        <f>_xll.qlTenorBasisForwardRate($V$13,AD317,_xll.ohTrigger($AA$9:$AA$12))</f>
        <v>1.5087372396072149E-2</v>
      </c>
      <c r="AH317" s="50">
        <f>_xll.qlTenorBasisForwardRate2($V$13,AD317,AE317,_xll.ohTrigger($AA$9:$AA$12))</f>
        <v>1.5087372396072149E-2</v>
      </c>
      <c r="AI317" s="50">
        <f>_xll.qlIndexFixing($V$5,_xll.qlInterestRateIndexFixingDate($V$5,AD317,trigger),,trigger)</f>
        <v>1.5609765432424115E-2</v>
      </c>
      <c r="AJ317" s="50">
        <f t="shared" si="19"/>
        <v>-5.2239303635196604E-4</v>
      </c>
      <c r="AK317" s="53">
        <f t="shared" si="20"/>
        <v>1.0346245206016103</v>
      </c>
    </row>
    <row r="318" spans="29:37" x14ac:dyDescent="0.2">
      <c r="AC318" s="45" t="s">
        <v>74</v>
      </c>
      <c r="AD318" s="46">
        <f>_xll.qlCalendarAdvance(calendar,AD317,AC318,,,trigger)</f>
        <v>52120</v>
      </c>
      <c r="AE318" s="46">
        <f>_xll.qlInterestRateIndexMaturity($V$5,AD318,trigger)</f>
        <v>52211</v>
      </c>
      <c r="AF318" s="50">
        <f>_xll.qlTenorBasisValue($V$13,AD318,trigger)</f>
        <v>4.3104911543496364E-5</v>
      </c>
      <c r="AG318" s="50">
        <f>_xll.qlTenorBasisForwardRate($V$13,AD318,_xll.ohTrigger($AA$9:$AA$12))</f>
        <v>1.5085067875061376E-2</v>
      </c>
      <c r="AH318" s="50">
        <f>_xll.qlTenorBasisForwardRate2($V$13,AD318,AE318,_xll.ohTrigger($AA$9:$AA$12))</f>
        <v>1.5085067875061376E-2</v>
      </c>
      <c r="AI318" s="50">
        <f>_xll.qlIndexFixing($V$5,_xll.qlInterestRateIndexFixingDate($V$5,AD318,trigger),,trigger)</f>
        <v>1.5605754605545792E-2</v>
      </c>
      <c r="AJ318" s="50">
        <f t="shared" si="19"/>
        <v>-5.2068673048441538E-4</v>
      </c>
      <c r="AK318" s="53">
        <f t="shared" si="20"/>
        <v>1.0345166978893887</v>
      </c>
    </row>
    <row r="319" spans="29:37" x14ac:dyDescent="0.2">
      <c r="AC319" s="45" t="s">
        <v>74</v>
      </c>
      <c r="AD319" s="46">
        <f>_xll.qlCalendarAdvance(calendar,AD318,AC319,,,trigger)</f>
        <v>52152</v>
      </c>
      <c r="AE319" s="46">
        <f>_xll.qlInterestRateIndexMaturity($V$5,AD319,trigger)</f>
        <v>52244</v>
      </c>
      <c r="AF319" s="50">
        <f>_xll.qlTenorBasisValue($V$13,AD319,trigger)</f>
        <v>4.240116692115881E-5</v>
      </c>
      <c r="AG319" s="50">
        <f>_xll.qlTenorBasisForwardRate($V$13,AD319,_xll.ohTrigger($AA$9:$AA$12))</f>
        <v>1.508393533341071E-2</v>
      </c>
      <c r="AH319" s="50">
        <f>_xll.qlTenorBasisForwardRate2($V$13,AD319,AE319,_xll.ohTrigger($AA$9:$AA$12))</f>
        <v>1.508393533341071E-2</v>
      </c>
      <c r="AI319" s="50">
        <f>_xll.qlIndexFixing($V$5,_xll.qlInterestRateIndexFixingDate($V$5,AD319,trigger),,trigger)</f>
        <v>1.5602456398504275E-2</v>
      </c>
      <c r="AJ319" s="50">
        <f t="shared" si="19"/>
        <v>-5.1852106509356517E-4</v>
      </c>
      <c r="AK319" s="53">
        <f t="shared" si="20"/>
        <v>1.0343757151984767</v>
      </c>
    </row>
    <row r="320" spans="29:37" x14ac:dyDescent="0.2">
      <c r="AC320" s="45" t="s">
        <v>74</v>
      </c>
      <c r="AD320" s="46">
        <f>_xll.qlCalendarAdvance(calendar,AD319,AC320,,,trigger)</f>
        <v>52183</v>
      </c>
      <c r="AE320" s="46">
        <f>_xll.qlInterestRateIndexMaturity($V$5,AD320,trigger)</f>
        <v>52275</v>
      </c>
      <c r="AF320" s="50">
        <f>_xll.qlTenorBasisValue($V$13,AD320,trigger)</f>
        <v>4.1730036478255104E-5</v>
      </c>
      <c r="AG320" s="50">
        <f>_xll.qlTenorBasisForwardRate($V$13,AD320,_xll.ohTrigger($AA$9:$AA$12))</f>
        <v>1.5083184530908803E-2</v>
      </c>
      <c r="AH320" s="50">
        <f>_xll.qlTenorBasisForwardRate2($V$13,AD320,AE320,_xll.ohTrigger($AA$9:$AA$12))</f>
        <v>1.5083184530908803E-2</v>
      </c>
      <c r="AI320" s="50">
        <f>_xll.qlIndexFixing($V$5,_xll.qlInterestRateIndexFixingDate($V$5,AD320,trigger),,trigger)</f>
        <v>1.5599253786100305E-2</v>
      </c>
      <c r="AJ320" s="50">
        <f t="shared" si="19"/>
        <v>-5.1606925519150255E-4</v>
      </c>
      <c r="AK320" s="53">
        <f t="shared" si="20"/>
        <v>1.0342148737976362</v>
      </c>
    </row>
    <row r="321" spans="29:37" x14ac:dyDescent="0.2">
      <c r="AC321" s="45" t="s">
        <v>74</v>
      </c>
      <c r="AD321" s="46">
        <f>_xll.qlCalendarAdvance(calendar,AD320,AC321,,,trigger)</f>
        <v>52215</v>
      </c>
      <c r="AE321" s="46">
        <f>_xll.qlInterestRateIndexMaturity($V$5,AD321,trigger)</f>
        <v>52306</v>
      </c>
      <c r="AF321" s="50">
        <f>_xll.qlTenorBasisValue($V$13,AD321,trigger)</f>
        <v>4.1048057512805198E-5</v>
      </c>
      <c r="AG321" s="50">
        <f>_xll.qlTenorBasisForwardRate($V$13,AD321,_xll.ohTrigger($AA$9:$AA$12))</f>
        <v>1.508273631355839E-2</v>
      </c>
      <c r="AH321" s="50">
        <f>_xll.qlTenorBasisForwardRate2($V$13,AD321,AE321,_xll.ohTrigger($AA$9:$AA$12))</f>
        <v>1.508273631355839E-2</v>
      </c>
      <c r="AI321" s="50">
        <f>_xll.qlIndexFixing($V$5,_xll.qlInterestRateIndexFixingDate($V$5,AD321,trigger),,trigger)</f>
        <v>1.5595932051458768E-2</v>
      </c>
      <c r="AJ321" s="50">
        <f t="shared" si="19"/>
        <v>-5.1319573790037723E-4</v>
      </c>
      <c r="AK321" s="53">
        <f t="shared" si="20"/>
        <v>1.03402537359478</v>
      </c>
    </row>
    <row r="322" spans="29:37" x14ac:dyDescent="0.2">
      <c r="AC322" s="45" t="s">
        <v>74</v>
      </c>
      <c r="AD322" s="46">
        <f>_xll.qlCalendarAdvance(calendar,AD321,AC322,,,trigger)</f>
        <v>52246</v>
      </c>
      <c r="AE322" s="46">
        <f>_xll.qlInterestRateIndexMaturity($V$5,AD322,trigger)</f>
        <v>52336</v>
      </c>
      <c r="AF322" s="50">
        <f>_xll.qlTenorBasisValue($V$13,AD322,trigger)</f>
        <v>4.0397698709736099E-5</v>
      </c>
      <c r="AG322" s="50">
        <f>_xll.qlTenorBasisForwardRate($V$13,AD322,_xll.ohTrigger($AA$9:$AA$12))</f>
        <v>1.5082902118715324E-2</v>
      </c>
      <c r="AH322" s="50">
        <f>_xll.qlTenorBasisForwardRate2($V$13,AD322,AE322,_xll.ohTrigger($AA$9:$AA$12))</f>
        <v>1.5082902118715324E-2</v>
      </c>
      <c r="AI322" s="50">
        <f>_xll.qlIndexFixing($V$5,_xll.qlInterestRateIndexFixingDate($V$5,AD322,trigger),,trigger)</f>
        <v>1.559297072504684E-2</v>
      </c>
      <c r="AJ322" s="50">
        <f t="shared" si="19"/>
        <v>-5.1006860633151518E-4</v>
      </c>
      <c r="AK322" s="53">
        <f t="shared" si="20"/>
        <v>1.0338176699892925</v>
      </c>
    </row>
    <row r="323" spans="29:37" x14ac:dyDescent="0.2">
      <c r="AC323" s="45" t="s">
        <v>74</v>
      </c>
      <c r="AD323" s="46">
        <f>_xll.qlCalendarAdvance(calendar,AD322,AC323,,,trigger)</f>
        <v>52278</v>
      </c>
      <c r="AE323" s="46">
        <f>_xll.qlInterestRateIndexMaturity($V$5,AD323,trigger)</f>
        <v>52369</v>
      </c>
      <c r="AF323" s="50">
        <f>_xll.qlTenorBasisValue($V$13,AD323,trigger)</f>
        <v>3.9736841968203363E-5</v>
      </c>
      <c r="AG323" s="50">
        <f>_xll.qlTenorBasisForwardRate($V$13,AD323,_xll.ohTrigger($AA$9:$AA$12))</f>
        <v>1.5084400914598254E-2</v>
      </c>
      <c r="AH323" s="50">
        <f>_xll.qlTenorBasisForwardRate2($V$13,AD323,AE323,_xll.ohTrigger($AA$9:$AA$12))</f>
        <v>1.5084400914598254E-2</v>
      </c>
      <c r="AI323" s="50">
        <f>_xll.qlIndexFixing($V$5,_xll.qlInterestRateIndexFixingDate($V$5,AD323,trigger),,trigger)</f>
        <v>1.559080845226726E-2</v>
      </c>
      <c r="AJ323" s="50">
        <f t="shared" si="19"/>
        <v>-5.0640753766900519E-4</v>
      </c>
      <c r="AK323" s="53">
        <f t="shared" si="20"/>
        <v>1.0335716042377869</v>
      </c>
    </row>
    <row r="324" spans="29:37" x14ac:dyDescent="0.2">
      <c r="AC324" s="45" t="s">
        <v>74</v>
      </c>
      <c r="AD324" s="46">
        <f>_xll.qlCalendarAdvance(calendar,AD323,AC324,,,trigger)</f>
        <v>52306</v>
      </c>
      <c r="AE324" s="46">
        <f>_xll.qlInterestRateIndexMaturity($V$5,AD324,trigger)</f>
        <v>52398</v>
      </c>
      <c r="AF324" s="50">
        <f>_xll.qlTenorBasisValue($V$13,AD324,trigger)</f>
        <v>3.916720122649786E-5</v>
      </c>
      <c r="AG324" s="50">
        <f>_xll.qlTenorBasisForwardRate($V$13,AD324,_xll.ohTrigger($AA$9:$AA$12))</f>
        <v>1.5086315324262934E-2</v>
      </c>
      <c r="AH324" s="50">
        <f>_xll.qlTenorBasisForwardRate2($V$13,AD324,AE324,_xll.ohTrigger($AA$9:$AA$12))</f>
        <v>1.5086315324262934E-2</v>
      </c>
      <c r="AI324" s="50">
        <f>_xll.qlIndexFixing($V$5,_xll.qlInterestRateIndexFixingDate($V$5,AD324,trigger),,trigger)</f>
        <v>1.5589205874116991E-2</v>
      </c>
      <c r="AJ324" s="50">
        <f t="shared" ref="AJ324:AJ387" si="21">AG324-AI324</f>
        <v>-5.0289054985405701E-4</v>
      </c>
      <c r="AK324" s="53">
        <f t="shared" ref="AK324:AK387" si="22">AI324/AH324</f>
        <v>1.0333342197246316</v>
      </c>
    </row>
    <row r="325" spans="29:37" x14ac:dyDescent="0.2">
      <c r="AC325" s="45" t="s">
        <v>74</v>
      </c>
      <c r="AD325" s="46">
        <f>_xll.qlCalendarAdvance(calendar,AD324,AC325,,,trigger)</f>
        <v>52337</v>
      </c>
      <c r="AE325" s="46">
        <f>_xll.qlInterestRateIndexMaturity($V$5,AD325,trigger)</f>
        <v>52428</v>
      </c>
      <c r="AF325" s="50">
        <f>_xll.qlTenorBasisValue($V$13,AD325,trigger)</f>
        <v>3.8545765107984473E-5</v>
      </c>
      <c r="AG325" s="50">
        <f>_xll.qlTenorBasisForwardRate($V$13,AD325,_xll.ohTrigger($AA$9:$AA$12))</f>
        <v>1.508828035505768E-2</v>
      </c>
      <c r="AH325" s="50">
        <f>_xll.qlTenorBasisForwardRate2($V$13,AD325,AE325,_xll.ohTrigger($AA$9:$AA$12))</f>
        <v>1.508828035505768E-2</v>
      </c>
      <c r="AI325" s="50">
        <f>_xll.qlIndexFixing($V$5,_xll.qlInterestRateIndexFixingDate($V$5,AD325,trigger),,trigger)</f>
        <v>1.5587053057675916E-2</v>
      </c>
      <c r="AJ325" s="50">
        <f t="shared" si="21"/>
        <v>-4.9877270261823592E-4</v>
      </c>
      <c r="AK325" s="53">
        <f t="shared" si="22"/>
        <v>1.0330569614880627</v>
      </c>
    </row>
    <row r="326" spans="29:37" x14ac:dyDescent="0.2">
      <c r="AC326" s="45" t="s">
        <v>74</v>
      </c>
      <c r="AD326" s="46">
        <f>_xll.qlCalendarAdvance(calendar,AD325,AC326,,,trigger)</f>
        <v>52369</v>
      </c>
      <c r="AE326" s="46">
        <f>_xll.qlInterestRateIndexMaturity($V$5,AD326,trigger)</f>
        <v>52461</v>
      </c>
      <c r="AF326" s="50">
        <f>_xll.qlTenorBasisValue($V$13,AD326,trigger)</f>
        <v>3.7914318037511098E-5</v>
      </c>
      <c r="AG326" s="50">
        <f>_xll.qlTenorBasisForwardRate($V$13,AD326,_xll.ohTrigger($AA$9:$AA$12))</f>
        <v>1.5091696497695871E-2</v>
      </c>
      <c r="AH326" s="50">
        <f>_xll.qlTenorBasisForwardRate2($V$13,AD326,AE326,_xll.ohTrigger($AA$9:$AA$12))</f>
        <v>1.5091696497695871E-2</v>
      </c>
      <c r="AI326" s="50">
        <f>_xll.qlIndexFixing($V$5,_xll.qlInterestRateIndexFixingDate($V$5,AD326,trigger),,trigger)</f>
        <v>1.5585765548625546E-2</v>
      </c>
      <c r="AJ326" s="50">
        <f t="shared" si="21"/>
        <v>-4.9406905092967517E-4</v>
      </c>
      <c r="AK326" s="53">
        <f t="shared" si="22"/>
        <v>1.0327378072442093</v>
      </c>
    </row>
    <row r="327" spans="29:37" x14ac:dyDescent="0.2">
      <c r="AC327" s="45" t="s">
        <v>74</v>
      </c>
      <c r="AD327" s="46">
        <f>_xll.qlCalendarAdvance(calendar,AD326,AC327,,,trigger)</f>
        <v>52400</v>
      </c>
      <c r="AE327" s="46">
        <f>_xll.qlInterestRateIndexMaturity($V$5,AD327,trigger)</f>
        <v>52492</v>
      </c>
      <c r="AF327" s="50">
        <f>_xll.qlTenorBasisValue($V$13,AD327,trigger)</f>
        <v>3.7312180685209529E-5</v>
      </c>
      <c r="AG327" s="50">
        <f>_xll.qlTenorBasisForwardRate($V$13,AD327,_xll.ohTrigger($AA$9:$AA$12))</f>
        <v>1.5095283280172116E-2</v>
      </c>
      <c r="AH327" s="50">
        <f>_xll.qlTenorBasisForwardRate2($V$13,AD327,AE327,_xll.ohTrigger($AA$9:$AA$12))</f>
        <v>1.5095283280172116E-2</v>
      </c>
      <c r="AI327" s="50">
        <f>_xll.qlIndexFixing($V$5,_xll.qlInterestRateIndexFixingDate($V$5,AD327,trigger),,trigger)</f>
        <v>1.5584512169408609E-2</v>
      </c>
      <c r="AJ327" s="50">
        <f t="shared" si="21"/>
        <v>-4.8922888923649301E-4</v>
      </c>
      <c r="AK327" s="53">
        <f t="shared" si="22"/>
        <v>1.0324093877641305</v>
      </c>
    </row>
    <row r="328" spans="29:37" x14ac:dyDescent="0.2">
      <c r="AC328" s="45" t="s">
        <v>74</v>
      </c>
      <c r="AD328" s="46">
        <f>_xll.qlCalendarAdvance(calendar,AD327,AC328,,,trigger)</f>
        <v>52432</v>
      </c>
      <c r="AE328" s="46">
        <f>_xll.qlInterestRateIndexMaturity($V$5,AD328,trigger)</f>
        <v>52524</v>
      </c>
      <c r="AF328" s="50">
        <f>_xll.qlTenorBasisValue($V$13,AD328,trigger)</f>
        <v>3.6700356553976988E-5</v>
      </c>
      <c r="AG328" s="50">
        <f>_xll.qlTenorBasisForwardRate($V$13,AD328,_xll.ohTrigger($AA$9:$AA$12))</f>
        <v>1.5099635135290123E-2</v>
      </c>
      <c r="AH328" s="50">
        <f>_xll.qlTenorBasisForwardRate2($V$13,AD328,AE328,_xll.ohTrigger($AA$9:$AA$12))</f>
        <v>1.5099635135290123E-2</v>
      </c>
      <c r="AI328" s="50">
        <f>_xll.qlIndexFixing($V$5,_xll.qlInterestRateIndexFixingDate($V$5,AD328,trigger),,trigger)</f>
        <v>1.5583528508727873E-2</v>
      </c>
      <c r="AJ328" s="50">
        <f t="shared" si="21"/>
        <v>-4.8389337343775034E-4</v>
      </c>
      <c r="AK328" s="53">
        <f t="shared" si="22"/>
        <v>1.0320466931221945</v>
      </c>
    </row>
    <row r="329" spans="29:37" x14ac:dyDescent="0.2">
      <c r="AC329" s="45" t="s">
        <v>74</v>
      </c>
      <c r="AD329" s="46">
        <f>_xll.qlCalendarAdvance(calendar,AD328,AC329,,,trigger)</f>
        <v>52463</v>
      </c>
      <c r="AE329" s="46">
        <f>_xll.qlInterestRateIndexMaturity($V$5,AD329,trigger)</f>
        <v>52555</v>
      </c>
      <c r="AF329" s="50">
        <f>_xll.qlTenorBasisValue($V$13,AD329,trigger)</f>
        <v>3.6116943892481548E-5</v>
      </c>
      <c r="AG329" s="50">
        <f>_xll.qlTenorBasisForwardRate($V$13,AD329,_xll.ohTrigger($AA$9:$AA$12))</f>
        <v>1.510447993474044E-2</v>
      </c>
      <c r="AH329" s="50">
        <f>_xll.qlTenorBasisForwardRate2($V$13,AD329,AE329,_xll.ohTrigger($AA$9:$AA$12))</f>
        <v>1.510447993474044E-2</v>
      </c>
      <c r="AI329" s="50">
        <f>_xll.qlIndexFixing($V$5,_xll.qlInterestRateIndexFixingDate($V$5,AD329,trigger),,trigger)</f>
        <v>1.55828804569313E-2</v>
      </c>
      <c r="AJ329" s="50">
        <f t="shared" si="21"/>
        <v>-4.7840052219086035E-4</v>
      </c>
      <c r="AK329" s="53">
        <f t="shared" si="22"/>
        <v>1.0316727569739448</v>
      </c>
    </row>
    <row r="330" spans="29:37" x14ac:dyDescent="0.2">
      <c r="AC330" s="45" t="s">
        <v>74</v>
      </c>
      <c r="AD330" s="46">
        <f>_xll.qlCalendarAdvance(calendar,AD329,AC330,,,trigger)</f>
        <v>52495</v>
      </c>
      <c r="AE330" s="46">
        <f>_xll.qlInterestRateIndexMaturity($V$5,AD330,trigger)</f>
        <v>52586</v>
      </c>
      <c r="AF330" s="50">
        <f>_xll.qlTenorBasisValue($V$13,AD330,trigger)</f>
        <v>3.552415838282253E-5</v>
      </c>
      <c r="AG330" s="50">
        <f>_xll.qlTenorBasisForwardRate($V$13,AD330,_xll.ohTrigger($AA$9:$AA$12))</f>
        <v>1.5109715152506751E-2</v>
      </c>
      <c r="AH330" s="50">
        <f>_xll.qlTenorBasisForwardRate2($V$13,AD330,AE330,_xll.ohTrigger($AA$9:$AA$12))</f>
        <v>1.5109715152506751E-2</v>
      </c>
      <c r="AI330" s="50">
        <f>_xll.qlIndexFixing($V$5,_xll.qlInterestRateIndexFixingDate($V$5,AD330,trigger),,trigger)</f>
        <v>1.5582194510174016E-2</v>
      </c>
      <c r="AJ330" s="50">
        <f t="shared" si="21"/>
        <v>-4.724793576672652E-4</v>
      </c>
      <c r="AK330" s="53">
        <f t="shared" si="22"/>
        <v>1.0312699050179566</v>
      </c>
    </row>
    <row r="331" spans="29:37" x14ac:dyDescent="0.2">
      <c r="AC331" s="45" t="s">
        <v>74</v>
      </c>
      <c r="AD331" s="46">
        <f>_xll.qlCalendarAdvance(calendar,AD330,AC331,,,trigger)</f>
        <v>52525</v>
      </c>
      <c r="AE331" s="46">
        <f>_xll.qlInterestRateIndexMaturity($V$5,AD331,trigger)</f>
        <v>52617</v>
      </c>
      <c r="AF331" s="50">
        <f>_xll.qlTenorBasisValue($V$13,AD331,trigger)</f>
        <v>3.4977008915000181E-5</v>
      </c>
      <c r="AG331" s="50">
        <f>_xll.qlTenorBasisForwardRate($V$13,AD331,_xll.ohTrigger($AA$9:$AA$12))</f>
        <v>1.5116025875211969E-2</v>
      </c>
      <c r="AH331" s="50">
        <f>_xll.qlTenorBasisForwardRate2($V$13,AD331,AE331,_xll.ohTrigger($AA$9:$AA$12))</f>
        <v>1.5116025875211969E-2</v>
      </c>
      <c r="AI331" s="50">
        <f>_xll.qlIndexFixing($V$5,_xll.qlInterestRateIndexFixingDate($V$5,AD331,trigger),,trigger)</f>
        <v>1.5582501764476514E-2</v>
      </c>
      <c r="AJ331" s="50">
        <f t="shared" si="21"/>
        <v>-4.6647588926454486E-4</v>
      </c>
      <c r="AK331" s="53">
        <f t="shared" si="22"/>
        <v>1.0308596911063441</v>
      </c>
    </row>
    <row r="332" spans="29:37" x14ac:dyDescent="0.2">
      <c r="AC332" s="45" t="s">
        <v>74</v>
      </c>
      <c r="AD332" s="46">
        <f>_xll.qlCalendarAdvance(calendar,AD331,AC332,,,trigger)</f>
        <v>52558</v>
      </c>
      <c r="AE332" s="46">
        <f>_xll.qlInterestRateIndexMaturity($V$5,AD332,trigger)</f>
        <v>52650</v>
      </c>
      <c r="AF332" s="50">
        <f>_xll.qlTenorBasisValue($V$13,AD332,trigger)</f>
        <v>3.4384597319142825E-5</v>
      </c>
      <c r="AG332" s="50">
        <f>_xll.qlTenorBasisForwardRate($V$13,AD332,_xll.ohTrigger($AA$9:$AA$12))</f>
        <v>1.5123180312790861E-2</v>
      </c>
      <c r="AH332" s="50">
        <f>_xll.qlTenorBasisForwardRate2($V$13,AD332,AE332,_xll.ohTrigger($AA$9:$AA$12))</f>
        <v>1.5123180312790861E-2</v>
      </c>
      <c r="AI332" s="50">
        <f>_xll.qlIndexFixing($V$5,_xll.qlInterestRateIndexFixingDate($V$5,AD332,trigger),,trigger)</f>
        <v>1.5582808495548361E-2</v>
      </c>
      <c r="AJ332" s="50">
        <f t="shared" si="21"/>
        <v>-4.5962818275750023E-4</v>
      </c>
      <c r="AK332" s="53">
        <f t="shared" si="22"/>
        <v>1.030392296676431</v>
      </c>
    </row>
    <row r="333" spans="29:37" x14ac:dyDescent="0.2">
      <c r="AC333" s="45" t="s">
        <v>74</v>
      </c>
      <c r="AD333" s="46">
        <f>_xll.qlCalendarAdvance(calendar,AD332,AC333,,,trigger)</f>
        <v>52588</v>
      </c>
      <c r="AE333" s="46">
        <f>_xll.qlInterestRateIndexMaturity($V$5,AD333,trigger)</f>
        <v>52679</v>
      </c>
      <c r="AF333" s="50">
        <f>_xll.qlTenorBasisValue($V$13,AD333,trigger)</f>
        <v>3.3854507400577993E-5</v>
      </c>
      <c r="AG333" s="50">
        <f>_xll.qlTenorBasisForwardRate($V$13,AD333,_xll.ohTrigger($AA$9:$AA$12))</f>
        <v>1.5129846766974514E-2</v>
      </c>
      <c r="AH333" s="50">
        <f>_xll.qlTenorBasisForwardRate2($V$13,AD333,AE333,_xll.ohTrigger($AA$9:$AA$12))</f>
        <v>1.5129846766974514E-2</v>
      </c>
      <c r="AI333" s="50">
        <f>_xll.qlIndexFixing($V$5,_xll.qlInterestRateIndexFixingDate($V$5,AD333,trigger),,trigger)</f>
        <v>1.5583047766780486E-2</v>
      </c>
      <c r="AJ333" s="50">
        <f t="shared" si="21"/>
        <v>-4.5320099980597148E-4</v>
      </c>
      <c r="AK333" s="53">
        <f t="shared" si="22"/>
        <v>1.0299541037517459</v>
      </c>
    </row>
    <row r="334" spans="29:37" x14ac:dyDescent="0.2">
      <c r="AC334" s="45" t="s">
        <v>74</v>
      </c>
      <c r="AD334" s="46">
        <f>_xll.qlCalendarAdvance(calendar,AD333,AC334,,,trigger)</f>
        <v>52621</v>
      </c>
      <c r="AE334" s="46">
        <f>_xll.qlInterestRateIndexMaturity($V$5,AD334,trigger)</f>
        <v>52712</v>
      </c>
      <c r="AF334" s="50">
        <f>_xll.qlTenorBasisValue($V$13,AD334,trigger)</f>
        <v>3.3280578559495573E-5</v>
      </c>
      <c r="AG334" s="50">
        <f>_xll.qlTenorBasisForwardRate($V$13,AD334,_xll.ohTrigger($AA$9:$AA$12))</f>
        <v>1.513832800784456E-2</v>
      </c>
      <c r="AH334" s="50">
        <f>_xll.qlTenorBasisForwardRate2($V$13,AD334,AE334,_xll.ohTrigger($AA$9:$AA$12))</f>
        <v>1.513832800784456E-2</v>
      </c>
      <c r="AI334" s="50">
        <f>_xll.qlIndexFixing($V$5,_xll.qlInterestRateIndexFixingDate($V$5,AD334,trigger),,trigger)</f>
        <v>1.5584040301048886E-2</v>
      </c>
      <c r="AJ334" s="50">
        <f t="shared" si="21"/>
        <v>-4.4571229320432629E-4</v>
      </c>
      <c r="AK334" s="53">
        <f t="shared" si="22"/>
        <v>1.0294426367940608</v>
      </c>
    </row>
    <row r="335" spans="29:37" x14ac:dyDescent="0.2">
      <c r="AC335" s="45" t="s">
        <v>74</v>
      </c>
      <c r="AD335" s="46">
        <f>_xll.qlCalendarAdvance(calendar,AD334,AC335,,,trigger)</f>
        <v>52652</v>
      </c>
      <c r="AE335" s="46">
        <f>_xll.qlInterestRateIndexMaturity($V$5,AD335,trigger)</f>
        <v>52742</v>
      </c>
      <c r="AF335" s="50">
        <f>_xll.qlTenorBasisValue($V$13,AD335,trigger)</f>
        <v>3.2750052958614067E-5</v>
      </c>
      <c r="AG335" s="50">
        <f>_xll.qlTenorBasisForwardRate($V$13,AD335,_xll.ohTrigger($AA$9:$AA$12))</f>
        <v>1.5146466553717985E-2</v>
      </c>
      <c r="AH335" s="50">
        <f>_xll.qlTenorBasisForwardRate2($V$13,AD335,AE335,_xll.ohTrigger($AA$9:$AA$12))</f>
        <v>1.5146466553717985E-2</v>
      </c>
      <c r="AI335" s="50">
        <f>_xll.qlIndexFixing($V$5,_xll.qlInterestRateIndexFixingDate($V$5,AD335,trigger),,trigger)</f>
        <v>1.5584946704031211E-2</v>
      </c>
      <c r="AJ335" s="50">
        <f t="shared" si="21"/>
        <v>-4.3848015031322518E-4</v>
      </c>
      <c r="AK335" s="53">
        <f t="shared" si="22"/>
        <v>1.0289493360552526</v>
      </c>
    </row>
    <row r="336" spans="29:37" x14ac:dyDescent="0.2">
      <c r="AC336" s="45" t="s">
        <v>74</v>
      </c>
      <c r="AD336" s="46">
        <f>_xll.qlCalendarAdvance(calendar,AD335,AC336,,,trigger)</f>
        <v>52681</v>
      </c>
      <c r="AE336" s="46">
        <f>_xll.qlInterestRateIndexMaturity($V$5,AD336,trigger)</f>
        <v>52775</v>
      </c>
      <c r="AF336" s="50">
        <f>_xll.qlTenorBasisValue($V$13,AD336,trigger)</f>
        <v>3.2261201995431735E-5</v>
      </c>
      <c r="AG336" s="50">
        <f>_xll.qlTenorBasisForwardRate($V$13,AD336,_xll.ohTrigger($AA$9:$AA$12))</f>
        <v>1.5156973838934598E-2</v>
      </c>
      <c r="AH336" s="50">
        <f>_xll.qlTenorBasisForwardRate2($V$13,AD336,AE336,_xll.ohTrigger($AA$9:$AA$12))</f>
        <v>1.5156973838934598E-2</v>
      </c>
      <c r="AI336" s="50">
        <f>_xll.qlIndexFixing($V$5,_xll.qlInterestRateIndexFixingDate($V$5,AD336,trigger),,trigger)</f>
        <v>1.5587899383137588E-2</v>
      </c>
      <c r="AJ336" s="50">
        <f t="shared" si="21"/>
        <v>-4.3092554420299037E-4</v>
      </c>
      <c r="AK336" s="53">
        <f t="shared" si="22"/>
        <v>1.0284308430417717</v>
      </c>
    </row>
    <row r="337" spans="29:37" x14ac:dyDescent="0.2">
      <c r="AC337" s="45" t="s">
        <v>74</v>
      </c>
      <c r="AD337" s="46">
        <f>_xll.qlCalendarAdvance(calendar,AD336,AC337,,,trigger)</f>
        <v>52712</v>
      </c>
      <c r="AE337" s="46">
        <f>_xll.qlInterestRateIndexMaturity($V$5,AD337,trigger)</f>
        <v>52803</v>
      </c>
      <c r="AF337" s="50">
        <f>_xll.qlTenorBasisValue($V$13,AD337,trigger)</f>
        <v>3.1746482007249798E-5</v>
      </c>
      <c r="AG337" s="50">
        <f>_xll.qlTenorBasisForwardRate($V$13,AD337,_xll.ohTrigger($AA$9:$AA$12))</f>
        <v>1.5165344446008091E-2</v>
      </c>
      <c r="AH337" s="50">
        <f>_xll.qlTenorBasisForwardRate2($V$13,AD337,AE337,_xll.ohTrigger($AA$9:$AA$12))</f>
        <v>1.5165344446008091E-2</v>
      </c>
      <c r="AI337" s="50">
        <f>_xll.qlIndexFixing($V$5,_xll.qlInterestRateIndexFixingDate($V$5,AD337,trigger),,trigger)</f>
        <v>1.5588708024313495E-2</v>
      </c>
      <c r="AJ337" s="50">
        <f t="shared" si="21"/>
        <v>-4.2336357830540482E-4</v>
      </c>
      <c r="AK337" s="53">
        <f t="shared" si="22"/>
        <v>1.0279165158307264</v>
      </c>
    </row>
    <row r="338" spans="29:37" x14ac:dyDescent="0.2">
      <c r="AC338" s="45" t="s">
        <v>74</v>
      </c>
      <c r="AD338" s="46">
        <f>_xll.qlCalendarAdvance(calendar,AD337,AC338,,,trigger)</f>
        <v>52742</v>
      </c>
      <c r="AE338" s="46">
        <f>_xll.qlInterestRateIndexMaturity($V$5,AD338,trigger)</f>
        <v>52834</v>
      </c>
      <c r="AF338" s="50">
        <f>_xll.qlTenorBasisValue($V$13,AD338,trigger)</f>
        <v>3.1255972911149788E-5</v>
      </c>
      <c r="AG338" s="50">
        <f>_xll.qlTenorBasisForwardRate($V$13,AD338,_xll.ohTrigger($AA$9:$AA$12))</f>
        <v>1.5175915104172369E-2</v>
      </c>
      <c r="AH338" s="50">
        <f>_xll.qlTenorBasisForwardRate2($V$13,AD338,AE338,_xll.ohTrigger($AA$9:$AA$12))</f>
        <v>1.5175915104172369E-2</v>
      </c>
      <c r="AI338" s="50">
        <f>_xll.qlIndexFixing($V$5,_xll.qlInterestRateIndexFixingDate($V$5,AD338,trigger),,trigger)</f>
        <v>1.5591260199160111E-2</v>
      </c>
      <c r="AJ338" s="50">
        <f t="shared" si="21"/>
        <v>-4.1534509498774262E-4</v>
      </c>
      <c r="AK338" s="53">
        <f t="shared" si="22"/>
        <v>1.0273687017973334</v>
      </c>
    </row>
    <row r="339" spans="29:37" x14ac:dyDescent="0.2">
      <c r="AC339" s="45" t="s">
        <v>74</v>
      </c>
      <c r="AD339" s="46">
        <f>_xll.qlCalendarAdvance(calendar,AD338,AC339,,,trigger)</f>
        <v>52775</v>
      </c>
      <c r="AE339" s="46">
        <f>_xll.qlInterestRateIndexMaturity($V$5,AD339,trigger)</f>
        <v>52867</v>
      </c>
      <c r="AF339" s="50">
        <f>_xll.qlTenorBasisValue($V$13,AD339,trigger)</f>
        <v>3.0724924767007768E-5</v>
      </c>
      <c r="AG339" s="50">
        <f>_xll.qlTenorBasisForwardRate($V$13,AD339,_xll.ohTrigger($AA$9:$AA$12))</f>
        <v>1.5187675225071204E-2</v>
      </c>
      <c r="AH339" s="50">
        <f>_xll.qlTenorBasisForwardRate2($V$13,AD339,AE339,_xll.ohTrigger($AA$9:$AA$12))</f>
        <v>1.5187675225071204E-2</v>
      </c>
      <c r="AI339" s="50">
        <f>_xll.qlIndexFixing($V$5,_xll.qlInterestRateIndexFixingDate($V$5,AD339,trigger),,trigger)</f>
        <v>1.5594028083727743E-2</v>
      </c>
      <c r="AJ339" s="50">
        <f t="shared" si="21"/>
        <v>-4.0635285865653868E-4</v>
      </c>
      <c r="AK339" s="53">
        <f t="shared" si="22"/>
        <v>1.026755435090273</v>
      </c>
    </row>
    <row r="340" spans="29:37" x14ac:dyDescent="0.2">
      <c r="AC340" s="45" t="s">
        <v>74</v>
      </c>
      <c r="AD340" s="46">
        <f>_xll.qlCalendarAdvance(calendar,AD339,AC340,,,trigger)</f>
        <v>52805</v>
      </c>
      <c r="AE340" s="46">
        <f>_xll.qlInterestRateIndexMaturity($V$5,AD340,trigger)</f>
        <v>52897</v>
      </c>
      <c r="AF340" s="50">
        <f>_xll.qlTenorBasisValue($V$13,AD340,trigger)</f>
        <v>3.0249776305498733E-5</v>
      </c>
      <c r="AG340" s="50">
        <f>_xll.qlTenorBasisForwardRate($V$13,AD340,_xll.ohTrigger($AA$9:$AA$12))</f>
        <v>1.5198973579722191E-2</v>
      </c>
      <c r="AH340" s="50">
        <f>_xll.qlTenorBasisForwardRate2($V$13,AD340,AE340,_xll.ohTrigger($AA$9:$AA$12))</f>
        <v>1.5198973579722191E-2</v>
      </c>
      <c r="AI340" s="50">
        <f>_xll.qlIndexFixing($V$5,_xll.qlInterestRateIndexFixingDate($V$5,AD340,trigger),,trigger)</f>
        <v>1.5596886026229528E-2</v>
      </c>
      <c r="AJ340" s="50">
        <f t="shared" si="21"/>
        <v>-3.9791244650733658E-4</v>
      </c>
      <c r="AK340" s="53">
        <f t="shared" si="22"/>
        <v>1.0261802183167299</v>
      </c>
    </row>
    <row r="341" spans="29:37" x14ac:dyDescent="0.2">
      <c r="AC341" s="45" t="s">
        <v>74</v>
      </c>
      <c r="AD341" s="46">
        <f>_xll.qlCalendarAdvance(calendar,AD340,AC341,,,trigger)</f>
        <v>52838</v>
      </c>
      <c r="AE341" s="46">
        <f>_xll.qlInterestRateIndexMaturity($V$5,AD341,trigger)</f>
        <v>52930</v>
      </c>
      <c r="AF341" s="50">
        <f>_xll.qlTenorBasisValue($V$13,AD341,trigger)</f>
        <v>2.9735368579259198E-5</v>
      </c>
      <c r="AG341" s="50">
        <f>_xll.qlTenorBasisForwardRate($V$13,AD341,_xll.ohTrigger($AA$9:$AA$12))</f>
        <v>1.5212069717188838E-2</v>
      </c>
      <c r="AH341" s="50">
        <f>_xll.qlTenorBasisForwardRate2($V$13,AD341,AE341,_xll.ohTrigger($AA$9:$AA$12))</f>
        <v>1.5212069717188838E-2</v>
      </c>
      <c r="AI341" s="50">
        <f>_xll.qlIndexFixing($V$5,_xll.qlInterestRateIndexFixingDate($V$5,AD341,trigger),,trigger)</f>
        <v>1.5600410412394178E-2</v>
      </c>
      <c r="AJ341" s="50">
        <f t="shared" si="21"/>
        <v>-3.8834069520534038E-4</v>
      </c>
      <c r="AK341" s="53">
        <f t="shared" si="22"/>
        <v>1.0255284588110016</v>
      </c>
    </row>
    <row r="342" spans="29:37" x14ac:dyDescent="0.2">
      <c r="AC342" s="45" t="s">
        <v>74</v>
      </c>
      <c r="AD342" s="46">
        <f>_xll.qlCalendarAdvance(calendar,AD341,AC342,,,trigger)</f>
        <v>52869</v>
      </c>
      <c r="AE342" s="46">
        <f>_xll.qlInterestRateIndexMaturity($V$5,AD342,trigger)</f>
        <v>52960</v>
      </c>
      <c r="AF342" s="50">
        <f>_xll.qlTenorBasisValue($V$13,AD342,trigger)</f>
        <v>2.9259896378794076E-5</v>
      </c>
      <c r="AG342" s="50">
        <f>_xll.qlTenorBasisForwardRate($V$13,AD342,_xll.ohTrigger($AA$9:$AA$12))</f>
        <v>1.5224469446521199E-2</v>
      </c>
      <c r="AH342" s="50">
        <f>_xll.qlTenorBasisForwardRate2($V$13,AD342,AE342,_xll.ohTrigger($AA$9:$AA$12))</f>
        <v>1.5224469446521199E-2</v>
      </c>
      <c r="AI342" s="50">
        <f>_xll.qlIndexFixing($V$5,_xll.qlInterestRateIndexFixingDate($V$5,AD342,trigger),,trigger)</f>
        <v>1.5603686175058683E-2</v>
      </c>
      <c r="AJ342" s="50">
        <f t="shared" si="21"/>
        <v>-3.7921672853748374E-4</v>
      </c>
      <c r="AK342" s="53">
        <f t="shared" si="22"/>
        <v>1.0249083706903255</v>
      </c>
    </row>
    <row r="343" spans="29:37" x14ac:dyDescent="0.2">
      <c r="AC343" s="45" t="s">
        <v>74</v>
      </c>
      <c r="AD343" s="46">
        <f>_xll.qlCalendarAdvance(calendar,AD342,AC343,,,trigger)</f>
        <v>52901</v>
      </c>
      <c r="AE343" s="46">
        <f>_xll.qlInterestRateIndexMaturity($V$5,AD343,trigger)</f>
        <v>52993</v>
      </c>
      <c r="AF343" s="50">
        <f>_xll.qlTenorBasisValue($V$13,AD343,trigger)</f>
        <v>2.8776849044335835E-5</v>
      </c>
      <c r="AG343" s="50">
        <f>_xll.qlTenorBasisForwardRate($V$13,AD343,_xll.ohTrigger($AA$9:$AA$12))</f>
        <v>1.5239014098770397E-2</v>
      </c>
      <c r="AH343" s="50">
        <f>_xll.qlTenorBasisForwardRate2($V$13,AD343,AE343,_xll.ohTrigger($AA$9:$AA$12))</f>
        <v>1.5239014098770397E-2</v>
      </c>
      <c r="AI343" s="50">
        <f>_xll.qlIndexFixing($V$5,_xll.qlInterestRateIndexFixingDate($V$5,AD343,trigger),,trigger)</f>
        <v>1.5608264447002074E-2</v>
      </c>
      <c r="AJ343" s="50">
        <f t="shared" si="21"/>
        <v>-3.6925034823167766E-4</v>
      </c>
      <c r="AK343" s="53">
        <f t="shared" si="22"/>
        <v>1.0242305929923297</v>
      </c>
    </row>
    <row r="344" spans="29:37" x14ac:dyDescent="0.2">
      <c r="AC344" s="45" t="s">
        <v>74</v>
      </c>
      <c r="AD344" s="46">
        <f>_xll.qlCalendarAdvance(calendar,AD343,AC344,,,trigger)</f>
        <v>52931</v>
      </c>
      <c r="AE344" s="46">
        <f>_xll.qlInterestRateIndexMaturity($V$5,AD344,trigger)</f>
        <v>53021</v>
      </c>
      <c r="AF344" s="50">
        <f>_xll.qlTenorBasisValue($V$13,AD344,trigger)</f>
        <v>2.8331046883867591E-5</v>
      </c>
      <c r="AG344" s="50">
        <f>_xll.qlTenorBasisForwardRate($V$13,AD344,_xll.ohTrigger($AA$9:$AA$12))</f>
        <v>1.5251618774886566E-2</v>
      </c>
      <c r="AH344" s="50">
        <f>_xll.qlTenorBasisForwardRate2($V$13,AD344,AE344,_xll.ohTrigger($AA$9:$AA$12))</f>
        <v>1.5251618774886566E-2</v>
      </c>
      <c r="AI344" s="50">
        <f>_xll.qlIndexFixing($V$5,_xll.qlInterestRateIndexFixingDate($V$5,AD344,trigger),,trigger)</f>
        <v>1.5611702404203065E-2</v>
      </c>
      <c r="AJ344" s="50">
        <f t="shared" si="21"/>
        <v>-3.6008362931649884E-4</v>
      </c>
      <c r="AK344" s="53">
        <f t="shared" si="22"/>
        <v>1.0236095351340289</v>
      </c>
    </row>
    <row r="345" spans="29:37" x14ac:dyDescent="0.2">
      <c r="AC345" s="45" t="s">
        <v>74</v>
      </c>
      <c r="AD345" s="46">
        <f>_xll.qlCalendarAdvance(calendar,AD344,AC345,,,trigger)</f>
        <v>52961</v>
      </c>
      <c r="AE345" s="46">
        <f>_xll.qlInterestRateIndexMaturity($V$5,AD345,trigger)</f>
        <v>53052</v>
      </c>
      <c r="AF345" s="50">
        <f>_xll.qlTenorBasisValue($V$13,AD345,trigger)</f>
        <v>2.7891970601698492E-5</v>
      </c>
      <c r="AG345" s="50">
        <f>_xll.qlTenorBasisForwardRate($V$13,AD345,_xll.ohTrigger($AA$9:$AA$12))</f>
        <v>1.5266473928772327E-2</v>
      </c>
      <c r="AH345" s="50">
        <f>_xll.qlTenorBasisForwardRate2($V$13,AD345,AE345,_xll.ohTrigger($AA$9:$AA$12))</f>
        <v>1.5266473928772327E-2</v>
      </c>
      <c r="AI345" s="50">
        <f>_xll.qlIndexFixing($V$5,_xll.qlInterestRateIndexFixingDate($V$5,AD345,trigger),,trigger)</f>
        <v>1.5616724734601496E-2</v>
      </c>
      <c r="AJ345" s="50">
        <f t="shared" si="21"/>
        <v>-3.5025080582916888E-4</v>
      </c>
      <c r="AK345" s="53">
        <f t="shared" si="22"/>
        <v>1.0229424821647297</v>
      </c>
    </row>
    <row r="346" spans="29:37" x14ac:dyDescent="0.2">
      <c r="AC346" s="45" t="s">
        <v>74</v>
      </c>
      <c r="AD346" s="46">
        <f>_xll.qlCalendarAdvance(calendar,AD345,AC346,,,trigger)</f>
        <v>52992</v>
      </c>
      <c r="AE346" s="46">
        <f>_xll.qlInterestRateIndexMaturity($V$5,AD346,trigger)</f>
        <v>53080</v>
      </c>
      <c r="AF346" s="50">
        <f>_xll.qlTenorBasisValue($V$13,AD346,trigger)</f>
        <v>2.7445220597760622E-5</v>
      </c>
      <c r="AG346" s="50">
        <f>_xll.qlTenorBasisForwardRate($V$13,AD346,_xll.ohTrigger($AA$9:$AA$12))</f>
        <v>1.5280107395982654E-2</v>
      </c>
      <c r="AH346" s="50">
        <f>_xll.qlTenorBasisForwardRate2($V$13,AD346,AE346,_xll.ohTrigger($AA$9:$AA$12))</f>
        <v>1.5280107395982654E-2</v>
      </c>
      <c r="AI346" s="50">
        <f>_xll.qlIndexFixing($V$5,_xll.qlInterestRateIndexFixingDate($V$5,AD346,trigger),,trigger)</f>
        <v>1.5620572130530455E-2</v>
      </c>
      <c r="AJ346" s="50">
        <f t="shared" si="21"/>
        <v>-3.4046473454780145E-4</v>
      </c>
      <c r="AK346" s="53">
        <f t="shared" si="22"/>
        <v>1.0222815668584446</v>
      </c>
    </row>
    <row r="347" spans="29:37" x14ac:dyDescent="0.2">
      <c r="AC347" s="45" t="s">
        <v>74</v>
      </c>
      <c r="AD347" s="46">
        <f>_xll.qlCalendarAdvance(calendar,AD346,AC347,,,trigger)</f>
        <v>53021</v>
      </c>
      <c r="AE347" s="46">
        <f>_xll.qlInterestRateIndexMaturity($V$5,AD347,trigger)</f>
        <v>53113</v>
      </c>
      <c r="AF347" s="50">
        <f>_xll.qlTenorBasisValue($V$13,AD347,trigger)</f>
        <v>2.7033606259966722E-5</v>
      </c>
      <c r="AG347" s="50">
        <f>_xll.qlTenorBasisForwardRate($V$13,AD347,_xll.ohTrigger($AA$9:$AA$12))</f>
        <v>1.5297387719016614E-2</v>
      </c>
      <c r="AH347" s="50">
        <f>_xll.qlTenorBasisForwardRate2($V$13,AD347,AE347,_xll.ohTrigger($AA$9:$AA$12))</f>
        <v>1.5297387719016614E-2</v>
      </c>
      <c r="AI347" s="50">
        <f>_xll.qlIndexFixing($V$5,_xll.qlInterestRateIndexFixingDate($V$5,AD347,trigger),,trigger)</f>
        <v>1.5627425756348234E-2</v>
      </c>
      <c r="AJ347" s="50">
        <f t="shared" si="21"/>
        <v>-3.3003803733161995E-4</v>
      </c>
      <c r="AK347" s="53">
        <f t="shared" si="22"/>
        <v>1.0215747971741176</v>
      </c>
    </row>
    <row r="348" spans="29:37" x14ac:dyDescent="0.2">
      <c r="AC348" s="45" t="s">
        <v>74</v>
      </c>
      <c r="AD348" s="46">
        <f>_xll.qlCalendarAdvance(calendar,AD347,AC348,,,trigger)</f>
        <v>53049</v>
      </c>
      <c r="AE348" s="46">
        <f>_xll.qlInterestRateIndexMaturity($V$5,AD348,trigger)</f>
        <v>53141</v>
      </c>
      <c r="AF348" s="50">
        <f>_xll.qlTenorBasisValue($V$13,AD348,trigger)</f>
        <v>2.6641893747044723E-5</v>
      </c>
      <c r="AG348" s="50">
        <f>_xll.qlTenorBasisForwardRate($V$13,AD348,_xll.ohTrigger($AA$9:$AA$12))</f>
        <v>1.5312338313058518E-2</v>
      </c>
      <c r="AH348" s="50">
        <f>_xll.qlTenorBasisForwardRate2($V$13,AD348,AE348,_xll.ohTrigger($AA$9:$AA$12))</f>
        <v>1.5312338313058518E-2</v>
      </c>
      <c r="AI348" s="50">
        <f>_xll.qlIndexFixing($V$5,_xll.qlInterestRateIndexFixingDate($V$5,AD348,trigger),,trigger)</f>
        <v>1.5632710551284686E-2</v>
      </c>
      <c r="AJ348" s="50">
        <f t="shared" si="21"/>
        <v>-3.2037223822616728E-4</v>
      </c>
      <c r="AK348" s="53">
        <f t="shared" si="22"/>
        <v>1.0209224895424986</v>
      </c>
    </row>
    <row r="349" spans="29:37" x14ac:dyDescent="0.2">
      <c r="AC349" s="45" t="s">
        <v>74</v>
      </c>
      <c r="AD349" s="46">
        <f>_xll.qlCalendarAdvance(calendar,AD348,AC349,,,trigger)</f>
        <v>53080</v>
      </c>
      <c r="AE349" s="46">
        <f>_xll.qlInterestRateIndexMaturity($V$5,AD349,trigger)</f>
        <v>53174</v>
      </c>
      <c r="AF349" s="50">
        <f>_xll.qlTenorBasisValue($V$13,AD349,trigger)</f>
        <v>2.6214660467878095E-5</v>
      </c>
      <c r="AG349" s="50">
        <f>_xll.qlTenorBasisForwardRate($V$13,AD349,_xll.ohTrigger($AA$9:$AA$12))</f>
        <v>1.5330702693952217E-2</v>
      </c>
      <c r="AH349" s="50">
        <f>_xll.qlTenorBasisForwardRate2($V$13,AD349,AE349,_xll.ohTrigger($AA$9:$AA$12))</f>
        <v>1.5330702693952217E-2</v>
      </c>
      <c r="AI349" s="50">
        <f>_xll.qlIndexFixing($V$5,_xll.qlInterestRateIndexFixingDate($V$5,AD349,trigger),,trigger)</f>
        <v>1.5639820489607142E-2</v>
      </c>
      <c r="AJ349" s="50">
        <f t="shared" si="21"/>
        <v>-3.09117795654925E-4</v>
      </c>
      <c r="AK349" s="53">
        <f t="shared" si="22"/>
        <v>1.0201633155260958</v>
      </c>
    </row>
    <row r="350" spans="29:37" x14ac:dyDescent="0.2">
      <c r="AC350" s="45" t="s">
        <v>74</v>
      </c>
      <c r="AD350" s="46">
        <f>_xll.qlCalendarAdvance(calendar,AD349,AC350,,,trigger)</f>
        <v>53111</v>
      </c>
      <c r="AE350" s="46">
        <f>_xll.qlInterestRateIndexMaturity($V$5,AD350,trigger)</f>
        <v>53203</v>
      </c>
      <c r="AF350" s="50">
        <f>_xll.qlTenorBasisValue($V$13,AD350,trigger)</f>
        <v>2.5794104771492406E-5</v>
      </c>
      <c r="AG350" s="50">
        <f>_xll.qlTenorBasisForwardRate($V$13,AD350,_xll.ohTrigger($AA$9:$AA$12))</f>
        <v>1.5347233563416482E-2</v>
      </c>
      <c r="AH350" s="50">
        <f>_xll.qlTenorBasisForwardRate2($V$13,AD350,AE350,_xll.ohTrigger($AA$9:$AA$12))</f>
        <v>1.5347233563416482E-2</v>
      </c>
      <c r="AI350" s="50">
        <f>_xll.qlIndexFixing($V$5,_xll.qlInterestRateIndexFixingDate($V$5,AD350,trigger),,trigger)</f>
        <v>1.5645536601421439E-2</v>
      </c>
      <c r="AJ350" s="50">
        <f t="shared" si="21"/>
        <v>-2.9830303800495658E-4</v>
      </c>
      <c r="AK350" s="53">
        <f t="shared" si="22"/>
        <v>1.0194369256695244</v>
      </c>
    </row>
    <row r="351" spans="29:37" x14ac:dyDescent="0.2">
      <c r="AC351" s="45" t="s">
        <v>74</v>
      </c>
      <c r="AD351" s="46">
        <f>_xll.qlCalendarAdvance(calendar,AD350,AC351,,,trigger)</f>
        <v>53142</v>
      </c>
      <c r="AE351" s="46">
        <f>_xll.qlInterestRateIndexMaturity($V$5,AD351,trigger)</f>
        <v>53234</v>
      </c>
      <c r="AF351" s="50">
        <f>_xll.qlTenorBasisValue($V$13,AD351,trigger)</f>
        <v>2.5380126047507997E-5</v>
      </c>
      <c r="AG351" s="50">
        <f>_xll.qlTenorBasisForwardRate($V$13,AD351,_xll.ohTrigger($AA$9:$AA$12))</f>
        <v>1.5365606029999359E-2</v>
      </c>
      <c r="AH351" s="50">
        <f>_xll.qlTenorBasisForwardRate2($V$13,AD351,AE351,_xll.ohTrigger($AA$9:$AA$12))</f>
        <v>1.5365606029999359E-2</v>
      </c>
      <c r="AI351" s="50">
        <f>_xll.qlIndexFixing($V$5,_xll.qlInterestRateIndexFixingDate($V$5,AD351,trigger),,trigger)</f>
        <v>1.5652538749122234E-2</v>
      </c>
      <c r="AJ351" s="50">
        <f t="shared" si="21"/>
        <v>-2.8693271912287426E-4</v>
      </c>
      <c r="AK351" s="53">
        <f t="shared" si="22"/>
        <v>1.0186737001171757</v>
      </c>
    </row>
    <row r="352" spans="29:37" x14ac:dyDescent="0.2">
      <c r="AC352" s="45" t="s">
        <v>74</v>
      </c>
      <c r="AD352" s="46">
        <f>_xll.qlCalendarAdvance(calendar,AD351,AC352,,,trigger)</f>
        <v>53174</v>
      </c>
      <c r="AE352" s="46">
        <f>_xll.qlInterestRateIndexMaturity($V$5,AD352,trigger)</f>
        <v>53266</v>
      </c>
      <c r="AF352" s="50">
        <f>_xll.qlTenorBasisValue($V$13,AD352,trigger)</f>
        <v>2.4959586671433323E-5</v>
      </c>
      <c r="AG352" s="50">
        <f>_xll.qlTenorBasisForwardRate($V$13,AD352,_xll.ohTrigger($AA$9:$AA$12))</f>
        <v>1.5385217745232891E-2</v>
      </c>
      <c r="AH352" s="50">
        <f>_xll.qlTenorBasisForwardRate2($V$13,AD352,AE352,_xll.ohTrigger($AA$9:$AA$12))</f>
        <v>1.5385217745232891E-2</v>
      </c>
      <c r="AI352" s="50">
        <f>_xll.qlIndexFixing($V$5,_xll.qlInterestRateIndexFixingDate($V$5,AD352,trigger),,trigger)</f>
        <v>1.5660184788290996E-2</v>
      </c>
      <c r="AJ352" s="50">
        <f t="shared" si="21"/>
        <v>-2.7496704305810492E-4</v>
      </c>
      <c r="AK352" s="53">
        <f t="shared" si="22"/>
        <v>1.0178721580423067</v>
      </c>
    </row>
    <row r="353" spans="29:37" x14ac:dyDescent="0.2">
      <c r="AC353" s="45" t="s">
        <v>74</v>
      </c>
      <c r="AD353" s="46">
        <f>_xll.qlCalendarAdvance(calendar,AD352,AC353,,,trigger)</f>
        <v>53205</v>
      </c>
      <c r="AE353" s="46">
        <f>_xll.qlInterestRateIndexMaturity($V$5,AD353,trigger)</f>
        <v>53296</v>
      </c>
      <c r="AF353" s="50">
        <f>_xll.qlTenorBasisValue($V$13,AD353,trigger)</f>
        <v>2.4558669969035149E-5</v>
      </c>
      <c r="AG353" s="50">
        <f>_xll.qlTenorBasisForwardRate($V$13,AD353,_xll.ohTrigger($AA$9:$AA$12))</f>
        <v>1.5404140462074167E-2</v>
      </c>
      <c r="AH353" s="50">
        <f>_xll.qlTenorBasisForwardRate2($V$13,AD353,AE353,_xll.ohTrigger($AA$9:$AA$12))</f>
        <v>1.5404140462074167E-2</v>
      </c>
      <c r="AI353" s="50">
        <f>_xll.qlIndexFixing($V$5,_xll.qlInterestRateIndexFixingDate($V$5,AD353,trigger),,trigger)</f>
        <v>1.5667461066388794E-2</v>
      </c>
      <c r="AJ353" s="50">
        <f t="shared" si="21"/>
        <v>-2.6332060431462703E-4</v>
      </c>
      <c r="AK353" s="53">
        <f t="shared" si="22"/>
        <v>1.0170941445881343</v>
      </c>
    </row>
    <row r="354" spans="29:37" x14ac:dyDescent="0.2">
      <c r="AC354" s="45" t="s">
        <v>74</v>
      </c>
      <c r="AD354" s="46">
        <f>_xll.qlCalendarAdvance(calendar,AD353,AC354,,,trigger)</f>
        <v>53237</v>
      </c>
      <c r="AE354" s="46">
        <f>_xll.qlInterestRateIndexMaturity($V$5,AD354,trigger)</f>
        <v>53329</v>
      </c>
      <c r="AF354" s="50">
        <f>_xll.qlTenorBasisValue($V$13,AD354,trigger)</f>
        <v>2.4151407140053946E-5</v>
      </c>
      <c r="AG354" s="50">
        <f>_xll.qlTenorBasisForwardRate($V$13,AD354,_xll.ohTrigger($AA$9:$AA$12))</f>
        <v>1.5425237682402285E-2</v>
      </c>
      <c r="AH354" s="50">
        <f>_xll.qlTenorBasisForwardRate2($V$13,AD354,AE354,_xll.ohTrigger($AA$9:$AA$12))</f>
        <v>1.5425237682402285E-2</v>
      </c>
      <c r="AI354" s="50">
        <f>_xll.qlIndexFixing($V$5,_xll.qlInterestRateIndexFixingDate($V$5,AD354,trigger),,trigger)</f>
        <v>1.5676012974112148E-2</v>
      </c>
      <c r="AJ354" s="50">
        <f t="shared" si="21"/>
        <v>-2.5077529170986282E-4</v>
      </c>
      <c r="AK354" s="53">
        <f t="shared" si="22"/>
        <v>1.0162574669430189</v>
      </c>
    </row>
    <row r="355" spans="29:37" x14ac:dyDescent="0.2">
      <c r="AC355" s="45" t="s">
        <v>74</v>
      </c>
      <c r="AD355" s="46">
        <f>_xll.qlCalendarAdvance(calendar,AD354,AC355,,,trigger)</f>
        <v>53268</v>
      </c>
      <c r="AE355" s="46">
        <f>_xll.qlInterestRateIndexMaturity($V$5,AD355,trigger)</f>
        <v>53360</v>
      </c>
      <c r="AF355" s="50">
        <f>_xll.qlTenorBasisValue($V$13,AD355,trigger)</f>
        <v>2.3763154619570009E-5</v>
      </c>
      <c r="AG355" s="50">
        <f>_xll.qlTenorBasisForwardRate($V$13,AD355,_xll.ohTrigger($AA$9:$AA$12))</f>
        <v>1.5444846322347097E-2</v>
      </c>
      <c r="AH355" s="50">
        <f>_xll.qlTenorBasisForwardRate2($V$13,AD355,AE355,_xll.ohTrigger($AA$9:$AA$12))</f>
        <v>1.5444846322347097E-2</v>
      </c>
      <c r="AI355" s="50">
        <f>_xll.qlIndexFixing($V$5,_xll.qlInterestRateIndexFixingDate($V$5,AD355,trigger),,trigger)</f>
        <v>1.5683693231834987E-2</v>
      </c>
      <c r="AJ355" s="50">
        <f t="shared" si="21"/>
        <v>-2.388469094878904E-4</v>
      </c>
      <c r="AK355" s="53">
        <f t="shared" si="22"/>
        <v>1.015464505408662</v>
      </c>
    </row>
    <row r="356" spans="29:37" x14ac:dyDescent="0.2">
      <c r="AC356" s="45" t="s">
        <v>74</v>
      </c>
      <c r="AD356" s="46">
        <f>_xll.qlCalendarAdvance(calendar,AD355,AC356,,,trigger)</f>
        <v>53300</v>
      </c>
      <c r="AE356" s="46">
        <f>_xll.qlInterestRateIndexMaturity($V$5,AD356,trigger)</f>
        <v>53391</v>
      </c>
      <c r="AF356" s="50">
        <f>_xll.qlTenorBasisValue($V$13,AD356,trigger)</f>
        <v>2.3368763630098886E-5</v>
      </c>
      <c r="AG356" s="50">
        <f>_xll.qlTenorBasisForwardRate($V$13,AD356,_xll.ohTrigger($AA$9:$AA$12))</f>
        <v>1.5463871705624587E-2</v>
      </c>
      <c r="AH356" s="50">
        <f>_xll.qlTenorBasisForwardRate2($V$13,AD356,AE356,_xll.ohTrigger($AA$9:$AA$12))</f>
        <v>1.5463871705624587E-2</v>
      </c>
      <c r="AI356" s="50">
        <f>_xll.qlIndexFixing($V$5,_xll.qlInterestRateIndexFixingDate($V$5,AD356,trigger),,trigger)</f>
        <v>1.5690850257341165E-2</v>
      </c>
      <c r="AJ356" s="50">
        <f t="shared" si="21"/>
        <v>-2.2697855171657788E-4</v>
      </c>
      <c r="AK356" s="53">
        <f t="shared" si="22"/>
        <v>1.014677989835755</v>
      </c>
    </row>
    <row r="357" spans="29:37" x14ac:dyDescent="0.2">
      <c r="AC357" s="45" t="s">
        <v>74</v>
      </c>
      <c r="AD357" s="46">
        <f>_xll.qlCalendarAdvance(calendar,AD356,AC357,,,trigger)</f>
        <v>53331</v>
      </c>
      <c r="AE357" s="46">
        <f>_xll.qlInterestRateIndexMaturity($V$5,AD357,trigger)</f>
        <v>53421</v>
      </c>
      <c r="AF357" s="50">
        <f>_xll.qlTenorBasisValue($V$13,AD357,trigger)</f>
        <v>2.2992788934289458E-5</v>
      </c>
      <c r="AG357" s="50">
        <f>_xll.qlTenorBasisForwardRate($V$13,AD357,_xll.ohTrigger($AA$9:$AA$12))</f>
        <v>1.5481655313807963E-2</v>
      </c>
      <c r="AH357" s="50">
        <f>_xll.qlTenorBasisForwardRate2($V$13,AD357,AE357,_xll.ohTrigger($AA$9:$AA$12))</f>
        <v>1.5481655313807963E-2</v>
      </c>
      <c r="AI357" s="50">
        <f>_xll.qlIndexFixing($V$5,_xll.qlInterestRateIndexFixingDate($V$5,AD357,trigger),,trigger)</f>
        <v>1.5697483759393727E-2</v>
      </c>
      <c r="AJ357" s="50">
        <f t="shared" si="21"/>
        <v>-2.1582844558576397E-4</v>
      </c>
      <c r="AK357" s="53">
        <f t="shared" si="22"/>
        <v>1.0139409153098291</v>
      </c>
    </row>
    <row r="358" spans="29:37" x14ac:dyDescent="0.2">
      <c r="AC358" s="45" t="s">
        <v>74</v>
      </c>
      <c r="AD358" s="46">
        <f>_xll.qlCalendarAdvance(calendar,AD357,AC358,,,trigger)</f>
        <v>53363</v>
      </c>
      <c r="AE358" s="46">
        <f>_xll.qlInterestRateIndexMaturity($V$5,AD358,trigger)</f>
        <v>53454</v>
      </c>
      <c r="AF358" s="50">
        <f>_xll.qlTenorBasisValue($V$13,AD358,trigger)</f>
        <v>2.2610876772759195E-5</v>
      </c>
      <c r="AG358" s="50">
        <f>_xll.qlTenorBasisForwardRate($V$13,AD358,_xll.ohTrigger($AA$9:$AA$12))</f>
        <v>1.5500603781005061E-2</v>
      </c>
      <c r="AH358" s="50">
        <f>_xll.qlTenorBasisForwardRate2($V$13,AD358,AE358,_xll.ohTrigger($AA$9:$AA$12))</f>
        <v>1.5500603781005061E-2</v>
      </c>
      <c r="AI358" s="50">
        <f>_xll.qlIndexFixing($V$5,_xll.qlInterestRateIndexFixingDate($V$5,AD358,trigger),,trigger)</f>
        <v>1.5704941224814448E-2</v>
      </c>
      <c r="AJ358" s="50">
        <f t="shared" si="21"/>
        <v>-2.0433744380938743E-4</v>
      </c>
      <c r="AK358" s="53">
        <f t="shared" si="22"/>
        <v>1.013182547383076</v>
      </c>
    </row>
    <row r="359" spans="29:37" x14ac:dyDescent="0.2">
      <c r="AC359" s="45" t="s">
        <v>74</v>
      </c>
      <c r="AD359" s="46">
        <f>_xll.qlCalendarAdvance(calendar,AD358,AC359,,,trigger)</f>
        <v>53391</v>
      </c>
      <c r="AE359" s="46">
        <f>_xll.qlInterestRateIndexMaturity($V$5,AD359,trigger)</f>
        <v>53483</v>
      </c>
      <c r="AF359" s="50">
        <f>_xll.qlTenorBasisValue($V$13,AD359,trigger)</f>
        <v>2.2281786006670428E-5</v>
      </c>
      <c r="AG359" s="50">
        <f>_xll.qlTenorBasisForwardRate($V$13,AD359,_xll.ohTrigger($AA$9:$AA$12))</f>
        <v>1.5516686351116386E-2</v>
      </c>
      <c r="AH359" s="50">
        <f>_xll.qlTenorBasisForwardRate2($V$13,AD359,AE359,_xll.ohTrigger($AA$9:$AA$12))</f>
        <v>1.5516686351116386E-2</v>
      </c>
      <c r="AI359" s="50">
        <f>_xll.qlIndexFixing($V$5,_xll.qlInterestRateIndexFixingDate($V$5,AD359,trigger),,trigger)</f>
        <v>1.5711254878391333E-2</v>
      </c>
      <c r="AJ359" s="50">
        <f t="shared" si="21"/>
        <v>-1.9456852727494679E-4</v>
      </c>
      <c r="AK359" s="53">
        <f t="shared" si="22"/>
        <v>1.0125393091586818</v>
      </c>
    </row>
    <row r="360" spans="29:37" x14ac:dyDescent="0.2">
      <c r="AC360" s="45" t="s">
        <v>74</v>
      </c>
      <c r="AD360" s="46">
        <f>_xll.qlCalendarAdvance(calendar,AD359,AC360,,,trigger)</f>
        <v>53422</v>
      </c>
      <c r="AE360" s="46">
        <f>_xll.qlInterestRateIndexMaturity($V$5,AD360,trigger)</f>
        <v>53513</v>
      </c>
      <c r="AF360" s="50">
        <f>_xll.qlTenorBasisValue($V$13,AD360,trigger)</f>
        <v>2.1922886454349748E-5</v>
      </c>
      <c r="AG360" s="50">
        <f>_xll.qlTenorBasisForwardRate($V$13,AD360,_xll.ohTrigger($AA$9:$AA$12))</f>
        <v>1.5532620840355177E-2</v>
      </c>
      <c r="AH360" s="50">
        <f>_xll.qlTenorBasisForwardRate2($V$13,AD360,AE360,_xll.ohTrigger($AA$9:$AA$12))</f>
        <v>1.5532620840355177E-2</v>
      </c>
      <c r="AI360" s="50">
        <f>_xll.qlIndexFixing($V$5,_xll.qlInterestRateIndexFixingDate($V$5,AD360,trigger),,trigger)</f>
        <v>1.5717026862781768E-2</v>
      </c>
      <c r="AJ360" s="50">
        <f t="shared" si="21"/>
        <v>-1.8440602242659164E-4</v>
      </c>
      <c r="AK360" s="53">
        <f t="shared" si="22"/>
        <v>1.011872176905747</v>
      </c>
    </row>
    <row r="361" spans="29:37" x14ac:dyDescent="0.2">
      <c r="AC361" s="45" t="s">
        <v>74</v>
      </c>
      <c r="AD361" s="46">
        <f>_xll.qlCalendarAdvance(calendar,AD360,AC361,,,trigger)</f>
        <v>53454</v>
      </c>
      <c r="AE361" s="46">
        <f>_xll.qlInterestRateIndexMaturity($V$5,AD361,trigger)</f>
        <v>53546</v>
      </c>
      <c r="AF361" s="50">
        <f>_xll.qlTenorBasisValue($V$13,AD361,trigger)</f>
        <v>2.1558328445214825E-5</v>
      </c>
      <c r="AG361" s="50">
        <f>_xll.qlTenorBasisForwardRate($V$13,AD361,_xll.ohTrigger($AA$9:$AA$12))</f>
        <v>1.5549603002929345E-2</v>
      </c>
      <c r="AH361" s="50">
        <f>_xll.qlTenorBasisForwardRate2($V$13,AD361,AE361,_xll.ohTrigger($AA$9:$AA$12))</f>
        <v>1.5549603002929345E-2</v>
      </c>
      <c r="AI361" s="50">
        <f>_xll.qlIndexFixing($V$5,_xll.qlInterestRateIndexFixingDate($V$5,AD361,trigger),,trigger)</f>
        <v>1.5723556851888611E-2</v>
      </c>
      <c r="AJ361" s="50">
        <f t="shared" si="21"/>
        <v>-1.7395384895926673E-4</v>
      </c>
      <c r="AK361" s="53">
        <f t="shared" si="22"/>
        <v>1.0111870283071855</v>
      </c>
    </row>
    <row r="362" spans="29:37" x14ac:dyDescent="0.2">
      <c r="AC362" s="45" t="s">
        <v>74</v>
      </c>
      <c r="AD362" s="46">
        <f>_xll.qlCalendarAdvance(calendar,AD361,AC362,,,trigger)</f>
        <v>53485</v>
      </c>
      <c r="AE362" s="46">
        <f>_xll.qlInterestRateIndexMaturity($V$5,AD362,trigger)</f>
        <v>53577</v>
      </c>
      <c r="AF362" s="50">
        <f>_xll.qlTenorBasisValue($V$13,AD362,trigger)</f>
        <v>2.121080875829008E-5</v>
      </c>
      <c r="AG362" s="50">
        <f>_xll.qlTenorBasisForwardRate($V$13,AD362,_xll.ohTrigger($AA$9:$AA$12))</f>
        <v>1.556483501697681E-2</v>
      </c>
      <c r="AH362" s="50">
        <f>_xll.qlTenorBasisForwardRate2($V$13,AD362,AE362,_xll.ohTrigger($AA$9:$AA$12))</f>
        <v>1.556483501697681E-2</v>
      </c>
      <c r="AI362" s="50">
        <f>_xll.qlIndexFixing($V$5,_xll.qlInterestRateIndexFixingDate($V$5,AD362,trigger),,trigger)</f>
        <v>1.5729146518446053E-2</v>
      </c>
      <c r="AJ362" s="50">
        <f t="shared" si="21"/>
        <v>-1.6431150146924318E-4</v>
      </c>
      <c r="AK362" s="53">
        <f t="shared" si="22"/>
        <v>1.0105565848459059</v>
      </c>
    </row>
    <row r="363" spans="29:37" x14ac:dyDescent="0.2">
      <c r="AC363" s="45" t="s">
        <v>74</v>
      </c>
      <c r="AD363" s="46">
        <f>_xll.qlCalendarAdvance(calendar,AD362,AC363,,,trigger)</f>
        <v>53517</v>
      </c>
      <c r="AE363" s="46">
        <f>_xll.qlInterestRateIndexMaturity($V$5,AD363,trigger)</f>
        <v>53609</v>
      </c>
      <c r="AF363" s="50">
        <f>_xll.qlTenorBasisValue($V$13,AD363,trigger)</f>
        <v>2.0857816211522134E-5</v>
      </c>
      <c r="AG363" s="50">
        <f>_xll.qlTenorBasisForwardRate($V$13,AD363,_xll.ohTrigger($AA$9:$AA$12))</f>
        <v>1.5579890590430833E-2</v>
      </c>
      <c r="AH363" s="50">
        <f>_xll.qlTenorBasisForwardRate2($V$13,AD363,AE363,_xll.ohTrigger($AA$9:$AA$12))</f>
        <v>1.5579890590430833E-2</v>
      </c>
      <c r="AI363" s="50">
        <f>_xll.qlIndexFixing($V$5,_xll.qlInterestRateIndexFixingDate($V$5,AD363,trigger),,trigger)</f>
        <v>1.5734590742624482E-2</v>
      </c>
      <c r="AJ363" s="50">
        <f t="shared" si="21"/>
        <v>-1.5470015219364898E-4</v>
      </c>
      <c r="AK363" s="53">
        <f t="shared" si="22"/>
        <v>1.0099294761600357</v>
      </c>
    </row>
    <row r="364" spans="29:37" x14ac:dyDescent="0.2">
      <c r="AC364" s="45" t="s">
        <v>74</v>
      </c>
      <c r="AD364" s="46">
        <f>_xll.qlCalendarAdvance(calendar,AD363,AC364,,,trigger)</f>
        <v>53548</v>
      </c>
      <c r="AE364" s="46">
        <f>_xll.qlInterestRateIndexMaturity($V$5,AD364,trigger)</f>
        <v>53640</v>
      </c>
      <c r="AF364" s="50">
        <f>_xll.qlTenorBasisValue($V$13,AD364,trigger)</f>
        <v>2.0521327310805509E-5</v>
      </c>
      <c r="AG364" s="50">
        <f>_xll.qlTenorBasisForwardRate($V$13,AD364,_xll.ohTrigger($AA$9:$AA$12))</f>
        <v>1.5593828657949243E-2</v>
      </c>
      <c r="AH364" s="50">
        <f>_xll.qlTenorBasisForwardRate2($V$13,AD364,AE364,_xll.ohTrigger($AA$9:$AA$12))</f>
        <v>1.5593828657949243E-2</v>
      </c>
      <c r="AI364" s="50">
        <f>_xll.qlIndexFixing($V$5,_xll.qlInterestRateIndexFixingDate($V$5,AD364,trigger),,trigger)</f>
        <v>1.5739545674710854E-2</v>
      </c>
      <c r="AJ364" s="50">
        <f t="shared" si="21"/>
        <v>-1.4571701676161126E-4</v>
      </c>
      <c r="AK364" s="53">
        <f t="shared" si="22"/>
        <v>1.0093445310935445</v>
      </c>
    </row>
    <row r="365" spans="29:37" x14ac:dyDescent="0.2">
      <c r="AC365" s="45" t="s">
        <v>74</v>
      </c>
      <c r="AD365" s="46">
        <f>_xll.qlCalendarAdvance(calendar,AD364,AC365,,,trigger)</f>
        <v>53580</v>
      </c>
      <c r="AE365" s="46">
        <f>_xll.qlInterestRateIndexMaturity($V$5,AD365,trigger)</f>
        <v>53671</v>
      </c>
      <c r="AF365" s="50">
        <f>_xll.qlTenorBasisValue($V$13,AD365,trigger)</f>
        <v>2.0179545180921306E-5</v>
      </c>
      <c r="AG365" s="50">
        <f>_xll.qlTenorBasisForwardRate($V$13,AD365,_xll.ohTrigger($AA$9:$AA$12))</f>
        <v>1.5607006393643146E-2</v>
      </c>
      <c r="AH365" s="50">
        <f>_xll.qlTenorBasisForwardRate2($V$13,AD365,AE365,_xll.ohTrigger($AA$9:$AA$12))</f>
        <v>1.5607006393643146E-2</v>
      </c>
      <c r="AI365" s="50">
        <f>_xll.qlIndexFixing($V$5,_xll.qlInterestRateIndexFixingDate($V$5,AD365,trigger),,trigger)</f>
        <v>1.5743913891411662E-2</v>
      </c>
      <c r="AJ365" s="50">
        <f t="shared" si="21"/>
        <v>-1.3690749776851599E-4</v>
      </c>
      <c r="AK365" s="53">
        <f t="shared" si="22"/>
        <v>1.0087721818211262</v>
      </c>
    </row>
    <row r="366" spans="29:37" x14ac:dyDescent="0.2">
      <c r="AC366" s="45" t="s">
        <v>74</v>
      </c>
      <c r="AD366" s="46">
        <f>_xll.qlCalendarAdvance(calendar,AD365,AC366,,,trigger)</f>
        <v>53610</v>
      </c>
      <c r="AE366" s="46">
        <f>_xll.qlInterestRateIndexMaturity($V$5,AD366,trigger)</f>
        <v>53702</v>
      </c>
      <c r="AF366" s="50">
        <f>_xll.qlTenorBasisValue($V$13,AD366,trigger)</f>
        <v>1.9864177107666831E-5</v>
      </c>
      <c r="AG366" s="50">
        <f>_xll.qlTenorBasisForwardRate($V$13,AD366,_xll.ohTrigger($AA$9:$AA$12))</f>
        <v>1.5619794192041651E-2</v>
      </c>
      <c r="AH366" s="50">
        <f>_xll.qlTenorBasisForwardRate2($V$13,AD366,AE366,_xll.ohTrigger($AA$9:$AA$12))</f>
        <v>1.5619794192041651E-2</v>
      </c>
      <c r="AI366" s="50">
        <f>_xll.qlIndexFixing($V$5,_xll.qlInterestRateIndexFixingDate($V$5,AD366,trigger),,trigger)</f>
        <v>1.5748499179425883E-2</v>
      </c>
      <c r="AJ366" s="50">
        <f t="shared" si="21"/>
        <v>-1.2870498738423199E-4</v>
      </c>
      <c r="AK366" s="53">
        <f t="shared" si="22"/>
        <v>1.0082398644823252</v>
      </c>
    </row>
    <row r="367" spans="29:37" x14ac:dyDescent="0.2">
      <c r="AC367" s="45" t="s">
        <v>74</v>
      </c>
      <c r="AD367" s="46">
        <f>_xll.qlCalendarAdvance(calendar,AD366,AC367,,,trigger)</f>
        <v>53643</v>
      </c>
      <c r="AE367" s="46">
        <f>_xll.qlInterestRateIndexMaturity($V$5,AD367,trigger)</f>
        <v>53735</v>
      </c>
      <c r="AF367" s="50">
        <f>_xll.qlTenorBasisValue($V$13,AD367,trigger)</f>
        <v>1.9522831793185579E-5</v>
      </c>
      <c r="AG367" s="50">
        <f>_xll.qlTenorBasisForwardRate($V$13,AD367,_xll.ohTrigger($AA$9:$AA$12))</f>
        <v>1.5632575565059009E-2</v>
      </c>
      <c r="AH367" s="50">
        <f>_xll.qlTenorBasisForwardRate2($V$13,AD367,AE367,_xll.ohTrigger($AA$9:$AA$12))</f>
        <v>1.5632575565059009E-2</v>
      </c>
      <c r="AI367" s="50">
        <f>_xll.qlIndexFixing($V$5,_xll.qlInterestRateIndexFixingDate($V$5,AD367,trigger),,trigger)</f>
        <v>1.5752737062649357E-2</v>
      </c>
      <c r="AJ367" s="50">
        <f t="shared" si="21"/>
        <v>-1.2016149759034797E-4</v>
      </c>
      <c r="AK367" s="53">
        <f t="shared" si="22"/>
        <v>1.0076866090997139</v>
      </c>
    </row>
    <row r="368" spans="29:37" x14ac:dyDescent="0.2">
      <c r="AC368" s="45" t="s">
        <v>74</v>
      </c>
      <c r="AD368" s="46">
        <f>_xll.qlCalendarAdvance(calendar,AD367,AC368,,,trigger)</f>
        <v>53673</v>
      </c>
      <c r="AE368" s="46">
        <f>_xll.qlInterestRateIndexMaturity($V$5,AD368,trigger)</f>
        <v>53763</v>
      </c>
      <c r="AF368" s="50">
        <f>_xll.qlTenorBasisValue($V$13,AD368,trigger)</f>
        <v>1.9217494836667548E-5</v>
      </c>
      <c r="AG368" s="50">
        <f>_xll.qlTenorBasisForwardRate($V$13,AD368,_xll.ohTrigger($AA$9:$AA$12))</f>
        <v>1.5642542917531976E-2</v>
      </c>
      <c r="AH368" s="50">
        <f>_xll.qlTenorBasisForwardRate2($V$13,AD368,AE368,_xll.ohTrigger($AA$9:$AA$12))</f>
        <v>1.5642542917531976E-2</v>
      </c>
      <c r="AI368" s="50">
        <f>_xll.qlIndexFixing($V$5,_xll.qlInterestRateIndexFixingDate($V$5,AD368,trigger),,trigger)</f>
        <v>1.5755470839772023E-2</v>
      </c>
      <c r="AJ368" s="50">
        <f t="shared" si="21"/>
        <v>-1.12927922240047E-4</v>
      </c>
      <c r="AK368" s="53">
        <f t="shared" si="22"/>
        <v>1.0072192815986127</v>
      </c>
    </row>
    <row r="369" spans="29:37" x14ac:dyDescent="0.2">
      <c r="AC369" s="45" t="s">
        <v>74</v>
      </c>
      <c r="AD369" s="46">
        <f>_xll.qlCalendarAdvance(calendar,AD368,AC369,,,trigger)</f>
        <v>53706</v>
      </c>
      <c r="AE369" s="46">
        <f>_xll.qlInterestRateIndexMaturity($V$5,AD369,trigger)</f>
        <v>53798</v>
      </c>
      <c r="AF369" s="50">
        <f>_xll.qlTenorBasisValue($V$13,AD369,trigger)</f>
        <v>1.8887012499553175E-5</v>
      </c>
      <c r="AG369" s="50">
        <f>_xll.qlTenorBasisForwardRate($V$13,AD369,_xll.ohTrigger($AA$9:$AA$12))</f>
        <v>1.5654971511997729E-2</v>
      </c>
      <c r="AH369" s="50">
        <f>_xll.qlTenorBasisForwardRate2($V$13,AD369,AE369,_xll.ohTrigger($AA$9:$AA$12))</f>
        <v>1.5654971511997729E-2</v>
      </c>
      <c r="AI369" s="50">
        <f>_xll.qlIndexFixing($V$5,_xll.qlInterestRateIndexFixingDate($V$5,AD369,trigger),,trigger)</f>
        <v>1.5759790887895003E-2</v>
      </c>
      <c r="AJ369" s="50">
        <f t="shared" si="21"/>
        <v>-1.0481937589727416E-4</v>
      </c>
      <c r="AK369" s="53">
        <f t="shared" si="22"/>
        <v>1.0066955967193516</v>
      </c>
    </row>
    <row r="370" spans="29:37" x14ac:dyDescent="0.2">
      <c r="AC370" s="45" t="s">
        <v>74</v>
      </c>
      <c r="AD370" s="46">
        <f>_xll.qlCalendarAdvance(calendar,AD369,AC370,,,trigger)</f>
        <v>53737</v>
      </c>
      <c r="AE370" s="46">
        <f>_xll.qlInterestRateIndexMaturity($V$5,AD370,trigger)</f>
        <v>53826</v>
      </c>
      <c r="AF370" s="50">
        <f>_xll.qlTenorBasisValue($V$13,AD370,trigger)</f>
        <v>1.8581622009269697E-5</v>
      </c>
      <c r="AG370" s="50">
        <f>_xll.qlTenorBasisForwardRate($V$13,AD370,_xll.ohTrigger($AA$9:$AA$12))</f>
        <v>1.5663547791841093E-2</v>
      </c>
      <c r="AH370" s="50">
        <f>_xll.qlTenorBasisForwardRate2($V$13,AD370,AE370,_xll.ohTrigger($AA$9:$AA$12))</f>
        <v>1.5663547791841093E-2</v>
      </c>
      <c r="AI370" s="50">
        <f>_xll.qlIndexFixing($V$5,_xll.qlInterestRateIndexFixingDate($V$5,AD370,trigger),,trigger)</f>
        <v>1.5761593605946846E-2</v>
      </c>
      <c r="AJ370" s="50">
        <f t="shared" si="21"/>
        <v>-9.8045814105753026E-5</v>
      </c>
      <c r="AK370" s="53">
        <f t="shared" si="22"/>
        <v>1.0062594895746941</v>
      </c>
    </row>
    <row r="371" spans="29:37" x14ac:dyDescent="0.2">
      <c r="AC371" s="45" t="s">
        <v>74</v>
      </c>
      <c r="AD371" s="46">
        <f>_xll.qlCalendarAdvance(calendar,AD370,AC371,,,trigger)</f>
        <v>53765</v>
      </c>
      <c r="AE371" s="46">
        <f>_xll.qlInterestRateIndexMaturity($V$5,AD371,trigger)</f>
        <v>53857</v>
      </c>
      <c r="AF371" s="50">
        <f>_xll.qlTenorBasisValue($V$13,AD371,trigger)</f>
        <v>1.8309937036754024E-5</v>
      </c>
      <c r="AG371" s="50">
        <f>_xll.qlTenorBasisForwardRate($V$13,AD371,_xll.ohTrigger($AA$9:$AA$12))</f>
        <v>1.5673558917552444E-2</v>
      </c>
      <c r="AH371" s="50">
        <f>_xll.qlTenorBasisForwardRate2($V$13,AD371,AE371,_xll.ohTrigger($AA$9:$AA$12))</f>
        <v>1.5673558917552444E-2</v>
      </c>
      <c r="AI371" s="50">
        <f>_xll.qlIndexFixing($V$5,_xll.qlInterestRateIndexFixingDate($V$5,AD371,trigger),,trigger)</f>
        <v>1.5765141263083118E-2</v>
      </c>
      <c r="AJ371" s="50">
        <f t="shared" si="21"/>
        <v>-9.1582345530673293E-5</v>
      </c>
      <c r="AK371" s="53">
        <f t="shared" si="22"/>
        <v>1.0058431110644637</v>
      </c>
    </row>
    <row r="372" spans="29:37" x14ac:dyDescent="0.2">
      <c r="AC372" s="45" t="s">
        <v>74</v>
      </c>
      <c r="AD372" s="46">
        <f>_xll.qlCalendarAdvance(calendar,AD371,AC372,,,trigger)</f>
        <v>53798</v>
      </c>
      <c r="AE372" s="46">
        <f>_xll.qlInterestRateIndexMaturity($V$5,AD372,trigger)</f>
        <v>53889</v>
      </c>
      <c r="AF372" s="50">
        <f>_xll.qlTenorBasisValue($V$13,AD372,trigger)</f>
        <v>1.7994719059779643E-5</v>
      </c>
      <c r="AG372" s="50">
        <f>_xll.qlTenorBasisForwardRate($V$13,AD372,_xll.ohTrigger($AA$9:$AA$12))</f>
        <v>1.5682475480496404E-2</v>
      </c>
      <c r="AH372" s="50">
        <f>_xll.qlTenorBasisForwardRate2($V$13,AD372,AE372,_xll.ohTrigger($AA$9:$AA$12))</f>
        <v>1.5682475480496404E-2</v>
      </c>
      <c r="AI372" s="50">
        <f>_xll.qlIndexFixing($V$5,_xll.qlInterestRateIndexFixingDate($V$5,AD372,trigger),,trigger)</f>
        <v>1.5767218713838675E-2</v>
      </c>
      <c r="AJ372" s="50">
        <f t="shared" si="21"/>
        <v>-8.4743233342270824E-5</v>
      </c>
      <c r="AK372" s="53">
        <f t="shared" si="22"/>
        <v>1.0054036898350431</v>
      </c>
    </row>
    <row r="373" spans="29:37" x14ac:dyDescent="0.2">
      <c r="AC373" s="45" t="s">
        <v>74</v>
      </c>
      <c r="AD373" s="46">
        <f>_xll.qlCalendarAdvance(calendar,AD372,AC373,,,trigger)</f>
        <v>53828</v>
      </c>
      <c r="AE373" s="46">
        <f>_xll.qlInterestRateIndexMaturity($V$5,AD373,trigger)</f>
        <v>53920</v>
      </c>
      <c r="AF373" s="50">
        <f>_xll.qlTenorBasisValue($V$13,AD373,trigger)</f>
        <v>1.7712764846382239E-5</v>
      </c>
      <c r="AG373" s="50">
        <f>_xll.qlTenorBasisForwardRate($V$13,AD373,_xll.ohTrigger($AA$9:$AA$12))</f>
        <v>1.5690857482663224E-2</v>
      </c>
      <c r="AH373" s="50">
        <f>_xll.qlTenorBasisForwardRate2($V$13,AD373,AE373,_xll.ohTrigger($AA$9:$AA$12))</f>
        <v>1.5690857482663224E-2</v>
      </c>
      <c r="AI373" s="50">
        <f>_xll.qlIndexFixing($V$5,_xll.qlInterestRateIndexFixingDate($V$5,AD373,trigger),,trigger)</f>
        <v>1.5769485894261415E-2</v>
      </c>
      <c r="AJ373" s="50">
        <f t="shared" si="21"/>
        <v>-7.8628411598190284E-5</v>
      </c>
      <c r="AK373" s="53">
        <f t="shared" si="22"/>
        <v>1.0050110971745851</v>
      </c>
    </row>
    <row r="374" spans="29:37" x14ac:dyDescent="0.2">
      <c r="AC374" s="45" t="s">
        <v>74</v>
      </c>
      <c r="AD374" s="46">
        <f>_xll.qlCalendarAdvance(calendar,AD373,AC374,,,trigger)</f>
        <v>53860</v>
      </c>
      <c r="AE374" s="46">
        <f>_xll.qlInterestRateIndexMaturity($V$5,AD374,trigger)</f>
        <v>53952</v>
      </c>
      <c r="AF374" s="50">
        <f>_xll.qlTenorBasisValue($V$13,AD374,trigger)</f>
        <v>1.7416774657728325E-5</v>
      </c>
      <c r="AG374" s="50">
        <f>_xll.qlTenorBasisForwardRate($V$13,AD374,_xll.ohTrigger($AA$9:$AA$12))</f>
        <v>1.5698635662983924E-2</v>
      </c>
      <c r="AH374" s="50">
        <f>_xll.qlTenorBasisForwardRate2($V$13,AD374,AE374,_xll.ohTrigger($AA$9:$AA$12))</f>
        <v>1.5698635662983924E-2</v>
      </c>
      <c r="AI374" s="50">
        <f>_xll.qlIndexFixing($V$5,_xll.qlInterestRateIndexFixingDate($V$5,AD374,trigger),,trigger)</f>
        <v>1.5771142281047406E-2</v>
      </c>
      <c r="AJ374" s="50">
        <f t="shared" si="21"/>
        <v>-7.2506618063482298E-5</v>
      </c>
      <c r="AK374" s="53">
        <f t="shared" si="22"/>
        <v>1.004618657290993</v>
      </c>
    </row>
    <row r="375" spans="29:37" x14ac:dyDescent="0.2">
      <c r="AC375" s="45" t="s">
        <v>74</v>
      </c>
      <c r="AD375" s="46">
        <f>_xll.qlCalendarAdvance(calendar,AD374,AC375,,,trigger)</f>
        <v>53890</v>
      </c>
      <c r="AE375" s="46">
        <f>_xll.qlInterestRateIndexMaturity($V$5,AD375,trigger)</f>
        <v>53982</v>
      </c>
      <c r="AF375" s="50">
        <f>_xll.qlTenorBasisValue($V$13,AD375,trigger)</f>
        <v>1.7143679490256021E-5</v>
      </c>
      <c r="AG375" s="50">
        <f>_xll.qlTenorBasisForwardRate($V$13,AD375,_xll.ohTrigger($AA$9:$AA$12))</f>
        <v>1.5705310633626228E-2</v>
      </c>
      <c r="AH375" s="50">
        <f>_xll.qlTenorBasisForwardRate2($V$13,AD375,AE375,_xll.ohTrigger($AA$9:$AA$12))</f>
        <v>1.5705310633626228E-2</v>
      </c>
      <c r="AI375" s="50">
        <f>_xll.qlIndexFixing($V$5,_xll.qlInterestRateIndexFixingDate($V$5,AD375,trigger),,trigger)</f>
        <v>1.5772353839485331E-2</v>
      </c>
      <c r="AJ375" s="50">
        <f t="shared" si="21"/>
        <v>-6.7043205859103339E-5</v>
      </c>
      <c r="AK375" s="53">
        <f t="shared" si="22"/>
        <v>1.0042688239298851</v>
      </c>
    </row>
    <row r="376" spans="29:37" x14ac:dyDescent="0.2">
      <c r="AC376" s="45" t="s">
        <v>74</v>
      </c>
      <c r="AD376" s="46">
        <f>_xll.qlCalendarAdvance(calendar,AD375,AC376,,,trigger)</f>
        <v>53923</v>
      </c>
      <c r="AE376" s="46">
        <f>_xll.qlInterestRateIndexMaturity($V$5,AD376,trigger)</f>
        <v>54015</v>
      </c>
      <c r="AF376" s="50">
        <f>_xll.qlTenorBasisValue($V$13,AD376,trigger)</f>
        <v>1.6848110919283234E-5</v>
      </c>
      <c r="AG376" s="50">
        <f>_xll.qlTenorBasisForwardRate($V$13,AD376,_xll.ohTrigger($AA$9:$AA$12))</f>
        <v>1.5711963292455264E-2</v>
      </c>
      <c r="AH376" s="50">
        <f>_xll.qlTenorBasisForwardRate2($V$13,AD376,AE376,_xll.ohTrigger($AA$9:$AA$12))</f>
        <v>1.5711963292455264E-2</v>
      </c>
      <c r="AI376" s="50">
        <f>_xll.qlIndexFixing($V$5,_xll.qlInterestRateIndexFixingDate($V$5,AD376,trigger),,trigger)</f>
        <v>1.5773301207116629E-2</v>
      </c>
      <c r="AJ376" s="50">
        <f t="shared" si="21"/>
        <v>-6.1337914661365595E-5</v>
      </c>
      <c r="AK376" s="53">
        <f t="shared" si="22"/>
        <v>1.003903898801165</v>
      </c>
    </row>
    <row r="377" spans="29:37" x14ac:dyDescent="0.2">
      <c r="AC377" s="45" t="s">
        <v>74</v>
      </c>
      <c r="AD377" s="46">
        <f>_xll.qlCalendarAdvance(calendar,AD376,AC377,,,trigger)</f>
        <v>53954</v>
      </c>
      <c r="AE377" s="46">
        <f>_xll.qlInterestRateIndexMaturity($V$5,AD377,trigger)</f>
        <v>54045</v>
      </c>
      <c r="AF377" s="50">
        <f>_xll.qlTenorBasisValue($V$13,AD377,trigger)</f>
        <v>1.6574999031509335E-5</v>
      </c>
      <c r="AG377" s="50">
        <f>_xll.qlTenorBasisForwardRate($V$13,AD377,_xll.ohTrigger($AA$9:$AA$12))</f>
        <v>1.5717131694217609E-2</v>
      </c>
      <c r="AH377" s="50">
        <f>_xll.qlTenorBasisForwardRate2($V$13,AD377,AE377,_xll.ohTrigger($AA$9:$AA$12))</f>
        <v>1.5717131694217609E-2</v>
      </c>
      <c r="AI377" s="50">
        <f>_xll.qlIndexFixing($V$5,_xll.qlInterestRateIndexFixingDate($V$5,AD377,trigger),,trigger)</f>
        <v>1.5773472065029388E-2</v>
      </c>
      <c r="AJ377" s="50">
        <f t="shared" si="21"/>
        <v>-5.6340370811779061E-5</v>
      </c>
      <c r="AK377" s="53">
        <f t="shared" si="22"/>
        <v>1.0035846471167833</v>
      </c>
    </row>
    <row r="378" spans="29:37" x14ac:dyDescent="0.2">
      <c r="AC378" s="45" t="s">
        <v>74</v>
      </c>
      <c r="AD378" s="46">
        <f>_xll.qlCalendarAdvance(calendar,AD377,AC378,,,trigger)</f>
        <v>53986</v>
      </c>
      <c r="AE378" s="46">
        <f>_xll.qlInterestRateIndexMaturity($V$5,AD378,trigger)</f>
        <v>54078</v>
      </c>
      <c r="AF378" s="50">
        <f>_xll.qlTenorBasisValue($V$13,AD378,trigger)</f>
        <v>1.6297620514569713E-5</v>
      </c>
      <c r="AG378" s="50">
        <f>_xll.qlTenorBasisForwardRate($V$13,AD378,_xll.ohTrigger($AA$9:$AA$12))</f>
        <v>1.5722656804515456E-2</v>
      </c>
      <c r="AH378" s="50">
        <f>_xll.qlTenorBasisForwardRate2($V$13,AD378,AE378,_xll.ohTrigger($AA$9:$AA$12))</f>
        <v>1.5722656804515456E-2</v>
      </c>
      <c r="AI378" s="50">
        <f>_xll.qlIndexFixing($V$5,_xll.qlInterestRateIndexFixingDate($V$5,AD378,trigger),,trigger)</f>
        <v>1.5773973929668207E-2</v>
      </c>
      <c r="AJ378" s="50">
        <f t="shared" si="21"/>
        <v>-5.1317125152751386E-5</v>
      </c>
      <c r="AK378" s="53">
        <f t="shared" si="22"/>
        <v>1.0032638965405651</v>
      </c>
    </row>
    <row r="379" spans="29:37" x14ac:dyDescent="0.2">
      <c r="AC379" s="45" t="s">
        <v>74</v>
      </c>
      <c r="AD379" s="46">
        <f>_xll.qlCalendarAdvance(calendar,AD378,AC379,,,trigger)</f>
        <v>54017</v>
      </c>
      <c r="AE379" s="46">
        <f>_xll.qlInterestRateIndexMaturity($V$5,AD379,trigger)</f>
        <v>54109</v>
      </c>
      <c r="AF379" s="50">
        <f>_xll.qlTenorBasisValue($V$13,AD379,trigger)</f>
        <v>1.6033243056220652E-5</v>
      </c>
      <c r="AG379" s="50">
        <f>_xll.qlTenorBasisForwardRate($V$13,AD379,_xll.ohTrigger($AA$9:$AA$12))</f>
        <v>1.5726951542405127E-2</v>
      </c>
      <c r="AH379" s="50">
        <f>_xll.qlTenorBasisForwardRate2($V$13,AD379,AE379,_xll.ohTrigger($AA$9:$AA$12))</f>
        <v>1.5726951542405127E-2</v>
      </c>
      <c r="AI379" s="50">
        <f>_xll.qlIndexFixing($V$5,_xll.qlInterestRateIndexFixingDate($V$5,AD379,trigger),,trigger)</f>
        <v>1.5773750441048423E-2</v>
      </c>
      <c r="AJ379" s="50">
        <f t="shared" si="21"/>
        <v>-4.6798898643295866E-5</v>
      </c>
      <c r="AK379" s="53">
        <f t="shared" si="22"/>
        <v>1.002975713285382</v>
      </c>
    </row>
    <row r="380" spans="29:37" x14ac:dyDescent="0.2">
      <c r="AC380" s="45" t="s">
        <v>74</v>
      </c>
      <c r="AD380" s="46">
        <f>_xll.qlCalendarAdvance(calendar,AD379,AC380,,,trigger)</f>
        <v>54049</v>
      </c>
      <c r="AE380" s="46">
        <f>_xll.qlInterestRateIndexMaturity($V$5,AD380,trigger)</f>
        <v>54140</v>
      </c>
      <c r="AF380" s="50">
        <f>_xll.qlTenorBasisValue($V$13,AD380,trigger)</f>
        <v>1.5764739684727223E-5</v>
      </c>
      <c r="AG380" s="50">
        <f>_xll.qlTenorBasisForwardRate($V$13,AD380,_xll.ohTrigger($AA$9:$AA$12))</f>
        <v>1.5730323875381341E-2</v>
      </c>
      <c r="AH380" s="50">
        <f>_xll.qlTenorBasisForwardRate2($V$13,AD380,AE380,_xll.ohTrigger($AA$9:$AA$12))</f>
        <v>1.5730323875381341E-2</v>
      </c>
      <c r="AI380" s="50">
        <f>_xll.qlIndexFixing($V$5,_xll.qlInterestRateIndexFixingDate($V$5,AD380,trigger),,trigger)</f>
        <v>1.5772801777309553E-2</v>
      </c>
      <c r="AJ380" s="50">
        <f t="shared" si="21"/>
        <v>-4.247790192821177E-5</v>
      </c>
      <c r="AK380" s="53">
        <f t="shared" si="22"/>
        <v>1.0027003831748622</v>
      </c>
    </row>
    <row r="381" spans="29:37" x14ac:dyDescent="0.2">
      <c r="AC381" s="45" t="s">
        <v>74</v>
      </c>
      <c r="AD381" s="46">
        <f>_xll.qlCalendarAdvance(calendar,AD380,AC381,,,trigger)</f>
        <v>54080</v>
      </c>
      <c r="AE381" s="46">
        <f>_xll.qlInterestRateIndexMaturity($V$5,AD381,trigger)</f>
        <v>54171</v>
      </c>
      <c r="AF381" s="50">
        <f>_xll.qlTenorBasisValue($V$13,AD381,trigger)</f>
        <v>1.5508825425700905E-5</v>
      </c>
      <c r="AG381" s="50">
        <f>_xll.qlTenorBasisForwardRate($V$13,AD381,_xll.ohTrigger($AA$9:$AA$12))</f>
        <v>1.5733332129876956E-2</v>
      </c>
      <c r="AH381" s="50">
        <f>_xll.qlTenorBasisForwardRate2($V$13,AD381,AE381,_xll.ohTrigger($AA$9:$AA$12))</f>
        <v>1.5733332129876956E-2</v>
      </c>
      <c r="AI381" s="50">
        <f>_xll.qlIndexFixing($V$5,_xll.qlInterestRateIndexFixingDate($V$5,AD381,trigger),,trigger)</f>
        <v>1.5771827945462741E-2</v>
      </c>
      <c r="AJ381" s="50">
        <f t="shared" si="21"/>
        <v>-3.8495815585785909E-5</v>
      </c>
      <c r="AK381" s="53">
        <f t="shared" si="22"/>
        <v>1.00244676812693</v>
      </c>
    </row>
    <row r="382" spans="29:37" x14ac:dyDescent="0.2">
      <c r="AC382" s="45" t="s">
        <v>74</v>
      </c>
      <c r="AD382" s="46">
        <f>_xll.qlCalendarAdvance(calendar,AD381,AC382,,,trigger)</f>
        <v>54112</v>
      </c>
      <c r="AE382" s="46">
        <f>_xll.qlInterestRateIndexMaturity($V$5,AD382,trigger)</f>
        <v>54203</v>
      </c>
      <c r="AF382" s="50">
        <f>_xll.qlTenorBasisValue($V$13,AD382,trigger)</f>
        <v>1.5248921413095463E-5</v>
      </c>
      <c r="AG382" s="50">
        <f>_xll.qlTenorBasisForwardRate($V$13,AD382,_xll.ohTrigger($AA$9:$AA$12))</f>
        <v>1.5735768115069857E-2</v>
      </c>
      <c r="AH382" s="50">
        <f>_xll.qlTenorBasisForwardRate2($V$13,AD382,AE382,_xll.ohTrigger($AA$9:$AA$12))</f>
        <v>1.5735768115069857E-2</v>
      </c>
      <c r="AI382" s="50">
        <f>_xll.qlIndexFixing($V$5,_xll.qlInterestRateIndexFixingDate($V$5,AD382,trigger),,trigger)</f>
        <v>1.5770426748757706E-2</v>
      </c>
      <c r="AJ382" s="50">
        <f t="shared" si="21"/>
        <v>-3.4658633687848633E-5</v>
      </c>
      <c r="AK382" s="53">
        <f t="shared" si="22"/>
        <v>1.0022025384102258</v>
      </c>
    </row>
    <row r="383" spans="29:37" x14ac:dyDescent="0.2">
      <c r="AC383" s="45" t="s">
        <v>74</v>
      </c>
      <c r="AD383" s="46">
        <f>_xll.qlCalendarAdvance(calendar,AD382,AC383,,,trigger)</f>
        <v>54141</v>
      </c>
      <c r="AE383" s="46">
        <f>_xll.qlInterestRateIndexMaturity($V$5,AD383,trigger)</f>
        <v>54233</v>
      </c>
      <c r="AF383" s="50">
        <f>_xll.qlTenorBasisValue($V$13,AD383,trigger)</f>
        <v>1.5017069177136732E-5</v>
      </c>
      <c r="AG383" s="50">
        <f>_xll.qlTenorBasisForwardRate($V$13,AD383,_xll.ohTrigger($AA$9:$AA$12))</f>
        <v>1.5737749866771979E-2</v>
      </c>
      <c r="AH383" s="50">
        <f>_xll.qlTenorBasisForwardRate2($V$13,AD383,AE383,_xll.ohTrigger($AA$9:$AA$12))</f>
        <v>1.5737749866771979E-2</v>
      </c>
      <c r="AI383" s="50">
        <f>_xll.qlIndexFixing($V$5,_xll.qlInterestRateIndexFixingDate($V$5,AD383,trigger),,trigger)</f>
        <v>1.5769117268333372E-2</v>
      </c>
      <c r="AJ383" s="50">
        <f t="shared" si="21"/>
        <v>-3.1367401561392672E-5</v>
      </c>
      <c r="AK383" s="53">
        <f t="shared" si="22"/>
        <v>1.0019931312815957</v>
      </c>
    </row>
    <row r="384" spans="29:37" x14ac:dyDescent="0.2">
      <c r="AC384" s="45" t="s">
        <v>74</v>
      </c>
      <c r="AD384" s="46">
        <f>_xll.qlCalendarAdvance(calendar,AD383,AC384,,,trigger)</f>
        <v>54172</v>
      </c>
      <c r="AE384" s="46">
        <f>_xll.qlInterestRateIndexMaturity($V$5,AD384,trigger)</f>
        <v>54263</v>
      </c>
      <c r="AF384" s="50">
        <f>_xll.qlTenorBasisValue($V$13,AD384,trigger)</f>
        <v>1.477304329463203E-5</v>
      </c>
      <c r="AG384" s="50">
        <f>_xll.qlTenorBasisForwardRate($V$13,AD384,_xll.ohTrigger($AA$9:$AA$12))</f>
        <v>1.5738502714000454E-2</v>
      </c>
      <c r="AH384" s="50">
        <f>_xll.qlTenorBasisForwardRate2($V$13,AD384,AE384,_xll.ohTrigger($AA$9:$AA$12))</f>
        <v>1.5738502714000454E-2</v>
      </c>
      <c r="AI384" s="50">
        <f>_xll.qlIndexFixing($V$5,_xll.qlInterestRateIndexFixingDate($V$5,AD384,trigger),,trigger)</f>
        <v>1.57667020990306E-2</v>
      </c>
      <c r="AJ384" s="50">
        <f t="shared" si="21"/>
        <v>-2.819938503014624E-5</v>
      </c>
      <c r="AK384" s="53">
        <f t="shared" si="22"/>
        <v>1.001791745094345</v>
      </c>
    </row>
    <row r="385" spans="29:37" x14ac:dyDescent="0.2">
      <c r="AC385" s="45" t="s">
        <v>74</v>
      </c>
      <c r="AD385" s="46">
        <f>_xll.qlCalendarAdvance(calendar,AD384,AC385,,,trigger)</f>
        <v>54203</v>
      </c>
      <c r="AE385" s="46">
        <f>_xll.qlInterestRateIndexMaturity($V$5,AD385,trigger)</f>
        <v>54295</v>
      </c>
      <c r="AF385" s="50">
        <f>_xll.qlTenorBasisValue($V$13,AD385,trigger)</f>
        <v>1.4532901145837625E-5</v>
      </c>
      <c r="AG385" s="50">
        <f>_xll.qlTenorBasisForwardRate($V$13,AD385,_xll.ohTrigger($AA$9:$AA$12))</f>
        <v>1.5739319760974441E-2</v>
      </c>
      <c r="AH385" s="50">
        <f>_xll.qlTenorBasisForwardRate2($V$13,AD385,AE385,_xll.ohTrigger($AA$9:$AA$12))</f>
        <v>1.5739319760974441E-2</v>
      </c>
      <c r="AI385" s="50">
        <f>_xll.qlIndexFixing($V$5,_xll.qlInterestRateIndexFixingDate($V$5,AD385,trigger),,trigger)</f>
        <v>1.5764508295827984E-2</v>
      </c>
      <c r="AJ385" s="50">
        <f t="shared" si="21"/>
        <v>-2.5188534853542305E-5</v>
      </c>
      <c r="AK385" s="53">
        <f t="shared" si="22"/>
        <v>1.0016003572731267</v>
      </c>
    </row>
    <row r="386" spans="29:37" x14ac:dyDescent="0.2">
      <c r="AC386" s="45" t="s">
        <v>74</v>
      </c>
      <c r="AD386" s="46">
        <f>_xll.qlCalendarAdvance(calendar,AD385,AC386,,,trigger)</f>
        <v>54234</v>
      </c>
      <c r="AE386" s="46">
        <f>_xll.qlInterestRateIndexMaturity($V$5,AD386,trigger)</f>
        <v>54326</v>
      </c>
      <c r="AF386" s="50">
        <f>_xll.qlTenorBasisValue($V$13,AD386,trigger)</f>
        <v>1.4296582673929783E-5</v>
      </c>
      <c r="AG386" s="50">
        <f>_xll.qlTenorBasisForwardRate($V$13,AD386,_xll.ohTrigger($AA$9:$AA$12))</f>
        <v>1.5739147176762301E-2</v>
      </c>
      <c r="AH386" s="50">
        <f>_xll.qlTenorBasisForwardRate2($V$13,AD386,AE386,_xll.ohTrigger($AA$9:$AA$12))</f>
        <v>1.5739147176762301E-2</v>
      </c>
      <c r="AI386" s="50">
        <f>_xll.qlIndexFixing($V$5,_xll.qlInterestRateIndexFixingDate($V$5,AD386,trigger),,trigger)</f>
        <v>1.5761618500054874E-2</v>
      </c>
      <c r="AJ386" s="50">
        <f t="shared" si="21"/>
        <v>-2.247132329257287E-5</v>
      </c>
      <c r="AK386" s="53">
        <f t="shared" si="22"/>
        <v>1.0014277344915963</v>
      </c>
    </row>
    <row r="387" spans="29:37" x14ac:dyDescent="0.2">
      <c r="AC387" s="45" t="s">
        <v>74</v>
      </c>
      <c r="AD387" s="46">
        <f>_xll.qlCalendarAdvance(calendar,AD386,AC387,,,trigger)</f>
        <v>54266</v>
      </c>
      <c r="AE387" s="46">
        <f>_xll.qlInterestRateIndexMaturity($V$5,AD387,trigger)</f>
        <v>54358</v>
      </c>
      <c r="AF387" s="50">
        <f>_xll.qlTenorBasisValue($V$13,AD387,trigger)</f>
        <v>1.4056588988766261E-5</v>
      </c>
      <c r="AG387" s="50">
        <f>_xll.qlTenorBasisForwardRate($V$13,AD387,_xll.ohTrigger($AA$9:$AA$12))</f>
        <v>1.5738299367954796E-2</v>
      </c>
      <c r="AH387" s="50">
        <f>_xll.qlTenorBasisForwardRate2($V$13,AD387,AE387,_xll.ohTrigger($AA$9:$AA$12))</f>
        <v>1.5738299367954796E-2</v>
      </c>
      <c r="AI387" s="50">
        <f>_xll.qlIndexFixing($V$5,_xll.qlInterestRateIndexFixingDate($V$5,AD387,trigger),,trigger)</f>
        <v>1.5758221275627017E-2</v>
      </c>
      <c r="AJ387" s="50">
        <f t="shared" si="21"/>
        <v>-1.992190767222124E-5</v>
      </c>
      <c r="AK387" s="53">
        <f t="shared" si="22"/>
        <v>1.0012658234035618</v>
      </c>
    </row>
    <row r="388" spans="29:37" x14ac:dyDescent="0.2">
      <c r="AC388" s="45" t="s">
        <v>74</v>
      </c>
      <c r="AD388" s="46">
        <f>_xll.qlCalendarAdvance(calendar,AD387,AC388,,,trigger)</f>
        <v>54297</v>
      </c>
      <c r="AE388" s="46">
        <f>_xll.qlInterestRateIndexMaturity($V$5,AD388,trigger)</f>
        <v>54389</v>
      </c>
      <c r="AF388" s="50">
        <f>_xll.qlTenorBasisValue($V$13,AD388,trigger)</f>
        <v>1.3827859845090763E-5</v>
      </c>
      <c r="AG388" s="50">
        <f>_xll.qlTenorBasisForwardRate($V$13,AD388,_xll.ohTrigger($AA$9:$AA$12))</f>
        <v>1.5736829263726011E-2</v>
      </c>
      <c r="AH388" s="50">
        <f>_xll.qlTenorBasisForwardRate2($V$13,AD388,AE388,_xll.ohTrigger($AA$9:$AA$12))</f>
        <v>1.5736829263726011E-2</v>
      </c>
      <c r="AI388" s="50">
        <f>_xll.qlIndexFixing($V$5,_xll.qlInterestRateIndexFixingDate($V$5,AD388,trigger),,trigger)</f>
        <v>1.5754525365661989E-2</v>
      </c>
      <c r="AJ388" s="50">
        <f t="shared" ref="AJ388:AJ451" si="23">AG388-AI388</f>
        <v>-1.7696101935978092E-5</v>
      </c>
      <c r="AK388" s="53">
        <f t="shared" ref="AK388:AK451" si="24">AI388/AH388</f>
        <v>1.0011245023784281</v>
      </c>
    </row>
    <row r="389" spans="29:37" x14ac:dyDescent="0.2">
      <c r="AC389" s="45" t="s">
        <v>74</v>
      </c>
      <c r="AD389" s="46">
        <f>_xll.qlCalendarAdvance(calendar,AD388,AC389,,,trigger)</f>
        <v>54329</v>
      </c>
      <c r="AE389" s="46">
        <f>_xll.qlInterestRateIndexMaturity($V$5,AD389,trigger)</f>
        <v>54420</v>
      </c>
      <c r="AF389" s="50">
        <f>_xll.qlTenorBasisValue($V$13,AD389,trigger)</f>
        <v>1.3595577028018838E-5</v>
      </c>
      <c r="AG389" s="50">
        <f>_xll.qlTenorBasisForwardRate($V$13,AD389,_xll.ohTrigger($AA$9:$AA$12))</f>
        <v>1.5734343038429428E-2</v>
      </c>
      <c r="AH389" s="50">
        <f>_xll.qlTenorBasisForwardRate2($V$13,AD389,AE389,_xll.ohTrigger($AA$9:$AA$12))</f>
        <v>1.5734343038429428E-2</v>
      </c>
      <c r="AI389" s="50">
        <f>_xll.qlIndexFixing($V$5,_xll.qlInterestRateIndexFixingDate($V$5,AD389,trigger),,trigger)</f>
        <v>1.5750017235860399E-2</v>
      </c>
      <c r="AJ389" s="50">
        <f t="shared" si="23"/>
        <v>-1.5674197430971121E-5</v>
      </c>
      <c r="AK389" s="53">
        <f t="shared" si="24"/>
        <v>1.0009961774312846</v>
      </c>
    </row>
    <row r="390" spans="29:37" x14ac:dyDescent="0.2">
      <c r="AC390" s="45" t="s">
        <v>74</v>
      </c>
      <c r="AD390" s="46">
        <f>_xll.qlCalendarAdvance(calendar,AD389,AC390,,,trigger)</f>
        <v>54359</v>
      </c>
      <c r="AE390" s="46">
        <f>_xll.qlInterestRateIndexMaturity($V$5,AD390,trigger)</f>
        <v>54451</v>
      </c>
      <c r="AF390" s="50">
        <f>_xll.qlTenorBasisValue($V$13,AD390,trigger)</f>
        <v>1.3381285905108957E-5</v>
      </c>
      <c r="AG390" s="50">
        <f>_xll.qlTenorBasisForwardRate($V$13,AD390,_xll.ohTrigger($AA$9:$AA$12))</f>
        <v>1.5731973356443645E-2</v>
      </c>
      <c r="AH390" s="50">
        <f>_xll.qlTenorBasisForwardRate2($V$13,AD390,AE390,_xll.ohTrigger($AA$9:$AA$12))</f>
        <v>1.5731973356443645E-2</v>
      </c>
      <c r="AI390" s="50">
        <f>_xll.qlIndexFixing($V$5,_xll.qlInterestRateIndexFixingDate($V$5,AD390,trigger),,trigger)</f>
        <v>1.5745924209917828E-2</v>
      </c>
      <c r="AJ390" s="50">
        <f t="shared" si="23"/>
        <v>-1.3950853474182373E-5</v>
      </c>
      <c r="AK390" s="53">
        <f t="shared" si="24"/>
        <v>1.0008867834414725</v>
      </c>
    </row>
    <row r="391" spans="29:37" x14ac:dyDescent="0.2">
      <c r="AC391" s="45" t="s">
        <v>74</v>
      </c>
      <c r="AD391" s="46">
        <f>_xll.qlCalendarAdvance(calendar,AD390,AC391,,,trigger)</f>
        <v>54392</v>
      </c>
      <c r="AE391" s="46">
        <f>_xll.qlInterestRateIndexMaturity($V$5,AD391,trigger)</f>
        <v>54480</v>
      </c>
      <c r="AF391" s="50">
        <f>_xll.qlTenorBasisValue($V$13,AD391,trigger)</f>
        <v>1.3149387203492372E-5</v>
      </c>
      <c r="AG391" s="50">
        <f>_xll.qlTenorBasisForwardRate($V$13,AD391,_xll.ohTrigger($AA$9:$AA$12))</f>
        <v>1.5727234917345199E-2</v>
      </c>
      <c r="AH391" s="50">
        <f>_xll.qlTenorBasisForwardRate2($V$13,AD391,AE391,_xll.ohTrigger($AA$9:$AA$12))</f>
        <v>1.5727234917345199E-2</v>
      </c>
      <c r="AI391" s="50">
        <f>_xll.qlIndexFixing($V$5,_xll.qlInterestRateIndexFixingDate($V$5,AD391,trigger),,trigger)</f>
        <v>1.5739650228892212E-2</v>
      </c>
      <c r="AJ391" s="50">
        <f t="shared" si="23"/>
        <v>-1.2415311547012142E-5</v>
      </c>
      <c r="AK391" s="53">
        <f t="shared" si="24"/>
        <v>1.000789414770763</v>
      </c>
    </row>
    <row r="392" spans="29:37" x14ac:dyDescent="0.2">
      <c r="AC392" s="45" t="s">
        <v>74</v>
      </c>
      <c r="AD392" s="46">
        <f>_xll.qlCalendarAdvance(calendar,AD391,AC392,,,trigger)</f>
        <v>54422</v>
      </c>
      <c r="AE392" s="46">
        <f>_xll.qlInterestRateIndexMaturity($V$5,AD392,trigger)</f>
        <v>54512</v>
      </c>
      <c r="AF392" s="50">
        <f>_xll.qlTenorBasisValue($V$13,AD392,trigger)</f>
        <v>1.2941990394125208E-5</v>
      </c>
      <c r="AG392" s="50">
        <f>_xll.qlTenorBasisForwardRate($V$13,AD392,_xll.ohTrigger($AA$9:$AA$12))</f>
        <v>1.5723887003051829E-2</v>
      </c>
      <c r="AH392" s="50">
        <f>_xll.qlTenorBasisForwardRate2($V$13,AD392,AE392,_xll.ohTrigger($AA$9:$AA$12))</f>
        <v>1.5723887003051829E-2</v>
      </c>
      <c r="AI392" s="50">
        <f>_xll.qlIndexFixing($V$5,_xll.qlInterestRateIndexFixingDate($V$5,AD392,trigger),,trigger)</f>
        <v>1.5735007041662641E-2</v>
      </c>
      <c r="AJ392" s="50">
        <f t="shared" si="23"/>
        <v>-1.1120038610812344E-5</v>
      </c>
      <c r="AK392" s="53">
        <f t="shared" si="24"/>
        <v>1.0007072067236717</v>
      </c>
    </row>
    <row r="393" spans="29:37" x14ac:dyDescent="0.2">
      <c r="AC393" s="45" t="s">
        <v>74</v>
      </c>
      <c r="AD393" s="46">
        <f>_xll.qlCalendarAdvance(calendar,AD392,AC393,,,trigger)</f>
        <v>54455</v>
      </c>
      <c r="AE393" s="46">
        <f>_xll.qlInterestRateIndexMaturity($V$5,AD393,trigger)</f>
        <v>54546</v>
      </c>
      <c r="AF393" s="50">
        <f>_xll.qlTenorBasisValue($V$13,AD393,trigger)</f>
        <v>1.2717555807128087E-5</v>
      </c>
      <c r="AG393" s="50">
        <f>_xll.qlTenorBasisForwardRate($V$13,AD393,_xll.ohTrigger($AA$9:$AA$12))</f>
        <v>1.5719157860617103E-2</v>
      </c>
      <c r="AH393" s="50">
        <f>_xll.qlTenorBasisForwardRate2($V$13,AD393,AE393,_xll.ohTrigger($AA$9:$AA$12))</f>
        <v>1.5719157860617103E-2</v>
      </c>
      <c r="AI393" s="50">
        <f>_xll.qlIndexFixing($V$5,_xll.qlInterestRateIndexFixingDate($V$5,AD393,trigger),,trigger)</f>
        <v>1.5729125793637635E-2</v>
      </c>
      <c r="AJ393" s="50">
        <f t="shared" si="23"/>
        <v>-9.9679330205319772E-6</v>
      </c>
      <c r="AK393" s="53">
        <f t="shared" si="24"/>
        <v>1.0006341264022487</v>
      </c>
    </row>
    <row r="394" spans="29:37" x14ac:dyDescent="0.2">
      <c r="AC394" s="45" t="s">
        <v>74</v>
      </c>
      <c r="AD394" s="46">
        <f>_xll.qlCalendarAdvance(calendar,AD393,AC394,,,trigger)</f>
        <v>54483</v>
      </c>
      <c r="AE394" s="46">
        <f>_xll.qlInterestRateIndexMaturity($V$5,AD394,trigger)</f>
        <v>54575</v>
      </c>
      <c r="AF394" s="50">
        <f>_xll.qlTenorBasisValue($V$13,AD394,trigger)</f>
        <v>1.2530121490666714E-5</v>
      </c>
      <c r="AG394" s="50">
        <f>_xll.qlTenorBasisForwardRate($V$13,AD394,_xll.ohTrigger($AA$9:$AA$12))</f>
        <v>1.5714597246993221E-2</v>
      </c>
      <c r="AH394" s="50">
        <f>_xll.qlTenorBasisForwardRate2($V$13,AD394,AE394,_xll.ohTrigger($AA$9:$AA$12))</f>
        <v>1.5714597246993221E-2</v>
      </c>
      <c r="AI394" s="50">
        <f>_xll.qlIndexFixing($V$5,_xll.qlInterestRateIndexFixingDate($V$5,AD394,trigger),,trigger)</f>
        <v>1.5723786875451416E-2</v>
      </c>
      <c r="AJ394" s="50">
        <f t="shared" si="23"/>
        <v>-9.1896284581949317E-6</v>
      </c>
      <c r="AK394" s="53">
        <f t="shared" si="24"/>
        <v>1.0005847829450387</v>
      </c>
    </row>
    <row r="395" spans="29:37" x14ac:dyDescent="0.2">
      <c r="AC395" s="45" t="s">
        <v>74</v>
      </c>
      <c r="AD395" s="46">
        <f>_xll.qlCalendarAdvance(calendar,AD394,AC395,,,trigger)</f>
        <v>54514</v>
      </c>
      <c r="AE395" s="46">
        <f>_xll.qlInterestRateIndexMaturity($V$5,AD395,trigger)</f>
        <v>54605</v>
      </c>
      <c r="AF395" s="50">
        <f>_xll.qlTenorBasisValue($V$13,AD395,trigger)</f>
        <v>1.2325762783592906E-5</v>
      </c>
      <c r="AG395" s="50">
        <f>_xll.qlTenorBasisForwardRate($V$13,AD395,_xll.ohTrigger($AA$9:$AA$12))</f>
        <v>1.5708419887646523E-2</v>
      </c>
      <c r="AH395" s="50">
        <f>_xll.qlTenorBasisForwardRate2($V$13,AD395,AE395,_xll.ohTrigger($AA$9:$AA$12))</f>
        <v>1.5708419887646523E-2</v>
      </c>
      <c r="AI395" s="50">
        <f>_xll.qlIndexFixing($V$5,_xll.qlInterestRateIndexFixingDate($V$5,AD395,trigger),,trigger)</f>
        <v>1.5716974355029775E-2</v>
      </c>
      <c r="AJ395" s="50">
        <f t="shared" si="23"/>
        <v>-8.554467383251052E-6</v>
      </c>
      <c r="AK395" s="53">
        <f t="shared" si="24"/>
        <v>1.000544578477303</v>
      </c>
    </row>
    <row r="396" spans="29:37" x14ac:dyDescent="0.2">
      <c r="AC396" s="45" t="s">
        <v>74</v>
      </c>
      <c r="AD396" s="46">
        <f>_xll.qlCalendarAdvance(calendar,AD395,AC396,,,trigger)</f>
        <v>54546</v>
      </c>
      <c r="AE396" s="46">
        <f>_xll.qlInterestRateIndexMaturity($V$5,AD396,trigger)</f>
        <v>54638</v>
      </c>
      <c r="AF396" s="50">
        <f>_xll.qlTenorBasisValue($V$13,AD396,trigger)</f>
        <v>1.2118239583000279E-5</v>
      </c>
      <c r="AG396" s="50">
        <f>_xll.qlTenorBasisForwardRate($V$13,AD396,_xll.ohTrigger($AA$9:$AA$12))</f>
        <v>1.5701853333491351E-2</v>
      </c>
      <c r="AH396" s="50">
        <f>_xll.qlTenorBasisForwardRate2($V$13,AD396,AE396,_xll.ohTrigger($AA$9:$AA$12))</f>
        <v>1.5701853333491351E-2</v>
      </c>
      <c r="AI396" s="50">
        <f>_xll.qlIndexFixing($V$5,_xll.qlInterestRateIndexFixingDate($V$5,AD396,trigger),,trigger)</f>
        <v>1.5709961644468775E-2</v>
      </c>
      <c r="AJ396" s="50">
        <f t="shared" si="23"/>
        <v>-8.1083109774240936E-6</v>
      </c>
      <c r="AK396" s="53">
        <f t="shared" si="24"/>
        <v>1.0005163919701205</v>
      </c>
    </row>
    <row r="397" spans="29:37" x14ac:dyDescent="0.2">
      <c r="AC397" s="45" t="s">
        <v>74</v>
      </c>
      <c r="AD397" s="46">
        <f>_xll.qlCalendarAdvance(calendar,AD396,AC397,,,trigger)</f>
        <v>54577</v>
      </c>
      <c r="AE397" s="46">
        <f>_xll.qlInterestRateIndexMaturity($V$5,AD397,trigger)</f>
        <v>54669</v>
      </c>
      <c r="AF397" s="50">
        <f>_xll.qlTenorBasisValue($V$13,AD397,trigger)</f>
        <v>1.1920469834278107E-5</v>
      </c>
      <c r="AG397" s="50">
        <f>_xll.qlTenorBasisForwardRate($V$13,AD397,_xll.ohTrigger($AA$9:$AA$12))</f>
        <v>1.5694613800962241E-2</v>
      </c>
      <c r="AH397" s="50">
        <f>_xll.qlTenorBasisForwardRate2($V$13,AD397,AE397,_xll.ohTrigger($AA$9:$AA$12))</f>
        <v>1.5694613800962241E-2</v>
      </c>
      <c r="AI397" s="50">
        <f>_xll.qlIndexFixing($V$5,_xll.qlInterestRateIndexFixingDate($V$5,AD397,trigger),,trigger)</f>
        <v>1.5702508686564899E-2</v>
      </c>
      <c r="AJ397" s="50">
        <f t="shared" si="23"/>
        <v>-7.8948856026585246E-6</v>
      </c>
      <c r="AK397" s="53">
        <f t="shared" si="24"/>
        <v>1.0005030315306118</v>
      </c>
    </row>
    <row r="398" spans="29:37" x14ac:dyDescent="0.2">
      <c r="AC398" s="45" t="s">
        <v>74</v>
      </c>
      <c r="AD398" s="46">
        <f>_xll.qlCalendarAdvance(calendar,AD397,AC398,,,trigger)</f>
        <v>54609</v>
      </c>
      <c r="AE398" s="46">
        <f>_xll.qlInterestRateIndexMaturity($V$5,AD398,trigger)</f>
        <v>54701</v>
      </c>
      <c r="AF398" s="50">
        <f>_xll.qlTenorBasisValue($V$13,AD398,trigger)</f>
        <v>1.1719640514497277E-5</v>
      </c>
      <c r="AG398" s="50">
        <f>_xll.qlTenorBasisForwardRate($V$13,AD398,_xll.ohTrigger($AA$9:$AA$12))</f>
        <v>1.5686470478644906E-2</v>
      </c>
      <c r="AH398" s="50">
        <f>_xll.qlTenorBasisForwardRate2($V$13,AD398,AE398,_xll.ohTrigger($AA$9:$AA$12))</f>
        <v>1.5686470478644906E-2</v>
      </c>
      <c r="AI398" s="50">
        <f>_xll.qlIndexFixing($V$5,_xll.qlInterestRateIndexFixingDate($V$5,AD398,trigger),,trigger)</f>
        <v>1.569436061737858E-2</v>
      </c>
      <c r="AJ398" s="50">
        <f t="shared" si="23"/>
        <v>-7.8901387336738349E-6</v>
      </c>
      <c r="AK398" s="53">
        <f t="shared" si="24"/>
        <v>1.0005029900604101</v>
      </c>
    </row>
    <row r="399" spans="29:37" x14ac:dyDescent="0.2">
      <c r="AC399" s="45" t="s">
        <v>74</v>
      </c>
      <c r="AD399" s="46">
        <f>_xll.qlCalendarAdvance(calendar,AD398,AC399,,,trigger)</f>
        <v>54640</v>
      </c>
      <c r="AE399" s="46">
        <f>_xll.qlInterestRateIndexMaturity($V$5,AD399,trigger)</f>
        <v>54732</v>
      </c>
      <c r="AF399" s="50">
        <f>_xll.qlTenorBasisValue($V$13,AD399,trigger)</f>
        <v>1.1528252780966169E-5</v>
      </c>
      <c r="AG399" s="50">
        <f>_xll.qlTenorBasisForwardRate($V$13,AD399,_xll.ohTrigger($AA$9:$AA$12))</f>
        <v>1.5677932277939319E-2</v>
      </c>
      <c r="AH399" s="50">
        <f>_xll.qlTenorBasisForwardRate2($V$13,AD399,AE399,_xll.ohTrigger($AA$9:$AA$12))</f>
        <v>1.5677932277939319E-2</v>
      </c>
      <c r="AI399" s="50">
        <f>_xll.qlIndexFixing($V$5,_xll.qlInterestRateIndexFixingDate($V$5,AD399,trigger),,trigger)</f>
        <v>1.5686023109550092E-2</v>
      </c>
      <c r="AJ399" s="50">
        <f t="shared" si="23"/>
        <v>-8.0908316107720923E-6</v>
      </c>
      <c r="AK399" s="53">
        <f t="shared" si="24"/>
        <v>1.0005160649674547</v>
      </c>
    </row>
    <row r="400" spans="29:37" x14ac:dyDescent="0.2">
      <c r="AC400" s="45" t="s">
        <v>74</v>
      </c>
      <c r="AD400" s="46">
        <f>_xll.qlCalendarAdvance(calendar,AD399,AC400,,,trigger)</f>
        <v>54672</v>
      </c>
      <c r="AE400" s="46">
        <f>_xll.qlInterestRateIndexMaturity($V$5,AD400,trigger)</f>
        <v>54763</v>
      </c>
      <c r="AF400" s="50">
        <f>_xll.qlTenorBasisValue($V$13,AD400,trigger)</f>
        <v>1.1333906977795715E-5</v>
      </c>
      <c r="AG400" s="50">
        <f>_xll.qlTenorBasisForwardRate($V$13,AD400,_xll.ohTrigger($AA$9:$AA$12))</f>
        <v>1.5668266275625224E-2</v>
      </c>
      <c r="AH400" s="50">
        <f>_xll.qlTenorBasisForwardRate2($V$13,AD400,AE400,_xll.ohTrigger($AA$9:$AA$12))</f>
        <v>1.5668266275625224E-2</v>
      </c>
      <c r="AI400" s="50">
        <f>_xll.qlIndexFixing($V$5,_xll.qlInterestRateIndexFixingDate($V$5,AD400,trigger),,trigger)</f>
        <v>1.567676248343812E-2</v>
      </c>
      <c r="AJ400" s="50">
        <f t="shared" si="23"/>
        <v>-8.496207812895562E-6</v>
      </c>
      <c r="AK400" s="53">
        <f t="shared" si="24"/>
        <v>1.0005422557712154</v>
      </c>
    </row>
    <row r="401" spans="29:37" x14ac:dyDescent="0.2">
      <c r="AC401" s="45" t="s">
        <v>74</v>
      </c>
      <c r="AD401" s="46">
        <f>_xll.qlCalendarAdvance(calendar,AD400,AC401,,,trigger)</f>
        <v>54702</v>
      </c>
      <c r="AE401" s="46">
        <f>_xll.qlInterestRateIndexMaturity($V$5,AD401,trigger)</f>
        <v>54794</v>
      </c>
      <c r="AF401" s="50">
        <f>_xll.qlTenorBasisValue($V$13,AD401,trigger)</f>
        <v>1.1154628370973519E-5</v>
      </c>
      <c r="AG401" s="50">
        <f>_xll.qlTenorBasisForwardRate($V$13,AD401,_xll.ohTrigger($AA$9:$AA$12))</f>
        <v>1.5658938550414621E-2</v>
      </c>
      <c r="AH401" s="50">
        <f>_xll.qlTenorBasisForwardRate2($V$13,AD401,AE401,_xll.ohTrigger($AA$9:$AA$12))</f>
        <v>1.5658938550414621E-2</v>
      </c>
      <c r="AI401" s="50">
        <f>_xll.qlIndexFixing($V$5,_xll.qlInterestRateIndexFixingDate($V$5,AD401,trigger),,trigger)</f>
        <v>1.5668022981543708E-2</v>
      </c>
      <c r="AJ401" s="50">
        <f t="shared" si="23"/>
        <v>-9.084431129086773E-6</v>
      </c>
      <c r="AK401" s="53">
        <f t="shared" si="24"/>
        <v>1.0005801434816184</v>
      </c>
    </row>
    <row r="402" spans="29:37" x14ac:dyDescent="0.2">
      <c r="AC402" s="45" t="s">
        <v>74</v>
      </c>
      <c r="AD402" s="46">
        <f>_xll.qlCalendarAdvance(calendar,AD401,AC402,,,trigger)</f>
        <v>54735</v>
      </c>
      <c r="AE402" s="46">
        <f>_xll.qlInterestRateIndexMaturity($V$5,AD402,trigger)</f>
        <v>54827</v>
      </c>
      <c r="AF402" s="50">
        <f>_xll.qlTenorBasisValue($V$13,AD402,trigger)</f>
        <v>1.096063429593698E-5</v>
      </c>
      <c r="AG402" s="50">
        <f>_xll.qlTenorBasisForwardRate($V$13,AD402,_xll.ohTrigger($AA$9:$AA$12))</f>
        <v>1.5647786433280512E-2</v>
      </c>
      <c r="AH402" s="50">
        <f>_xll.qlTenorBasisForwardRate2($V$13,AD402,AE402,_xll.ohTrigger($AA$9:$AA$12))</f>
        <v>1.5647786433280512E-2</v>
      </c>
      <c r="AI402" s="50">
        <f>_xll.qlIndexFixing($V$5,_xll.qlInterestRateIndexFixingDate($V$5,AD402,trigger),,trigger)</f>
        <v>1.5657714093088655E-2</v>
      </c>
      <c r="AJ402" s="50">
        <f t="shared" si="23"/>
        <v>-9.9276598081420031E-6</v>
      </c>
      <c r="AK402" s="53">
        <f t="shared" si="24"/>
        <v>1.0006344449964519</v>
      </c>
    </row>
    <row r="403" spans="29:37" x14ac:dyDescent="0.2">
      <c r="AC403" s="45" t="s">
        <v>74</v>
      </c>
      <c r="AD403" s="46">
        <f>_xll.qlCalendarAdvance(calendar,AD402,AC403,,,trigger)</f>
        <v>54765</v>
      </c>
      <c r="AE403" s="46">
        <f>_xll.qlInterestRateIndexMaturity($V$5,AD403,trigger)</f>
        <v>54855</v>
      </c>
      <c r="AF403" s="50">
        <f>_xll.qlTenorBasisValue($V$13,AD403,trigger)</f>
        <v>1.0787150769039665E-5</v>
      </c>
      <c r="AG403" s="50">
        <f>_xll.qlTenorBasisForwardRate($V$13,AD403,_xll.ohTrigger($AA$9:$AA$12))</f>
        <v>1.5636719873991289E-2</v>
      </c>
      <c r="AH403" s="50">
        <f>_xll.qlTenorBasisForwardRate2($V$13,AD403,AE403,_xll.ohTrigger($AA$9:$AA$12))</f>
        <v>1.5636719873991289E-2</v>
      </c>
      <c r="AI403" s="50">
        <f>_xll.qlIndexFixing($V$5,_xll.qlInterestRateIndexFixingDate($V$5,AD403,trigger),,trigger)</f>
        <v>1.5647560701991914E-2</v>
      </c>
      <c r="AJ403" s="50">
        <f t="shared" si="23"/>
        <v>-1.0840828000624469E-5</v>
      </c>
      <c r="AK403" s="53">
        <f t="shared" si="24"/>
        <v>1.0006932929724384</v>
      </c>
    </row>
    <row r="404" spans="29:37" x14ac:dyDescent="0.2">
      <c r="AC404" s="45" t="s">
        <v>74</v>
      </c>
      <c r="AD404" s="46">
        <f>_xll.qlCalendarAdvance(calendar,AD403,AC404,,,trigger)</f>
        <v>54798</v>
      </c>
      <c r="AE404" s="46">
        <f>_xll.qlInterestRateIndexMaturity($V$5,AD404,trigger)</f>
        <v>54890</v>
      </c>
      <c r="AF404" s="50">
        <f>_xll.qlTenorBasisValue($V$13,AD404,trigger)</f>
        <v>1.0599430061499961E-5</v>
      </c>
      <c r="AG404" s="50">
        <f>_xll.qlTenorBasisForwardRate($V$13,AD404,_xll.ohTrigger($AA$9:$AA$12))</f>
        <v>1.5624484531183945E-2</v>
      </c>
      <c r="AH404" s="50">
        <f>_xll.qlTenorBasisForwardRate2($V$13,AD404,AE404,_xll.ohTrigger($AA$9:$AA$12))</f>
        <v>1.5624484531183945E-2</v>
      </c>
      <c r="AI404" s="50">
        <f>_xll.qlIndexFixing($V$5,_xll.qlInterestRateIndexFixingDate($V$5,AD404,trigger),,trigger)</f>
        <v>1.5636610062582899E-2</v>
      </c>
      <c r="AJ404" s="50">
        <f t="shared" si="23"/>
        <v>-1.2125531398954337E-5</v>
      </c>
      <c r="AK404" s="53">
        <f t="shared" si="24"/>
        <v>1.000776059611743</v>
      </c>
    </row>
    <row r="405" spans="29:37" x14ac:dyDescent="0.2">
      <c r="AC405" s="45" t="s">
        <v>74</v>
      </c>
      <c r="AD405" s="46">
        <f>_xll.qlCalendarAdvance(calendar,AD404,AC405,,,trigger)</f>
        <v>54829</v>
      </c>
      <c r="AE405" s="46">
        <f>_xll.qlInterestRateIndexMaturity($V$5,AD405,trigger)</f>
        <v>54918</v>
      </c>
      <c r="AF405" s="50">
        <f>_xll.qlTenorBasisValue($V$13,AD405,trigger)</f>
        <v>1.0426008431962773E-5</v>
      </c>
      <c r="AG405" s="50">
        <f>_xll.qlTenorBasisForwardRate($V$13,AD405,_xll.ohTrigger($AA$9:$AA$12))</f>
        <v>1.5611666492077826E-2</v>
      </c>
      <c r="AH405" s="50">
        <f>_xll.qlTenorBasisForwardRate2($V$13,AD405,AE405,_xll.ohTrigger($AA$9:$AA$12))</f>
        <v>1.5611666492077826E-2</v>
      </c>
      <c r="AI405" s="50">
        <f>_xll.qlIndexFixing($V$5,_xll.qlInterestRateIndexFixingDate($V$5,AD405,trigger),,trigger)</f>
        <v>1.5625073983052355E-2</v>
      </c>
      <c r="AJ405" s="50">
        <f t="shared" si="23"/>
        <v>-1.3407490974528397E-5</v>
      </c>
      <c r="AK405" s="53">
        <f t="shared" si="24"/>
        <v>1.0008588122851159</v>
      </c>
    </row>
    <row r="406" spans="29:37" x14ac:dyDescent="0.2">
      <c r="AC406" s="45" t="s">
        <v>74</v>
      </c>
      <c r="AD406" s="46">
        <f>_xll.qlCalendarAdvance(calendar,AD405,AC406,,,trigger)</f>
        <v>54857</v>
      </c>
      <c r="AE406" s="46">
        <f>_xll.qlInterestRateIndexMaturity($V$5,AD406,trigger)</f>
        <v>54949</v>
      </c>
      <c r="AF406" s="50">
        <f>_xll.qlTenorBasisValue($V$13,AD406,trigger)</f>
        <v>1.0271764944780897E-5</v>
      </c>
      <c r="AG406" s="50">
        <f>_xll.qlTenorBasisForwardRate($V$13,AD406,_xll.ohTrigger($AA$9:$AA$12))</f>
        <v>1.5600267897198011E-2</v>
      </c>
      <c r="AH406" s="50">
        <f>_xll.qlTenorBasisForwardRate2($V$13,AD406,AE406,_xll.ohTrigger($AA$9:$AA$12))</f>
        <v>1.5600267897198011E-2</v>
      </c>
      <c r="AI406" s="50">
        <f>_xll.qlIndexFixing($V$5,_xll.qlInterestRateIndexFixingDate($V$5,AD406,trigger),,trigger)</f>
        <v>1.5615130126913625E-2</v>
      </c>
      <c r="AJ406" s="50">
        <f t="shared" si="23"/>
        <v>-1.4862229715613753E-5</v>
      </c>
      <c r="AK406" s="53">
        <f t="shared" si="24"/>
        <v>1.0009526906725932</v>
      </c>
    </row>
    <row r="407" spans="29:37" x14ac:dyDescent="0.2">
      <c r="AC407" s="45" t="s">
        <v>74</v>
      </c>
      <c r="AD407" s="46">
        <f>_xll.qlCalendarAdvance(calendar,AD406,AC407,,,trigger)</f>
        <v>54890</v>
      </c>
      <c r="AE407" s="46">
        <f>_xll.qlInterestRateIndexMaturity($V$5,AD407,trigger)</f>
        <v>54981</v>
      </c>
      <c r="AF407" s="50">
        <f>_xll.qlTenorBasisValue($V$13,AD407,trigger)</f>
        <v>1.0092851609442778E-5</v>
      </c>
      <c r="AG407" s="50">
        <f>_xll.qlTenorBasisForwardRate($V$13,AD407,_xll.ohTrigger($AA$9:$AA$12))</f>
        <v>1.5585607127211324E-2</v>
      </c>
      <c r="AH407" s="50">
        <f>_xll.qlTenorBasisForwardRate2($V$13,AD407,AE407,_xll.ohTrigger($AA$9:$AA$12))</f>
        <v>1.5585607127211324E-2</v>
      </c>
      <c r="AI407" s="50">
        <f>_xll.qlIndexFixing($V$5,_xll.qlInterestRateIndexFixingDate($V$5,AD407,trigger),,trigger)</f>
        <v>1.5602246182439472E-2</v>
      </c>
      <c r="AJ407" s="50">
        <f t="shared" si="23"/>
        <v>-1.6639055228147293E-5</v>
      </c>
      <c r="AK407" s="53">
        <f t="shared" si="24"/>
        <v>1.0010675910853095</v>
      </c>
    </row>
    <row r="408" spans="29:37" x14ac:dyDescent="0.2">
      <c r="AC408" s="45" t="s">
        <v>74</v>
      </c>
      <c r="AD408" s="46">
        <f>_xll.qlCalendarAdvance(calendar,AD407,AC408,,,trigger)</f>
        <v>54920</v>
      </c>
      <c r="AE408" s="46">
        <f>_xll.qlInterestRateIndexMaturity($V$5,AD408,trigger)</f>
        <v>55012</v>
      </c>
      <c r="AF408" s="50">
        <f>_xll.qlTenorBasisValue($V$13,AD408,trigger)</f>
        <v>9.9328597935366271E-6</v>
      </c>
      <c r="AG408" s="50">
        <f>_xll.qlTenorBasisForwardRate($V$13,AD408,_xll.ohTrigger($AA$9:$AA$12))</f>
        <v>1.5571852622680307E-2</v>
      </c>
      <c r="AH408" s="50">
        <f>_xll.qlTenorBasisForwardRate2($V$13,AD408,AE408,_xll.ohTrigger($AA$9:$AA$12))</f>
        <v>1.5571852622680307E-2</v>
      </c>
      <c r="AI408" s="50">
        <f>_xll.qlIndexFixing($V$5,_xll.qlInterestRateIndexFixingDate($V$5,AD408,trigger),,trigger)</f>
        <v>1.5590334022287523E-2</v>
      </c>
      <c r="AJ408" s="50">
        <f t="shared" si="23"/>
        <v>-1.848139960721612E-5</v>
      </c>
      <c r="AK408" s="53">
        <f t="shared" si="24"/>
        <v>1.0011868465528821</v>
      </c>
    </row>
    <row r="409" spans="29:37" x14ac:dyDescent="0.2">
      <c r="AC409" s="45" t="s">
        <v>74</v>
      </c>
      <c r="AD409" s="46">
        <f>_xll.qlCalendarAdvance(calendar,AD408,AC409,,,trigger)</f>
        <v>54952</v>
      </c>
      <c r="AE409" s="46">
        <f>_xll.qlInterestRateIndexMaturity($V$5,AD409,trigger)</f>
        <v>55044</v>
      </c>
      <c r="AF409" s="50">
        <f>_xll.qlTenorBasisValue($V$13,AD409,trigger)</f>
        <v>9.7649459975021501E-6</v>
      </c>
      <c r="AG409" s="50">
        <f>_xll.qlTenorBasisForwardRate($V$13,AD409,_xll.ohTrigger($AA$9:$AA$12))</f>
        <v>1.5556408083549224E-2</v>
      </c>
      <c r="AH409" s="50">
        <f>_xll.qlTenorBasisForwardRate2($V$13,AD409,AE409,_xll.ohTrigger($AA$9:$AA$12))</f>
        <v>1.5556408083549224E-2</v>
      </c>
      <c r="AI409" s="50">
        <f>_xll.qlIndexFixing($V$5,_xll.qlInterestRateIndexFixingDate($V$5,AD409,trigger),,trigger)</f>
        <v>1.5576994409818978E-2</v>
      </c>
      <c r="AJ409" s="50">
        <f t="shared" si="23"/>
        <v>-2.0586326269753791E-5</v>
      </c>
      <c r="AK409" s="53">
        <f t="shared" si="24"/>
        <v>1.0013233341629502</v>
      </c>
    </row>
    <row r="410" spans="29:37" x14ac:dyDescent="0.2">
      <c r="AC410" s="45" t="s">
        <v>74</v>
      </c>
      <c r="AD410" s="46">
        <f>_xll.qlCalendarAdvance(calendar,AD409,AC410,,,trigger)</f>
        <v>54982</v>
      </c>
      <c r="AE410" s="46">
        <f>_xll.qlInterestRateIndexMaturity($V$5,AD410,trigger)</f>
        <v>55074</v>
      </c>
      <c r="AF410" s="50">
        <f>_xll.qlTenorBasisValue($V$13,AD410,trigger)</f>
        <v>9.6100595174678342E-6</v>
      </c>
      <c r="AG410" s="50">
        <f>_xll.qlTenorBasisForwardRate($V$13,AD410,_xll.ohTrigger($AA$9:$AA$12))</f>
        <v>1.5541309976349111E-2</v>
      </c>
      <c r="AH410" s="50">
        <f>_xll.qlTenorBasisForwardRate2($V$13,AD410,AE410,_xll.ohTrigger($AA$9:$AA$12))</f>
        <v>1.5541309976349111E-2</v>
      </c>
      <c r="AI410" s="50">
        <f>_xll.qlIndexFixing($V$5,_xll.qlInterestRateIndexFixingDate($V$5,AD410,trigger),,trigger)</f>
        <v>1.5564028310788004E-2</v>
      </c>
      <c r="AJ410" s="50">
        <f t="shared" si="23"/>
        <v>-2.2718334438892943E-5</v>
      </c>
      <c r="AK410" s="53">
        <f t="shared" si="24"/>
        <v>1.0014618030573657</v>
      </c>
    </row>
    <row r="411" spans="29:37" x14ac:dyDescent="0.2">
      <c r="AC411" s="45" t="s">
        <v>74</v>
      </c>
      <c r="AD411" s="46">
        <f>_xll.qlCalendarAdvance(calendar,AD410,AC411,,,trigger)</f>
        <v>55015</v>
      </c>
      <c r="AE411" s="46">
        <f>_xll.qlInterestRateIndexMaturity($V$5,AD411,trigger)</f>
        <v>55107</v>
      </c>
      <c r="AF411" s="50">
        <f>_xll.qlTenorBasisValue($V$13,AD411,trigger)</f>
        <v>9.4424699173427687E-6</v>
      </c>
      <c r="AG411" s="50">
        <f>_xll.qlTenorBasisForwardRate($V$13,AD411,_xll.ohTrigger($AA$9:$AA$12))</f>
        <v>1.5524010305326446E-2</v>
      </c>
      <c r="AH411" s="50">
        <f>_xll.qlTenorBasisForwardRate2($V$13,AD411,AE411,_xll.ohTrigger($AA$9:$AA$12))</f>
        <v>1.5524010305326446E-2</v>
      </c>
      <c r="AI411" s="50">
        <f>_xll.qlIndexFixing($V$5,_xll.qlInterestRateIndexFixingDate($V$5,AD411,trigger),,trigger)</f>
        <v>1.554924735252196E-2</v>
      </c>
      <c r="AJ411" s="50">
        <f t="shared" si="23"/>
        <v>-2.5237047195513992E-5</v>
      </c>
      <c r="AK411" s="53">
        <f t="shared" si="24"/>
        <v>1.0016256783330564</v>
      </c>
    </row>
    <row r="412" spans="29:37" x14ac:dyDescent="0.2">
      <c r="AC412" s="45" t="s">
        <v>74</v>
      </c>
      <c r="AD412" s="46">
        <f>_xll.qlCalendarAdvance(calendar,AD411,AC412,,,trigger)</f>
        <v>55046</v>
      </c>
      <c r="AE412" s="46">
        <f>_xll.qlInterestRateIndexMaturity($V$5,AD412,trigger)</f>
        <v>55137</v>
      </c>
      <c r="AF412" s="50">
        <f>_xll.qlTenorBasisValue($V$13,AD412,trigger)</f>
        <v>9.2876533141282E-6</v>
      </c>
      <c r="AG412" s="50">
        <f>_xll.qlTenorBasisForwardRate($V$13,AD412,_xll.ohTrigger($AA$9:$AA$12))</f>
        <v>1.5507048283107136E-2</v>
      </c>
      <c r="AH412" s="50">
        <f>_xll.qlTenorBasisForwardRate2($V$13,AD412,AE412,_xll.ohTrigger($AA$9:$AA$12))</f>
        <v>1.5507048283107136E-2</v>
      </c>
      <c r="AI412" s="50">
        <f>_xll.qlIndexFixing($V$5,_xll.qlInterestRateIndexFixingDate($V$5,AD412,trigger),,trigger)</f>
        <v>1.5534768955463385E-2</v>
      </c>
      <c r="AJ412" s="50">
        <f t="shared" si="23"/>
        <v>-2.7720672356248977E-5</v>
      </c>
      <c r="AK412" s="53">
        <f t="shared" si="24"/>
        <v>1.0017876175949261</v>
      </c>
    </row>
    <row r="413" spans="29:37" x14ac:dyDescent="0.2">
      <c r="AC413" s="45" t="s">
        <v>74</v>
      </c>
      <c r="AD413" s="46">
        <f>_xll.qlCalendarAdvance(calendar,AD412,AC413,,,trigger)</f>
        <v>55078</v>
      </c>
      <c r="AE413" s="46">
        <f>_xll.qlInterestRateIndexMaturity($V$5,AD413,trigger)</f>
        <v>55170</v>
      </c>
      <c r="AF413" s="50">
        <f>_xll.qlTenorBasisValue($V$13,AD413,trigger)</f>
        <v>9.1304577633872112E-6</v>
      </c>
      <c r="AG413" s="50">
        <f>_xll.qlTenorBasisForwardRate($V$13,AD413,_xll.ohTrigger($AA$9:$AA$12))</f>
        <v>1.548897115208322E-2</v>
      </c>
      <c r="AH413" s="50">
        <f>_xll.qlTenorBasisForwardRate2($V$13,AD413,AE413,_xll.ohTrigger($AA$9:$AA$12))</f>
        <v>1.548897115208322E-2</v>
      </c>
      <c r="AI413" s="50">
        <f>_xll.qlIndexFixing($V$5,_xll.qlInterestRateIndexFixingDate($V$5,AD413,trigger),,trigger)</f>
        <v>1.5519506668860948E-2</v>
      </c>
      <c r="AJ413" s="50">
        <f t="shared" si="23"/>
        <v>-3.0535516777728186E-5</v>
      </c>
      <c r="AK413" s="53">
        <f t="shared" si="24"/>
        <v>1.0019714360933276</v>
      </c>
    </row>
    <row r="414" spans="29:37" x14ac:dyDescent="0.2">
      <c r="AC414" s="45" t="s">
        <v>74</v>
      </c>
      <c r="AD414" s="46">
        <f>_xll.qlCalendarAdvance(calendar,AD413,AC414,,,trigger)</f>
        <v>55109</v>
      </c>
      <c r="AE414" s="46">
        <f>_xll.qlInterestRateIndexMaturity($V$5,AD414,trigger)</f>
        <v>55201</v>
      </c>
      <c r="AF414" s="50">
        <f>_xll.qlTenorBasisValue($V$13,AD414,trigger)</f>
        <v>8.9806677307765385E-6</v>
      </c>
      <c r="AG414" s="50">
        <f>_xll.qlTenorBasisForwardRate($V$13,AD414,_xll.ohTrigger($AA$9:$AA$12))</f>
        <v>1.5470759949266163E-2</v>
      </c>
      <c r="AH414" s="50">
        <f>_xll.qlTenorBasisForwardRate2($V$13,AD414,AE414,_xll.ohTrigger($AA$9:$AA$12))</f>
        <v>1.5470759949266163E-2</v>
      </c>
      <c r="AI414" s="50">
        <f>_xll.qlIndexFixing($V$5,_xll.qlInterestRateIndexFixingDate($V$5,AD414,trigger),,trigger)</f>
        <v>1.5504131595594231E-2</v>
      </c>
      <c r="AJ414" s="50">
        <f t="shared" si="23"/>
        <v>-3.3371646328068244E-5</v>
      </c>
      <c r="AK414" s="53">
        <f t="shared" si="24"/>
        <v>1.0021570786721212</v>
      </c>
    </row>
    <row r="415" spans="29:37" x14ac:dyDescent="0.2">
      <c r="AC415" s="45" t="s">
        <v>74</v>
      </c>
      <c r="AD415" s="46">
        <f>_xll.qlCalendarAdvance(calendar,AD414,AC415,,,trigger)</f>
        <v>55141</v>
      </c>
      <c r="AE415" s="46">
        <f>_xll.qlInterestRateIndexMaturity($V$5,AD415,trigger)</f>
        <v>55232</v>
      </c>
      <c r="AF415" s="50">
        <f>_xll.qlTenorBasisValue($V$13,AD415,trigger)</f>
        <v>8.8285779947362428E-6</v>
      </c>
      <c r="AG415" s="50">
        <f>_xll.qlTenorBasisForwardRate($V$13,AD415,_xll.ohTrigger($AA$9:$AA$12))</f>
        <v>1.5451273736442452E-2</v>
      </c>
      <c r="AH415" s="50">
        <f>_xll.qlTenorBasisForwardRate2($V$13,AD415,AE415,_xll.ohTrigger($AA$9:$AA$12))</f>
        <v>1.5451273736442452E-2</v>
      </c>
      <c r="AI415" s="50">
        <f>_xll.qlIndexFixing($V$5,_xll.qlInterestRateIndexFixingDate($V$5,AD415,trigger),,trigger)</f>
        <v>1.5487674466425213E-2</v>
      </c>
      <c r="AJ415" s="50">
        <f t="shared" si="23"/>
        <v>-3.6400729982760671E-5</v>
      </c>
      <c r="AK415" s="53">
        <f t="shared" si="24"/>
        <v>1.0023558400817731</v>
      </c>
    </row>
    <row r="416" spans="29:37" x14ac:dyDescent="0.2">
      <c r="AC416" s="45" t="s">
        <v>74</v>
      </c>
      <c r="AD416" s="46">
        <f>_xll.qlCalendarAdvance(calendar,AD415,AC416,,,trigger)</f>
        <v>55172</v>
      </c>
      <c r="AE416" s="46">
        <f>_xll.qlInterestRateIndexMaturity($V$5,AD416,trigger)</f>
        <v>55262</v>
      </c>
      <c r="AF416" s="50">
        <f>_xll.qlTenorBasisValue($V$13,AD416,trigger)</f>
        <v>8.6836551415402488E-6</v>
      </c>
      <c r="AG416" s="50">
        <f>_xll.qlTenorBasisForwardRate($V$13,AD416,_xll.ohTrigger($AA$9:$AA$12))</f>
        <v>1.543176802782753E-2</v>
      </c>
      <c r="AH416" s="50">
        <f>_xll.qlTenorBasisForwardRate2($V$13,AD416,AE416,_xll.ohTrigger($AA$9:$AA$12))</f>
        <v>1.543176802782753E-2</v>
      </c>
      <c r="AI416" s="50">
        <f>_xll.qlIndexFixing($V$5,_xll.qlInterestRateIndexFixingDate($V$5,AD416,trigger),,trigger)</f>
        <v>1.5471241985962614E-2</v>
      </c>
      <c r="AJ416" s="50">
        <f t="shared" si="23"/>
        <v>-3.9473958135083365E-5</v>
      </c>
      <c r="AK416" s="53">
        <f t="shared" si="24"/>
        <v>1.0025579673089888</v>
      </c>
    </row>
    <row r="417" spans="29:37" x14ac:dyDescent="0.2">
      <c r="AC417" s="45" t="s">
        <v>74</v>
      </c>
      <c r="AD417" s="46">
        <f>_xll.qlCalendarAdvance(calendar,AD416,AC417,,,trigger)</f>
        <v>55204</v>
      </c>
      <c r="AE417" s="46">
        <f>_xll.qlInterestRateIndexMaturity($V$5,AD417,trigger)</f>
        <v>55295</v>
      </c>
      <c r="AF417" s="50">
        <f>_xll.qlTenorBasisValue($V$13,AD417,trigger)</f>
        <v>8.5365092297035852E-6</v>
      </c>
      <c r="AG417" s="50">
        <f>_xll.qlTenorBasisForwardRate($V$13,AD417,_xll.ohTrigger($AA$9:$AA$12))</f>
        <v>1.541097376824738E-2</v>
      </c>
      <c r="AH417" s="50">
        <f>_xll.qlTenorBasisForwardRate2($V$13,AD417,AE417,_xll.ohTrigger($AA$9:$AA$12))</f>
        <v>1.541097376824738E-2</v>
      </c>
      <c r="AI417" s="50">
        <f>_xll.qlIndexFixing($V$5,_xll.qlInterestRateIndexFixingDate($V$5,AD417,trigger),,trigger)</f>
        <v>1.5453876704706241E-2</v>
      </c>
      <c r="AJ417" s="50">
        <f t="shared" si="23"/>
        <v>-4.2902936458861021E-5</v>
      </c>
      <c r="AK417" s="53">
        <f t="shared" si="24"/>
        <v>1.0027839211917458</v>
      </c>
    </row>
    <row r="418" spans="29:37" x14ac:dyDescent="0.2">
      <c r="AC418" s="45" t="s">
        <v>74</v>
      </c>
      <c r="AD418" s="46">
        <f>_xll.qlCalendarAdvance(calendar,AD417,AC418,,,trigger)</f>
        <v>55232</v>
      </c>
      <c r="AE418" s="46">
        <f>_xll.qlInterestRateIndexMaturity($V$5,AD418,trigger)</f>
        <v>55324</v>
      </c>
      <c r="AF418" s="50">
        <f>_xll.qlTenorBasisValue($V$13,AD418,trigger)</f>
        <v>8.409768273437949E-6</v>
      </c>
      <c r="AG418" s="50">
        <f>_xll.qlTenorBasisForwardRate($V$13,AD418,_xll.ohTrigger($AA$9:$AA$12))</f>
        <v>1.539219845318197E-2</v>
      </c>
      <c r="AH418" s="50">
        <f>_xll.qlTenorBasisForwardRate2($V$13,AD418,AE418,_xll.ohTrigger($AA$9:$AA$12))</f>
        <v>1.539219845318197E-2</v>
      </c>
      <c r="AI418" s="50">
        <f>_xll.qlIndexFixing($V$5,_xll.qlInterestRateIndexFixingDate($V$5,AD418,trigger),,trigger)</f>
        <v>1.5438231907281868E-2</v>
      </c>
      <c r="AJ418" s="50">
        <f t="shared" si="23"/>
        <v>-4.6033454099897453E-5</v>
      </c>
      <c r="AK418" s="53">
        <f t="shared" si="24"/>
        <v>1.0029907004018896</v>
      </c>
    </row>
    <row r="419" spans="29:37" x14ac:dyDescent="0.2">
      <c r="AC419" s="45" t="s">
        <v>74</v>
      </c>
      <c r="AD419" s="46">
        <f>_xll.qlCalendarAdvance(calendar,AD418,AC419,,,trigger)</f>
        <v>55263</v>
      </c>
      <c r="AE419" s="46">
        <f>_xll.qlInterestRateIndexMaturity($V$5,AD419,trigger)</f>
        <v>55354</v>
      </c>
      <c r="AF419" s="50">
        <f>_xll.qlTenorBasisValue($V$13,AD419,trigger)</f>
        <v>8.2716042754743487E-6</v>
      </c>
      <c r="AG419" s="50">
        <f>_xll.qlTenorBasisForwardRate($V$13,AD419,_xll.ohTrigger($AA$9:$AA$12))</f>
        <v>1.5370836833001205E-2</v>
      </c>
      <c r="AH419" s="50">
        <f>_xll.qlTenorBasisForwardRate2($V$13,AD419,AE419,_xll.ohTrigger($AA$9:$AA$12))</f>
        <v>1.5370836833001205E-2</v>
      </c>
      <c r="AI419" s="50">
        <f>_xll.qlIndexFixing($V$5,_xll.qlInterestRateIndexFixingDate($V$5,AD419,trigger),,trigger)</f>
        <v>1.5420338359475561E-2</v>
      </c>
      <c r="AJ419" s="50">
        <f t="shared" si="23"/>
        <v>-4.9501526474355836E-5</v>
      </c>
      <c r="AK419" s="53">
        <f t="shared" si="24"/>
        <v>1.0032204835047156</v>
      </c>
    </row>
    <row r="420" spans="29:37" x14ac:dyDescent="0.2">
      <c r="AC420" s="45" t="s">
        <v>74</v>
      </c>
      <c r="AD420" s="46">
        <f>_xll.qlCalendarAdvance(calendar,AD419,AC420,,,trigger)</f>
        <v>55295</v>
      </c>
      <c r="AE420" s="46">
        <f>_xll.qlInterestRateIndexMaturity($V$5,AD420,trigger)</f>
        <v>55387</v>
      </c>
      <c r="AF420" s="50">
        <f>_xll.qlTenorBasisValue($V$13,AD420,trigger)</f>
        <v>8.1313235078983269E-6</v>
      </c>
      <c r="AG420" s="50">
        <f>_xll.qlTenorBasisForwardRate($V$13,AD420,_xll.ohTrigger($AA$9:$AA$12))</f>
        <v>1.5348059353228666E-2</v>
      </c>
      <c r="AH420" s="50">
        <f>_xll.qlTenorBasisForwardRate2($V$13,AD420,AE420,_xll.ohTrigger($AA$9:$AA$12))</f>
        <v>1.5348059353228666E-2</v>
      </c>
      <c r="AI420" s="50">
        <f>_xll.qlIndexFixing($V$5,_xll.qlInterestRateIndexFixingDate($V$5,AD420,trigger),,trigger)</f>
        <v>1.5401400458276404E-2</v>
      </c>
      <c r="AJ420" s="50">
        <f t="shared" si="23"/>
        <v>-5.3341105047738022E-5</v>
      </c>
      <c r="AK420" s="53">
        <f t="shared" si="24"/>
        <v>1.0034754299432989</v>
      </c>
    </row>
    <row r="421" spans="29:37" x14ac:dyDescent="0.2">
      <c r="AC421" s="45" t="s">
        <v>74</v>
      </c>
      <c r="AD421" s="46">
        <f>_xll.qlCalendarAdvance(calendar,AD420,AC421,,,trigger)</f>
        <v>55326</v>
      </c>
      <c r="AE421" s="46">
        <f>_xll.qlInterestRateIndexMaturity($V$5,AD421,trigger)</f>
        <v>55418</v>
      </c>
      <c r="AF421" s="50">
        <f>_xll.qlTenorBasisValue($V$13,AD421,trigger)</f>
        <v>7.9976573634618177E-6</v>
      </c>
      <c r="AG421" s="50">
        <f>_xll.qlTenorBasisForwardRate($V$13,AD421,_xll.ohTrigger($AA$9:$AA$12))</f>
        <v>1.5325370112428575E-2</v>
      </c>
      <c r="AH421" s="50">
        <f>_xll.qlTenorBasisForwardRate2($V$13,AD421,AE421,_xll.ohTrigger($AA$9:$AA$12))</f>
        <v>1.5325370112428575E-2</v>
      </c>
      <c r="AI421" s="50">
        <f>_xll.qlIndexFixing($V$5,_xll.qlInterestRateIndexFixingDate($V$5,AD421,trigger),,trigger)</f>
        <v>1.538249930970838E-2</v>
      </c>
      <c r="AJ421" s="50">
        <f t="shared" si="23"/>
        <v>-5.7129197279804853E-5</v>
      </c>
      <c r="AK421" s="53">
        <f t="shared" si="24"/>
        <v>1.0037277531870812</v>
      </c>
    </row>
    <row r="422" spans="29:37" x14ac:dyDescent="0.2">
      <c r="AC422" s="45" t="s">
        <v>74</v>
      </c>
      <c r="AD422" s="46">
        <f>_xll.qlCalendarAdvance(calendar,AD421,AC422,,,trigger)</f>
        <v>55358</v>
      </c>
      <c r="AE422" s="46">
        <f>_xll.qlInterestRateIndexMaturity($V$5,AD422,trigger)</f>
        <v>55450</v>
      </c>
      <c r="AF422" s="50">
        <f>_xll.qlTenorBasisValue($V$13,AD422,trigger)</f>
        <v>7.8619450868486325E-6</v>
      </c>
      <c r="AG422" s="50">
        <f>_xll.qlTenorBasisForwardRate($V$13,AD422,_xll.ohTrigger($AA$9:$AA$12))</f>
        <v>1.5301277848967825E-2</v>
      </c>
      <c r="AH422" s="50">
        <f>_xll.qlTenorBasisForwardRate2($V$13,AD422,AE422,_xll.ohTrigger($AA$9:$AA$12))</f>
        <v>1.5301277848967825E-2</v>
      </c>
      <c r="AI422" s="50">
        <f>_xll.qlIndexFixing($V$5,_xll.qlInterestRateIndexFixingDate($V$5,AD422,trigger),,trigger)</f>
        <v>1.5362445434103924E-2</v>
      </c>
      <c r="AJ422" s="50">
        <f t="shared" si="23"/>
        <v>-6.1167585136098421E-5</v>
      </c>
      <c r="AK422" s="53">
        <f t="shared" si="24"/>
        <v>1.0039975475081138</v>
      </c>
    </row>
    <row r="423" spans="29:37" x14ac:dyDescent="0.2">
      <c r="AC423" s="45" t="s">
        <v>74</v>
      </c>
      <c r="AD423" s="46">
        <f>_xll.qlCalendarAdvance(calendar,AD422,AC423,,,trigger)</f>
        <v>55389</v>
      </c>
      <c r="AE423" s="46">
        <f>_xll.qlInterestRateIndexMaturity($V$5,AD423,trigger)</f>
        <v>55481</v>
      </c>
      <c r="AF423" s="50">
        <f>_xll.qlTenorBasisValue($V$13,AD423,trigger)</f>
        <v>7.7326336542437454E-6</v>
      </c>
      <c r="AG423" s="50">
        <f>_xll.qlTenorBasisForwardRate($V$13,AD423,_xll.ohTrigger($AA$9:$AA$12))</f>
        <v>1.5277288306314587E-2</v>
      </c>
      <c r="AH423" s="50">
        <f>_xll.qlTenorBasisForwardRate2($V$13,AD423,AE423,_xll.ohTrigger($AA$9:$AA$12))</f>
        <v>1.5277288306314587E-2</v>
      </c>
      <c r="AI423" s="50">
        <f>_xll.qlIndexFixing($V$5,_xll.qlInterestRateIndexFixingDate($V$5,AD423,trigger),,trigger)</f>
        <v>1.534248862252411E-2</v>
      </c>
      <c r="AJ423" s="50">
        <f t="shared" si="23"/>
        <v>-6.5200316209523476E-5</v>
      </c>
      <c r="AK423" s="53">
        <f t="shared" si="24"/>
        <v>1.0042677937931284</v>
      </c>
    </row>
    <row r="424" spans="29:37" x14ac:dyDescent="0.2">
      <c r="AC424" s="45" t="s">
        <v>74</v>
      </c>
      <c r="AD424" s="46">
        <f>_xll.qlCalendarAdvance(calendar,AD423,AC424,,,trigger)</f>
        <v>55421</v>
      </c>
      <c r="AE424" s="46">
        <f>_xll.qlInterestRateIndexMaturity($V$5,AD424,trigger)</f>
        <v>55514</v>
      </c>
      <c r="AF424" s="50">
        <f>_xll.qlTenorBasisValue($V$13,AD424,trigger)</f>
        <v>7.6013444045736244E-6</v>
      </c>
      <c r="AG424" s="50">
        <f>_xll.qlTenorBasisForwardRate($V$13,AD424,_xll.ohTrigger($AA$9:$AA$12))</f>
        <v>1.5251768440456424E-2</v>
      </c>
      <c r="AH424" s="50">
        <f>_xll.qlTenorBasisForwardRate2($V$13,AD424,AE424,_xll.ohTrigger($AA$9:$AA$12))</f>
        <v>1.5251768440456424E-2</v>
      </c>
      <c r="AI424" s="50">
        <f>_xll.qlIndexFixing($V$5,_xll.qlInterestRateIndexFixingDate($V$5,AD424,trigger),,trigger)</f>
        <v>1.5321324025643845E-2</v>
      </c>
      <c r="AJ424" s="50">
        <f t="shared" si="23"/>
        <v>-6.9555585187421748E-5</v>
      </c>
      <c r="AK424" s="53">
        <f t="shared" si="24"/>
        <v>1.0045604931296308</v>
      </c>
    </row>
    <row r="425" spans="29:37" x14ac:dyDescent="0.2">
      <c r="AC425" s="45" t="s">
        <v>74</v>
      </c>
      <c r="AD425" s="46">
        <f>_xll.qlCalendarAdvance(calendar,AD424,AC425,,,trigger)</f>
        <v>55451</v>
      </c>
      <c r="AE425" s="46">
        <f>_xll.qlInterestRateIndexMaturity($V$5,AD425,trigger)</f>
        <v>55543</v>
      </c>
      <c r="AF425" s="50">
        <f>_xll.qlTenorBasisValue($V$13,AD425,trigger)</f>
        <v>7.4802525133526158E-6</v>
      </c>
      <c r="AG425" s="50">
        <f>_xll.qlTenorBasisForwardRate($V$13,AD425,_xll.ohTrigger($AA$9:$AA$12))</f>
        <v>1.522738960779103E-2</v>
      </c>
      <c r="AH425" s="50">
        <f>_xll.qlTenorBasisForwardRate2($V$13,AD425,AE425,_xll.ohTrigger($AA$9:$AA$12))</f>
        <v>1.522738960779103E-2</v>
      </c>
      <c r="AI425" s="50">
        <f>_xll.qlIndexFixing($V$5,_xll.qlInterestRateIndexFixingDate($V$5,AD425,trigger),,trigger)</f>
        <v>1.5300997321843686E-2</v>
      </c>
      <c r="AJ425" s="50">
        <f t="shared" si="23"/>
        <v>-7.3607714052655385E-5</v>
      </c>
      <c r="AK425" s="53">
        <f t="shared" si="24"/>
        <v>1.0048339023265678</v>
      </c>
    </row>
    <row r="426" spans="29:37" x14ac:dyDescent="0.2">
      <c r="AC426" s="45" t="s">
        <v>74</v>
      </c>
      <c r="AD426" s="46">
        <f>_xll.qlCalendarAdvance(calendar,AD425,AC426,,,trigger)</f>
        <v>55484</v>
      </c>
      <c r="AE426" s="46">
        <f>_xll.qlInterestRateIndexMaturity($V$5,AD426,trigger)</f>
        <v>55576</v>
      </c>
      <c r="AF426" s="50">
        <f>_xll.qlTenorBasisValue($V$13,AD426,trigger)</f>
        <v>7.3492417584505596E-6</v>
      </c>
      <c r="AG426" s="50">
        <f>_xll.qlTenorBasisForwardRate($V$13,AD426,_xll.ohTrigger($AA$9:$AA$12))</f>
        <v>1.5199786875936044E-2</v>
      </c>
      <c r="AH426" s="50">
        <f>_xll.qlTenorBasisForwardRate2($V$13,AD426,AE426,_xll.ohTrigger($AA$9:$AA$12))</f>
        <v>1.5199786875936044E-2</v>
      </c>
      <c r="AI426" s="50">
        <f>_xll.qlIndexFixing($V$5,_xll.qlInterestRateIndexFixingDate($V$5,AD426,trigger),,trigger)</f>
        <v>1.5278047758928427E-2</v>
      </c>
      <c r="AJ426" s="50">
        <f t="shared" si="23"/>
        <v>-7.8260882992382472E-5</v>
      </c>
      <c r="AK426" s="53">
        <f t="shared" si="24"/>
        <v>1.005148814495306</v>
      </c>
    </row>
    <row r="427" spans="29:37" x14ac:dyDescent="0.2">
      <c r="AC427" s="45" t="s">
        <v>74</v>
      </c>
      <c r="AD427" s="46">
        <f>_xll.qlCalendarAdvance(calendar,AD426,AC427,,,trigger)</f>
        <v>55514</v>
      </c>
      <c r="AE427" s="46">
        <f>_xll.qlInterestRateIndexMaturity($V$5,AD427,trigger)</f>
        <v>55605</v>
      </c>
      <c r="AF427" s="50">
        <f>_xll.qlTenorBasisValue($V$13,AD427,trigger)</f>
        <v>7.2321007594870588E-6</v>
      </c>
      <c r="AG427" s="50">
        <f>_xll.qlTenorBasisForwardRate($V$13,AD427,_xll.ohTrigger($AA$9:$AA$12))</f>
        <v>1.5174183518157469E-2</v>
      </c>
      <c r="AH427" s="50">
        <f>_xll.qlTenorBasisForwardRate2($V$13,AD427,AE427,_xll.ohTrigger($AA$9:$AA$12))</f>
        <v>1.5174183518157469E-2</v>
      </c>
      <c r="AI427" s="50">
        <f>_xll.qlIndexFixing($V$5,_xll.qlInterestRateIndexFixingDate($V$5,AD427,trigger),,trigger)</f>
        <v>1.5256700162198232E-2</v>
      </c>
      <c r="AJ427" s="50">
        <f t="shared" si="23"/>
        <v>-8.2516644040762921E-5</v>
      </c>
      <c r="AK427" s="53">
        <f t="shared" si="24"/>
        <v>1.0054379627043539</v>
      </c>
    </row>
    <row r="428" spans="29:37" x14ac:dyDescent="0.2">
      <c r="AC428" s="45" t="s">
        <v>74</v>
      </c>
      <c r="AD428" s="46">
        <f>_xll.qlCalendarAdvance(calendar,AD427,AC428,,,trigger)</f>
        <v>55547</v>
      </c>
      <c r="AE428" s="46">
        <f>_xll.qlInterestRateIndexMaturity($V$5,AD428,trigger)</f>
        <v>55638</v>
      </c>
      <c r="AF428" s="50">
        <f>_xll.qlTenorBasisValue($V$13,AD428,trigger)</f>
        <v>7.1053660867993185E-6</v>
      </c>
      <c r="AG428" s="50">
        <f>_xll.qlTenorBasisForwardRate($V$13,AD428,_xll.ohTrigger($AA$9:$AA$12))</f>
        <v>1.5145208577312587E-2</v>
      </c>
      <c r="AH428" s="50">
        <f>_xll.qlTenorBasisForwardRate2($V$13,AD428,AE428,_xll.ohTrigger($AA$9:$AA$12))</f>
        <v>1.5145208577312587E-2</v>
      </c>
      <c r="AI428" s="50">
        <f>_xll.qlIndexFixing($V$5,_xll.qlInterestRateIndexFixingDate($V$5,AD428,trigger),,trigger)</f>
        <v>1.523259901686997E-2</v>
      </c>
      <c r="AJ428" s="50">
        <f t="shared" si="23"/>
        <v>-8.7390439557383237E-5</v>
      </c>
      <c r="AK428" s="53">
        <f t="shared" si="24"/>
        <v>1.0057701707514477</v>
      </c>
    </row>
    <row r="429" spans="29:37" x14ac:dyDescent="0.2">
      <c r="AC429" s="45" t="s">
        <v>74</v>
      </c>
      <c r="AD429" s="46">
        <f>_xll.qlCalendarAdvance(calendar,AD428,AC429,,,trigger)</f>
        <v>55578</v>
      </c>
      <c r="AE429" s="46">
        <f>_xll.qlInterestRateIndexMaturity($V$5,AD429,trigger)</f>
        <v>55670</v>
      </c>
      <c r="AF429" s="50">
        <f>_xll.qlTenorBasisValue($V$13,AD429,trigger)</f>
        <v>6.9883034345944351E-6</v>
      </c>
      <c r="AG429" s="50">
        <f>_xll.qlTenorBasisForwardRate($V$13,AD429,_xll.ohTrigger($AA$9:$AA$12))</f>
        <v>1.5117186111786611E-2</v>
      </c>
      <c r="AH429" s="50">
        <f>_xll.qlTenorBasisForwardRate2($V$13,AD429,AE429,_xll.ohTrigger($AA$9:$AA$12))</f>
        <v>1.5117186111786611E-2</v>
      </c>
      <c r="AI429" s="50">
        <f>_xll.qlIndexFixing($V$5,_xll.qlInterestRateIndexFixingDate($V$5,AD429,trigger),,trigger)</f>
        <v>1.52093366008356E-2</v>
      </c>
      <c r="AJ429" s="50">
        <f t="shared" si="23"/>
        <v>-9.2150489048989717E-5</v>
      </c>
      <c r="AK429" s="53">
        <f t="shared" si="24"/>
        <v>1.0060957435046156</v>
      </c>
    </row>
    <row r="430" spans="29:37" x14ac:dyDescent="0.2">
      <c r="AC430" s="45" t="s">
        <v>74</v>
      </c>
      <c r="AD430" s="46">
        <f>_xll.qlCalendarAdvance(calendar,AD429,AC430,,,trigger)</f>
        <v>55607</v>
      </c>
      <c r="AE430" s="46">
        <f>_xll.qlInterestRateIndexMaturity($V$5,AD430,trigger)</f>
        <v>55698</v>
      </c>
      <c r="AF430" s="50">
        <f>_xll.qlTenorBasisValue($V$13,AD430,trigger)</f>
        <v>6.8805117796107108E-6</v>
      </c>
      <c r="AG430" s="50">
        <f>_xll.qlTenorBasisForwardRate($V$13,AD430,_xll.ohTrigger($AA$9:$AA$12))</f>
        <v>1.5090668972959832E-2</v>
      </c>
      <c r="AH430" s="50">
        <f>_xll.qlTenorBasisForwardRate2($V$13,AD430,AE430,_xll.ohTrigger($AA$9:$AA$12))</f>
        <v>1.5090668972959832E-2</v>
      </c>
      <c r="AI430" s="50">
        <f>_xll.qlIndexFixing($V$5,_xll.qlInterestRateIndexFixingDate($V$5,AD430,trigger),,trigger)</f>
        <v>1.518720112354319E-2</v>
      </c>
      <c r="AJ430" s="50">
        <f t="shared" si="23"/>
        <v>-9.6532150583358151E-5</v>
      </c>
      <c r="AK430" s="53">
        <f t="shared" si="24"/>
        <v>1.0063968105560017</v>
      </c>
    </row>
    <row r="431" spans="29:37" x14ac:dyDescent="0.2">
      <c r="AC431" s="45" t="s">
        <v>74</v>
      </c>
      <c r="AD431" s="46">
        <f>_xll.qlCalendarAdvance(calendar,AD430,AC431,,,trigger)</f>
        <v>55638</v>
      </c>
      <c r="AE431" s="46">
        <f>_xll.qlInterestRateIndexMaturity($V$5,AD431,trigger)</f>
        <v>55729</v>
      </c>
      <c r="AF431" s="50">
        <f>_xll.qlTenorBasisValue($V$13,AD431,trigger)</f>
        <v>6.7670947936260878E-6</v>
      </c>
      <c r="AG431" s="50">
        <f>_xll.qlTenorBasisForwardRate($V$13,AD431,_xll.ohTrigger($AA$9:$AA$12))</f>
        <v>1.5061550876692491E-2</v>
      </c>
      <c r="AH431" s="50">
        <f>_xll.qlTenorBasisForwardRate2($V$13,AD431,AE431,_xll.ohTrigger($AA$9:$AA$12))</f>
        <v>1.5061550876692491E-2</v>
      </c>
      <c r="AI431" s="50">
        <f>_xll.qlIndexFixing($V$5,_xll.qlInterestRateIndexFixingDate($V$5,AD431,trigger),,trigger)</f>
        <v>1.516294115642141E-2</v>
      </c>
      <c r="AJ431" s="50">
        <f t="shared" si="23"/>
        <v>-1.0139027972891866E-4</v>
      </c>
      <c r="AK431" s="53">
        <f t="shared" si="24"/>
        <v>1.0067317290602402</v>
      </c>
    </row>
    <row r="432" spans="29:37" x14ac:dyDescent="0.2">
      <c r="AC432" s="45" t="s">
        <v>74</v>
      </c>
      <c r="AD432" s="46">
        <f>_xll.qlCalendarAdvance(calendar,AD431,AC432,,,trigger)</f>
        <v>55668</v>
      </c>
      <c r="AE432" s="46">
        <f>_xll.qlInterestRateIndexMaturity($V$5,AD432,trigger)</f>
        <v>55760</v>
      </c>
      <c r="AF432" s="50">
        <f>_xll.qlTenorBasisValue($V$13,AD432,trigger)</f>
        <v>6.6590884968704273E-6</v>
      </c>
      <c r="AG432" s="50">
        <f>_xll.qlTenorBasisForwardRate($V$13,AD432,_xll.ohTrigger($AA$9:$AA$12))</f>
        <v>1.5032586217928445E-2</v>
      </c>
      <c r="AH432" s="50">
        <f>_xll.qlTenorBasisForwardRate2($V$13,AD432,AE432,_xll.ohTrigger($AA$9:$AA$12))</f>
        <v>1.5032586217928445E-2</v>
      </c>
      <c r="AI432" s="50">
        <f>_xll.qlIndexFixing($V$5,_xll.qlInterestRateIndexFixingDate($V$5,AD432,trigger),,trigger)</f>
        <v>1.5138846670430722E-2</v>
      </c>
      <c r="AJ432" s="50">
        <f t="shared" si="23"/>
        <v>-1.0626045250227735E-4</v>
      </c>
      <c r="AK432" s="53">
        <f t="shared" si="24"/>
        <v>1.0070686740765569</v>
      </c>
    </row>
    <row r="433" spans="29:37" x14ac:dyDescent="0.2">
      <c r="AC433" s="45" t="s">
        <v>74</v>
      </c>
      <c r="AD433" s="46">
        <f>_xll.qlCalendarAdvance(calendar,AD432,AC433,,,trigger)</f>
        <v>55701</v>
      </c>
      <c r="AE433" s="46">
        <f>_xll.qlInterestRateIndexMaturity($V$5,AD433,trigger)</f>
        <v>55793</v>
      </c>
      <c r="AF433" s="50">
        <f>_xll.qlTenorBasisValue($V$13,AD433,trigger)</f>
        <v>6.542240112508011E-6</v>
      </c>
      <c r="AG433" s="50">
        <f>_xll.qlTenorBasisForwardRate($V$13,AD433,_xll.ohTrigger($AA$9:$AA$12))</f>
        <v>1.5000214637387949E-2</v>
      </c>
      <c r="AH433" s="50">
        <f>_xll.qlTenorBasisForwardRate2($V$13,AD433,AE433,_xll.ohTrigger($AA$9:$AA$12))</f>
        <v>1.5000214637387949E-2</v>
      </c>
      <c r="AI433" s="50">
        <f>_xll.qlIndexFixing($V$5,_xll.qlInterestRateIndexFixingDate($V$5,AD433,trigger),,trigger)</f>
        <v>1.5111830556377897E-2</v>
      </c>
      <c r="AJ433" s="50">
        <f t="shared" si="23"/>
        <v>-1.1161591898994731E-4</v>
      </c>
      <c r="AK433" s="53">
        <f t="shared" si="24"/>
        <v>1.0074409547921899</v>
      </c>
    </row>
    <row r="434" spans="29:37" x14ac:dyDescent="0.2">
      <c r="AC434" s="45" t="s">
        <v>74</v>
      </c>
      <c r="AD434" s="46">
        <f>_xll.qlCalendarAdvance(calendar,AD433,AC434,,,trigger)</f>
        <v>55732</v>
      </c>
      <c r="AE434" s="46">
        <f>_xll.qlInterestRateIndexMaturity($V$5,AD434,trigger)</f>
        <v>55824</v>
      </c>
      <c r="AF434" s="50">
        <f>_xll.qlTenorBasisValue($V$13,AD434,trigger)</f>
        <v>6.4343124951683009E-6</v>
      </c>
      <c r="AG434" s="50">
        <f>_xll.qlTenorBasisForwardRate($V$13,AD434,_xll.ohTrigger($AA$9:$AA$12))</f>
        <v>1.4969144288397792E-2</v>
      </c>
      <c r="AH434" s="50">
        <f>_xll.qlTenorBasisForwardRate2($V$13,AD434,AE434,_xll.ohTrigger($AA$9:$AA$12))</f>
        <v>1.4969144288397792E-2</v>
      </c>
      <c r="AI434" s="50">
        <f>_xll.qlIndexFixing($V$5,_xll.qlInterestRateIndexFixingDate($V$5,AD434,trigger),,trigger)</f>
        <v>1.5085874046186247E-2</v>
      </c>
      <c r="AJ434" s="50">
        <f t="shared" si="23"/>
        <v>-1.1672975778845469E-4</v>
      </c>
      <c r="AK434" s="53">
        <f t="shared" si="24"/>
        <v>1.0077980247594331</v>
      </c>
    </row>
    <row r="435" spans="29:37" x14ac:dyDescent="0.2">
      <c r="AC435" s="45" t="s">
        <v>74</v>
      </c>
      <c r="AD435" s="46">
        <f>_xll.qlCalendarAdvance(calendar,AD434,AC435,,,trigger)</f>
        <v>55764</v>
      </c>
      <c r="AE435" s="46">
        <f>_xll.qlInterestRateIndexMaturity($V$5,AD435,trigger)</f>
        <v>55855</v>
      </c>
      <c r="AF435" s="50">
        <f>_xll.qlTenorBasisValue($V$13,AD435,trigger)</f>
        <v>6.3247414061602572E-6</v>
      </c>
      <c r="AG435" s="50">
        <f>_xll.qlTenorBasisForwardRate($V$13,AD435,_xll.ohTrigger($AA$9:$AA$12))</f>
        <v>1.4936612788270721E-2</v>
      </c>
      <c r="AH435" s="50">
        <f>_xll.qlTenorBasisForwardRate2($V$13,AD435,AE435,_xll.ohTrigger($AA$9:$AA$12))</f>
        <v>1.4936612788270721E-2</v>
      </c>
      <c r="AI435" s="50">
        <f>_xll.qlIndexFixing($V$5,_xll.qlInterestRateIndexFixingDate($V$5,AD435,trigger),,trigger)</f>
        <v>1.5058611874302463E-2</v>
      </c>
      <c r="AJ435" s="50">
        <f t="shared" si="23"/>
        <v>-1.2199908603174187E-4</v>
      </c>
      <c r="AK435" s="53">
        <f t="shared" si="24"/>
        <v>1.0081677879557502</v>
      </c>
    </row>
    <row r="436" spans="29:37" x14ac:dyDescent="0.2">
      <c r="AC436" s="45" t="s">
        <v>74</v>
      </c>
      <c r="AD436" s="46">
        <f>_xll.qlCalendarAdvance(calendar,AD435,AC436,,,trigger)</f>
        <v>55794</v>
      </c>
      <c r="AE436" s="46">
        <f>_xll.qlInterestRateIndexMaturity($V$5,AD436,trigger)</f>
        <v>55886</v>
      </c>
      <c r="AF436" s="50">
        <f>_xll.qlTenorBasisValue($V$13,AD436,trigger)</f>
        <v>6.2236873832119241E-6</v>
      </c>
      <c r="AG436" s="50">
        <f>_xll.qlTenorBasisForwardRate($V$13,AD436,_xll.ohTrigger($AA$9:$AA$12))</f>
        <v>1.4905083430656716E-2</v>
      </c>
      <c r="AH436" s="50">
        <f>_xll.qlTenorBasisForwardRate2($V$13,AD436,AE436,_xll.ohTrigger($AA$9:$AA$12))</f>
        <v>1.4905083430656716E-2</v>
      </c>
      <c r="AI436" s="50">
        <f>_xll.qlIndexFixing($V$5,_xll.qlInterestRateIndexFixingDate($V$5,AD436,trigger),,trigger)</f>
        <v>1.5032267842184414E-2</v>
      </c>
      <c r="AJ436" s="50">
        <f t="shared" si="23"/>
        <v>-1.2718441152769801E-4</v>
      </c>
      <c r="AK436" s="53">
        <f t="shared" si="24"/>
        <v>1.0085329553584454</v>
      </c>
    </row>
    <row r="437" spans="29:37" x14ac:dyDescent="0.2">
      <c r="AC437" s="45" t="s">
        <v>74</v>
      </c>
      <c r="AD437" s="46">
        <f>_xll.qlCalendarAdvance(calendar,AD436,AC437,,,trigger)</f>
        <v>55827</v>
      </c>
      <c r="AE437" s="46">
        <f>_xll.qlInterestRateIndexMaturity($V$5,AD437,trigger)</f>
        <v>55919</v>
      </c>
      <c r="AF437" s="50">
        <f>_xll.qlTenorBasisValue($V$13,AD437,trigger)</f>
        <v>6.1143630275330218E-6</v>
      </c>
      <c r="AG437" s="50">
        <f>_xll.qlTenorBasisForwardRate($V$13,AD437,_xll.ohTrigger($AA$9:$AA$12))</f>
        <v>1.4869942497183162E-2</v>
      </c>
      <c r="AH437" s="50">
        <f>_xll.qlTenorBasisForwardRate2($V$13,AD437,AE437,_xll.ohTrigger($AA$9:$AA$12))</f>
        <v>1.4869942497183162E-2</v>
      </c>
      <c r="AI437" s="50">
        <f>_xll.qlIndexFixing($V$5,_xll.qlInterestRateIndexFixingDate($V$5,AD437,trigger),,trigger)</f>
        <v>1.5002807230761847E-2</v>
      </c>
      <c r="AJ437" s="50">
        <f t="shared" si="23"/>
        <v>-1.3286473357868554E-4</v>
      </c>
      <c r="AK437" s="53">
        <f t="shared" si="24"/>
        <v>1.0089351208724482</v>
      </c>
    </row>
    <row r="438" spans="29:37" x14ac:dyDescent="0.2">
      <c r="AC438" s="45" t="s">
        <v>74</v>
      </c>
      <c r="AD438" s="46">
        <f>_xll.qlCalendarAdvance(calendar,AD437,AC438,,,trigger)</f>
        <v>55857</v>
      </c>
      <c r="AE438" s="46">
        <f>_xll.qlInterestRateIndexMaturity($V$5,AD438,trigger)</f>
        <v>55947</v>
      </c>
      <c r="AF438" s="50">
        <f>_xll.qlTenorBasisValue($V$13,AD438,trigger)</f>
        <v>6.0166189493029406E-6</v>
      </c>
      <c r="AG438" s="50">
        <f>_xll.qlTenorBasisForwardRate($V$13,AD438,_xll.ohTrigger($AA$9:$AA$12))</f>
        <v>1.4837861566246779E-2</v>
      </c>
      <c r="AH438" s="50">
        <f>_xll.qlTenorBasisForwardRate2($V$13,AD438,AE438,_xll.ohTrigger($AA$9:$AA$12))</f>
        <v>1.4837861566246779E-2</v>
      </c>
      <c r="AI438" s="50">
        <f>_xll.qlIndexFixing($V$5,_xll.qlInterestRateIndexFixingDate($V$5,AD438,trigger),,trigger)</f>
        <v>1.4975767763753645E-2</v>
      </c>
      <c r="AJ438" s="50">
        <f t="shared" si="23"/>
        <v>-1.3790619750686517E-4</v>
      </c>
      <c r="AK438" s="53">
        <f t="shared" si="24"/>
        <v>1.0092942097411512</v>
      </c>
    </row>
    <row r="439" spans="29:37" x14ac:dyDescent="0.2">
      <c r="AC439" s="45" t="s">
        <v>74</v>
      </c>
      <c r="AD439" s="46">
        <f>_xll.qlCalendarAdvance(calendar,AD438,AC439,,,trigger)</f>
        <v>55890</v>
      </c>
      <c r="AE439" s="46">
        <f>_xll.qlInterestRateIndexMaturity($V$5,AD439,trigger)</f>
        <v>55982</v>
      </c>
      <c r="AF439" s="50">
        <f>_xll.qlTenorBasisValue($V$13,AD439,trigger)</f>
        <v>5.9108766644062468E-6</v>
      </c>
      <c r="AG439" s="50">
        <f>_xll.qlTenorBasisForwardRate($V$13,AD439,_xll.ohTrigger($AA$9:$AA$12))</f>
        <v>1.4800841084284474E-2</v>
      </c>
      <c r="AH439" s="50">
        <f>_xll.qlTenorBasisForwardRate2($V$13,AD439,AE439,_xll.ohTrigger($AA$9:$AA$12))</f>
        <v>1.4800841084284474E-2</v>
      </c>
      <c r="AI439" s="50">
        <f>_xll.qlIndexFixing($V$5,_xll.qlInterestRateIndexFixingDate($V$5,AD439,trigger),,trigger)</f>
        <v>1.4944754836143466E-2</v>
      </c>
      <c r="AJ439" s="50">
        <f t="shared" si="23"/>
        <v>-1.4391375185899245E-4</v>
      </c>
      <c r="AK439" s="53">
        <f t="shared" si="24"/>
        <v>1.0097233495744915</v>
      </c>
    </row>
    <row r="440" spans="29:37" x14ac:dyDescent="0.2">
      <c r="AC440" s="45" t="s">
        <v>74</v>
      </c>
      <c r="AD440" s="46">
        <f>_xll.qlCalendarAdvance(calendar,AD439,AC440,,,trigger)</f>
        <v>55921</v>
      </c>
      <c r="AE440" s="46">
        <f>_xll.qlInterestRateIndexMaturity($V$5,AD440,trigger)</f>
        <v>56010</v>
      </c>
      <c r="AF440" s="50">
        <f>_xll.qlTenorBasisValue($V$13,AD440,trigger)</f>
        <v>5.8132107566575628E-6</v>
      </c>
      <c r="AG440" s="50">
        <f>_xll.qlTenorBasisForwardRate($V$13,AD440,_xll.ohTrigger($AA$9:$AA$12))</f>
        <v>1.4766682876768878E-2</v>
      </c>
      <c r="AH440" s="50">
        <f>_xll.qlTenorBasisForwardRate2($V$13,AD440,AE440,_xll.ohTrigger($AA$9:$AA$12))</f>
        <v>1.4766682876768878E-2</v>
      </c>
      <c r="AI440" s="50">
        <f>_xll.qlIndexFixing($V$5,_xll.qlInterestRateIndexFixingDate($V$5,AD440,trigger),,trigger)</f>
        <v>1.4915836388509924E-2</v>
      </c>
      <c r="AJ440" s="50">
        <f t="shared" si="23"/>
        <v>-1.491535117410462E-4</v>
      </c>
      <c r="AK440" s="53">
        <f t="shared" si="24"/>
        <v>1.010100678194674</v>
      </c>
    </row>
    <row r="441" spans="29:37" x14ac:dyDescent="0.2">
      <c r="AC441" s="45" t="s">
        <v>74</v>
      </c>
      <c r="AD441" s="46">
        <f>_xll.qlCalendarAdvance(calendar,AD440,AC441,,,trigger)</f>
        <v>55949</v>
      </c>
      <c r="AE441" s="46">
        <f>_xll.qlInterestRateIndexMaturity($V$5,AD441,trigger)</f>
        <v>56041</v>
      </c>
      <c r="AF441" s="50">
        <f>_xll.qlTenorBasisValue($V$13,AD441,trigger)</f>
        <v>5.726363166376033E-6</v>
      </c>
      <c r="AG441" s="50">
        <f>_xll.qlTenorBasisForwardRate($V$13,AD441,_xll.ohTrigger($AA$9:$AA$12))</f>
        <v>1.4733729841687387E-2</v>
      </c>
      <c r="AH441" s="50">
        <f>_xll.qlTenorBasisForwardRate2($V$13,AD441,AE441,_xll.ohTrigger($AA$9:$AA$12))</f>
        <v>1.4733729841687387E-2</v>
      </c>
      <c r="AI441" s="50">
        <f>_xll.qlIndexFixing($V$5,_xll.qlInterestRateIndexFixingDate($V$5,AD441,trigger),,trigger)</f>
        <v>1.4888213147328149E-2</v>
      </c>
      <c r="AJ441" s="50">
        <f t="shared" si="23"/>
        <v>-1.5448330564076136E-4</v>
      </c>
      <c r="AK441" s="53">
        <f t="shared" si="24"/>
        <v>1.0104850100619918</v>
      </c>
    </row>
    <row r="442" spans="29:37" x14ac:dyDescent="0.2">
      <c r="AC442" s="45" t="s">
        <v>74</v>
      </c>
      <c r="AD442" s="46">
        <f>_xll.qlCalendarAdvance(calendar,AD441,AC442,,,trigger)</f>
        <v>55982</v>
      </c>
      <c r="AE442" s="46">
        <f>_xll.qlInterestRateIndexMaturity($V$5,AD442,trigger)</f>
        <v>56073</v>
      </c>
      <c r="AF442" s="50">
        <f>_xll.qlTenorBasisValue($V$13,AD442,trigger)</f>
        <v>5.6256462640376532E-6</v>
      </c>
      <c r="AG442" s="50">
        <f>_xll.qlTenorBasisForwardRate($V$13,AD442,_xll.ohTrigger($AA$9:$AA$12))</f>
        <v>1.4695476893874869E-2</v>
      </c>
      <c r="AH442" s="50">
        <f>_xll.qlTenorBasisForwardRate2($V$13,AD442,AE442,_xll.ohTrigger($AA$9:$AA$12))</f>
        <v>1.4695476893874869E-2</v>
      </c>
      <c r="AI442" s="50">
        <f>_xll.qlIndexFixing($V$5,_xll.qlInterestRateIndexFixingDate($V$5,AD442,trigger),,trigger)</f>
        <v>1.4855858279423763E-2</v>
      </c>
      <c r="AJ442" s="50">
        <f t="shared" si="23"/>
        <v>-1.6038138554889426E-4</v>
      </c>
      <c r="AK442" s="53">
        <f t="shared" si="24"/>
        <v>1.0109136564064649</v>
      </c>
    </row>
    <row r="443" spans="29:37" x14ac:dyDescent="0.2">
      <c r="AC443" s="45" t="s">
        <v>74</v>
      </c>
      <c r="AD443" s="46">
        <f>_xll.qlCalendarAdvance(calendar,AD442,AC443,,,trigger)</f>
        <v>56012</v>
      </c>
      <c r="AE443" s="46">
        <f>_xll.qlInterestRateIndexMaturity($V$5,AD443,trigger)</f>
        <v>56104</v>
      </c>
      <c r="AF443" s="50">
        <f>_xll.qlTenorBasisValue($V$13,AD443,trigger)</f>
        <v>5.5356004516311217E-6</v>
      </c>
      <c r="AG443" s="50">
        <f>_xll.qlTenorBasisForwardRate($V$13,AD443,_xll.ohTrigger($AA$9:$AA$12))</f>
        <v>1.4659508875732429E-2</v>
      </c>
      <c r="AH443" s="50">
        <f>_xll.qlTenorBasisForwardRate2($V$13,AD443,AE443,_xll.ohTrigger($AA$9:$AA$12))</f>
        <v>1.4659508875732429E-2</v>
      </c>
      <c r="AI443" s="50">
        <f>_xll.qlIndexFixing($V$5,_xll.qlInterestRateIndexFixingDate($V$5,AD443,trigger),,trigger)</f>
        <v>1.4825487843352046E-2</v>
      </c>
      <c r="AJ443" s="50">
        <f t="shared" si="23"/>
        <v>-1.6597896761961703E-4</v>
      </c>
      <c r="AK443" s="53">
        <f t="shared" si="24"/>
        <v>1.0113222734149288</v>
      </c>
    </row>
    <row r="444" spans="29:37" x14ac:dyDescent="0.2">
      <c r="AC444" s="45" t="s">
        <v>74</v>
      </c>
      <c r="AD444" s="46">
        <f>_xll.qlCalendarAdvance(calendar,AD443,AC444,,,trigger)</f>
        <v>56044</v>
      </c>
      <c r="AE444" s="46">
        <f>_xll.qlInterestRateIndexMaturity($V$5,AD444,trigger)</f>
        <v>56136</v>
      </c>
      <c r="AF444" s="50">
        <f>_xll.qlTenorBasisValue($V$13,AD444,trigger)</f>
        <v>5.4411160251742257E-6</v>
      </c>
      <c r="AG444" s="50">
        <f>_xll.qlTenorBasisForwardRate($V$13,AD444,_xll.ohTrigger($AA$9:$AA$12))</f>
        <v>1.4620796852993707E-2</v>
      </c>
      <c r="AH444" s="50">
        <f>_xll.qlTenorBasisForwardRate2($V$13,AD444,AE444,_xll.ohTrigger($AA$9:$AA$12))</f>
        <v>1.4620796852993707E-2</v>
      </c>
      <c r="AI444" s="50">
        <f>_xll.qlIndexFixing($V$5,_xll.qlInterestRateIndexFixingDate($V$5,AD444,trigger),,trigger)</f>
        <v>1.4792688676027311E-2</v>
      </c>
      <c r="AJ444" s="50">
        <f t="shared" si="23"/>
        <v>-1.7189182303360348E-4</v>
      </c>
      <c r="AK444" s="53">
        <f t="shared" si="24"/>
        <v>1.0117566658481003</v>
      </c>
    </row>
    <row r="445" spans="29:37" x14ac:dyDescent="0.2">
      <c r="AC445" s="45" t="s">
        <v>74</v>
      </c>
      <c r="AD445" s="46">
        <f>_xll.qlCalendarAdvance(calendar,AD444,AC445,,,trigger)</f>
        <v>56074</v>
      </c>
      <c r="AE445" s="46">
        <f>_xll.qlInterestRateIndexMaturity($V$5,AD445,trigger)</f>
        <v>56166</v>
      </c>
      <c r="AF445" s="50">
        <f>_xll.qlTenorBasisValue($V$13,AD445,trigger)</f>
        <v>5.3539803758213759E-6</v>
      </c>
      <c r="AG445" s="50">
        <f>_xll.qlTenorBasisForwardRate($V$13,AD445,_xll.ohTrigger($AA$9:$AA$12))</f>
        <v>1.4583884843496922E-2</v>
      </c>
      <c r="AH445" s="50">
        <f>_xll.qlTenorBasisForwardRate2($V$13,AD445,AE445,_xll.ohTrigger($AA$9:$AA$12))</f>
        <v>1.4583884843496922E-2</v>
      </c>
      <c r="AI445" s="50">
        <f>_xll.qlIndexFixing($V$5,_xll.qlInterestRateIndexFixingDate($V$5,AD445,trigger),,trigger)</f>
        <v>1.4761360603493777E-2</v>
      </c>
      <c r="AJ445" s="50">
        <f t="shared" si="23"/>
        <v>-1.7747575999685523E-4</v>
      </c>
      <c r="AK445" s="53">
        <f t="shared" si="24"/>
        <v>1.0121693061829129</v>
      </c>
    </row>
    <row r="446" spans="29:37" x14ac:dyDescent="0.2">
      <c r="AC446" s="45" t="s">
        <v>74</v>
      </c>
      <c r="AD446" s="46">
        <f>_xll.qlCalendarAdvance(calendar,AD445,AC446,,,trigger)</f>
        <v>56107</v>
      </c>
      <c r="AE446" s="46">
        <f>_xll.qlInterestRateIndexMaturity($V$5,AD446,trigger)</f>
        <v>56199</v>
      </c>
      <c r="AF446" s="50">
        <f>_xll.qlTenorBasisValue($V$13,AD446,trigger)</f>
        <v>5.2597183074074104E-6</v>
      </c>
      <c r="AG446" s="50">
        <f>_xll.qlTenorBasisForwardRate($V$13,AD446,_xll.ohTrigger($AA$9:$AA$12))</f>
        <v>1.4542589199690677E-2</v>
      </c>
      <c r="AH446" s="50">
        <f>_xll.qlTenorBasisForwardRate2($V$13,AD446,AE446,_xll.ohTrigger($AA$9:$AA$12))</f>
        <v>1.4542589199690677E-2</v>
      </c>
      <c r="AI446" s="50">
        <f>_xll.qlIndexFixing($V$5,_xll.qlInterestRateIndexFixingDate($V$5,AD446,trigger),,trigger)</f>
        <v>1.4726248876329767E-2</v>
      </c>
      <c r="AJ446" s="50">
        <f t="shared" si="23"/>
        <v>-1.8365967663908946E-4</v>
      </c>
      <c r="AK446" s="53">
        <f t="shared" si="24"/>
        <v>1.012629090605337</v>
      </c>
    </row>
    <row r="447" spans="29:37" x14ac:dyDescent="0.2">
      <c r="AC447" s="45" t="s">
        <v>74</v>
      </c>
      <c r="AD447" s="46">
        <f>_xll.qlCalendarAdvance(calendar,AD446,AC447,,,trigger)</f>
        <v>56138</v>
      </c>
      <c r="AE447" s="46">
        <f>_xll.qlInterestRateIndexMaturity($V$5,AD447,trigger)</f>
        <v>56229</v>
      </c>
      <c r="AF447" s="50">
        <f>_xll.qlTenorBasisValue($V$13,AD447,trigger)</f>
        <v>5.1726592567665022E-6</v>
      </c>
      <c r="AG447" s="50">
        <f>_xll.qlTenorBasisForwardRate($V$13,AD447,_xll.ohTrigger($AA$9:$AA$12))</f>
        <v>1.4503490234407985E-2</v>
      </c>
      <c r="AH447" s="50">
        <f>_xll.qlTenorBasisForwardRate2($V$13,AD447,AE447,_xll.ohTrigger($AA$9:$AA$12))</f>
        <v>1.4503490234407985E-2</v>
      </c>
      <c r="AI447" s="50">
        <f>_xll.qlIndexFixing($V$5,_xll.qlInterestRateIndexFixingDate($V$5,AD447,trigger),,trigger)</f>
        <v>1.469289265784355E-2</v>
      </c>
      <c r="AJ447" s="50">
        <f t="shared" si="23"/>
        <v>-1.8940242343556436E-4</v>
      </c>
      <c r="AK447" s="53">
        <f t="shared" si="24"/>
        <v>1.0130590926993717</v>
      </c>
    </row>
    <row r="448" spans="29:37" x14ac:dyDescent="0.2">
      <c r="AC448" s="45" t="s">
        <v>74</v>
      </c>
      <c r="AD448" s="46">
        <f>_xll.qlCalendarAdvance(calendar,AD447,AC448,,,trigger)</f>
        <v>56170</v>
      </c>
      <c r="AE448" s="46">
        <f>_xll.qlInterestRateIndexMaturity($V$5,AD448,trigger)</f>
        <v>56262</v>
      </c>
      <c r="AF448" s="50">
        <f>_xll.qlTenorBasisValue($V$13,AD448,trigger)</f>
        <v>5.0842810713832894E-6</v>
      </c>
      <c r="AG448" s="50">
        <f>_xll.qlTenorBasisForwardRate($V$13,AD448,_xll.ohTrigger($AA$9:$AA$12))</f>
        <v>1.4461737692622167E-2</v>
      </c>
      <c r="AH448" s="50">
        <f>_xll.qlTenorBasisForwardRate2($V$13,AD448,AE448,_xll.ohTrigger($AA$9:$AA$12))</f>
        <v>1.4461737692622167E-2</v>
      </c>
      <c r="AI448" s="50">
        <f>_xll.qlIndexFixing($V$5,_xll.qlInterestRateIndexFixingDate($V$5,AD448,trigger),,trigger)</f>
        <v>1.4657309213185537E-2</v>
      </c>
      <c r="AJ448" s="50">
        <f t="shared" si="23"/>
        <v>-1.9557152056337047E-4</v>
      </c>
      <c r="AK448" s="53">
        <f t="shared" si="24"/>
        <v>1.0135233762857656</v>
      </c>
    </row>
    <row r="449" spans="29:37" x14ac:dyDescent="0.2">
      <c r="AC449" s="45" t="s">
        <v>74</v>
      </c>
      <c r="AD449" s="46">
        <f>_xll.qlCalendarAdvance(calendar,AD448,AC449,,,trigger)</f>
        <v>56201</v>
      </c>
      <c r="AE449" s="46">
        <f>_xll.qlInterestRateIndexMaturity($V$5,AD449,trigger)</f>
        <v>56293</v>
      </c>
      <c r="AF449" s="50">
        <f>_xll.qlTenorBasisValue($V$13,AD449,trigger)</f>
        <v>5.0000840716810908E-6</v>
      </c>
      <c r="AG449" s="50">
        <f>_xll.qlTenorBasisForwardRate($V$13,AD449,_xll.ohTrigger($AA$9:$AA$12))</f>
        <v>1.4420983063621922E-2</v>
      </c>
      <c r="AH449" s="50">
        <f>_xll.qlTenorBasisForwardRate2($V$13,AD449,AE449,_xll.ohTrigger($AA$9:$AA$12))</f>
        <v>1.4420983063621922E-2</v>
      </c>
      <c r="AI449" s="50">
        <f>_xll.qlIndexFixing($V$5,_xll.qlInterestRateIndexFixingDate($V$5,AD449,trigger),,trigger)</f>
        <v>1.4622459944376576E-2</v>
      </c>
      <c r="AJ449" s="50">
        <f t="shared" si="23"/>
        <v>-2.0147688075465402E-4</v>
      </c>
      <c r="AK449" s="53">
        <f t="shared" si="24"/>
        <v>1.0139710919751994</v>
      </c>
    </row>
    <row r="450" spans="29:37" x14ac:dyDescent="0.2">
      <c r="AC450" s="45" t="s">
        <v>74</v>
      </c>
      <c r="AD450" s="46">
        <f>_xll.qlCalendarAdvance(calendar,AD449,AC450,,,trigger)</f>
        <v>56233</v>
      </c>
      <c r="AE450" s="46">
        <f>_xll.qlInterestRateIndexMaturity($V$5,AD450,trigger)</f>
        <v>56324</v>
      </c>
      <c r="AF450" s="50">
        <f>_xll.qlTenorBasisValue($V$13,AD450,trigger)</f>
        <v>4.9146122535223404E-6</v>
      </c>
      <c r="AG450" s="50">
        <f>_xll.qlTenorBasisForwardRate($V$13,AD450,_xll.ohTrigger($AA$9:$AA$12))</f>
        <v>1.4378633655385886E-2</v>
      </c>
      <c r="AH450" s="50">
        <f>_xll.qlTenorBasisForwardRate2($V$13,AD450,AE450,_xll.ohTrigger($AA$9:$AA$12))</f>
        <v>1.4378633655385886E-2</v>
      </c>
      <c r="AI450" s="50">
        <f>_xll.qlIndexFixing($V$5,_xll.qlInterestRateIndexFixingDate($V$5,AD450,trigger),,trigger)</f>
        <v>1.458612756014108E-2</v>
      </c>
      <c r="AJ450" s="50">
        <f t="shared" si="23"/>
        <v>-2.0749390475519394E-4</v>
      </c>
      <c r="AK450" s="53">
        <f t="shared" si="24"/>
        <v>1.0144307108539115</v>
      </c>
    </row>
    <row r="451" spans="29:37" x14ac:dyDescent="0.2">
      <c r="AC451" s="45" t="s">
        <v>74</v>
      </c>
      <c r="AD451" s="46">
        <f>_xll.qlCalendarAdvance(calendar,AD450,AC451,,,trigger)</f>
        <v>56264</v>
      </c>
      <c r="AE451" s="46">
        <f>_xll.qlInterestRateIndexMaturity($V$5,AD451,trigger)</f>
        <v>56354</v>
      </c>
      <c r="AF451" s="50">
        <f>_xll.qlTenorBasisValue($V$13,AD451,trigger)</f>
        <v>4.833185021300221E-6</v>
      </c>
      <c r="AG451" s="50">
        <f>_xll.qlTenorBasisForwardRate($V$13,AD451,_xll.ohTrigger($AA$9:$AA$12))</f>
        <v>1.4336993142135768E-2</v>
      </c>
      <c r="AH451" s="50">
        <f>_xll.qlTenorBasisForwardRate2($V$13,AD451,AE451,_xll.ohTrigger($AA$9:$AA$12))</f>
        <v>1.4336993142135768E-2</v>
      </c>
      <c r="AI451" s="50">
        <f>_xll.qlIndexFixing($V$5,_xll.qlInterestRateIndexFixingDate($V$5,AD451,trigger),,trigger)</f>
        <v>1.4550332931348997E-2</v>
      </c>
      <c r="AJ451" s="50">
        <f t="shared" si="23"/>
        <v>-2.1333978921322938E-4</v>
      </c>
      <c r="AK451" s="53">
        <f t="shared" si="24"/>
        <v>1.0148803718533026</v>
      </c>
    </row>
    <row r="452" spans="29:37" x14ac:dyDescent="0.2">
      <c r="AC452" s="45" t="s">
        <v>74</v>
      </c>
      <c r="AD452" s="46">
        <f>_xll.qlCalendarAdvance(calendar,AD451,AC452,,,trigger)</f>
        <v>56296</v>
      </c>
      <c r="AE452" s="46">
        <f>_xll.qlInterestRateIndexMaturity($V$5,AD452,trigger)</f>
        <v>56387</v>
      </c>
      <c r="AF452" s="50">
        <f>_xll.qlTenorBasisValue($V$13,AD452,trigger)</f>
        <v>4.7505258174982566E-6</v>
      </c>
      <c r="AG452" s="50">
        <f>_xll.qlTenorBasisForwardRate($V$13,AD452,_xll.ohTrigger($AA$9:$AA$12))</f>
        <v>1.4292518778176118E-2</v>
      </c>
      <c r="AH452" s="50">
        <f>_xll.qlTenorBasisForwardRate2($V$13,AD452,AE452,_xll.ohTrigger($AA$9:$AA$12))</f>
        <v>1.4292518778176118E-2</v>
      </c>
      <c r="AI452" s="50">
        <f>_xll.qlIndexFixing($V$5,_xll.qlInterestRateIndexFixingDate($V$5,AD452,trigger),,trigger)</f>
        <v>1.4512124178581221E-2</v>
      </c>
      <c r="AJ452" s="50">
        <f t="shared" ref="AJ452:AJ515" si="25">AG452-AI452</f>
        <v>-2.1960540040510262E-4</v>
      </c>
      <c r="AK452" s="53">
        <f t="shared" ref="AK452:AK515" si="26">AI452/AH452</f>
        <v>1.0153650594281833</v>
      </c>
    </row>
    <row r="453" spans="29:37" x14ac:dyDescent="0.2">
      <c r="AC453" s="45" t="s">
        <v>74</v>
      </c>
      <c r="AD453" s="46">
        <f>_xll.qlCalendarAdvance(calendar,AD452,AC453,,,trigger)</f>
        <v>56324</v>
      </c>
      <c r="AE453" s="46">
        <f>_xll.qlInterestRateIndexMaturity($V$5,AD453,trigger)</f>
        <v>56416</v>
      </c>
      <c r="AF453" s="50">
        <f>_xll.qlTenorBasisValue($V$13,AD453,trigger)</f>
        <v>4.6793430521868378E-6</v>
      </c>
      <c r="AG453" s="50">
        <f>_xll.qlTenorBasisForwardRate($V$13,AD453,_xll.ohTrigger($AA$9:$AA$12))</f>
        <v>1.4252970235389335E-2</v>
      </c>
      <c r="AH453" s="50">
        <f>_xll.qlTenorBasisForwardRate2($V$13,AD453,AE453,_xll.ohTrigger($AA$9:$AA$12))</f>
        <v>1.4252970235389335E-2</v>
      </c>
      <c r="AI453" s="50">
        <f>_xll.qlIndexFixing($V$5,_xll.qlInterestRateIndexFixingDate($V$5,AD453,trigger),,trigger)</f>
        <v>1.4478084115739004E-2</v>
      </c>
      <c r="AJ453" s="50">
        <f t="shared" si="25"/>
        <v>-2.2511388034966891E-4</v>
      </c>
      <c r="AK453" s="53">
        <f t="shared" si="26"/>
        <v>1.0157941731885978</v>
      </c>
    </row>
    <row r="454" spans="29:37" x14ac:dyDescent="0.2">
      <c r="AC454" s="45" t="s">
        <v>74</v>
      </c>
      <c r="AD454" s="46">
        <f>_xll.qlCalendarAdvance(calendar,AD453,AC454,,,trigger)</f>
        <v>56355</v>
      </c>
      <c r="AE454" s="46">
        <f>_xll.qlInterestRateIndexMaturity($V$5,AD454,trigger)</f>
        <v>56446</v>
      </c>
      <c r="AF454" s="50">
        <f>_xll.qlTenorBasisValue($V$13,AD454,trigger)</f>
        <v>4.6017595306368003E-6</v>
      </c>
      <c r="AG454" s="50">
        <f>_xll.qlTenorBasisForwardRate($V$13,AD454,_xll.ohTrigger($AA$9:$AA$12))</f>
        <v>1.4209474158405405E-2</v>
      </c>
      <c r="AH454" s="50">
        <f>_xll.qlTenorBasisForwardRate2($V$13,AD454,AE454,_xll.ohTrigger($AA$9:$AA$12))</f>
        <v>1.4209474158405405E-2</v>
      </c>
      <c r="AI454" s="50">
        <f>_xll.qlIndexFixing($V$5,_xll.qlInterestRateIndexFixingDate($V$5,AD454,trigger),,trigger)</f>
        <v>1.4440474167912928E-2</v>
      </c>
      <c r="AJ454" s="50">
        <f t="shared" si="25"/>
        <v>-2.3100000950752354E-4</v>
      </c>
      <c r="AK454" s="53">
        <f t="shared" si="26"/>
        <v>1.0162567598865633</v>
      </c>
    </row>
    <row r="455" spans="29:37" x14ac:dyDescent="0.2">
      <c r="AC455" s="45" t="s">
        <v>74</v>
      </c>
      <c r="AD455" s="46">
        <f>_xll.qlCalendarAdvance(calendar,AD454,AC455,,,trigger)</f>
        <v>56387</v>
      </c>
      <c r="AE455" s="46">
        <f>_xll.qlInterestRateIndexMaturity($V$5,AD455,trigger)</f>
        <v>56479</v>
      </c>
      <c r="AF455" s="50">
        <f>_xll.qlTenorBasisValue($V$13,AD455,trigger)</f>
        <v>4.5230034300709438E-6</v>
      </c>
      <c r="AG455" s="50">
        <f>_xll.qlTenorBasisForwardRate($V$13,AD455,_xll.ohTrigger($AA$9:$AA$12))</f>
        <v>1.4163011985605246E-2</v>
      </c>
      <c r="AH455" s="50">
        <f>_xll.qlTenorBasisForwardRate2($V$13,AD455,AE455,_xll.ohTrigger($AA$9:$AA$12))</f>
        <v>1.4163011985605246E-2</v>
      </c>
      <c r="AI455" s="50">
        <f>_xll.qlIndexFixing($V$5,_xll.qlInterestRateIndexFixingDate($V$5,AD455,trigger),,trigger)</f>
        <v>1.4400310712887224E-2</v>
      </c>
      <c r="AJ455" s="50">
        <f t="shared" si="25"/>
        <v>-2.3729872728197807E-4</v>
      </c>
      <c r="AK455" s="53">
        <f t="shared" si="26"/>
        <v>1.0167548207629253</v>
      </c>
    </row>
    <row r="456" spans="29:37" x14ac:dyDescent="0.2">
      <c r="AC456" s="45" t="s">
        <v>74</v>
      </c>
      <c r="AD456" s="46">
        <f>_xll.qlCalendarAdvance(calendar,AD455,AC456,,,trigger)</f>
        <v>56418</v>
      </c>
      <c r="AE456" s="46">
        <f>_xll.qlInterestRateIndexMaturity($V$5,AD456,trigger)</f>
        <v>56510</v>
      </c>
      <c r="AF456" s="50">
        <f>_xll.qlTenorBasisValue($V$13,AD456,trigger)</f>
        <v>4.4479761198025086E-6</v>
      </c>
      <c r="AG456" s="50">
        <f>_xll.qlTenorBasisForwardRate($V$13,AD456,_xll.ohTrigger($AA$9:$AA$12))</f>
        <v>1.4117776256091738E-2</v>
      </c>
      <c r="AH456" s="50">
        <f>_xll.qlTenorBasisForwardRate2($V$13,AD456,AE456,_xll.ohTrigger($AA$9:$AA$12))</f>
        <v>1.4117776256091738E-2</v>
      </c>
      <c r="AI456" s="50">
        <f>_xll.qlIndexFixing($V$5,_xll.qlInterestRateIndexFixingDate($V$5,AD456,trigger),,trigger)</f>
        <v>1.4361077840157539E-2</v>
      </c>
      <c r="AJ456" s="50">
        <f t="shared" si="25"/>
        <v>-2.4330158406580052E-4</v>
      </c>
      <c r="AK456" s="53">
        <f t="shared" si="26"/>
        <v>1.0172337044908768</v>
      </c>
    </row>
    <row r="457" spans="29:37" x14ac:dyDescent="0.2">
      <c r="AC457" s="45" t="s">
        <v>74</v>
      </c>
      <c r="AD457" s="46">
        <f>_xll.qlCalendarAdvance(calendar,AD456,AC457,,,trigger)</f>
        <v>56450</v>
      </c>
      <c r="AE457" s="46">
        <f>_xll.qlInterestRateIndexMaturity($V$5,AD457,trigger)</f>
        <v>56542</v>
      </c>
      <c r="AF457" s="50">
        <f>_xll.qlTenorBasisValue($V$13,AD457,trigger)</f>
        <v>4.3718156841266144E-6</v>
      </c>
      <c r="AG457" s="50">
        <f>_xll.qlTenorBasisForwardRate($V$13,AD457,_xll.ohTrigger($AA$9:$AA$12))</f>
        <v>1.4070409848286168E-2</v>
      </c>
      <c r="AH457" s="50">
        <f>_xll.qlTenorBasisForwardRate2($V$13,AD457,AE457,_xll.ohTrigger($AA$9:$AA$12))</f>
        <v>1.4070409848286168E-2</v>
      </c>
      <c r="AI457" s="50">
        <f>_xll.qlIndexFixing($V$5,_xll.qlInterestRateIndexFixingDate($V$5,AD457,trigger),,trigger)</f>
        <v>1.4319907934350437E-2</v>
      </c>
      <c r="AJ457" s="50">
        <f t="shared" si="25"/>
        <v>-2.4949808606426933E-4</v>
      </c>
      <c r="AK457" s="53">
        <f t="shared" si="26"/>
        <v>1.0177321121953431</v>
      </c>
    </row>
    <row r="458" spans="29:37" x14ac:dyDescent="0.2">
      <c r="AC458" s="45" t="s">
        <v>74</v>
      </c>
      <c r="AD458" s="46">
        <f>_xll.qlCalendarAdvance(calendar,AD457,AC458,,,trigger)</f>
        <v>56481</v>
      </c>
      <c r="AE458" s="46">
        <f>_xll.qlInterestRateIndexMaturity($V$5,AD458,trigger)</f>
        <v>56573</v>
      </c>
      <c r="AF458" s="50">
        <f>_xll.qlTenorBasisValue($V$13,AD458,trigger)</f>
        <v>4.2992619216345335E-6</v>
      </c>
      <c r="AG458" s="50">
        <f>_xll.qlTenorBasisForwardRate($V$13,AD458,_xll.ohTrigger($AA$9:$AA$12))</f>
        <v>1.4023873165702172E-2</v>
      </c>
      <c r="AH458" s="50">
        <f>_xll.qlTenorBasisForwardRate2($V$13,AD458,AE458,_xll.ohTrigger($AA$9:$AA$12))</f>
        <v>1.4023873165702172E-2</v>
      </c>
      <c r="AI458" s="50">
        <f>_xll.qlIndexFixing($V$5,_xll.qlInterestRateIndexFixingDate($V$5,AD458,trigger),,trigger)</f>
        <v>1.4279370551529499E-2</v>
      </c>
      <c r="AJ458" s="50">
        <f t="shared" si="25"/>
        <v>-2.5549738582732705E-4</v>
      </c>
      <c r="AK458" s="53">
        <f t="shared" si="26"/>
        <v>1.0182187461914722</v>
      </c>
    </row>
    <row r="459" spans="29:37" x14ac:dyDescent="0.2">
      <c r="AC459" s="45" t="s">
        <v>74</v>
      </c>
      <c r="AD459" s="46">
        <f>_xll.qlCalendarAdvance(calendar,AD458,AC459,,,trigger)</f>
        <v>56513</v>
      </c>
      <c r="AE459" s="46">
        <f>_xll.qlInterestRateIndexMaturity($V$5,AD459,trigger)</f>
        <v>56604</v>
      </c>
      <c r="AF459" s="50">
        <f>_xll.qlTenorBasisValue($V$13,AD459,trigger)</f>
        <v>4.2256131766297489E-6</v>
      </c>
      <c r="AG459" s="50">
        <f>_xll.qlTenorBasisForwardRate($V$13,AD459,_xll.ohTrigger($AA$9:$AA$12))</f>
        <v>1.3975664296862441E-2</v>
      </c>
      <c r="AH459" s="50">
        <f>_xll.qlTenorBasisForwardRate2($V$13,AD459,AE459,_xll.ohTrigger($AA$9:$AA$12))</f>
        <v>1.3975664296862441E-2</v>
      </c>
      <c r="AI459" s="50">
        <f>_xll.qlIndexFixing($V$5,_xll.qlInterestRateIndexFixingDate($V$5,AD459,trigger),,trigger)</f>
        <v>1.4237240391813729E-2</v>
      </c>
      <c r="AJ459" s="50">
        <f t="shared" si="25"/>
        <v>-2.6157609495128763E-4</v>
      </c>
      <c r="AK459" s="53">
        <f t="shared" si="26"/>
        <v>1.0187165410813432</v>
      </c>
    </row>
    <row r="460" spans="29:37" x14ac:dyDescent="0.2">
      <c r="AC460" s="45" t="s">
        <v>74</v>
      </c>
      <c r="AD460" s="46">
        <f>_xll.qlCalendarAdvance(calendar,AD459,AC460,,,trigger)</f>
        <v>56543</v>
      </c>
      <c r="AE460" s="46">
        <f>_xll.qlInterestRateIndexMaturity($V$5,AD460,trigger)</f>
        <v>56635</v>
      </c>
      <c r="AF460" s="50">
        <f>_xll.qlTenorBasisValue($V$13,AD460,trigger)</f>
        <v>4.157698103325893E-6</v>
      </c>
      <c r="AG460" s="50">
        <f>_xll.qlTenorBasisForwardRate($V$13,AD460,_xll.ohTrigger($AA$9:$AA$12))</f>
        <v>1.3928879365504914E-2</v>
      </c>
      <c r="AH460" s="50">
        <f>_xll.qlTenorBasisForwardRate2($V$13,AD460,AE460,_xll.ohTrigger($AA$9:$AA$12))</f>
        <v>1.3928879365504914E-2</v>
      </c>
      <c r="AI460" s="50">
        <f>_xll.qlIndexFixing($V$5,_xll.qlInterestRateIndexFixingDate($V$5,AD460,trigger),,trigger)</f>
        <v>1.4196350834467701E-2</v>
      </c>
      <c r="AJ460" s="50">
        <f t="shared" si="25"/>
        <v>-2.6747146896278703E-4</v>
      </c>
      <c r="AK460" s="53">
        <f t="shared" si="26"/>
        <v>1.0192026552850464</v>
      </c>
    </row>
    <row r="461" spans="29:37" x14ac:dyDescent="0.2">
      <c r="AC461" s="45" t="s">
        <v>74</v>
      </c>
      <c r="AD461" s="46">
        <f>_xll.qlCalendarAdvance(calendar,AD460,AC461,,,trigger)</f>
        <v>56576</v>
      </c>
      <c r="AE461" s="46">
        <f>_xll.qlInterestRateIndexMaturity($V$5,AD461,trigger)</f>
        <v>56668</v>
      </c>
      <c r="AF461" s="50">
        <f>_xll.qlTenorBasisValue($V$13,AD461,trigger)</f>
        <v>4.0842345265843967E-6</v>
      </c>
      <c r="AG461" s="50">
        <f>_xll.qlTenorBasisForwardRate($V$13,AD461,_xll.ohTrigger($AA$9:$AA$12))</f>
        <v>1.3877274010115096E-2</v>
      </c>
      <c r="AH461" s="50">
        <f>_xll.qlTenorBasisForwardRate2($V$13,AD461,AE461,_xll.ohTrigger($AA$9:$AA$12))</f>
        <v>1.3877274010115096E-2</v>
      </c>
      <c r="AI461" s="50">
        <f>_xll.qlIndexFixing($V$5,_xll.qlInterestRateIndexFixingDate($V$5,AD461,trigger),,trigger)</f>
        <v>1.4151097777817076E-2</v>
      </c>
      <c r="AJ461" s="50">
        <f t="shared" si="25"/>
        <v>-2.7382376770197954E-4</v>
      </c>
      <c r="AK461" s="53">
        <f t="shared" si="26"/>
        <v>1.0197318124224102</v>
      </c>
    </row>
    <row r="462" spans="29:37" x14ac:dyDescent="0.2">
      <c r="AC462" s="45" t="s">
        <v>74</v>
      </c>
      <c r="AD462" s="46">
        <f>_xll.qlCalendarAdvance(calendar,AD461,AC462,,,trigger)</f>
        <v>56606</v>
      </c>
      <c r="AE462" s="46">
        <f>_xll.qlInterestRateIndexMaturity($V$5,AD462,trigger)</f>
        <v>56696</v>
      </c>
      <c r="AF462" s="50">
        <f>_xll.qlTenorBasisValue($V$13,AD462,trigger)</f>
        <v>4.0185612915749501E-6</v>
      </c>
      <c r="AG462" s="50">
        <f>_xll.qlTenorBasisForwardRate($V$13,AD462,_xll.ohTrigger($AA$9:$AA$12))</f>
        <v>1.3830804362160443E-2</v>
      </c>
      <c r="AH462" s="50">
        <f>_xll.qlTenorBasisForwardRate2($V$13,AD462,AE462,_xll.ohTrigger($AA$9:$AA$12))</f>
        <v>1.3830804362160443E-2</v>
      </c>
      <c r="AI462" s="50">
        <f>_xll.qlIndexFixing($V$5,_xll.qlInterestRateIndexFixingDate($V$5,AD462,trigger),,trigger)</f>
        <v>1.411017275720905E-2</v>
      </c>
      <c r="AJ462" s="50">
        <f t="shared" si="25"/>
        <v>-2.79368395048607E-4</v>
      </c>
      <c r="AK462" s="53">
        <f t="shared" si="26"/>
        <v>1.0201989983903559</v>
      </c>
    </row>
    <row r="463" spans="29:37" x14ac:dyDescent="0.2">
      <c r="AC463" s="45" t="s">
        <v>74</v>
      </c>
      <c r="AD463" s="46">
        <f>_xll.qlCalendarAdvance(calendar,AD462,AC463,,,trigger)</f>
        <v>56639</v>
      </c>
      <c r="AE463" s="46">
        <f>_xll.qlInterestRateIndexMaturity($V$5,AD463,trigger)</f>
        <v>56730</v>
      </c>
      <c r="AF463" s="50">
        <f>_xll.qlTenorBasisValue($V$13,AD463,trigger)</f>
        <v>3.9475234496630647E-6</v>
      </c>
      <c r="AG463" s="50">
        <f>_xll.qlTenorBasisForwardRate($V$13,AD463,_xll.ohTrigger($AA$9:$AA$12))</f>
        <v>1.3777290434820365E-2</v>
      </c>
      <c r="AH463" s="50">
        <f>_xll.qlTenorBasisForwardRate2($V$13,AD463,AE463,_xll.ohTrigger($AA$9:$AA$12))</f>
        <v>1.3777290434820365E-2</v>
      </c>
      <c r="AI463" s="50">
        <f>_xll.qlIndexFixing($V$5,_xll.qlInterestRateIndexFixingDate($V$5,AD463,trigger),,trigger)</f>
        <v>1.4063075981626738E-2</v>
      </c>
      <c r="AJ463" s="50">
        <f t="shared" si="25"/>
        <v>-2.8578554680637296E-4</v>
      </c>
      <c r="AK463" s="53">
        <f t="shared" si="26"/>
        <v>1.0207432330876967</v>
      </c>
    </row>
    <row r="464" spans="29:37" x14ac:dyDescent="0.2">
      <c r="AC464" s="45" t="s">
        <v>74</v>
      </c>
      <c r="AD464" s="46">
        <f>_xll.qlCalendarAdvance(calendar,AD463,AC464,,,trigger)</f>
        <v>56670</v>
      </c>
      <c r="AE464" s="46">
        <f>_xll.qlInterestRateIndexMaturity($V$5,AD464,trigger)</f>
        <v>56759</v>
      </c>
      <c r="AF464" s="50">
        <f>_xll.qlTenorBasisValue($V$13,AD464,trigger)</f>
        <v>3.8819200244475822E-6</v>
      </c>
      <c r="AG464" s="50">
        <f>_xll.qlTenorBasisForwardRate($V$13,AD464,_xll.ohTrigger($AA$9:$AA$12))</f>
        <v>1.3727987009916252E-2</v>
      </c>
      <c r="AH464" s="50">
        <f>_xll.qlTenorBasisForwardRate2($V$13,AD464,AE464,_xll.ohTrigger($AA$9:$AA$12))</f>
        <v>1.3727987009916252E-2</v>
      </c>
      <c r="AI464" s="50">
        <f>_xll.qlIndexFixing($V$5,_xll.qlInterestRateIndexFixingDate($V$5,AD464,trigger),,trigger)</f>
        <v>1.4019463412830302E-2</v>
      </c>
      <c r="AJ464" s="50">
        <f t="shared" si="25"/>
        <v>-2.9147640291404993E-4</v>
      </c>
      <c r="AK464" s="53">
        <f t="shared" si="26"/>
        <v>1.0212322755480105</v>
      </c>
    </row>
    <row r="465" spans="29:37" x14ac:dyDescent="0.2">
      <c r="AC465" s="45" t="s">
        <v>74</v>
      </c>
      <c r="AD465" s="46">
        <f>_xll.qlCalendarAdvance(calendar,AD464,AC465,,,trigger)</f>
        <v>56698</v>
      </c>
      <c r="AE465" s="46">
        <f>_xll.qlInterestRateIndexMaturity($V$5,AD465,trigger)</f>
        <v>56790</v>
      </c>
      <c r="AF465" s="50">
        <f>_xll.qlTenorBasisValue($V$13,AD465,trigger)</f>
        <v>3.8235904935058848E-6</v>
      </c>
      <c r="AG465" s="50">
        <f>_xll.qlTenorBasisForwardRate($V$13,AD465,_xll.ohTrigger($AA$9:$AA$12))</f>
        <v>1.368019256546683E-2</v>
      </c>
      <c r="AH465" s="50">
        <f>_xll.qlTenorBasisForwardRate2($V$13,AD465,AE465,_xll.ohTrigger($AA$9:$AA$12))</f>
        <v>1.368019256546683E-2</v>
      </c>
      <c r="AI465" s="50">
        <f>_xll.qlIndexFixing($V$5,_xll.qlInterestRateIndexFixingDate($V$5,AD465,trigger),,trigger)</f>
        <v>1.3977294173322507E-2</v>
      </c>
      <c r="AJ465" s="50">
        <f t="shared" si="25"/>
        <v>-2.9710160785567652E-4</v>
      </c>
      <c r="AK465" s="53">
        <f t="shared" si="26"/>
        <v>1.0217176480838184</v>
      </c>
    </row>
    <row r="466" spans="29:37" x14ac:dyDescent="0.2">
      <c r="AC466" s="45" t="s">
        <v>74</v>
      </c>
      <c r="AD466" s="46">
        <f>_xll.qlCalendarAdvance(calendar,AD465,AC466,,,trigger)</f>
        <v>56730</v>
      </c>
      <c r="AE466" s="46">
        <f>_xll.qlInterestRateIndexMaturity($V$5,AD466,trigger)</f>
        <v>56821</v>
      </c>
      <c r="AF466" s="50">
        <f>_xll.qlTenorBasisValue($V$13,AD466,trigger)</f>
        <v>3.7579864910126937E-6</v>
      </c>
      <c r="AG466" s="50">
        <f>_xll.qlTenorBasisForwardRate($V$13,AD466,_xll.ohTrigger($AA$9:$AA$12))</f>
        <v>1.3627443878747056E-2</v>
      </c>
      <c r="AH466" s="50">
        <f>_xll.qlTenorBasisForwardRate2($V$13,AD466,AE466,_xll.ohTrigger($AA$9:$AA$12))</f>
        <v>1.3627443878747056E-2</v>
      </c>
      <c r="AI466" s="50">
        <f>_xll.qlIndexFixing($V$5,_xll.qlInterestRateIndexFixingDate($V$5,AD466,trigger),,trigger)</f>
        <v>1.3930474144127862E-2</v>
      </c>
      <c r="AJ466" s="50">
        <f t="shared" si="25"/>
        <v>-3.0303026538080688E-4</v>
      </c>
      <c r="AK466" s="53">
        <f t="shared" si="26"/>
        <v>1.0222367648751358</v>
      </c>
    </row>
    <row r="467" spans="29:37" x14ac:dyDescent="0.2">
      <c r="AC467" s="45" t="s">
        <v>74</v>
      </c>
      <c r="AD467" s="46">
        <f>_xll.qlCalendarAdvance(calendar,AD466,AC467,,,trigger)</f>
        <v>56760</v>
      </c>
      <c r="AE467" s="46">
        <f>_xll.qlInterestRateIndexMaturity($V$5,AD467,trigger)</f>
        <v>56852</v>
      </c>
      <c r="AF467" s="50">
        <f>_xll.qlTenorBasisValue($V$13,AD467,trigger)</f>
        <v>3.6974919976938155E-6</v>
      </c>
      <c r="AG467" s="50">
        <f>_xll.qlTenorBasisForwardRate($V$13,AD467,_xll.ohTrigger($AA$9:$AA$12))</f>
        <v>1.3576237064253517E-2</v>
      </c>
      <c r="AH467" s="50">
        <f>_xll.qlTenorBasisForwardRate2($V$13,AD467,AE467,_xll.ohTrigger($AA$9:$AA$12))</f>
        <v>1.3576237064253517E-2</v>
      </c>
      <c r="AI467" s="50">
        <f>_xll.qlIndexFixing($V$5,_xll.qlInterestRateIndexFixingDate($V$5,AD467,trigger),,trigger)</f>
        <v>1.3884995768579041E-2</v>
      </c>
      <c r="AJ467" s="50">
        <f t="shared" si="25"/>
        <v>-3.0875870432552424E-4</v>
      </c>
      <c r="AK467" s="53">
        <f t="shared" si="26"/>
        <v>1.0227425834466675</v>
      </c>
    </row>
    <row r="468" spans="29:37" x14ac:dyDescent="0.2">
      <c r="AC468" s="45" t="s">
        <v>74</v>
      </c>
      <c r="AD468" s="46">
        <f>_xll.qlCalendarAdvance(calendar,AD467,AC468,,,trigger)</f>
        <v>56793</v>
      </c>
      <c r="AE468" s="46">
        <f>_xll.qlInterestRateIndexMaturity($V$5,AD468,trigger)</f>
        <v>56885</v>
      </c>
      <c r="AF468" s="50">
        <f>_xll.qlTenorBasisValue($V$13,AD468,trigger)</f>
        <v>3.632057578184812E-6</v>
      </c>
      <c r="AG468" s="50">
        <f>_xll.qlTenorBasisForwardRate($V$13,AD468,_xll.ohTrigger($AA$9:$AA$12))</f>
        <v>1.3519861851211366E-2</v>
      </c>
      <c r="AH468" s="50">
        <f>_xll.qlTenorBasisForwardRate2($V$13,AD468,AE468,_xll.ohTrigger($AA$9:$AA$12))</f>
        <v>1.3519861851211366E-2</v>
      </c>
      <c r="AI468" s="50">
        <f>_xll.qlIndexFixing($V$5,_xll.qlInterestRateIndexFixingDate($V$5,AD468,trigger),,trigger)</f>
        <v>1.3834764481699499E-2</v>
      </c>
      <c r="AJ468" s="50">
        <f t="shared" si="25"/>
        <v>-3.1490263048813277E-4</v>
      </c>
      <c r="AK468" s="53">
        <f t="shared" si="26"/>
        <v>1.0232918526796868</v>
      </c>
    </row>
    <row r="469" spans="29:37" x14ac:dyDescent="0.2">
      <c r="AC469" s="45" t="s">
        <v>74</v>
      </c>
      <c r="AD469" s="46">
        <f>_xll.qlCalendarAdvance(calendar,AD468,AC469,,,trigger)</f>
        <v>56823</v>
      </c>
      <c r="AE469" s="46">
        <f>_xll.qlInterestRateIndexMaturity($V$5,AD469,trigger)</f>
        <v>56915</v>
      </c>
      <c r="AF469" s="50">
        <f>_xll.qlTenorBasisValue($V$13,AD469,trigger)</f>
        <v>3.5735641371574916E-6</v>
      </c>
      <c r="AG469" s="50">
        <f>_xll.qlTenorBasisForwardRate($V$13,AD469,_xll.ohTrigger($AA$9:$AA$12))</f>
        <v>1.3467982237153597E-2</v>
      </c>
      <c r="AH469" s="50">
        <f>_xll.qlTenorBasisForwardRate2($V$13,AD469,AE469,_xll.ohTrigger($AA$9:$AA$12))</f>
        <v>1.3467982237153597E-2</v>
      </c>
      <c r="AI469" s="50">
        <f>_xll.qlIndexFixing($V$5,_xll.qlInterestRateIndexFixingDate($V$5,AD469,trigger),,trigger)</f>
        <v>1.3788429095750515E-2</v>
      </c>
      <c r="AJ469" s="50">
        <f t="shared" si="25"/>
        <v>-3.2044685859691779E-4</v>
      </c>
      <c r="AK469" s="53">
        <f t="shared" si="26"/>
        <v>1.0237932344247465</v>
      </c>
    </row>
    <row r="470" spans="29:37" x14ac:dyDescent="0.2">
      <c r="AC470" s="45" t="s">
        <v>74</v>
      </c>
      <c r="AD470" s="46">
        <f>_xll.qlCalendarAdvance(calendar,AD469,AC470,,,trigger)</f>
        <v>56856</v>
      </c>
      <c r="AE470" s="46">
        <f>_xll.qlInterestRateIndexMaturity($V$5,AD470,trigger)</f>
        <v>56948</v>
      </c>
      <c r="AF470" s="50">
        <f>_xll.qlTenorBasisValue($V$13,AD470,trigger)</f>
        <v>3.5102948159353836E-6</v>
      </c>
      <c r="AG470" s="50">
        <f>_xll.qlTenorBasisForwardRate($V$13,AD470,_xll.ohTrigger($AA$9:$AA$12))</f>
        <v>1.3410272735742088E-2</v>
      </c>
      <c r="AH470" s="50">
        <f>_xll.qlTenorBasisForwardRate2($V$13,AD470,AE470,_xll.ohTrigger($AA$9:$AA$12))</f>
        <v>1.3410272735742088E-2</v>
      </c>
      <c r="AI470" s="50">
        <f>_xll.qlIndexFixing($V$5,_xll.qlInterestRateIndexFixingDate($V$5,AD470,trigger),,trigger)</f>
        <v>1.3736540912867096E-2</v>
      </c>
      <c r="AJ470" s="50">
        <f t="shared" si="25"/>
        <v>-3.2626817712500845E-4</v>
      </c>
      <c r="AK470" s="53">
        <f t="shared" si="26"/>
        <v>1.0243297197271324</v>
      </c>
    </row>
    <row r="471" spans="29:37" x14ac:dyDescent="0.2">
      <c r="AC471" s="45" t="s">
        <v>74</v>
      </c>
      <c r="AD471" s="46">
        <f>_xll.qlCalendarAdvance(calendar,AD470,AC471,,,trigger)</f>
        <v>56887</v>
      </c>
      <c r="AE471" s="46">
        <f>_xll.qlInterestRateIndexMaturity($V$5,AD471,trigger)</f>
        <v>56979</v>
      </c>
      <c r="AF471" s="50">
        <f>_xll.qlTenorBasisValue($V$13,AD471,trigger)</f>
        <v>3.4518677059197355E-6</v>
      </c>
      <c r="AG471" s="50">
        <f>_xll.qlTenorBasisForwardRate($V$13,AD471,_xll.ohTrigger($AA$9:$AA$12))</f>
        <v>1.3355802126087115E-2</v>
      </c>
      <c r="AH471" s="50">
        <f>_xll.qlTenorBasisForwardRate2($V$13,AD471,AE471,_xll.ohTrigger($AA$9:$AA$12))</f>
        <v>1.3355802126087115E-2</v>
      </c>
      <c r="AI471" s="50">
        <f>_xll.qlIndexFixing($V$5,_xll.qlInterestRateIndexFixingDate($V$5,AD471,trigger),,trigger)</f>
        <v>1.3686820760561352E-2</v>
      </c>
      <c r="AJ471" s="50">
        <f t="shared" si="25"/>
        <v>-3.3101863447423767E-4</v>
      </c>
      <c r="AK471" s="53">
        <f t="shared" si="26"/>
        <v>1.0247846315293694</v>
      </c>
    </row>
    <row r="472" spans="29:37" x14ac:dyDescent="0.2">
      <c r="AC472" s="45" t="s">
        <v>74</v>
      </c>
      <c r="AD472" s="46">
        <f>_xll.qlCalendarAdvance(calendar,AD471,AC472,,,trigger)</f>
        <v>56919</v>
      </c>
      <c r="AE472" s="46">
        <f>_xll.qlInterestRateIndexMaturity($V$5,AD472,trigger)</f>
        <v>57011</v>
      </c>
      <c r="AF472" s="50">
        <f>_xll.qlTenorBasisValue($V$13,AD472,trigger)</f>
        <v>3.3925627525908537E-6</v>
      </c>
      <c r="AG472" s="50">
        <f>_xll.qlTenorBasisForwardRate($V$13,AD472,_xll.ohTrigger($AA$9:$AA$12))</f>
        <v>1.329980683949787E-2</v>
      </c>
      <c r="AH472" s="50">
        <f>_xll.qlTenorBasisForwardRate2($V$13,AD472,AE472,_xll.ohTrigger($AA$9:$AA$12))</f>
        <v>1.329980683949787E-2</v>
      </c>
      <c r="AI472" s="50">
        <f>_xll.qlIndexFixing($V$5,_xll.qlInterestRateIndexFixingDate($V$5,AD472,trigger),,trigger)</f>
        <v>1.3634881917918068E-2</v>
      </c>
      <c r="AJ472" s="50">
        <f t="shared" si="25"/>
        <v>-3.3507507842019807E-4</v>
      </c>
      <c r="AK472" s="53">
        <f t="shared" si="26"/>
        <v>1.025193980819713</v>
      </c>
    </row>
    <row r="473" spans="29:37" x14ac:dyDescent="0.2">
      <c r="AC473" s="45" t="s">
        <v>74</v>
      </c>
      <c r="AD473" s="46">
        <f>_xll.qlCalendarAdvance(calendar,AD472,AC473,,,trigger)</f>
        <v>56949</v>
      </c>
      <c r="AE473" s="46">
        <f>_xll.qlInterestRateIndexMaturity($V$5,AD473,trigger)</f>
        <v>57040</v>
      </c>
      <c r="AF473" s="50">
        <f>_xll.qlTenorBasisValue($V$13,AD473,trigger)</f>
        <v>3.3378783439804116E-6</v>
      </c>
      <c r="AG473" s="50">
        <f>_xll.qlTenorBasisForwardRate($V$13,AD473,_xll.ohTrigger($AA$9:$AA$12))</f>
        <v>1.324852276131879E-2</v>
      </c>
      <c r="AH473" s="50">
        <f>_xll.qlTenorBasisForwardRate2($V$13,AD473,AE473,_xll.ohTrigger($AA$9:$AA$12))</f>
        <v>1.324852276131879E-2</v>
      </c>
      <c r="AI473" s="50">
        <f>_xll.qlIndexFixing($V$5,_xll.qlInterestRateIndexFixingDate($V$5,AD473,trigger),,trigger)</f>
        <v>1.3586711599333071E-2</v>
      </c>
      <c r="AJ473" s="50">
        <f t="shared" si="25"/>
        <v>-3.3818883801428092E-4</v>
      </c>
      <c r="AK473" s="53">
        <f t="shared" si="26"/>
        <v>1.0255265318335474</v>
      </c>
    </row>
    <row r="474" spans="29:37" x14ac:dyDescent="0.2">
      <c r="AC474" s="45" t="s">
        <v>74</v>
      </c>
      <c r="AD474" s="46">
        <f>_xll.qlCalendarAdvance(calendar,AD473,AC474,,,trigger)</f>
        <v>56982</v>
      </c>
      <c r="AE474" s="46">
        <f>_xll.qlInterestRateIndexMaturity($V$5,AD474,trigger)</f>
        <v>57074</v>
      </c>
      <c r="AF474" s="50">
        <f>_xll.qlTenorBasisValue($V$13,AD474,trigger)</f>
        <v>3.2787302396175211E-6</v>
      </c>
      <c r="AG474" s="50">
        <f>_xll.qlTenorBasisForwardRate($V$13,AD474,_xll.ohTrigger($AA$9:$AA$12))</f>
        <v>1.3191606427993456E-2</v>
      </c>
      <c r="AH474" s="50">
        <f>_xll.qlTenorBasisForwardRate2($V$13,AD474,AE474,_xll.ohTrigger($AA$9:$AA$12))</f>
        <v>1.3191606427993456E-2</v>
      </c>
      <c r="AI474" s="50">
        <f>_xll.qlIndexFixing($V$5,_xll.qlInterestRateIndexFixingDate($V$5,AD474,trigger),,trigger)</f>
        <v>1.3532984000641899E-2</v>
      </c>
      <c r="AJ474" s="50">
        <f t="shared" si="25"/>
        <v>-3.413775726484429E-4</v>
      </c>
      <c r="AK474" s="53">
        <f t="shared" si="26"/>
        <v>1.0258783927880093</v>
      </c>
    </row>
    <row r="475" spans="29:37" x14ac:dyDescent="0.2">
      <c r="AC475" s="45" t="s">
        <v>74</v>
      </c>
      <c r="AD475" s="46">
        <f>_xll.qlCalendarAdvance(calendar,AD474,AC475,,,trigger)</f>
        <v>57013</v>
      </c>
      <c r="AE475" s="46">
        <f>_xll.qlInterestRateIndexMaturity($V$5,AD475,trigger)</f>
        <v>57103</v>
      </c>
      <c r="AF475" s="50">
        <f>_xll.qlTenorBasisValue($V$13,AD475,trigger)</f>
        <v>3.2241100423921894E-6</v>
      </c>
      <c r="AG475" s="50">
        <f>_xll.qlTenorBasisForwardRate($V$13,AD475,_xll.ohTrigger($AA$9:$AA$12))</f>
        <v>1.3140635353141583E-2</v>
      </c>
      <c r="AH475" s="50">
        <f>_xll.qlTenorBasisForwardRate2($V$13,AD475,AE475,_xll.ohTrigger($AA$9:$AA$12))</f>
        <v>1.3140635353141583E-2</v>
      </c>
      <c r="AI475" s="50">
        <f>_xll.qlIndexFixing($V$5,_xll.qlInterestRateIndexFixingDate($V$5,AD475,trigger),,trigger)</f>
        <v>1.348451357508651E-2</v>
      </c>
      <c r="AJ475" s="50">
        <f t="shared" si="25"/>
        <v>-3.4387822194492657E-4</v>
      </c>
      <c r="AK475" s="53">
        <f t="shared" si="26"/>
        <v>1.0261690711829023</v>
      </c>
    </row>
    <row r="476" spans="29:37" x14ac:dyDescent="0.2">
      <c r="AC476" s="45" t="s">
        <v>74</v>
      </c>
      <c r="AD476" s="46">
        <f>_xll.qlCalendarAdvance(calendar,AD475,AC476,,,trigger)</f>
        <v>57042</v>
      </c>
      <c r="AE476" s="46">
        <f>_xll.qlInterestRateIndexMaturity($V$5,AD476,trigger)</f>
        <v>57136</v>
      </c>
      <c r="AF476" s="50">
        <f>_xll.qlTenorBasisValue($V$13,AD476,trigger)</f>
        <v>3.1738275324551065E-6</v>
      </c>
      <c r="AG476" s="50">
        <f>_xll.qlTenorBasisForwardRate($V$13,AD476,_xll.ohTrigger($AA$9:$AA$12))</f>
        <v>1.3090156698143772E-2</v>
      </c>
      <c r="AH476" s="50">
        <f>_xll.qlTenorBasisForwardRate2($V$13,AD476,AE476,_xll.ohTrigger($AA$9:$AA$12))</f>
        <v>1.3090156698143772E-2</v>
      </c>
      <c r="AI476" s="50">
        <f>_xll.qlIndexFixing($V$5,_xll.qlInterestRateIndexFixingDate($V$5,AD476,trigger),,trigger)</f>
        <v>1.3436362831931264E-2</v>
      </c>
      <c r="AJ476" s="50">
        <f t="shared" si="25"/>
        <v>-3.4620613378749145E-4</v>
      </c>
      <c r="AK476" s="53">
        <f t="shared" si="26"/>
        <v>1.0264478219604953</v>
      </c>
    </row>
    <row r="477" spans="29:37" x14ac:dyDescent="0.2">
      <c r="AC477" s="45" t="s">
        <v>74</v>
      </c>
      <c r="AD477" s="46">
        <f>_xll.qlCalendarAdvance(calendar,AD476,AC477,,,trigger)</f>
        <v>57074</v>
      </c>
      <c r="AE477" s="46">
        <f>_xll.qlInterestRateIndexMaturity($V$5,AD477,trigger)</f>
        <v>57165</v>
      </c>
      <c r="AF477" s="50">
        <f>_xll.qlTenorBasisValue($V$13,AD477,trigger)</f>
        <v>3.1192417336190805E-6</v>
      </c>
      <c r="AG477" s="50">
        <f>_xll.qlTenorBasisForwardRate($V$13,AD477,_xll.ohTrigger($AA$9:$AA$12))</f>
        <v>1.3039503303567139E-2</v>
      </c>
      <c r="AH477" s="50">
        <f>_xll.qlTenorBasisForwardRate2($V$13,AD477,AE477,_xll.ohTrigger($AA$9:$AA$12))</f>
        <v>1.3039503303567139E-2</v>
      </c>
      <c r="AI477" s="50">
        <f>_xll.qlIndexFixing($V$5,_xll.qlInterestRateIndexFixingDate($V$5,AD477,trigger),,trigger)</f>
        <v>1.3387619460233821E-2</v>
      </c>
      <c r="AJ477" s="50">
        <f t="shared" si="25"/>
        <v>-3.4811615666668211E-4</v>
      </c>
      <c r="AK477" s="53">
        <f t="shared" si="26"/>
        <v>1.0266970411803531</v>
      </c>
    </row>
    <row r="478" spans="29:37" x14ac:dyDescent="0.2">
      <c r="AC478" s="45" t="s">
        <v>74</v>
      </c>
      <c r="AD478" s="46">
        <f>_xll.qlCalendarAdvance(calendar,AD477,AC478,,,trigger)</f>
        <v>57104</v>
      </c>
      <c r="AE478" s="46">
        <f>_xll.qlInterestRateIndexMaturity($V$5,AD478,trigger)</f>
        <v>57196</v>
      </c>
      <c r="AF478" s="50">
        <f>_xll.qlTenorBasisValue($V$13,AD478,trigger)</f>
        <v>3.0689100042547128E-6</v>
      </c>
      <c r="AG478" s="50">
        <f>_xll.qlTenorBasisForwardRate($V$13,AD478,_xll.ohTrigger($AA$9:$AA$12))</f>
        <v>1.299051576019433E-2</v>
      </c>
      <c r="AH478" s="50">
        <f>_xll.qlTenorBasisForwardRate2($V$13,AD478,AE478,_xll.ohTrigger($AA$9:$AA$12))</f>
        <v>1.299051576019433E-2</v>
      </c>
      <c r="AI478" s="50">
        <f>_xll.qlIndexFixing($V$5,_xll.qlInterestRateIndexFixingDate($V$5,AD478,trigger),,trigger)</f>
        <v>1.3340281053257522E-2</v>
      </c>
      <c r="AJ478" s="50">
        <f t="shared" si="25"/>
        <v>-3.4976529306319191E-4</v>
      </c>
      <c r="AK478" s="53">
        <f t="shared" si="26"/>
        <v>1.026924665619124</v>
      </c>
    </row>
    <row r="479" spans="29:37" x14ac:dyDescent="0.2">
      <c r="AC479" s="45" t="s">
        <v>74</v>
      </c>
      <c r="AD479" s="46">
        <f>_xll.qlCalendarAdvance(calendar,AD478,AC479,,,trigger)</f>
        <v>57136</v>
      </c>
      <c r="AE479" s="46">
        <f>_xll.qlInterestRateIndexMaturity($V$5,AD479,trigger)</f>
        <v>57228</v>
      </c>
      <c r="AF479" s="50">
        <f>_xll.qlTenorBasisValue($V$13,AD479,trigger)</f>
        <v>3.0161067485524892E-6</v>
      </c>
      <c r="AG479" s="50">
        <f>_xll.qlTenorBasisForwardRate($V$13,AD479,_xll.ohTrigger($AA$9:$AA$12))</f>
        <v>1.2939613298714544E-2</v>
      </c>
      <c r="AH479" s="50">
        <f>_xll.qlTenorBasisForwardRate2($V$13,AD479,AE479,_xll.ohTrigger($AA$9:$AA$12))</f>
        <v>1.2939613298714544E-2</v>
      </c>
      <c r="AI479" s="50">
        <f>_xll.qlIndexFixing($V$5,_xll.qlInterestRateIndexFixingDate($V$5,AD479,trigger),,trigger)</f>
        <v>1.329077948904636E-2</v>
      </c>
      <c r="AJ479" s="50">
        <f t="shared" si="25"/>
        <v>-3.5116619033181626E-4</v>
      </c>
      <c r="AK479" s="53">
        <f t="shared" si="26"/>
        <v>1.0271388473693184</v>
      </c>
    </row>
    <row r="480" spans="29:37" x14ac:dyDescent="0.2">
      <c r="AC480" s="45" t="s">
        <v>74</v>
      </c>
      <c r="AD480" s="46">
        <f>_xll.qlCalendarAdvance(calendar,AD479,AC480,,,trigger)</f>
        <v>57166</v>
      </c>
      <c r="AE480" s="46">
        <f>_xll.qlInterestRateIndexMaturity($V$5,AD480,trigger)</f>
        <v>57258</v>
      </c>
      <c r="AF480" s="50">
        <f>_xll.qlTenorBasisValue($V$13,AD480,trigger)</f>
        <v>2.9674191001983226E-6</v>
      </c>
      <c r="AG480" s="50">
        <f>_xll.qlTenorBasisForwardRate($V$13,AD480,_xll.ohTrigger($AA$9:$AA$12))</f>
        <v>1.2892587635927263E-2</v>
      </c>
      <c r="AH480" s="50">
        <f>_xll.qlTenorBasisForwardRate2($V$13,AD480,AE480,_xll.ohTrigger($AA$9:$AA$12))</f>
        <v>1.2892587635927263E-2</v>
      </c>
      <c r="AI480" s="50">
        <f>_xll.qlIndexFixing($V$5,_xll.qlInterestRateIndexFixingDate($V$5,AD480,trigger),,trigger)</f>
        <v>1.3244776342948657E-2</v>
      </c>
      <c r="AJ480" s="50">
        <f t="shared" si="25"/>
        <v>-3.5218870702139436E-4</v>
      </c>
      <c r="AK480" s="53">
        <f t="shared" si="26"/>
        <v>1.0273171466401332</v>
      </c>
    </row>
    <row r="481" spans="29:37" x14ac:dyDescent="0.2">
      <c r="AC481" s="45" t="s">
        <v>74</v>
      </c>
      <c r="AD481" s="46">
        <f>_xll.qlCalendarAdvance(calendar,AD480,AC481,,,trigger)</f>
        <v>57199</v>
      </c>
      <c r="AE481" s="46">
        <f>_xll.qlInterestRateIndexMaturity($V$5,AD481,trigger)</f>
        <v>57291</v>
      </c>
      <c r="AF481" s="50">
        <f>_xll.qlTenorBasisValue($V$13,AD481,trigger)</f>
        <v>2.9147590226937846E-6</v>
      </c>
      <c r="AG481" s="50">
        <f>_xll.qlTenorBasisForwardRate($V$13,AD481,_xll.ohTrigger($AA$9:$AA$12))</f>
        <v>1.284163663446327E-2</v>
      </c>
      <c r="AH481" s="50">
        <f>_xll.qlTenorBasisForwardRate2($V$13,AD481,AE481,_xll.ohTrigger($AA$9:$AA$12))</f>
        <v>1.284163663446327E-2</v>
      </c>
      <c r="AI481" s="50">
        <f>_xll.qlIndexFixing($V$5,_xll.qlInterestRateIndexFixingDate($V$5,AD481,trigger),,trigger)</f>
        <v>1.3194631278135124E-2</v>
      </c>
      <c r="AJ481" s="50">
        <f t="shared" si="25"/>
        <v>-3.5299464367185424E-4</v>
      </c>
      <c r="AK481" s="53">
        <f t="shared" si="26"/>
        <v>1.0274882909180374</v>
      </c>
    </row>
    <row r="482" spans="29:37" x14ac:dyDescent="0.2">
      <c r="AC482" s="45" t="s">
        <v>74</v>
      </c>
      <c r="AD482" s="46">
        <f>_xll.qlCalendarAdvance(calendar,AD481,AC482,,,trigger)</f>
        <v>57230</v>
      </c>
      <c r="AE482" s="46">
        <f>_xll.qlInterestRateIndexMaturity($V$5,AD482,trigger)</f>
        <v>57321</v>
      </c>
      <c r="AF482" s="50">
        <f>_xll.qlTenorBasisValue($V$13,AD482,trigger)</f>
        <v>2.866131836618754E-6</v>
      </c>
      <c r="AG482" s="50">
        <f>_xll.qlTenorBasisForwardRate($V$13,AD482,_xll.ohTrigger($AA$9:$AA$12))</f>
        <v>1.2795036731992832E-2</v>
      </c>
      <c r="AH482" s="50">
        <f>_xll.qlTenorBasisForwardRate2($V$13,AD482,AE482,_xll.ohTrigger($AA$9:$AA$12))</f>
        <v>1.2795036731992832E-2</v>
      </c>
      <c r="AI482" s="50">
        <f>_xll.qlIndexFixing($V$5,_xll.qlInterestRateIndexFixingDate($V$5,AD482,trigger),,trigger)</f>
        <v>1.3148474489658498E-2</v>
      </c>
      <c r="AJ482" s="50">
        <f t="shared" si="25"/>
        <v>-3.5343775766566617E-4</v>
      </c>
      <c r="AK482" s="53">
        <f t="shared" si="26"/>
        <v>1.027623035796523</v>
      </c>
    </row>
    <row r="483" spans="29:37" x14ac:dyDescent="0.2">
      <c r="AC483" s="45" t="s">
        <v>74</v>
      </c>
      <c r="AD483" s="46">
        <f>_xll.qlCalendarAdvance(calendar,AD482,AC483,,,trigger)</f>
        <v>57262</v>
      </c>
      <c r="AE483" s="46">
        <f>_xll.qlInterestRateIndexMaturity($V$5,AD483,trigger)</f>
        <v>57354</v>
      </c>
      <c r="AF483" s="50">
        <f>_xll.qlTenorBasisValue($V$13,AD483,trigger)</f>
        <v>2.8167766730381943E-6</v>
      </c>
      <c r="AG483" s="50">
        <f>_xll.qlTenorBasisForwardRate($V$13,AD483,_xll.ohTrigger($AA$9:$AA$12))</f>
        <v>1.2746627398562863E-2</v>
      </c>
      <c r="AH483" s="50">
        <f>_xll.qlTenorBasisForwardRate2($V$13,AD483,AE483,_xll.ohTrigger($AA$9:$AA$12))</f>
        <v>1.2746627398562863E-2</v>
      </c>
      <c r="AI483" s="50">
        <f>_xll.qlIndexFixing($V$5,_xll.qlInterestRateIndexFixingDate($V$5,AD483,trigger),,trigger)</f>
        <v>1.3100257191213348E-2</v>
      </c>
      <c r="AJ483" s="50">
        <f t="shared" si="25"/>
        <v>-3.5362979265048458E-4</v>
      </c>
      <c r="AK483" s="53">
        <f t="shared" si="26"/>
        <v>1.0277430085302686</v>
      </c>
    </row>
    <row r="484" spans="29:37" x14ac:dyDescent="0.2">
      <c r="AC484" s="45" t="s">
        <v>74</v>
      </c>
      <c r="AD484" s="46">
        <f>_xll.qlCalendarAdvance(calendar,AD483,AC484,,,trigger)</f>
        <v>57293</v>
      </c>
      <c r="AE484" s="46">
        <f>_xll.qlInterestRateIndexMaturity($V$5,AD484,trigger)</f>
        <v>57385</v>
      </c>
      <c r="AF484" s="50">
        <f>_xll.qlTenorBasisValue($V$13,AD484,trigger)</f>
        <v>2.7697648847691892E-6</v>
      </c>
      <c r="AG484" s="50">
        <f>_xll.qlTenorBasisForwardRate($V$13,AD484,_xll.ohTrigger($AA$9:$AA$12))</f>
        <v>1.2700966050992035E-2</v>
      </c>
      <c r="AH484" s="50">
        <f>_xll.qlTenorBasisForwardRate2($V$13,AD484,AE484,_xll.ohTrigger($AA$9:$AA$12))</f>
        <v>1.2700966050992035E-2</v>
      </c>
      <c r="AI484" s="50">
        <f>_xll.qlIndexFixing($V$5,_xll.qlInterestRateIndexFixingDate($V$5,AD484,trigger),,trigger)</f>
        <v>1.3054484759643997E-2</v>
      </c>
      <c r="AJ484" s="50">
        <f t="shared" si="25"/>
        <v>-3.5351870865196235E-4</v>
      </c>
      <c r="AK484" s="53">
        <f t="shared" si="26"/>
        <v>1.027834001542296</v>
      </c>
    </row>
    <row r="485" spans="29:37" x14ac:dyDescent="0.2">
      <c r="AC485" s="45" t="s">
        <v>74</v>
      </c>
      <c r="AD485" s="46">
        <f>_xll.qlCalendarAdvance(calendar,AD484,AC485,,,trigger)</f>
        <v>57325</v>
      </c>
      <c r="AE485" s="46">
        <f>_xll.qlInterestRateIndexMaturity($V$5,AD485,trigger)</f>
        <v>57416</v>
      </c>
      <c r="AF485" s="50">
        <f>_xll.qlTenorBasisValue($V$13,AD485,trigger)</f>
        <v>2.7220497556634899E-6</v>
      </c>
      <c r="AG485" s="50">
        <f>_xll.qlTenorBasisForwardRate($V$13,AD485,_xll.ohTrigger($AA$9:$AA$12))</f>
        <v>1.26550761867418E-2</v>
      </c>
      <c r="AH485" s="50">
        <f>_xll.qlTenorBasisForwardRate2($V$13,AD485,AE485,_xll.ohTrigger($AA$9:$AA$12))</f>
        <v>1.26550761867418E-2</v>
      </c>
      <c r="AI485" s="50">
        <f>_xll.qlIndexFixing($V$5,_xll.qlInterestRateIndexFixingDate($V$5,AD485,trigger),,trigger)</f>
        <v>1.3008193157573886E-2</v>
      </c>
      <c r="AJ485" s="50">
        <f t="shared" si="25"/>
        <v>-3.531169708320854E-4</v>
      </c>
      <c r="AK485" s="53">
        <f t="shared" si="26"/>
        <v>1.0279031880663059</v>
      </c>
    </row>
    <row r="486" spans="29:37" x14ac:dyDescent="0.2">
      <c r="AC486" s="45" t="s">
        <v>74</v>
      </c>
      <c r="AD486" s="46">
        <f>_xll.qlCalendarAdvance(calendar,AD485,AC486,,,trigger)</f>
        <v>57356</v>
      </c>
      <c r="AE486" s="46">
        <f>_xll.qlInterestRateIndexMaturity($V$5,AD486,trigger)</f>
        <v>57446</v>
      </c>
      <c r="AF486" s="50">
        <f>_xll.qlTenorBasisValue($V$13,AD486,trigger)</f>
        <v>2.6766005631979532E-6</v>
      </c>
      <c r="AG486" s="50">
        <f>_xll.qlTenorBasisForwardRate($V$13,AD486,_xll.ohTrigger($AA$9:$AA$12))</f>
        <v>1.2611345778705818E-2</v>
      </c>
      <c r="AH486" s="50">
        <f>_xll.qlTenorBasisForwardRate2($V$13,AD486,AE486,_xll.ohTrigger($AA$9:$AA$12))</f>
        <v>1.2611345778705818E-2</v>
      </c>
      <c r="AI486" s="50">
        <f>_xll.qlIndexFixing($V$5,_xll.qlInterestRateIndexFixingDate($V$5,AD486,trigger),,trigger)</f>
        <v>1.2963811589996155E-2</v>
      </c>
      <c r="AJ486" s="50">
        <f t="shared" si="25"/>
        <v>-3.5246581129033672E-4</v>
      </c>
      <c r="AK486" s="53">
        <f t="shared" si="26"/>
        <v>1.0279483107889622</v>
      </c>
    </row>
    <row r="487" spans="29:37" x14ac:dyDescent="0.2">
      <c r="AC487" s="45" t="s">
        <v>74</v>
      </c>
      <c r="AD487" s="46">
        <f>_xll.qlCalendarAdvance(calendar,AD486,AC487,,,trigger)</f>
        <v>57388</v>
      </c>
      <c r="AE487" s="46">
        <f>_xll.qlInterestRateIndexMaturity($V$5,AD487,trigger)</f>
        <v>57479</v>
      </c>
      <c r="AF487" s="50">
        <f>_xll.qlTenorBasisValue($V$13,AD487,trigger)</f>
        <v>2.6304718421604016E-6</v>
      </c>
      <c r="AG487" s="50">
        <f>_xll.qlTenorBasisForwardRate($V$13,AD487,_xll.ohTrigger($AA$9:$AA$12))</f>
        <v>1.2565980416939048E-2</v>
      </c>
      <c r="AH487" s="50">
        <f>_xll.qlTenorBasisForwardRate2($V$13,AD487,AE487,_xll.ohTrigger($AA$9:$AA$12))</f>
        <v>1.2565980416939048E-2</v>
      </c>
      <c r="AI487" s="50">
        <f>_xll.qlIndexFixing($V$5,_xll.qlInterestRateIndexFixingDate($V$5,AD487,trigger),,trigger)</f>
        <v>1.291749654234832E-2</v>
      </c>
      <c r="AJ487" s="50">
        <f t="shared" si="25"/>
        <v>-3.5151612540927114E-4</v>
      </c>
      <c r="AK487" s="53">
        <f t="shared" si="26"/>
        <v>1.0279736330748555</v>
      </c>
    </row>
    <row r="488" spans="29:37" x14ac:dyDescent="0.2">
      <c r="AC488" s="45" t="s">
        <v>74</v>
      </c>
      <c r="AD488" s="46">
        <f>_xll.qlCalendarAdvance(calendar,AD487,AC488,,,trigger)</f>
        <v>57416</v>
      </c>
      <c r="AE488" s="46">
        <f>_xll.qlInterestRateIndexMaturity($V$5,AD488,trigger)</f>
        <v>57508</v>
      </c>
      <c r="AF488" s="50">
        <f>_xll.qlTenorBasisValue($V$13,AD488,trigger)</f>
        <v>2.5907542726182633E-6</v>
      </c>
      <c r="AG488" s="50">
        <f>_xll.qlTenorBasisForwardRate($V$13,AD488,_xll.ohTrigger($AA$9:$AA$12))</f>
        <v>1.2526873108019072E-2</v>
      </c>
      <c r="AH488" s="50">
        <f>_xll.qlTenorBasisForwardRate2($V$13,AD488,AE488,_xll.ohTrigger($AA$9:$AA$12))</f>
        <v>1.2526873108019072E-2</v>
      </c>
      <c r="AI488" s="50">
        <f>_xll.qlIndexFixing($V$5,_xll.qlInterestRateIndexFixingDate($V$5,AD488,trigger),,trigger)</f>
        <v>1.2877327089781376E-2</v>
      </c>
      <c r="AJ488" s="50">
        <f t="shared" si="25"/>
        <v>-3.5045398176230397E-4</v>
      </c>
      <c r="AK488" s="53">
        <f t="shared" si="26"/>
        <v>1.0279761740013125</v>
      </c>
    </row>
    <row r="489" spans="29:37" x14ac:dyDescent="0.2">
      <c r="AC489" s="45" t="s">
        <v>74</v>
      </c>
      <c r="AD489" s="46">
        <f>_xll.qlCalendarAdvance(calendar,AD488,AC489,,,trigger)</f>
        <v>57447</v>
      </c>
      <c r="AE489" s="46">
        <f>_xll.qlInterestRateIndexMaturity($V$5,AD489,trigger)</f>
        <v>57538</v>
      </c>
      <c r="AF489" s="50">
        <f>_xll.qlTenorBasisValue($V$13,AD489,trigger)</f>
        <v>2.5474723575196964E-6</v>
      </c>
      <c r="AG489" s="50">
        <f>_xll.qlTenorBasisForwardRate($V$13,AD489,_xll.ohTrigger($AA$9:$AA$12))</f>
        <v>1.2485231359420271E-2</v>
      </c>
      <c r="AH489" s="50">
        <f>_xll.qlTenorBasisForwardRate2($V$13,AD489,AE489,_xll.ohTrigger($AA$9:$AA$12))</f>
        <v>1.2485231359420271E-2</v>
      </c>
      <c r="AI489" s="50">
        <f>_xll.qlIndexFixing($V$5,_xll.qlInterestRateIndexFixingDate($V$5,AD489,trigger),,trigger)</f>
        <v>1.2834293766737535E-2</v>
      </c>
      <c r="AJ489" s="50">
        <f t="shared" si="25"/>
        <v>-3.4906240731726393E-4</v>
      </c>
      <c r="AK489" s="53">
        <f t="shared" si="26"/>
        <v>1.0279580247468856</v>
      </c>
    </row>
    <row r="490" spans="29:37" x14ac:dyDescent="0.2">
      <c r="AC490" s="45" t="s">
        <v>74</v>
      </c>
      <c r="AD490" s="46">
        <f>_xll.qlCalendarAdvance(calendar,AD489,AC490,,,trigger)</f>
        <v>57479</v>
      </c>
      <c r="AE490" s="46">
        <f>_xll.qlInterestRateIndexMaturity($V$5,AD490,trigger)</f>
        <v>57571</v>
      </c>
      <c r="AF490" s="50">
        <f>_xll.qlTenorBasisValue($V$13,AD490,trigger)</f>
        <v>2.5035439088454374E-6</v>
      </c>
      <c r="AG490" s="50">
        <f>_xll.qlTenorBasisForwardRate($V$13,AD490,_xll.ohTrigger($AA$9:$AA$12))</f>
        <v>1.2442082596552252E-2</v>
      </c>
      <c r="AH490" s="50">
        <f>_xll.qlTenorBasisForwardRate2($V$13,AD490,AE490,_xll.ohTrigger($AA$9:$AA$12))</f>
        <v>1.2442082596552252E-2</v>
      </c>
      <c r="AI490" s="50">
        <f>_xll.qlIndexFixing($V$5,_xll.qlInterestRateIndexFixingDate($V$5,AD490,trigger),,trigger)</f>
        <v>1.2789423787946482E-2</v>
      </c>
      <c r="AJ490" s="50">
        <f t="shared" si="25"/>
        <v>-3.473411913942296E-4</v>
      </c>
      <c r="AK490" s="53">
        <f t="shared" si="26"/>
        <v>1.0279166440745602</v>
      </c>
    </row>
    <row r="491" spans="29:37" x14ac:dyDescent="0.2">
      <c r="AC491" s="45" t="s">
        <v>74</v>
      </c>
      <c r="AD491" s="46">
        <f>_xll.qlCalendarAdvance(calendar,AD490,AC491,,,trigger)</f>
        <v>57510</v>
      </c>
      <c r="AE491" s="46">
        <f>_xll.qlInterestRateIndexMaturity($V$5,AD491,trigger)</f>
        <v>57602</v>
      </c>
      <c r="AF491" s="50">
        <f>_xll.qlTenorBasisValue($V$13,AD491,trigger)</f>
        <v>2.4617025248639163E-6</v>
      </c>
      <c r="AG491" s="50">
        <f>_xll.qlTenorBasisForwardRate($V$13,AD491,_xll.ohTrigger($AA$9:$AA$12))</f>
        <v>1.2401449126659102E-2</v>
      </c>
      <c r="AH491" s="50">
        <f>_xll.qlTenorBasisForwardRate2($V$13,AD491,AE491,_xll.ohTrigger($AA$9:$AA$12))</f>
        <v>1.2401449126659102E-2</v>
      </c>
      <c r="AI491" s="50">
        <f>_xll.qlIndexFixing($V$5,_xll.qlInterestRateIndexFixingDate($V$5,AD491,trigger),,trigger)</f>
        <v>1.2746894845873248E-2</v>
      </c>
      <c r="AJ491" s="50">
        <f t="shared" si="25"/>
        <v>-3.4544571921414635E-4</v>
      </c>
      <c r="AK491" s="53">
        <f t="shared" si="26"/>
        <v>1.0278552704354162</v>
      </c>
    </row>
    <row r="492" spans="29:37" x14ac:dyDescent="0.2">
      <c r="AC492" s="45" t="s">
        <v>74</v>
      </c>
      <c r="AD492" s="46">
        <f>_xll.qlCalendarAdvance(calendar,AD491,AC492,,,trigger)</f>
        <v>57542</v>
      </c>
      <c r="AE492" s="46">
        <f>_xll.qlInterestRateIndexMaturity($V$5,AD492,trigger)</f>
        <v>57634</v>
      </c>
      <c r="AF492" s="50">
        <f>_xll.qlTenorBasisValue($V$13,AD492,trigger)</f>
        <v>2.4192365170856154E-6</v>
      </c>
      <c r="AG492" s="50">
        <f>_xll.qlTenorBasisForwardRate($V$13,AD492,_xll.ohTrigger($AA$9:$AA$12))</f>
        <v>1.2360258150298871E-2</v>
      </c>
      <c r="AH492" s="50">
        <f>_xll.qlTenorBasisForwardRate2($V$13,AD492,AE492,_xll.ohTrigger($AA$9:$AA$12))</f>
        <v>1.2360258150298871E-2</v>
      </c>
      <c r="AI492" s="50">
        <f>_xll.qlIndexFixing($V$5,_xll.qlInterestRateIndexFixingDate($V$5,AD492,trigger),,trigger)</f>
        <v>1.2703503585391162E-2</v>
      </c>
      <c r="AJ492" s="50">
        <f t="shared" si="25"/>
        <v>-3.4324543509229102E-4</v>
      </c>
      <c r="AK492" s="53">
        <f t="shared" si="26"/>
        <v>1.0277700862650665</v>
      </c>
    </row>
    <row r="493" spans="29:37" x14ac:dyDescent="0.2">
      <c r="AC493" s="45" t="s">
        <v>74</v>
      </c>
      <c r="AD493" s="46">
        <f>_xll.qlCalendarAdvance(calendar,AD492,AC493,,,trigger)</f>
        <v>57573</v>
      </c>
      <c r="AE493" s="46">
        <f>_xll.qlInterestRateIndexMaturity($V$5,AD493,trigger)</f>
        <v>57665</v>
      </c>
      <c r="AF493" s="50">
        <f>_xll.qlTenorBasisValue($V$13,AD493,trigger)</f>
        <v>2.378788464018714E-6</v>
      </c>
      <c r="AG493" s="50">
        <f>_xll.qlTenorBasisForwardRate($V$13,AD493,_xll.ohTrigger($AA$9:$AA$12))</f>
        <v>1.2321084069582183E-2</v>
      </c>
      <c r="AH493" s="50">
        <f>_xll.qlTenorBasisForwardRate2($V$13,AD493,AE493,_xll.ohTrigger($AA$9:$AA$12))</f>
        <v>1.2321084069582183E-2</v>
      </c>
      <c r="AI493" s="50">
        <f>_xll.qlIndexFixing($V$5,_xll.qlInterestRateIndexFixingDate($V$5,AD493,trigger),,trigger)</f>
        <v>1.266196771330504E-2</v>
      </c>
      <c r="AJ493" s="50">
        <f t="shared" si="25"/>
        <v>-3.4088364372285643E-4</v>
      </c>
      <c r="AK493" s="53">
        <f t="shared" si="26"/>
        <v>1.0276666924596689</v>
      </c>
    </row>
    <row r="494" spans="29:37" x14ac:dyDescent="0.2">
      <c r="AC494" s="45" t="s">
        <v>74</v>
      </c>
      <c r="AD494" s="46">
        <f>_xll.qlCalendarAdvance(calendar,AD493,AC494,,,trigger)</f>
        <v>57605</v>
      </c>
      <c r="AE494" s="46">
        <f>_xll.qlInterestRateIndexMaturity($V$5,AD494,trigger)</f>
        <v>57696</v>
      </c>
      <c r="AF494" s="50">
        <f>_xll.qlTenorBasisValue($V$13,AD494,trigger)</f>
        <v>2.3377369625618248E-6</v>
      </c>
      <c r="AG494" s="50">
        <f>_xll.qlTenorBasisForwardRate($V$13,AD494,_xll.ohTrigger($AA$9:$AA$12))</f>
        <v>1.2281798693488995E-2</v>
      </c>
      <c r="AH494" s="50">
        <f>_xll.qlTenorBasisForwardRate2($V$13,AD494,AE494,_xll.ohTrigger($AA$9:$AA$12))</f>
        <v>1.2281798693488995E-2</v>
      </c>
      <c r="AI494" s="50">
        <f>_xll.qlIndexFixing($V$5,_xll.qlInterestRateIndexFixingDate($V$5,AD494,trigger),,trigger)</f>
        <v>1.2620046220732577E-2</v>
      </c>
      <c r="AJ494" s="50">
        <f t="shared" si="25"/>
        <v>-3.3824752724358198E-4</v>
      </c>
      <c r="AK494" s="53">
        <f t="shared" si="26"/>
        <v>1.0275405529503507</v>
      </c>
    </row>
    <row r="495" spans="29:37" x14ac:dyDescent="0.2">
      <c r="AC495" s="45" t="s">
        <v>74</v>
      </c>
      <c r="AD495" s="46">
        <f>_xll.qlCalendarAdvance(calendar,AD494,AC495,,,trigger)</f>
        <v>57635</v>
      </c>
      <c r="AE495" s="46">
        <f>_xll.qlInterestRateIndexMaturity($V$5,AD495,trigger)</f>
        <v>57727</v>
      </c>
      <c r="AF495" s="50">
        <f>_xll.qlTenorBasisValue($V$13,AD495,trigger)</f>
        <v>2.299887706016827E-6</v>
      </c>
      <c r="AG495" s="50">
        <f>_xll.qlTenorBasisForwardRate($V$13,AD495,_xll.ohTrigger($AA$9:$AA$12))</f>
        <v>1.2244890064244047E-2</v>
      </c>
      <c r="AH495" s="50">
        <f>_xll.qlTenorBasisForwardRate2($V$13,AD495,AE495,_xll.ohTrigger($AA$9:$AA$12))</f>
        <v>1.2244890064244047E-2</v>
      </c>
      <c r="AI495" s="50">
        <f>_xll.qlIndexFixing($V$5,_xll.qlInterestRateIndexFixingDate($V$5,AD495,trigger),,trigger)</f>
        <v>1.2580393008459215E-2</v>
      </c>
      <c r="AJ495" s="50">
        <f t="shared" si="25"/>
        <v>-3.3550294421516753E-4</v>
      </c>
      <c r="AK495" s="53">
        <f t="shared" si="26"/>
        <v>1.0273994247767777</v>
      </c>
    </row>
    <row r="496" spans="29:37" x14ac:dyDescent="0.2">
      <c r="AC496" s="45" t="s">
        <v>74</v>
      </c>
      <c r="AD496" s="46">
        <f>_xll.qlCalendarAdvance(calendar,AD495,AC496,,,trigger)</f>
        <v>57668</v>
      </c>
      <c r="AE496" s="46">
        <f>_xll.qlInterestRateIndexMaturity($V$5,AD496,trigger)</f>
        <v>57760</v>
      </c>
      <c r="AF496" s="50">
        <f>_xll.qlTenorBasisValue($V$13,AD496,trigger)</f>
        <v>2.2589531652249086E-6</v>
      </c>
      <c r="AG496" s="50">
        <f>_xll.qlTenorBasisForwardRate($V$13,AD496,_xll.ohTrigger($AA$9:$AA$12))</f>
        <v>1.2205506344962589E-2</v>
      </c>
      <c r="AH496" s="50">
        <f>_xll.qlTenorBasisForwardRate2($V$13,AD496,AE496,_xll.ohTrigger($AA$9:$AA$12))</f>
        <v>1.2205506344962589E-2</v>
      </c>
      <c r="AI496" s="50">
        <f>_xll.qlIndexFixing($V$5,_xll.qlInterestRateIndexFixingDate($V$5,AD496,trigger),,trigger)</f>
        <v>1.2537800539325846E-2</v>
      </c>
      <c r="AJ496" s="50">
        <f t="shared" si="25"/>
        <v>-3.3229419436325673E-4</v>
      </c>
      <c r="AK496" s="53">
        <f t="shared" si="26"/>
        <v>1.0272249413479189</v>
      </c>
    </row>
    <row r="497" spans="29:37" x14ac:dyDescent="0.2">
      <c r="AC497" s="45" t="s">
        <v>74</v>
      </c>
      <c r="AD497" s="46">
        <f>_xll.qlCalendarAdvance(calendar,AD496,AC497,,,trigger)</f>
        <v>57698</v>
      </c>
      <c r="AE497" s="46">
        <f>_xll.qlInterestRateIndexMaturity($V$5,AD497,trigger)</f>
        <v>57788</v>
      </c>
      <c r="AF497" s="50">
        <f>_xll.qlTenorBasisValue($V$13,AD497,trigger)</f>
        <v>2.2223656247188365E-6</v>
      </c>
      <c r="AG497" s="50">
        <f>_xll.qlTenorBasisForwardRate($V$13,AD497,_xll.ohTrigger($AA$9:$AA$12))</f>
        <v>1.2171145648365744E-2</v>
      </c>
      <c r="AH497" s="50">
        <f>_xll.qlTenorBasisForwardRate2($V$13,AD497,AE497,_xll.ohTrigger($AA$9:$AA$12))</f>
        <v>1.2171145648365744E-2</v>
      </c>
      <c r="AI497" s="50">
        <f>_xll.qlIndexFixing($V$5,_xll.qlInterestRateIndexFixingDate($V$5,AD497,trigger),,trigger)</f>
        <v>1.2500409890060737E-2</v>
      </c>
      <c r="AJ497" s="50">
        <f t="shared" si="25"/>
        <v>-3.2926424169499313E-4</v>
      </c>
      <c r="AK497" s="53">
        <f t="shared" si="26"/>
        <v>1.0270528552699725</v>
      </c>
    </row>
    <row r="498" spans="29:37" x14ac:dyDescent="0.2">
      <c r="AC498" s="45" t="s">
        <v>74</v>
      </c>
      <c r="AD498" s="46">
        <f>_xll.qlCalendarAdvance(calendar,AD497,AC498,,,trigger)</f>
        <v>57731</v>
      </c>
      <c r="AE498" s="46">
        <f>_xll.qlInterestRateIndexMaturity($V$5,AD498,trigger)</f>
        <v>57822</v>
      </c>
      <c r="AF498" s="50">
        <f>_xll.qlTenorBasisValue($V$13,AD498,trigger)</f>
        <v>2.182796004360291E-6</v>
      </c>
      <c r="AG498" s="50">
        <f>_xll.qlTenorBasisForwardRate($V$13,AD498,_xll.ohTrigger($AA$9:$AA$12))</f>
        <v>1.2132935632837053E-2</v>
      </c>
      <c r="AH498" s="50">
        <f>_xll.qlTenorBasisForwardRate2($V$13,AD498,AE498,_xll.ohTrigger($AA$9:$AA$12))</f>
        <v>1.2132935632837053E-2</v>
      </c>
      <c r="AI498" s="50">
        <f>_xll.qlIndexFixing($V$5,_xll.qlInterestRateIndexFixingDate($V$5,AD498,trigger),,trigger)</f>
        <v>1.2458516170356253E-2</v>
      </c>
      <c r="AJ498" s="50">
        <f t="shared" si="25"/>
        <v>-3.2558053751919995E-4</v>
      </c>
      <c r="AK498" s="53">
        <f t="shared" si="26"/>
        <v>1.0268344403507785</v>
      </c>
    </row>
    <row r="499" spans="29:37" x14ac:dyDescent="0.2">
      <c r="AC499" s="45" t="s">
        <v>74</v>
      </c>
      <c r="AD499" s="46">
        <f>_xll.qlCalendarAdvance(calendar,AD498,AC499,,,trigger)</f>
        <v>57762</v>
      </c>
      <c r="AE499" s="46">
        <f>_xll.qlInterestRateIndexMaturity($V$5,AD499,trigger)</f>
        <v>57851</v>
      </c>
      <c r="AF499" s="50">
        <f>_xll.qlTenorBasisValue($V$13,AD499,trigger)</f>
        <v>2.1462596599712097E-6</v>
      </c>
      <c r="AG499" s="50">
        <f>_xll.qlTenorBasisForwardRate($V$13,AD499,_xll.ohTrigger($AA$9:$AA$12))</f>
        <v>1.2098822711017077E-2</v>
      </c>
      <c r="AH499" s="50">
        <f>_xll.qlTenorBasisForwardRate2($V$13,AD499,AE499,_xll.ohTrigger($AA$9:$AA$12))</f>
        <v>1.2098822711017077E-2</v>
      </c>
      <c r="AI499" s="50">
        <f>_xll.qlIndexFixing($V$5,_xll.qlInterestRateIndexFixingDate($V$5,AD499,trigger),,trigger)</f>
        <v>1.2420885923076823E-2</v>
      </c>
      <c r="AJ499" s="50">
        <f t="shared" si="25"/>
        <v>-3.2206321205974567E-4</v>
      </c>
      <c r="AK499" s="53">
        <f t="shared" si="26"/>
        <v>1.0266193843609659</v>
      </c>
    </row>
    <row r="500" spans="29:37" x14ac:dyDescent="0.2">
      <c r="AC500" s="45" t="s">
        <v>74</v>
      </c>
      <c r="AD500" s="46">
        <f>_xll.qlCalendarAdvance(calendar,AD499,AC500,,,trigger)</f>
        <v>57790</v>
      </c>
      <c r="AE500" s="46">
        <f>_xll.qlInterestRateIndexMaturity($V$5,AD500,trigger)</f>
        <v>57882</v>
      </c>
      <c r="AF500" s="50">
        <f>_xll.qlTenorBasisValue($V$13,AD500,trigger)</f>
        <v>2.1137793965168504E-6</v>
      </c>
      <c r="AG500" s="50">
        <f>_xll.qlTenorBasisForwardRate($V$13,AD500,_xll.ohTrigger($AA$9:$AA$12))</f>
        <v>1.2066969513717567E-2</v>
      </c>
      <c r="AH500" s="50">
        <f>_xll.qlTenorBasisForwardRate2($V$13,AD500,AE500,_xll.ohTrigger($AA$9:$AA$12))</f>
        <v>1.2066969513717567E-2</v>
      </c>
      <c r="AI500" s="50">
        <f>_xll.qlIndexFixing($V$5,_xll.qlInterestRateIndexFixingDate($V$5,AD500,trigger),,trigger)</f>
        <v>1.2385450370641721E-2</v>
      </c>
      <c r="AJ500" s="50">
        <f t="shared" si="25"/>
        <v>-3.1848085692415436E-4</v>
      </c>
      <c r="AK500" s="53">
        <f t="shared" si="26"/>
        <v>1.0263927787802984</v>
      </c>
    </row>
    <row r="501" spans="29:37" x14ac:dyDescent="0.2">
      <c r="AC501" s="45" t="s">
        <v>74</v>
      </c>
      <c r="AD501" s="46">
        <f>_xll.qlCalendarAdvance(calendar,AD500,AC501,,,trigger)</f>
        <v>57822</v>
      </c>
      <c r="AE501" s="46">
        <f>_xll.qlInterestRateIndexMaturity($V$5,AD501,trigger)</f>
        <v>57913</v>
      </c>
      <c r="AF501" s="50">
        <f>_xll.qlTenorBasisValue($V$13,AD501,trigger)</f>
        <v>2.0772541576805004E-6</v>
      </c>
      <c r="AG501" s="50">
        <f>_xll.qlTenorBasisForwardRate($V$13,AD501,_xll.ohTrigger($AA$9:$AA$12))</f>
        <v>1.2032799168342627E-2</v>
      </c>
      <c r="AH501" s="50">
        <f>_xll.qlTenorBasisForwardRate2($V$13,AD501,AE501,_xll.ohTrigger($AA$9:$AA$12))</f>
        <v>1.2032799168342627E-2</v>
      </c>
      <c r="AI501" s="50">
        <f>_xll.qlIndexFixing($V$5,_xll.qlInterestRateIndexFixingDate($V$5,AD501,trigger),,trigger)</f>
        <v>1.2347233850756147E-2</v>
      </c>
      <c r="AJ501" s="50">
        <f t="shared" si="25"/>
        <v>-3.1443468241352038E-4</v>
      </c>
      <c r="AK501" s="53">
        <f t="shared" si="26"/>
        <v>1.0261314660050818</v>
      </c>
    </row>
    <row r="502" spans="29:37" x14ac:dyDescent="0.2">
      <c r="AC502" s="45" t="s">
        <v>74</v>
      </c>
      <c r="AD502" s="46">
        <f>_xll.qlCalendarAdvance(calendar,AD501,AC502,,,trigger)</f>
        <v>57852</v>
      </c>
      <c r="AE502" s="46">
        <f>_xll.qlInterestRateIndexMaturity($V$5,AD502,trigger)</f>
        <v>57944</v>
      </c>
      <c r="AF502" s="50">
        <f>_xll.qlTenorBasisValue($V$13,AD502,trigger)</f>
        <v>2.0435791101113239E-6</v>
      </c>
      <c r="AG502" s="50">
        <f>_xll.qlTenorBasisForwardRate($V$13,AD502,_xll.ohTrigger($AA$9:$AA$12))</f>
        <v>1.2000826456541012E-2</v>
      </c>
      <c r="AH502" s="50">
        <f>_xll.qlTenorBasisForwardRate2($V$13,AD502,AE502,_xll.ohTrigger($AA$9:$AA$12))</f>
        <v>1.2000826456541012E-2</v>
      </c>
      <c r="AI502" s="50">
        <f>_xll.qlIndexFixing($V$5,_xll.qlInterestRateIndexFixingDate($V$5,AD502,trigger),,trigger)</f>
        <v>1.2311188591733748E-2</v>
      </c>
      <c r="AJ502" s="50">
        <f t="shared" si="25"/>
        <v>-3.1036213519273527E-4</v>
      </c>
      <c r="AK502" s="53">
        <f t="shared" si="26"/>
        <v>1.0258617301330588</v>
      </c>
    </row>
    <row r="503" spans="29:37" x14ac:dyDescent="0.2">
      <c r="AC503" s="45" t="s">
        <v>74</v>
      </c>
      <c r="AD503" s="46">
        <f>_xll.qlCalendarAdvance(calendar,AD502,AC503,,,trigger)</f>
        <v>57885</v>
      </c>
      <c r="AE503" s="46">
        <f>_xll.qlInterestRateIndexMaturity($V$5,AD503,trigger)</f>
        <v>57977</v>
      </c>
      <c r="AF503" s="50">
        <f>_xll.qlTenorBasisValue($V$13,AD503,trigger)</f>
        <v>2.0071601547789761E-6</v>
      </c>
      <c r="AG503" s="50">
        <f>_xll.qlTenorBasisForwardRate($V$13,AD503,_xll.ohTrigger($AA$9:$AA$12))</f>
        <v>1.1966792101581494E-2</v>
      </c>
      <c r="AH503" s="50">
        <f>_xll.qlTenorBasisForwardRate2($V$13,AD503,AE503,_xll.ohTrigger($AA$9:$AA$12))</f>
        <v>1.1966792101581494E-2</v>
      </c>
      <c r="AI503" s="50">
        <f>_xll.qlIndexFixing($V$5,_xll.qlInterestRateIndexFixingDate($V$5,AD503,trigger),,trigger)</f>
        <v>1.2272552440444147E-2</v>
      </c>
      <c r="AJ503" s="50">
        <f t="shared" si="25"/>
        <v>-3.0576033886265362E-4</v>
      </c>
      <c r="AK503" s="53">
        <f t="shared" si="26"/>
        <v>1.0255507354240947</v>
      </c>
    </row>
    <row r="504" spans="29:37" x14ac:dyDescent="0.2">
      <c r="AC504" s="45" t="s">
        <v>74</v>
      </c>
      <c r="AD504" s="46">
        <f>_xll.qlCalendarAdvance(calendar,AD503,AC504,,,trigger)</f>
        <v>57915</v>
      </c>
      <c r="AE504" s="46">
        <f>_xll.qlInterestRateIndexMaturity($V$5,AD504,trigger)</f>
        <v>58007</v>
      </c>
      <c r="AF504" s="50">
        <f>_xll.qlTenorBasisValue($V$13,AD504,trigger)</f>
        <v>1.9746096654232267E-6</v>
      </c>
      <c r="AG504" s="50">
        <f>_xll.qlTenorBasisForwardRate($V$13,AD504,_xll.ohTrigger($AA$9:$AA$12))</f>
        <v>1.1936557596806917E-2</v>
      </c>
      <c r="AH504" s="50">
        <f>_xll.qlTenorBasisForwardRate2($V$13,AD504,AE504,_xll.ohTrigger($AA$9:$AA$12))</f>
        <v>1.1936557596806917E-2</v>
      </c>
      <c r="AI504" s="50">
        <f>_xll.qlIndexFixing($V$5,_xll.qlInterestRateIndexFixingDate($V$5,AD504,trigger),,trigger)</f>
        <v>1.2237972793265425E-2</v>
      </c>
      <c r="AJ504" s="50">
        <f t="shared" si="25"/>
        <v>-3.0141519645850851E-4</v>
      </c>
      <c r="AK504" s="53">
        <f t="shared" si="26"/>
        <v>1.0252514340096794</v>
      </c>
    </row>
    <row r="505" spans="29:37" x14ac:dyDescent="0.2">
      <c r="AC505" s="45" t="s">
        <v>74</v>
      </c>
      <c r="AD505" s="46">
        <f>_xll.qlCalendarAdvance(calendar,AD504,AC505,,,trigger)</f>
        <v>57948</v>
      </c>
      <c r="AE505" s="46">
        <f>_xll.qlInterestRateIndexMaturity($V$5,AD505,trigger)</f>
        <v>58040</v>
      </c>
      <c r="AF505" s="50">
        <f>_xll.qlTenorBasisValue($V$13,AD505,trigger)</f>
        <v>1.9394072067361454E-6</v>
      </c>
      <c r="AG505" s="50">
        <f>_xll.qlTenorBasisForwardRate($V$13,AD505,_xll.ohTrigger($AA$9:$AA$12))</f>
        <v>1.1904076011895592E-2</v>
      </c>
      <c r="AH505" s="50">
        <f>_xll.qlTenorBasisForwardRate2($V$13,AD505,AE505,_xll.ohTrigger($AA$9:$AA$12))</f>
        <v>1.1904076011895592E-2</v>
      </c>
      <c r="AI505" s="50">
        <f>_xll.qlIndexFixing($V$5,_xll.qlInterestRateIndexFixingDate($V$5,AD505,trigger),,trigger)</f>
        <v>1.2200539975060307E-2</v>
      </c>
      <c r="AJ505" s="50">
        <f t="shared" si="25"/>
        <v>-2.9646396316471493E-4</v>
      </c>
      <c r="AK505" s="53">
        <f t="shared" si="26"/>
        <v>1.0249044077733092</v>
      </c>
    </row>
    <row r="506" spans="29:37" x14ac:dyDescent="0.2">
      <c r="AC506" s="45" t="s">
        <v>74</v>
      </c>
      <c r="AD506" s="46">
        <f>_xll.qlCalendarAdvance(calendar,AD505,AC506,,,trigger)</f>
        <v>57979</v>
      </c>
      <c r="AE506" s="46">
        <f>_xll.qlInterestRateIndexMaturity($V$5,AD506,trigger)</f>
        <v>58071</v>
      </c>
      <c r="AF506" s="50">
        <f>_xll.qlTenorBasisValue($V$13,AD506,trigger)</f>
        <v>1.906904251123343E-6</v>
      </c>
      <c r="AG506" s="50">
        <f>_xll.qlTenorBasisForwardRate($V$13,AD506,_xll.ohTrigger($AA$9:$AA$12))</f>
        <v>1.187430387509188E-2</v>
      </c>
      <c r="AH506" s="50">
        <f>_xll.qlTenorBasisForwardRate2($V$13,AD506,AE506,_xll.ohTrigger($AA$9:$AA$12))</f>
        <v>1.187430387509188E-2</v>
      </c>
      <c r="AI506" s="50">
        <f>_xll.qlIndexFixing($V$5,_xll.qlInterestRateIndexFixingDate($V$5,AD506,trigger),,trigger)</f>
        <v>1.2165958814320135E-2</v>
      </c>
      <c r="AJ506" s="50">
        <f t="shared" si="25"/>
        <v>-2.9165493922825476E-4</v>
      </c>
      <c r="AK506" s="53">
        <f t="shared" si="26"/>
        <v>1.0245618557766611</v>
      </c>
    </row>
    <row r="507" spans="29:37" x14ac:dyDescent="0.2">
      <c r="AC507" s="45" t="s">
        <v>74</v>
      </c>
      <c r="AD507" s="46">
        <f>_xll.qlCalendarAdvance(calendar,AD506,AC507,,,trigger)</f>
        <v>58011</v>
      </c>
      <c r="AE507" s="46">
        <f>_xll.qlInterestRateIndexMaturity($V$5,AD507,trigger)</f>
        <v>58103</v>
      </c>
      <c r="AF507" s="50">
        <f>_xll.qlTenorBasisValue($V$13,AD507,trigger)</f>
        <v>1.8739182638834516E-6</v>
      </c>
      <c r="AG507" s="50">
        <f>_xll.qlTenorBasisForwardRate($V$13,AD507,_xll.ohTrigger($AA$9:$AA$12))</f>
        <v>1.184432413617267E-2</v>
      </c>
      <c r="AH507" s="50">
        <f>_xll.qlTenorBasisForwardRate2($V$13,AD507,AE507,_xll.ohTrigger($AA$9:$AA$12))</f>
        <v>1.184432413617267E-2</v>
      </c>
      <c r="AI507" s="50">
        <f>_xll.qlIndexFixing($V$5,_xll.qlInterestRateIndexFixingDate($V$5,AD507,trigger),,trigger)</f>
        <v>1.2130860602201728E-2</v>
      </c>
      <c r="AJ507" s="50">
        <f t="shared" si="25"/>
        <v>-2.8653646602905779E-4</v>
      </c>
      <c r="AK507" s="53">
        <f t="shared" si="26"/>
        <v>1.0241918798181124</v>
      </c>
    </row>
    <row r="508" spans="29:37" x14ac:dyDescent="0.2">
      <c r="AC508" s="45" t="s">
        <v>74</v>
      </c>
      <c r="AD508" s="46">
        <f>_xll.qlCalendarAdvance(calendar,AD507,AC508,,,trigger)</f>
        <v>58042</v>
      </c>
      <c r="AE508" s="46">
        <f>_xll.qlInterestRateIndexMaturity($V$5,AD508,trigger)</f>
        <v>58134</v>
      </c>
      <c r="AF508" s="50">
        <f>_xll.qlTenorBasisValue($V$13,AD508,trigger)</f>
        <v>1.8425018198153432E-6</v>
      </c>
      <c r="AG508" s="50">
        <f>_xll.qlTenorBasisForwardRate($V$13,AD508,_xll.ohTrigger($AA$9:$AA$12))</f>
        <v>1.1816010503502948E-2</v>
      </c>
      <c r="AH508" s="50">
        <f>_xll.qlTenorBasisForwardRate2($V$13,AD508,AE508,_xll.ohTrigger($AA$9:$AA$12))</f>
        <v>1.1816010503502948E-2</v>
      </c>
      <c r="AI508" s="50">
        <f>_xll.qlIndexFixing($V$5,_xll.qlInterestRateIndexFixingDate($V$5,AD508,trigger),,trigger)</f>
        <v>1.2097444729946392E-2</v>
      </c>
      <c r="AJ508" s="50">
        <f t="shared" si="25"/>
        <v>-2.814342264434444E-4</v>
      </c>
      <c r="AK508" s="53">
        <f t="shared" si="26"/>
        <v>1.0238180413228315</v>
      </c>
    </row>
    <row r="509" spans="29:37" x14ac:dyDescent="0.2">
      <c r="AC509" s="45" t="s">
        <v>74</v>
      </c>
      <c r="AD509" s="46">
        <f>_xll.qlCalendarAdvance(calendar,AD508,AC509,,,trigger)</f>
        <v>58074</v>
      </c>
      <c r="AE509" s="46">
        <f>_xll.qlInterestRateIndexMaturity($V$5,AD509,trigger)</f>
        <v>58161</v>
      </c>
      <c r="AF509" s="50">
        <f>_xll.qlTenorBasisValue($V$13,AD509,trigger)</f>
        <v>1.8106187646740379E-6</v>
      </c>
      <c r="AG509" s="50">
        <f>_xll.qlTenorBasisForwardRate($V$13,AD509,_xll.ohTrigger($AA$9:$AA$12))</f>
        <v>1.1788741201507077E-2</v>
      </c>
      <c r="AH509" s="50">
        <f>_xll.qlTenorBasisForwardRate2($V$13,AD509,AE509,_xll.ohTrigger($AA$9:$AA$12))</f>
        <v>1.1788741201507077E-2</v>
      </c>
      <c r="AI509" s="50">
        <f>_xll.qlIndexFixing($V$5,_xll.qlInterestRateIndexFixingDate($V$5,AD509,trigger),,trigger)</f>
        <v>1.2065153266459707E-2</v>
      </c>
      <c r="AJ509" s="50">
        <f t="shared" si="25"/>
        <v>-2.7641206495263027E-4</v>
      </c>
      <c r="AK509" s="53">
        <f t="shared" si="26"/>
        <v>1.0234471229987891</v>
      </c>
    </row>
    <row r="510" spans="29:37" x14ac:dyDescent="0.2">
      <c r="AC510" s="45" t="s">
        <v>74</v>
      </c>
      <c r="AD510" s="46">
        <f>_xll.qlCalendarAdvance(calendar,AD509,AC510,,,trigger)</f>
        <v>58105</v>
      </c>
      <c r="AE510" s="46">
        <f>_xll.qlInterestRateIndexMaturity($V$5,AD510,trigger)</f>
        <v>58195</v>
      </c>
      <c r="AF510" s="50">
        <f>_xll.qlTenorBasisValue($V$13,AD510,trigger)</f>
        <v>1.7802530325384063E-6</v>
      </c>
      <c r="AG510" s="50">
        <f>_xll.qlTenorBasisForwardRate($V$13,AD510,_xll.ohTrigger($AA$9:$AA$12))</f>
        <v>1.1761140944812176E-2</v>
      </c>
      <c r="AH510" s="50">
        <f>_xll.qlTenorBasisForwardRate2($V$13,AD510,AE510,_xll.ohTrigger($AA$9:$AA$12))</f>
        <v>1.1761140944812176E-2</v>
      </c>
      <c r="AI510" s="50">
        <f>_xll.qlIndexFixing($V$5,_xll.qlInterestRateIndexFixingDate($V$5,AD510,trigger),,trigger)</f>
        <v>1.2031953156912856E-2</v>
      </c>
      <c r="AJ510" s="50">
        <f t="shared" si="25"/>
        <v>-2.7081221210067952E-4</v>
      </c>
      <c r="AK510" s="53">
        <f t="shared" si="26"/>
        <v>1.0230260153646178</v>
      </c>
    </row>
    <row r="511" spans="29:37" x14ac:dyDescent="0.2">
      <c r="AC511" s="45" t="s">
        <v>74</v>
      </c>
      <c r="AD511" s="46">
        <f>_xll.qlCalendarAdvance(calendar,AD510,AC511,,,trigger)</f>
        <v>58134</v>
      </c>
      <c r="AE511" s="46">
        <f>_xll.qlInterestRateIndexMaturity($V$5,AD511,trigger)</f>
        <v>58225</v>
      </c>
      <c r="AF511" s="50">
        <f>_xll.qlTenorBasisValue($V$13,AD511,trigger)</f>
        <v>1.7523030238259414E-6</v>
      </c>
      <c r="AG511" s="50">
        <f>_xll.qlTenorBasisForwardRate($V$13,AD511,_xll.ohTrigger($AA$9:$AA$12))</f>
        <v>1.1736427858125797E-2</v>
      </c>
      <c r="AH511" s="50">
        <f>_xll.qlTenorBasisForwardRate2($V$13,AD511,AE511,_xll.ohTrigger($AA$9:$AA$12))</f>
        <v>1.1736427858125797E-2</v>
      </c>
      <c r="AI511" s="50">
        <f>_xll.qlIndexFixing($V$5,_xll.qlInterestRateIndexFixingDate($V$5,AD511,trigger),,trigger)</f>
        <v>1.2002024114277064E-2</v>
      </c>
      <c r="AJ511" s="50">
        <f t="shared" si="25"/>
        <v>-2.6559625615126675E-4</v>
      </c>
      <c r="AK511" s="53">
        <f t="shared" si="26"/>
        <v>1.0226300761493949</v>
      </c>
    </row>
    <row r="512" spans="29:37" x14ac:dyDescent="0.2">
      <c r="AC512" s="45" t="s">
        <v>74</v>
      </c>
      <c r="AD512" s="46">
        <f>_xll.qlCalendarAdvance(calendar,AD511,AC512,,,trigger)</f>
        <v>58166</v>
      </c>
      <c r="AE512" s="46">
        <f>_xll.qlInterestRateIndexMaturity($V$5,AD512,trigger)</f>
        <v>58257</v>
      </c>
      <c r="AF512" s="50">
        <f>_xll.qlTenorBasisValue($V$13,AD512,trigger)</f>
        <v>1.7219656214936981E-6</v>
      </c>
      <c r="AG512" s="50">
        <f>_xll.qlTenorBasisForwardRate($V$13,AD512,_xll.ohTrigger($AA$9:$AA$12))</f>
        <v>1.171014085761716E-2</v>
      </c>
      <c r="AH512" s="50">
        <f>_xll.qlTenorBasisForwardRate2($V$13,AD512,AE512,_xll.ohTrigger($AA$9:$AA$12))</f>
        <v>1.171014085761716E-2</v>
      </c>
      <c r="AI512" s="50">
        <f>_xll.qlIndexFixing($V$5,_xll.qlInterestRateIndexFixingDate($V$5,AD512,trigger),,trigger)</f>
        <v>1.1969948651156337E-2</v>
      </c>
      <c r="AJ512" s="50">
        <f t="shared" si="25"/>
        <v>-2.5980779353917613E-4</v>
      </c>
      <c r="AK512" s="53">
        <f t="shared" si="26"/>
        <v>1.0221865643375398</v>
      </c>
    </row>
    <row r="513" spans="29:37" x14ac:dyDescent="0.2">
      <c r="AC513" s="45" t="s">
        <v>74</v>
      </c>
      <c r="AD513" s="46">
        <f>_xll.qlCalendarAdvance(calendar,AD512,AC513,,,trigger)</f>
        <v>58197</v>
      </c>
      <c r="AE513" s="46">
        <f>_xll.qlInterestRateIndexMaturity($V$5,AD513,trigger)</f>
        <v>58291</v>
      </c>
      <c r="AF513" s="50">
        <f>_xll.qlTenorBasisValue($V$13,AD513,trigger)</f>
        <v>1.693072341328438E-6</v>
      </c>
      <c r="AG513" s="50">
        <f>_xll.qlTenorBasisForwardRate($V$13,AD513,_xll.ohTrigger($AA$9:$AA$12))</f>
        <v>1.1684811258791523E-2</v>
      </c>
      <c r="AH513" s="50">
        <f>_xll.qlTenorBasisForwardRate2($V$13,AD513,AE513,_xll.ohTrigger($AA$9:$AA$12))</f>
        <v>1.1684811258791523E-2</v>
      </c>
      <c r="AI513" s="50">
        <f>_xll.qlIndexFixing($V$5,_xll.qlInterestRateIndexFixingDate($V$5,AD513,trigger),,trigger)</f>
        <v>1.1938638917972135E-2</v>
      </c>
      <c r="AJ513" s="50">
        <f t="shared" si="25"/>
        <v>-2.5382765918061274E-4</v>
      </c>
      <c r="AK513" s="53">
        <f t="shared" si="26"/>
        <v>1.0217228719881664</v>
      </c>
    </row>
    <row r="514" spans="29:37" x14ac:dyDescent="0.2">
      <c r="AC514" s="45" t="s">
        <v>74</v>
      </c>
      <c r="AD514" s="46">
        <f>_xll.qlCalendarAdvance(calendar,AD513,AC514,,,trigger)</f>
        <v>58228</v>
      </c>
      <c r="AE514" s="46">
        <f>_xll.qlInterestRateIndexMaturity($V$5,AD514,trigger)</f>
        <v>58320</v>
      </c>
      <c r="AF514" s="50">
        <f>_xll.qlTenorBasisValue($V$13,AD514,trigger)</f>
        <v>1.6646591846107322E-6</v>
      </c>
      <c r="AG514" s="50">
        <f>_xll.qlTenorBasisForwardRate($V$13,AD514,_xll.ohTrigger($AA$9:$AA$12))</f>
        <v>1.1661198336914149E-2</v>
      </c>
      <c r="AH514" s="50">
        <f>_xll.qlTenorBasisForwardRate2($V$13,AD514,AE514,_xll.ohTrigger($AA$9:$AA$12))</f>
        <v>1.1661198336914149E-2</v>
      </c>
      <c r="AI514" s="50">
        <f>_xll.qlIndexFixing($V$5,_xll.qlInterestRateIndexFixingDate($V$5,AD514,trigger),,trigger)</f>
        <v>1.1909365212527849E-2</v>
      </c>
      <c r="AJ514" s="50">
        <f t="shared" si="25"/>
        <v>-2.4816687561370065E-4</v>
      </c>
      <c r="AK514" s="53">
        <f t="shared" si="26"/>
        <v>1.0212814213808641</v>
      </c>
    </row>
    <row r="515" spans="29:37" x14ac:dyDescent="0.2">
      <c r="AC515" s="45" t="s">
        <v>74</v>
      </c>
      <c r="AD515" s="46">
        <f>_xll.qlCalendarAdvance(calendar,AD514,AC515,,,trigger)</f>
        <v>58258</v>
      </c>
      <c r="AE515" s="46">
        <f>_xll.qlInterestRateIndexMaturity($V$5,AD515,trigger)</f>
        <v>58350</v>
      </c>
      <c r="AF515" s="50">
        <f>_xll.qlTenorBasisValue($V$13,AD515,trigger)</f>
        <v>1.6376123137237751E-6</v>
      </c>
      <c r="AG515" s="50">
        <f>_xll.qlTenorBasisForwardRate($V$13,AD515,_xll.ohTrigger($AA$9:$AA$12))</f>
        <v>1.1638647817825566E-2</v>
      </c>
      <c r="AH515" s="50">
        <f>_xll.qlTenorBasisForwardRate2($V$13,AD515,AE515,_xll.ohTrigger($AA$9:$AA$12))</f>
        <v>1.1638647817825566E-2</v>
      </c>
      <c r="AI515" s="50">
        <f>_xll.qlIndexFixing($V$5,_xll.qlInterestRateIndexFixingDate($V$5,AD515,trigger),,trigger)</f>
        <v>1.1881073273639679E-2</v>
      </c>
      <c r="AJ515" s="50">
        <f t="shared" si="25"/>
        <v>-2.4242545581411312E-4</v>
      </c>
      <c r="AK515" s="53">
        <f t="shared" si="26"/>
        <v>1.0208293488735709</v>
      </c>
    </row>
    <row r="516" spans="29:37" x14ac:dyDescent="0.2">
      <c r="AC516" s="45" t="s">
        <v>74</v>
      </c>
      <c r="AD516" s="46">
        <f>_xll.qlCalendarAdvance(calendar,AD515,AC516,,,trigger)</f>
        <v>58291</v>
      </c>
      <c r="AE516" s="46">
        <f>_xll.qlInterestRateIndexMaturity($V$5,AD516,trigger)</f>
        <v>58383</v>
      </c>
      <c r="AF516" s="50">
        <f>_xll.qlTenorBasisValue($V$13,AD516,trigger)</f>
        <v>1.6083632204501956E-6</v>
      </c>
      <c r="AG516" s="50">
        <f>_xll.qlTenorBasisForwardRate($V$13,AD516,_xll.ohTrigger($AA$9:$AA$12))</f>
        <v>1.1614618341025904E-2</v>
      </c>
      <c r="AH516" s="50">
        <f>_xll.qlTenorBasisForwardRate2($V$13,AD516,AE516,_xll.ohTrigger($AA$9:$AA$12))</f>
        <v>1.1614618341025904E-2</v>
      </c>
      <c r="AI516" s="50">
        <f>_xll.qlIndexFixing($V$5,_xll.qlInterestRateIndexFixingDate($V$5,AD516,trigger),,trigger)</f>
        <v>1.1850623977403094E-2</v>
      </c>
      <c r="AJ516" s="50">
        <f t="shared" ref="AJ516:AJ579" si="27">AG516-AI516</f>
        <v>-2.3600563637718973E-4</v>
      </c>
      <c r="AK516" s="53">
        <f t="shared" ref="AK516:AK579" si="28">AI516/AH516</f>
        <v>1.0203197065497671</v>
      </c>
    </row>
    <row r="517" spans="29:37" x14ac:dyDescent="0.2">
      <c r="AC517" s="45" t="s">
        <v>74</v>
      </c>
      <c r="AD517" s="46">
        <f>_xll.qlCalendarAdvance(calendar,AD516,AC517,,,trigger)</f>
        <v>58322</v>
      </c>
      <c r="AE517" s="46">
        <f>_xll.qlInterestRateIndexMaturity($V$5,AD517,trigger)</f>
        <v>58413</v>
      </c>
      <c r="AF517" s="50">
        <f>_xll.qlTenorBasisValue($V$13,AD517,trigger)</f>
        <v>1.581358360820298E-6</v>
      </c>
      <c r="AG517" s="50">
        <f>_xll.qlTenorBasisForwardRate($V$13,AD517,_xll.ohTrigger($AA$9:$AA$12))</f>
        <v>1.1592940077993448E-2</v>
      </c>
      <c r="AH517" s="50">
        <f>_xll.qlTenorBasisForwardRate2($V$13,AD517,AE517,_xll.ohTrigger($AA$9:$AA$12))</f>
        <v>1.1592940077993448E-2</v>
      </c>
      <c r="AI517" s="50">
        <f>_xll.qlIndexFixing($V$5,_xll.qlInterestRateIndexFixingDate($V$5,AD517,trigger),,trigger)</f>
        <v>1.1822914023732515E-2</v>
      </c>
      <c r="AJ517" s="50">
        <f t="shared" si="27"/>
        <v>-2.2997394573906656E-4</v>
      </c>
      <c r="AK517" s="53">
        <f t="shared" si="28"/>
        <v>1.0198374134768124</v>
      </c>
    </row>
    <row r="518" spans="29:37" x14ac:dyDescent="0.2">
      <c r="AC518" s="45" t="s">
        <v>74</v>
      </c>
      <c r="AD518" s="46">
        <f>_xll.qlCalendarAdvance(calendar,AD517,AC518,,,trigger)</f>
        <v>58354</v>
      </c>
      <c r="AE518" s="46">
        <f>_xll.qlInterestRateIndexMaturity($V$5,AD518,trigger)</f>
        <v>58446</v>
      </c>
      <c r="AF518" s="50">
        <f>_xll.qlTenorBasisValue($V$13,AD518,trigger)</f>
        <v>1.5539534355477523E-6</v>
      </c>
      <c r="AG518" s="50">
        <f>_xll.qlTenorBasisForwardRate($V$13,AD518,_xll.ohTrigger($AA$9:$AA$12))</f>
        <v>1.1571001529590251E-2</v>
      </c>
      <c r="AH518" s="50">
        <f>_xll.qlTenorBasisForwardRate2($V$13,AD518,AE518,_xll.ohTrigger($AA$9:$AA$12))</f>
        <v>1.1571001529590251E-2</v>
      </c>
      <c r="AI518" s="50">
        <f>_xll.qlIndexFixing($V$5,_xll.qlInterestRateIndexFixingDate($V$5,AD518,trigger),,trigger)</f>
        <v>1.1794471820762119E-2</v>
      </c>
      <c r="AJ518" s="50">
        <f t="shared" si="27"/>
        <v>-2.2347029117186779E-4</v>
      </c>
      <c r="AK518" s="53">
        <f t="shared" si="28"/>
        <v>1.019312960127124</v>
      </c>
    </row>
    <row r="519" spans="29:37" x14ac:dyDescent="0.2">
      <c r="AC519" s="45" t="s">
        <v>74</v>
      </c>
      <c r="AD519" s="46">
        <f>_xll.qlCalendarAdvance(calendar,AD518,AC519,,,trigger)</f>
        <v>58385</v>
      </c>
      <c r="AE519" s="46">
        <f>_xll.qlInterestRateIndexMaturity($V$5,AD519,trigger)</f>
        <v>58477</v>
      </c>
      <c r="AF519" s="50">
        <f>_xll.qlTenorBasisValue($V$13,AD519,trigger)</f>
        <v>1.5278536880196018E-6</v>
      </c>
      <c r="AG519" s="50">
        <f>_xll.qlTenorBasisForwardRate($V$13,AD519,_xll.ohTrigger($AA$9:$AA$12))</f>
        <v>1.1550627009926663E-2</v>
      </c>
      <c r="AH519" s="50">
        <f>_xll.qlTenorBasisForwardRate2($V$13,AD519,AE519,_xll.ohTrigger($AA$9:$AA$12))</f>
        <v>1.1550627009926663E-2</v>
      </c>
      <c r="AI519" s="50">
        <f>_xll.qlIndexFixing($V$5,_xll.qlInterestRateIndexFixingDate($V$5,AD519,trigger),,trigger)</f>
        <v>1.1767806171669823E-2</v>
      </c>
      <c r="AJ519" s="50">
        <f t="shared" si="27"/>
        <v>-2.1717916174316017E-4</v>
      </c>
      <c r="AK519" s="53">
        <f t="shared" si="28"/>
        <v>1.0188023699108728</v>
      </c>
    </row>
    <row r="520" spans="29:37" x14ac:dyDescent="0.2">
      <c r="AC520" s="45" t="s">
        <v>74</v>
      </c>
      <c r="AD520" s="46">
        <f>_xll.qlCalendarAdvance(calendar,AD519,AC520,,,trigger)</f>
        <v>58417</v>
      </c>
      <c r="AE520" s="46">
        <f>_xll.qlInterestRateIndexMaturity($V$5,AD520,trigger)</f>
        <v>58508</v>
      </c>
      <c r="AF520" s="50">
        <f>_xll.qlTenorBasisValue($V$13,AD520,trigger)</f>
        <v>1.5013675011772638E-6</v>
      </c>
      <c r="AG520" s="50">
        <f>_xll.qlTenorBasisForwardRate($V$13,AD520,_xll.ohTrigger($AA$9:$AA$12))</f>
        <v>1.1530468557627897E-2</v>
      </c>
      <c r="AH520" s="50">
        <f>_xll.qlTenorBasisForwardRate2($V$13,AD520,AE520,_xll.ohTrigger($AA$9:$AA$12))</f>
        <v>1.1530468557627897E-2</v>
      </c>
      <c r="AI520" s="50">
        <f>_xll.qlIndexFixing($V$5,_xll.qlInterestRateIndexFixingDate($V$5,AD520,trigger),,trigger)</f>
        <v>1.1741173565513302E-2</v>
      </c>
      <c r="AJ520" s="50">
        <f t="shared" si="27"/>
        <v>-2.107050078854044E-4</v>
      </c>
      <c r="AK520" s="53">
        <f t="shared" si="28"/>
        <v>1.0182737593734656</v>
      </c>
    </row>
    <row r="521" spans="29:37" x14ac:dyDescent="0.2">
      <c r="AC521" s="45" t="s">
        <v>74</v>
      </c>
      <c r="AD521" s="46">
        <f>_xll.qlCalendarAdvance(calendar,AD520,AC521,,,trigger)</f>
        <v>58448</v>
      </c>
      <c r="AE521" s="46">
        <f>_xll.qlInterestRateIndexMaturity($V$5,AD521,trigger)</f>
        <v>58539</v>
      </c>
      <c r="AF521" s="50">
        <f>_xll.qlTenorBasisValue($V$13,AD521,trigger)</f>
        <v>1.4761429428711703E-6</v>
      </c>
      <c r="AG521" s="50">
        <f>_xll.qlTenorBasisForwardRate($V$13,AD521,_xll.ohTrigger($AA$9:$AA$12))</f>
        <v>1.1511541011938005E-2</v>
      </c>
      <c r="AH521" s="50">
        <f>_xll.qlTenorBasisForwardRate2($V$13,AD521,AE521,_xll.ohTrigger($AA$9:$AA$12))</f>
        <v>1.1511541011938005E-2</v>
      </c>
      <c r="AI521" s="50">
        <f>_xll.qlIndexFixing($V$5,_xll.qlInterestRateIndexFixingDate($V$5,AD521,trigger),,trigger)</f>
        <v>1.1715812567013803E-2</v>
      </c>
      <c r="AJ521" s="50">
        <f t="shared" si="27"/>
        <v>-2.0427155507579849E-4</v>
      </c>
      <c r="AK521" s="53">
        <f t="shared" si="28"/>
        <v>1.0177449357009596</v>
      </c>
    </row>
    <row r="522" spans="29:37" x14ac:dyDescent="0.2">
      <c r="AC522" s="45" t="s">
        <v>74</v>
      </c>
      <c r="AD522" s="46">
        <f>_xll.qlCalendarAdvance(calendar,AD521,AC522,,,trigger)</f>
        <v>58480</v>
      </c>
      <c r="AE522" s="46">
        <f>_xll.qlInterestRateIndexMaturity($V$5,AD522,trigger)</f>
        <v>58571</v>
      </c>
      <c r="AF522" s="50">
        <f>_xll.qlTenorBasisValue($V$13,AD522,trigger)</f>
        <v>1.4505451120046812E-6</v>
      </c>
      <c r="AG522" s="50">
        <f>_xll.qlTenorBasisForwardRate($V$13,AD522,_xll.ohTrigger($AA$9:$AA$12))</f>
        <v>1.1492755332525957E-2</v>
      </c>
      <c r="AH522" s="50">
        <f>_xll.qlTenorBasisForwardRate2($V$13,AD522,AE522,_xll.ohTrigger($AA$9:$AA$12))</f>
        <v>1.1492755332525957E-2</v>
      </c>
      <c r="AI522" s="50">
        <f>_xll.qlIndexFixing($V$5,_xll.qlInterestRateIndexFixingDate($V$5,AD522,trigger),,trigger)</f>
        <v>1.1690320722745798E-2</v>
      </c>
      <c r="AJ522" s="50">
        <f t="shared" si="27"/>
        <v>-1.9756539021984106E-4</v>
      </c>
      <c r="AK522" s="53">
        <f t="shared" si="28"/>
        <v>1.0171904286225171</v>
      </c>
    </row>
    <row r="523" spans="29:37" x14ac:dyDescent="0.2">
      <c r="AC523" s="45" t="s">
        <v>74</v>
      </c>
      <c r="AD523" s="46">
        <f>_xll.qlCalendarAdvance(calendar,AD522,AC523,,,trigger)</f>
        <v>58509</v>
      </c>
      <c r="AE523" s="46">
        <f>_xll.qlInterestRateIndexMaturity($V$5,AD523,trigger)</f>
        <v>58601</v>
      </c>
      <c r="AF523" s="50">
        <f>_xll.qlTenorBasisValue($V$13,AD523,trigger)</f>
        <v>1.4277272610659559E-6</v>
      </c>
      <c r="AG523" s="50">
        <f>_xll.qlTenorBasisForwardRate($V$13,AD523,_xll.ohTrigger($AA$9:$AA$12))</f>
        <v>1.1476302836444833E-2</v>
      </c>
      <c r="AH523" s="50">
        <f>_xll.qlTenorBasisForwardRate2($V$13,AD523,AE523,_xll.ohTrigger($AA$9:$AA$12))</f>
        <v>1.1476302836444833E-2</v>
      </c>
      <c r="AI523" s="50">
        <f>_xll.qlIndexFixing($V$5,_xll.qlInterestRateIndexFixingDate($V$5,AD523,trigger),,trigger)</f>
        <v>1.166763833452151E-2</v>
      </c>
      <c r="AJ523" s="50">
        <f t="shared" si="27"/>
        <v>-1.9133549807667793E-4</v>
      </c>
      <c r="AK523" s="53">
        <f t="shared" si="28"/>
        <v>1.016672224566004</v>
      </c>
    </row>
    <row r="524" spans="29:37" x14ac:dyDescent="0.2">
      <c r="AC524" s="45" t="s">
        <v>74</v>
      </c>
      <c r="AD524" s="46">
        <f>_xll.qlCalendarAdvance(calendar,AD523,AC524,,,trigger)</f>
        <v>58540</v>
      </c>
      <c r="AE524" s="46">
        <f>_xll.qlInterestRateIndexMaturity($V$5,AD524,trigger)</f>
        <v>58631</v>
      </c>
      <c r="AF524" s="50">
        <f>_xll.qlTenorBasisValue($V$13,AD524,trigger)</f>
        <v>1.4037290093297795E-6</v>
      </c>
      <c r="AG524" s="50">
        <f>_xll.qlTenorBasisForwardRate($V$13,AD524,_xll.ohTrigger($AA$9:$AA$12))</f>
        <v>1.1459592351863715E-2</v>
      </c>
      <c r="AH524" s="50">
        <f>_xll.qlTenorBasisForwardRate2($V$13,AD524,AE524,_xll.ohTrigger($AA$9:$AA$12))</f>
        <v>1.1459592351863715E-2</v>
      </c>
      <c r="AI524" s="50">
        <f>_xll.qlIndexFixing($V$5,_xll.qlInterestRateIndexFixingDate($V$5,AD524,trigger),,trigger)</f>
        <v>1.1644426557153538E-2</v>
      </c>
      <c r="AJ524" s="50">
        <f t="shared" si="27"/>
        <v>-1.8483420528982338E-4</v>
      </c>
      <c r="AK524" s="53">
        <f t="shared" si="28"/>
        <v>1.0161292129435793</v>
      </c>
    </row>
    <row r="525" spans="29:37" x14ac:dyDescent="0.2">
      <c r="AC525" s="45" t="s">
        <v>74</v>
      </c>
      <c r="AD525" s="46">
        <f>_xll.qlCalendarAdvance(calendar,AD524,AC525,,,trigger)</f>
        <v>58571</v>
      </c>
      <c r="AE525" s="46">
        <f>_xll.qlInterestRateIndexMaturity($V$5,AD525,trigger)</f>
        <v>58663</v>
      </c>
      <c r="AF525" s="50">
        <f>_xll.qlTenorBasisValue($V$13,AD525,trigger)</f>
        <v>1.3801305761688354E-6</v>
      </c>
      <c r="AG525" s="50">
        <f>_xll.qlTenorBasisForwardRate($V$13,AD525,_xll.ohTrigger($AA$9:$AA$12))</f>
        <v>1.1443444855548693E-2</v>
      </c>
      <c r="AH525" s="50">
        <f>_xll.qlTenorBasisForwardRate2($V$13,AD525,AE525,_xll.ohTrigger($AA$9:$AA$12))</f>
        <v>1.1443444855548693E-2</v>
      </c>
      <c r="AI525" s="50">
        <f>_xll.qlIndexFixing($V$5,_xll.qlInterestRateIndexFixingDate($V$5,AD525,trigger),,trigger)</f>
        <v>1.1621529716721132E-2</v>
      </c>
      <c r="AJ525" s="50">
        <f t="shared" si="27"/>
        <v>-1.7808486117243914E-4</v>
      </c>
      <c r="AK525" s="53">
        <f t="shared" si="28"/>
        <v>1.0155621723546027</v>
      </c>
    </row>
    <row r="526" spans="29:37" x14ac:dyDescent="0.2">
      <c r="AC526" s="45" t="s">
        <v>74</v>
      </c>
      <c r="AD526" s="46">
        <f>_xll.qlCalendarAdvance(calendar,AD525,AC526,,,trigger)</f>
        <v>58602</v>
      </c>
      <c r="AE526" s="46">
        <f>_xll.qlInterestRateIndexMaturity($V$5,AD526,trigger)</f>
        <v>58694</v>
      </c>
      <c r="AF526" s="50">
        <f>_xll.qlTenorBasisValue($V$13,AD526,trigger)</f>
        <v>1.3569253904033229E-6</v>
      </c>
      <c r="AG526" s="50">
        <f>_xll.qlTenorBasisForwardRate($V$13,AD526,_xll.ohTrigger($AA$9:$AA$12))</f>
        <v>1.1428091835770577E-2</v>
      </c>
      <c r="AH526" s="50">
        <f>_xll.qlTenorBasisForwardRate2($V$13,AD526,AE526,_xll.ohTrigger($AA$9:$AA$12))</f>
        <v>1.1428091835770577E-2</v>
      </c>
      <c r="AI526" s="50">
        <f>_xll.qlIndexFixing($V$5,_xll.qlInterestRateIndexFixingDate($V$5,AD526,trigger),,trigger)</f>
        <v>1.1599488845696303E-2</v>
      </c>
      <c r="AJ526" s="50">
        <f t="shared" si="27"/>
        <v>-1.7139700992572539E-4</v>
      </c>
      <c r="AK526" s="53">
        <f t="shared" si="28"/>
        <v>1.0149978677445732</v>
      </c>
    </row>
    <row r="527" spans="29:37" x14ac:dyDescent="0.2">
      <c r="AC527" s="45" t="s">
        <v>74</v>
      </c>
      <c r="AD527" s="46">
        <f>_xll.qlCalendarAdvance(calendar,AD526,AC527,,,trigger)</f>
        <v>58634</v>
      </c>
      <c r="AE527" s="46">
        <f>_xll.qlInterestRateIndexMaturity($V$5,AD527,trigger)</f>
        <v>58726</v>
      </c>
      <c r="AF527" s="50">
        <f>_xll.qlTenorBasisValue($V$13,AD527,trigger)</f>
        <v>1.3333772771011538E-6</v>
      </c>
      <c r="AG527" s="50">
        <f>_xll.qlTenorBasisForwardRate($V$13,AD527,_xll.ohTrigger($AA$9:$AA$12))</f>
        <v>1.141299593195837E-2</v>
      </c>
      <c r="AH527" s="50">
        <f>_xll.qlTenorBasisForwardRate2($V$13,AD527,AE527,_xll.ohTrigger($AA$9:$AA$12))</f>
        <v>1.141299593195837E-2</v>
      </c>
      <c r="AI527" s="50">
        <f>_xll.qlIndexFixing($V$5,_xll.qlInterestRateIndexFixingDate($V$5,AD527,trigger),,trigger)</f>
        <v>1.1577453547862946E-2</v>
      </c>
      <c r="AJ527" s="50">
        <f t="shared" si="27"/>
        <v>-1.644576159045754E-4</v>
      </c>
      <c r="AK527" s="53">
        <f t="shared" si="28"/>
        <v>1.0144096797094324</v>
      </c>
    </row>
    <row r="528" spans="29:37" x14ac:dyDescent="0.2">
      <c r="AC528" s="45" t="s">
        <v>74</v>
      </c>
      <c r="AD528" s="46">
        <f>_xll.qlCalendarAdvance(calendar,AD527,AC528,,,trigger)</f>
        <v>58665</v>
      </c>
      <c r="AE528" s="46">
        <f>_xll.qlInterestRateIndexMaturity($V$5,AD528,trigger)</f>
        <v>58757</v>
      </c>
      <c r="AF528" s="50">
        <f>_xll.qlTenorBasisValue($V$13,AD528,trigger)</f>
        <v>1.3109514623801151E-6</v>
      </c>
      <c r="AG528" s="50">
        <f>_xll.qlTenorBasisForwardRate($V$13,AD528,_xll.ohTrigger($AA$9:$AA$12))</f>
        <v>1.1399100623400681E-2</v>
      </c>
      <c r="AH528" s="50">
        <f>_xll.qlTenorBasisForwardRate2($V$13,AD528,AE528,_xll.ohTrigger($AA$9:$AA$12))</f>
        <v>1.1399100623400681E-2</v>
      </c>
      <c r="AI528" s="50">
        <f>_xll.qlIndexFixing($V$5,_xll.qlInterestRateIndexFixingDate($V$5,AD528,trigger),,trigger)</f>
        <v>1.1556806785304175E-2</v>
      </c>
      <c r="AJ528" s="50">
        <f t="shared" si="27"/>
        <v>-1.577061619034946E-4</v>
      </c>
      <c r="AK528" s="53">
        <f t="shared" si="28"/>
        <v>1.0138349653287337</v>
      </c>
    </row>
    <row r="529" spans="29:37" x14ac:dyDescent="0.2">
      <c r="AC529" s="45" t="s">
        <v>74</v>
      </c>
      <c r="AD529" s="46">
        <f>_xll.qlCalendarAdvance(calendar,AD528,AC529,,,trigger)</f>
        <v>58697</v>
      </c>
      <c r="AE529" s="46">
        <f>_xll.qlInterestRateIndexMaturity($V$5,AD529,trigger)</f>
        <v>58788</v>
      </c>
      <c r="AF529" s="50">
        <f>_xll.qlTenorBasisValue($V$13,AD529,trigger)</f>
        <v>1.2881944180118569E-6</v>
      </c>
      <c r="AG529" s="50">
        <f>_xll.qlTenorBasisForwardRate($V$13,AD529,_xll.ohTrigger($AA$9:$AA$12))</f>
        <v>1.1385530346490359E-2</v>
      </c>
      <c r="AH529" s="50">
        <f>_xll.qlTenorBasisForwardRate2($V$13,AD529,AE529,_xll.ohTrigger($AA$9:$AA$12))</f>
        <v>1.1385530346490359E-2</v>
      </c>
      <c r="AI529" s="50">
        <f>_xll.qlIndexFixing($V$5,_xll.qlInterestRateIndexFixingDate($V$5,AD529,trigger),,trigger)</f>
        <v>1.1536348199934113E-2</v>
      </c>
      <c r="AJ529" s="50">
        <f t="shared" si="27"/>
        <v>-1.5081785344375417E-4</v>
      </c>
      <c r="AK529" s="53">
        <f t="shared" si="28"/>
        <v>1.0132464495595714</v>
      </c>
    </row>
    <row r="530" spans="29:37" x14ac:dyDescent="0.2">
      <c r="AC530" s="45" t="s">
        <v>74</v>
      </c>
      <c r="AD530" s="46">
        <f>_xll.qlCalendarAdvance(calendar,AD529,AC530,,,trigger)</f>
        <v>58727</v>
      </c>
      <c r="AE530" s="46">
        <f>_xll.qlInterestRateIndexMaturity($V$5,AD530,trigger)</f>
        <v>58819</v>
      </c>
      <c r="AF530" s="50">
        <f>_xll.qlTenorBasisValue($V$13,AD530,trigger)</f>
        <v>1.2672155710175441E-6</v>
      </c>
      <c r="AG530" s="50">
        <f>_xll.qlTenorBasisForwardRate($V$13,AD530,_xll.ohTrigger($AA$9:$AA$12))</f>
        <v>1.1373461788812244E-2</v>
      </c>
      <c r="AH530" s="50">
        <f>_xll.qlTenorBasisForwardRate2($V$13,AD530,AE530,_xll.ohTrigger($AA$9:$AA$12))</f>
        <v>1.1373461788812244E-2</v>
      </c>
      <c r="AI530" s="50">
        <f>_xll.qlIndexFixing($V$5,_xll.qlInterestRateIndexFixingDate($V$5,AD530,trigger),,trigger)</f>
        <v>1.1517602326123394E-2</v>
      </c>
      <c r="AJ530" s="50">
        <f t="shared" si="27"/>
        <v>-1.4414053731114963E-4</v>
      </c>
      <c r="AK530" s="53">
        <f t="shared" si="28"/>
        <v>1.0126734093794501</v>
      </c>
    </row>
    <row r="531" spans="29:37" x14ac:dyDescent="0.2">
      <c r="AC531" s="45" t="s">
        <v>74</v>
      </c>
      <c r="AD531" s="46">
        <f>_xll.qlCalendarAdvance(calendar,AD530,AC531,,,trigger)</f>
        <v>58760</v>
      </c>
      <c r="AE531" s="46">
        <f>_xll.qlInterestRateIndexMaturity($V$5,AD531,trigger)</f>
        <v>58852</v>
      </c>
      <c r="AF531" s="50">
        <f>_xll.qlTenorBasisValue($V$13,AD531,trigger)</f>
        <v>1.2445299371470728E-6</v>
      </c>
      <c r="AG531" s="50">
        <f>_xll.qlTenorBasisForwardRate($V$13,AD531,_xll.ohTrigger($AA$9:$AA$12))</f>
        <v>1.1360985217265035E-2</v>
      </c>
      <c r="AH531" s="50">
        <f>_xll.qlTenorBasisForwardRate2($V$13,AD531,AE531,_xll.ohTrigger($AA$9:$AA$12))</f>
        <v>1.1360985217265035E-2</v>
      </c>
      <c r="AI531" s="50">
        <f>_xll.qlIndexFixing($V$5,_xll.qlInterestRateIndexFixingDate($V$5,AD531,trigger),,trigger)</f>
        <v>1.1497883657469829E-2</v>
      </c>
      <c r="AJ531" s="50">
        <f t="shared" si="27"/>
        <v>-1.3689844020479437E-4</v>
      </c>
      <c r="AK531" s="53">
        <f t="shared" si="28"/>
        <v>1.0120498739842345</v>
      </c>
    </row>
    <row r="532" spans="29:37" x14ac:dyDescent="0.2">
      <c r="AC532" s="45" t="s">
        <v>74</v>
      </c>
      <c r="AD532" s="46">
        <f>_xll.qlCalendarAdvance(calendar,AD531,AC532,,,trigger)</f>
        <v>58790</v>
      </c>
      <c r="AE532" s="46">
        <f>_xll.qlInterestRateIndexMaturity($V$5,AD532,trigger)</f>
        <v>58880</v>
      </c>
      <c r="AF532" s="50">
        <f>_xll.qlTenorBasisValue($V$13,AD532,trigger)</f>
        <v>1.224256323483448E-6</v>
      </c>
      <c r="AG532" s="50">
        <f>_xll.qlTenorBasisForwardRate($V$13,AD532,_xll.ohTrigger($AA$9:$AA$12))</f>
        <v>1.1350323062393031E-2</v>
      </c>
      <c r="AH532" s="50">
        <f>_xll.qlTenorBasisForwardRate2($V$13,AD532,AE532,_xll.ohTrigger($AA$9:$AA$12))</f>
        <v>1.1350323062393031E-2</v>
      </c>
      <c r="AI532" s="50">
        <f>_xll.qlIndexFixing($V$5,_xll.qlInterestRateIndexFixingDate($V$5,AD532,trigger),,trigger)</f>
        <v>1.148084354576806E-2</v>
      </c>
      <c r="AJ532" s="50">
        <f t="shared" si="27"/>
        <v>-1.3052048337502953E-4</v>
      </c>
      <c r="AK532" s="53">
        <f t="shared" si="28"/>
        <v>1.0114992747481772</v>
      </c>
    </row>
    <row r="533" spans="29:37" x14ac:dyDescent="0.2">
      <c r="AC533" s="45" t="s">
        <v>74</v>
      </c>
      <c r="AD533" s="46">
        <f>_xll.qlCalendarAdvance(calendar,AD532,AC533,,,trigger)</f>
        <v>58823</v>
      </c>
      <c r="AE533" s="46">
        <f>_xll.qlInterestRateIndexMaturity($V$5,AD533,trigger)</f>
        <v>58914</v>
      </c>
      <c r="AF533" s="50">
        <f>_xll.qlTenorBasisValue($V$13,AD533,trigger)</f>
        <v>1.2023334699099024E-6</v>
      </c>
      <c r="AG533" s="50">
        <f>_xll.qlTenorBasisForwardRate($V$13,AD533,_xll.ohTrigger($AA$9:$AA$12))</f>
        <v>1.1339398564958867E-2</v>
      </c>
      <c r="AH533" s="50">
        <f>_xll.qlTenorBasisForwardRate2($V$13,AD533,AE533,_xll.ohTrigger($AA$9:$AA$12))</f>
        <v>1.1339398564958867E-2</v>
      </c>
      <c r="AI533" s="50">
        <f>_xll.qlIndexFixing($V$5,_xll.qlInterestRateIndexFixingDate($V$5,AD533,trigger),,trigger)</f>
        <v>1.1462565232533264E-2</v>
      </c>
      <c r="AJ533" s="50">
        <f t="shared" si="27"/>
        <v>-1.2316666757439775E-4</v>
      </c>
      <c r="AK533" s="53">
        <f t="shared" si="28"/>
        <v>1.0108618342382822</v>
      </c>
    </row>
    <row r="534" spans="29:37" x14ac:dyDescent="0.2">
      <c r="AC534" s="45" t="s">
        <v>74</v>
      </c>
      <c r="AD534" s="46">
        <f>_xll.qlCalendarAdvance(calendar,AD533,AC534,,,trigger)</f>
        <v>58854</v>
      </c>
      <c r="AE534" s="46">
        <f>_xll.qlInterestRateIndexMaturity($V$5,AD534,trigger)</f>
        <v>58943</v>
      </c>
      <c r="AF534" s="50">
        <f>_xll.qlTenorBasisValue($V$13,AD534,trigger)</f>
        <v>1.1820941099219879E-6</v>
      </c>
      <c r="AG534" s="50">
        <f>_xll.qlTenorBasisForwardRate($V$13,AD534,_xll.ohTrigger($AA$9:$AA$12))</f>
        <v>1.1329793707178605E-2</v>
      </c>
      <c r="AH534" s="50">
        <f>_xll.qlTenorBasisForwardRate2($V$13,AD534,AE534,_xll.ohTrigger($AA$9:$AA$12))</f>
        <v>1.1329793707178605E-2</v>
      </c>
      <c r="AI534" s="50">
        <f>_xll.qlIndexFixing($V$5,_xll.qlInterestRateIndexFixingDate($V$5,AD534,trigger),,trigger)</f>
        <v>1.1446369131949076E-2</v>
      </c>
      <c r="AJ534" s="50">
        <f t="shared" si="27"/>
        <v>-1.1657542477047124E-4</v>
      </c>
      <c r="AK534" s="53">
        <f t="shared" si="28"/>
        <v>1.0102892804391141</v>
      </c>
    </row>
    <row r="535" spans="29:37" x14ac:dyDescent="0.2">
      <c r="AC535" s="45" t="s">
        <v>74</v>
      </c>
      <c r="AD535" s="46">
        <f>_xll.qlCalendarAdvance(calendar,AD534,AC535,,,trigger)</f>
        <v>58882</v>
      </c>
      <c r="AE535" s="46">
        <f>_xll.qlInterestRateIndexMaturity($V$5,AD535,trigger)</f>
        <v>58974</v>
      </c>
      <c r="AF535" s="50">
        <f>_xll.qlTenorBasisValue($V$13,AD535,trigger)</f>
        <v>1.1641040380623165E-6</v>
      </c>
      <c r="AG535" s="50">
        <f>_xll.qlTenorBasisForwardRate($V$13,AD535,_xll.ohTrigger($AA$9:$AA$12))</f>
        <v>1.1321916180112628E-2</v>
      </c>
      <c r="AH535" s="50">
        <f>_xll.qlTenorBasisForwardRate2($V$13,AD535,AE535,_xll.ohTrigger($AA$9:$AA$12))</f>
        <v>1.1321916180112628E-2</v>
      </c>
      <c r="AI535" s="50">
        <f>_xll.qlIndexFixing($V$5,_xll.qlInterestRateIndexFixingDate($V$5,AD535,trigger),,trigger)</f>
        <v>1.1432038974325712E-2</v>
      </c>
      <c r="AJ535" s="50">
        <f t="shared" si="27"/>
        <v>-1.1012279421308488E-4</v>
      </c>
      <c r="AK535" s="53">
        <f t="shared" si="28"/>
        <v>1.009726515588105</v>
      </c>
    </row>
    <row r="536" spans="29:37" x14ac:dyDescent="0.2">
      <c r="AC536" s="45" t="s">
        <v>74</v>
      </c>
      <c r="AD536" s="46">
        <f>_xll.qlCalendarAdvance(calendar,AD535,AC536,,,trigger)</f>
        <v>58914</v>
      </c>
      <c r="AE536" s="46">
        <f>_xll.qlInterestRateIndexMaturity($V$5,AD536,trigger)</f>
        <v>59005</v>
      </c>
      <c r="AF536" s="50">
        <f>_xll.qlTenorBasisValue($V$13,AD536,trigger)</f>
        <v>1.1438762976403887E-6</v>
      </c>
      <c r="AG536" s="50">
        <f>_xll.qlTenorBasisForwardRate($V$13,AD536,_xll.ohTrigger($AA$9:$AA$12))</f>
        <v>1.131344965978745E-2</v>
      </c>
      <c r="AH536" s="50">
        <f>_xll.qlTenorBasisForwardRate2($V$13,AD536,AE536,_xll.ohTrigger($AA$9:$AA$12))</f>
        <v>1.131344965978745E-2</v>
      </c>
      <c r="AI536" s="50">
        <f>_xll.qlIndexFixing($V$5,_xll.qlInterestRateIndexFixingDate($V$5,AD536,trigger),,trigger)</f>
        <v>1.1416683509634913E-2</v>
      </c>
      <c r="AJ536" s="50">
        <f t="shared" si="27"/>
        <v>-1.0323384984746269E-4</v>
      </c>
      <c r="AK536" s="53">
        <f t="shared" si="28"/>
        <v>1.0091248781717213</v>
      </c>
    </row>
    <row r="537" spans="29:37" x14ac:dyDescent="0.2">
      <c r="AC537" s="45" t="s">
        <v>74</v>
      </c>
      <c r="AD537" s="46">
        <f>_xll.qlCalendarAdvance(calendar,AD536,AC537,,,trigger)</f>
        <v>58944</v>
      </c>
      <c r="AE537" s="46">
        <f>_xll.qlInterestRateIndexMaturity($V$5,AD537,trigger)</f>
        <v>59036</v>
      </c>
      <c r="AF537" s="50">
        <f>_xll.qlTenorBasisValue($V$13,AD537,trigger)</f>
        <v>1.1252296093093265E-6</v>
      </c>
      <c r="AG537" s="50">
        <f>_xll.qlTenorBasisForwardRate($V$13,AD537,_xll.ohTrigger($AA$9:$AA$12))</f>
        <v>1.1306318289225905E-2</v>
      </c>
      <c r="AH537" s="50">
        <f>_xll.qlTenorBasisForwardRate2($V$13,AD537,AE537,_xll.ohTrigger($AA$9:$AA$12))</f>
        <v>1.1306318289225905E-2</v>
      </c>
      <c r="AI537" s="50">
        <f>_xll.qlIndexFixing($V$5,_xll.qlInterestRateIndexFixingDate($V$5,AD537,trigger),,trigger)</f>
        <v>1.1402910477305211E-2</v>
      </c>
      <c r="AJ537" s="50">
        <f t="shared" si="27"/>
        <v>-9.6592188079306848E-5</v>
      </c>
      <c r="AK537" s="53">
        <f t="shared" si="28"/>
        <v>1.008543204393189</v>
      </c>
    </row>
    <row r="538" spans="29:37" x14ac:dyDescent="0.2">
      <c r="AC538" s="45" t="s">
        <v>74</v>
      </c>
      <c r="AD538" s="46">
        <f>_xll.qlCalendarAdvance(calendar,AD537,AC538,,,trigger)</f>
        <v>58977</v>
      </c>
      <c r="AE538" s="46">
        <f>_xll.qlInterestRateIndexMaturity($V$5,AD538,trigger)</f>
        <v>59069</v>
      </c>
      <c r="AF538" s="50">
        <f>_xll.qlTenorBasisValue($V$13,AD538,trigger)</f>
        <v>1.1050664090901885E-6</v>
      </c>
      <c r="AG538" s="50">
        <f>_xll.qlTenorBasisForwardRate($V$13,AD538,_xll.ohTrigger($AA$9:$AA$12))</f>
        <v>1.1299185965059851E-2</v>
      </c>
      <c r="AH538" s="50">
        <f>_xll.qlTenorBasisForwardRate2($V$13,AD538,AE538,_xll.ohTrigger($AA$9:$AA$12))</f>
        <v>1.1299185965059851E-2</v>
      </c>
      <c r="AI538" s="50">
        <f>_xll.qlIndexFixing($V$5,_xll.qlInterestRateIndexFixingDate($V$5,AD538,trigger),,trigger)</f>
        <v>1.1388618830989256E-2</v>
      </c>
      <c r="AJ538" s="50">
        <f t="shared" si="27"/>
        <v>-8.943286592940497E-5</v>
      </c>
      <c r="AK538" s="53">
        <f t="shared" si="28"/>
        <v>1.0079149830975396</v>
      </c>
    </row>
    <row r="539" spans="29:37" x14ac:dyDescent="0.2">
      <c r="AC539" s="45" t="s">
        <v>74</v>
      </c>
      <c r="AD539" s="46">
        <f>_xll.qlCalendarAdvance(calendar,AD538,AC539,,,trigger)</f>
        <v>59007</v>
      </c>
      <c r="AE539" s="46">
        <f>_xll.qlInterestRateIndexMaturity($V$5,AD539,trigger)</f>
        <v>59099</v>
      </c>
      <c r="AF539" s="50">
        <f>_xll.qlTenorBasisValue($V$13,AD539,trigger)</f>
        <v>1.0870475123586938E-6</v>
      </c>
      <c r="AG539" s="50">
        <f>_xll.qlTenorBasisForwardRate($V$13,AD539,_xll.ohTrigger($AA$9:$AA$12))</f>
        <v>1.1293407247683931E-2</v>
      </c>
      <c r="AH539" s="50">
        <f>_xll.qlTenorBasisForwardRate2($V$13,AD539,AE539,_xll.ohTrigger($AA$9:$AA$12))</f>
        <v>1.1293407247683931E-2</v>
      </c>
      <c r="AI539" s="50">
        <f>_xll.qlIndexFixing($V$5,_xll.qlInterestRateIndexFixingDate($V$5,AD539,trigger),,trigger)</f>
        <v>1.1376364655481893E-2</v>
      </c>
      <c r="AJ539" s="50">
        <f t="shared" si="27"/>
        <v>-8.2957407797961888E-5</v>
      </c>
      <c r="AK539" s="53">
        <f t="shared" si="28"/>
        <v>1.0073456491897053</v>
      </c>
    </row>
    <row r="540" spans="29:37" x14ac:dyDescent="0.2">
      <c r="AC540" s="45" t="s">
        <v>74</v>
      </c>
      <c r="AD540" s="46">
        <f>_xll.qlCalendarAdvance(calendar,AD539,AC540,,,trigger)</f>
        <v>59040</v>
      </c>
      <c r="AE540" s="46">
        <f>_xll.qlInterestRateIndexMaturity($V$5,AD540,trigger)</f>
        <v>59132</v>
      </c>
      <c r="AF540" s="50">
        <f>_xll.qlTenorBasisValue($V$13,AD540,trigger)</f>
        <v>1.0675633091157428E-6</v>
      </c>
      <c r="AG540" s="50">
        <f>_xll.qlTenorBasisForwardRate($V$13,AD540,_xll.ohTrigger($AA$9:$AA$12))</f>
        <v>1.1287826384200412E-2</v>
      </c>
      <c r="AH540" s="50">
        <f>_xll.qlTenorBasisForwardRate2($V$13,AD540,AE540,_xll.ohTrigger($AA$9:$AA$12))</f>
        <v>1.1287826384200412E-2</v>
      </c>
      <c r="AI540" s="50">
        <f>_xll.qlIndexFixing($V$5,_xll.qlInterestRateIndexFixingDate($V$5,AD540,trigger),,trigger)</f>
        <v>1.1363703377395055E-2</v>
      </c>
      <c r="AJ540" s="50">
        <f t="shared" si="27"/>
        <v>-7.587699319464361E-5</v>
      </c>
      <c r="AK540" s="53">
        <f t="shared" si="28"/>
        <v>1.0067220198656535</v>
      </c>
    </row>
    <row r="541" spans="29:37" x14ac:dyDescent="0.2">
      <c r="AC541" s="45" t="s">
        <v>74</v>
      </c>
      <c r="AD541" s="46">
        <f>_xll.qlCalendarAdvance(calendar,AD540,AC541,,,trigger)</f>
        <v>59071</v>
      </c>
      <c r="AE541" s="46">
        <f>_xll.qlInterestRateIndexMaturity($V$5,AD541,trigger)</f>
        <v>59162</v>
      </c>
      <c r="AF541" s="50">
        <f>_xll.qlTenorBasisValue($V$13,AD541,trigger)</f>
        <v>1.0495758119291692E-6</v>
      </c>
      <c r="AG541" s="50">
        <f>_xll.qlTenorBasisForwardRate($V$13,AD541,_xll.ohTrigger($AA$9:$AA$12))</f>
        <v>1.1283208609512525E-2</v>
      </c>
      <c r="AH541" s="50">
        <f>_xll.qlTenorBasisForwardRate2($V$13,AD541,AE541,_xll.ohTrigger($AA$9:$AA$12))</f>
        <v>1.1283208609512525E-2</v>
      </c>
      <c r="AI541" s="50">
        <f>_xll.qlIndexFixing($V$5,_xll.qlInterestRateIndexFixingDate($V$5,AD541,trigger),,trigger)</f>
        <v>1.1352584368190569E-2</v>
      </c>
      <c r="AJ541" s="50">
        <f t="shared" si="27"/>
        <v>-6.9375758678043992E-5</v>
      </c>
      <c r="AK541" s="53">
        <f t="shared" si="28"/>
        <v>1.006148584243985</v>
      </c>
    </row>
    <row r="542" spans="29:37" x14ac:dyDescent="0.2">
      <c r="AC542" s="45" t="s">
        <v>74</v>
      </c>
      <c r="AD542" s="46">
        <f>_xll.qlCalendarAdvance(calendar,AD541,AC542,,,trigger)</f>
        <v>59103</v>
      </c>
      <c r="AE542" s="46">
        <f>_xll.qlInterestRateIndexMaturity($V$5,AD542,trigger)</f>
        <v>59195</v>
      </c>
      <c r="AF542" s="50">
        <f>_xll.qlTenorBasisValue($V$13,AD542,trigger)</f>
        <v>1.0313235441910536E-6</v>
      </c>
      <c r="AG542" s="50">
        <f>_xll.qlTenorBasisForwardRate($V$13,AD542,_xll.ohTrigger($AA$9:$AA$12))</f>
        <v>1.1279428631451571E-2</v>
      </c>
      <c r="AH542" s="50">
        <f>_xll.qlTenorBasisForwardRate2($V$13,AD542,AE542,_xll.ohTrigger($AA$9:$AA$12))</f>
        <v>1.1279428631451571E-2</v>
      </c>
      <c r="AI542" s="50">
        <f>_xll.qlIndexFixing($V$5,_xll.qlInterestRateIndexFixingDate($V$5,AD542,trigger),,trigger)</f>
        <v>1.1341936309526025E-2</v>
      </c>
      <c r="AJ542" s="50">
        <f t="shared" si="27"/>
        <v>-6.2507678074454065E-5</v>
      </c>
      <c r="AK542" s="53">
        <f t="shared" si="28"/>
        <v>1.0055417415293677</v>
      </c>
    </row>
    <row r="543" spans="29:37" x14ac:dyDescent="0.2">
      <c r="AC543" s="45" t="s">
        <v>74</v>
      </c>
      <c r="AD543" s="46">
        <f>_xll.qlCalendarAdvance(calendar,AD542,AC543,,,trigger)</f>
        <v>59134</v>
      </c>
      <c r="AE543" s="46">
        <f>_xll.qlInterestRateIndexMaturity($V$5,AD543,trigger)</f>
        <v>59226</v>
      </c>
      <c r="AF543" s="50">
        <f>_xll.qlTenorBasisValue($V$13,AD543,trigger)</f>
        <v>1.0139421719343084E-6</v>
      </c>
      <c r="AG543" s="50">
        <f>_xll.qlTenorBasisForwardRate($V$13,AD543,_xll.ohTrigger($AA$9:$AA$12))</f>
        <v>1.1276383657362176E-2</v>
      </c>
      <c r="AH543" s="50">
        <f>_xll.qlTenorBasisForwardRate2($V$13,AD543,AE543,_xll.ohTrigger($AA$9:$AA$12))</f>
        <v>1.1276383657362176E-2</v>
      </c>
      <c r="AI543" s="50">
        <f>_xll.qlIndexFixing($V$5,_xll.qlInterestRateIndexFixingDate($V$5,AD543,trigger),,trigger)</f>
        <v>1.1332395642388837E-2</v>
      </c>
      <c r="AJ543" s="50">
        <f t="shared" si="27"/>
        <v>-5.601198502666084E-5</v>
      </c>
      <c r="AK543" s="53">
        <f t="shared" si="28"/>
        <v>1.0049671939806777</v>
      </c>
    </row>
    <row r="544" spans="29:37" x14ac:dyDescent="0.2">
      <c r="AC544" s="45" t="s">
        <v>74</v>
      </c>
      <c r="AD544" s="46">
        <f>_xll.qlCalendarAdvance(calendar,AD543,AC544,,,trigger)</f>
        <v>59167</v>
      </c>
      <c r="AE544" s="46">
        <f>_xll.qlInterestRateIndexMaturity($V$5,AD544,trigger)</f>
        <v>59258</v>
      </c>
      <c r="AF544" s="50">
        <f>_xll.qlTenorBasisValue($V$13,AD544,trigger)</f>
        <v>9.9575885900745474E-7</v>
      </c>
      <c r="AG544" s="50">
        <f>_xll.qlTenorBasisForwardRate($V$13,AD544,_xll.ohTrigger($AA$9:$AA$12))</f>
        <v>1.1273779300259997E-2</v>
      </c>
      <c r="AH544" s="50">
        <f>_xll.qlTenorBasisForwardRate2($V$13,AD544,AE544,_xll.ohTrigger($AA$9:$AA$12))</f>
        <v>1.1273779300259997E-2</v>
      </c>
      <c r="AI544" s="50">
        <f>_xll.qlIndexFixing($V$5,_xll.qlInterestRateIndexFixingDate($V$5,AD544,trigger),,trigger)</f>
        <v>1.1323046084961957E-2</v>
      </c>
      <c r="AJ544" s="50">
        <f t="shared" si="27"/>
        <v>-4.9266784701960595E-5</v>
      </c>
      <c r="AK544" s="53">
        <f t="shared" si="28"/>
        <v>1.0043700327449929</v>
      </c>
    </row>
    <row r="545" spans="29:37" x14ac:dyDescent="0.2">
      <c r="AC545" s="45" t="s">
        <v>74</v>
      </c>
      <c r="AD545" s="46">
        <f>_xll.qlCalendarAdvance(calendar,AD544,AC545,,,trigger)</f>
        <v>59198</v>
      </c>
      <c r="AE545" s="46">
        <f>_xll.qlInterestRateIndexMaturity($V$5,AD545,trigger)</f>
        <v>59288</v>
      </c>
      <c r="AF545" s="50">
        <f>_xll.qlTenorBasisValue($V$13,AD545,trigger)</f>
        <v>9.7897257942367722E-7</v>
      </c>
      <c r="AG545" s="50">
        <f>_xll.qlTenorBasisForwardRate($V$13,AD545,_xll.ohTrigger($AA$9:$AA$12))</f>
        <v>1.1272041094842145E-2</v>
      </c>
      <c r="AH545" s="50">
        <f>_xll.qlTenorBasisForwardRate2($V$13,AD545,AE545,_xll.ohTrigger($AA$9:$AA$12))</f>
        <v>1.1272041094842145E-2</v>
      </c>
      <c r="AI545" s="50">
        <f>_xll.qlIndexFixing($V$5,_xll.qlInterestRateIndexFixingDate($V$5,AD545,trigger),,trigger)</f>
        <v>1.1315045901698184E-2</v>
      </c>
      <c r="AJ545" s="50">
        <f t="shared" si="27"/>
        <v>-4.3004806856039579E-5</v>
      </c>
      <c r="AK545" s="53">
        <f t="shared" si="28"/>
        <v>1.0038151747757305</v>
      </c>
    </row>
    <row r="546" spans="29:37" x14ac:dyDescent="0.2">
      <c r="AC546" s="45" t="s">
        <v>74</v>
      </c>
      <c r="AD546" s="46">
        <f>_xll.qlCalendarAdvance(calendar,AD545,AC546,,,trigger)</f>
        <v>59229</v>
      </c>
      <c r="AE546" s="46">
        <f>_xll.qlInterestRateIndexMaturity($V$5,AD546,trigger)</f>
        <v>59320</v>
      </c>
      <c r="AF546" s="50">
        <f>_xll.qlTenorBasisValue($V$13,AD546,trigger)</f>
        <v>9.6246727040730147E-7</v>
      </c>
      <c r="AG546" s="50">
        <f>_xll.qlTenorBasisForwardRate($V$13,AD546,_xll.ohTrigger($AA$9:$AA$12))</f>
        <v>1.1271344380391627E-2</v>
      </c>
      <c r="AH546" s="50">
        <f>_xll.qlTenorBasisForwardRate2($V$13,AD546,AE546,_xll.ohTrigger($AA$9:$AA$12))</f>
        <v>1.1271344380391627E-2</v>
      </c>
      <c r="AI546" s="50">
        <f>_xll.qlIndexFixing($V$5,_xll.qlInterestRateIndexFixingDate($V$5,AD546,trigger),,trigger)</f>
        <v>1.1307960670431225E-2</v>
      </c>
      <c r="AJ546" s="50">
        <f t="shared" si="27"/>
        <v>-3.6616290039597973E-5</v>
      </c>
      <c r="AK546" s="53">
        <f t="shared" si="28"/>
        <v>1.0032486178049265</v>
      </c>
    </row>
    <row r="547" spans="29:37" x14ac:dyDescent="0.2">
      <c r="AC547" s="45" t="s">
        <v>74</v>
      </c>
      <c r="AD547" s="46">
        <f>_xll.qlCalendarAdvance(calendar,AD546,AC547,,,trigger)</f>
        <v>59258</v>
      </c>
      <c r="AE547" s="46">
        <f>_xll.qlInterestRateIndexMaturity($V$5,AD547,trigger)</f>
        <v>59350</v>
      </c>
      <c r="AF547" s="50">
        <f>_xll.qlTenorBasisValue($V$13,AD547,trigger)</f>
        <v>9.4727706887762529E-7</v>
      </c>
      <c r="AG547" s="50">
        <f>_xll.qlTenorBasisForwardRate($V$13,AD547,_xll.ohTrigger($AA$9:$AA$12))</f>
        <v>1.127137486022165E-2</v>
      </c>
      <c r="AH547" s="50">
        <f>_xll.qlTenorBasisForwardRate2($V$13,AD547,AE547,_xll.ohTrigger($AA$9:$AA$12))</f>
        <v>1.127137486022165E-2</v>
      </c>
      <c r="AI547" s="50">
        <f>_xll.qlIndexFixing($V$5,_xll.qlInterestRateIndexFixingDate($V$5,AD547,trigger),,trigger)</f>
        <v>1.1302082232384082E-2</v>
      </c>
      <c r="AJ547" s="50">
        <f t="shared" si="27"/>
        <v>-3.0707372162432425E-5</v>
      </c>
      <c r="AK547" s="53">
        <f t="shared" si="28"/>
        <v>1.0027243679270044</v>
      </c>
    </row>
    <row r="548" spans="29:37" x14ac:dyDescent="0.2">
      <c r="AC548" s="45" t="s">
        <v>74</v>
      </c>
      <c r="AD548" s="46">
        <f>_xll.qlCalendarAdvance(calendar,AD547,AC548,,,trigger)</f>
        <v>59289</v>
      </c>
      <c r="AE548" s="46">
        <f>_xll.qlInterestRateIndexMaturity($V$5,AD548,trigger)</f>
        <v>59383</v>
      </c>
      <c r="AF548" s="50">
        <f>_xll.qlTenorBasisValue($V$13,AD548,trigger)</f>
        <v>9.3130244545980809E-7</v>
      </c>
      <c r="AG548" s="50">
        <f>_xll.qlTenorBasisForwardRate($V$13,AD548,_xll.ohTrigger($AA$9:$AA$12))</f>
        <v>1.1272308956281594E-2</v>
      </c>
      <c r="AH548" s="50">
        <f>_xll.qlTenorBasisForwardRate2($V$13,AD548,AE548,_xll.ohTrigger($AA$9:$AA$12))</f>
        <v>1.1272308956281594E-2</v>
      </c>
      <c r="AI548" s="50">
        <f>_xll.qlIndexFixing($V$5,_xll.qlInterestRateIndexFixingDate($V$5,AD548,trigger),,trigger)</f>
        <v>1.1296694558236339E-2</v>
      </c>
      <c r="AJ548" s="50">
        <f t="shared" si="27"/>
        <v>-2.4385601954744762E-5</v>
      </c>
      <c r="AK548" s="53">
        <f t="shared" si="28"/>
        <v>1.0021633191610806</v>
      </c>
    </row>
    <row r="549" spans="29:37" x14ac:dyDescent="0.2">
      <c r="AC549" s="45" t="s">
        <v>74</v>
      </c>
      <c r="AD549" s="46">
        <f>_xll.qlCalendarAdvance(calendar,AD548,AC549,,,trigger)</f>
        <v>59320</v>
      </c>
      <c r="AE549" s="46">
        <f>_xll.qlInterestRateIndexMaturity($V$5,AD549,trigger)</f>
        <v>59412</v>
      </c>
      <c r="AF549" s="50">
        <f>_xll.qlTenorBasisValue($V$13,AD549,trigger)</f>
        <v>9.1559537105562795E-7</v>
      </c>
      <c r="AG549" s="50">
        <f>_xll.qlTenorBasisForwardRate($V$13,AD549,_xll.ohTrigger($AA$9:$AA$12))</f>
        <v>1.1273173048251432E-2</v>
      </c>
      <c r="AH549" s="50">
        <f>_xll.qlTenorBasisForwardRate2($V$13,AD549,AE549,_xll.ohTrigger($AA$9:$AA$12))</f>
        <v>1.1273173048251432E-2</v>
      </c>
      <c r="AI549" s="50">
        <f>_xll.qlIndexFixing($V$5,_xll.qlInterestRateIndexFixingDate($V$5,AD549,trigger),,trigger)</f>
        <v>1.1291713632017092E-2</v>
      </c>
      <c r="AJ549" s="50">
        <f t="shared" si="27"/>
        <v>-1.8540583765659993E-5</v>
      </c>
      <c r="AK549" s="53">
        <f t="shared" si="28"/>
        <v>1.0016446641674268</v>
      </c>
    </row>
    <row r="550" spans="29:37" x14ac:dyDescent="0.2">
      <c r="AC550" s="45" t="s">
        <v>74</v>
      </c>
      <c r="AD550" s="46">
        <f>_xll.qlCalendarAdvance(calendar,AD549,AC550,,,trigger)</f>
        <v>59351</v>
      </c>
      <c r="AE550" s="46">
        <f>_xll.qlInterestRateIndexMaturity($V$5,AD550,trigger)</f>
        <v>59443</v>
      </c>
      <c r="AF550" s="50">
        <f>_xll.qlTenorBasisValue($V$13,AD550,trigger)</f>
        <v>9.0015141919122704E-7</v>
      </c>
      <c r="AG550" s="50">
        <f>_xll.qlTenorBasisForwardRate($V$13,AD550,_xll.ohTrigger($AA$9:$AA$12))</f>
        <v>1.1275147773958733E-2</v>
      </c>
      <c r="AH550" s="50">
        <f>_xll.qlTenorBasisForwardRate2($V$13,AD550,AE550,_xll.ohTrigger($AA$9:$AA$12))</f>
        <v>1.1275147773958733E-2</v>
      </c>
      <c r="AI550" s="50">
        <f>_xll.qlIndexFixing($V$5,_xll.qlInterestRateIndexFixingDate($V$5,AD550,trigger),,trigger)</f>
        <v>1.128774599850579E-2</v>
      </c>
      <c r="AJ550" s="50">
        <f t="shared" si="27"/>
        <v>-1.2598224547057113E-5</v>
      </c>
      <c r="AK550" s="53">
        <f t="shared" si="28"/>
        <v>1.0011173445173069</v>
      </c>
    </row>
    <row r="551" spans="29:37" x14ac:dyDescent="0.2">
      <c r="AC551" s="45" t="s">
        <v>74</v>
      </c>
      <c r="AD551" s="46">
        <f>_xll.qlCalendarAdvance(calendar,AD550,AC551,,,trigger)</f>
        <v>59383</v>
      </c>
      <c r="AE551" s="46">
        <f>_xll.qlInterestRateIndexMaturity($V$5,AD551,trigger)</f>
        <v>59475</v>
      </c>
      <c r="AF551" s="50">
        <f>_xll.qlTenorBasisValue($V$13,AD551,trigger)</f>
        <v>8.8448065067802612E-7</v>
      </c>
      <c r="AG551" s="50">
        <f>_xll.qlTenorBasisForwardRate($V$13,AD551,_xll.ohTrigger($AA$9:$AA$12))</f>
        <v>1.1277938354475834E-2</v>
      </c>
      <c r="AH551" s="50">
        <f>_xll.qlTenorBasisForwardRate2($V$13,AD551,AE551,_xll.ohTrigger($AA$9:$AA$12))</f>
        <v>1.1277938354475834E-2</v>
      </c>
      <c r="AI551" s="50">
        <f>_xll.qlIndexFixing($V$5,_xll.qlInterestRateIndexFixingDate($V$5,AD551,trigger),,trigger)</f>
        <v>1.1284509069906717E-2</v>
      </c>
      <c r="AJ551" s="50">
        <f t="shared" si="27"/>
        <v>-6.5707154308838195E-6</v>
      </c>
      <c r="AK551" s="53">
        <f t="shared" si="28"/>
        <v>1.000582616718088</v>
      </c>
    </row>
    <row r="552" spans="29:37" x14ac:dyDescent="0.2">
      <c r="AC552" s="45" t="s">
        <v>74</v>
      </c>
      <c r="AD552" s="46">
        <f>_xll.qlCalendarAdvance(calendar,AD551,AC552,,,trigger)</f>
        <v>59414</v>
      </c>
      <c r="AE552" s="46">
        <f>_xll.qlInterestRateIndexMaturity($V$5,AD552,trigger)</f>
        <v>59505</v>
      </c>
      <c r="AF552" s="50">
        <f>_xll.qlTenorBasisValue($V$13,AD552,trigger)</f>
        <v>8.6955809041264451E-7</v>
      </c>
      <c r="AG552" s="50">
        <f>_xll.qlTenorBasisForwardRate($V$13,AD552,_xll.ohTrigger($AA$9:$AA$12))</f>
        <v>1.1281127051916345E-2</v>
      </c>
      <c r="AH552" s="50">
        <f>_xll.qlTenorBasisForwardRate2($V$13,AD552,AE552,_xll.ohTrigger($AA$9:$AA$12))</f>
        <v>1.1281127051916345E-2</v>
      </c>
      <c r="AI552" s="50">
        <f>_xll.qlIndexFixing($V$5,_xll.qlInterestRateIndexFixingDate($V$5,AD552,trigger),,trigger)</f>
        <v>1.1282058212274834E-2</v>
      </c>
      <c r="AJ552" s="50">
        <f t="shared" si="27"/>
        <v>-9.3116035848953005E-7</v>
      </c>
      <c r="AK552" s="53">
        <f t="shared" si="28"/>
        <v>1.0000825414299657</v>
      </c>
    </row>
    <row r="553" spans="29:37" x14ac:dyDescent="0.2">
      <c r="AC553" s="45" t="s">
        <v>74</v>
      </c>
      <c r="AD553" s="46">
        <f>_xll.qlCalendarAdvance(calendar,AD552,AC553,,,trigger)</f>
        <v>59446</v>
      </c>
      <c r="AE553" s="46">
        <f>_xll.qlInterestRateIndexMaturity($V$5,AD553,trigger)</f>
        <v>59538</v>
      </c>
      <c r="AF553" s="50">
        <f>_xll.qlTenorBasisValue($V$13,AD553,trigger)</f>
        <v>8.5441648025135574E-7</v>
      </c>
      <c r="AG553" s="50">
        <f>_xll.qlTenorBasisForwardRate($V$13,AD553,_xll.ohTrigger($AA$9:$AA$12))</f>
        <v>1.1285665255877158E-2</v>
      </c>
      <c r="AH553" s="50">
        <f>_xll.qlTenorBasisForwardRate2($V$13,AD553,AE553,_xll.ohTrigger($AA$9:$AA$12))</f>
        <v>1.1285665255877158E-2</v>
      </c>
      <c r="AI553" s="50">
        <f>_xll.qlIndexFixing($V$5,_xll.qlInterestRateIndexFixingDate($V$5,AD553,trigger),,trigger)</f>
        <v>1.128070929357922E-2</v>
      </c>
      <c r="AJ553" s="50">
        <f t="shared" si="27"/>
        <v>4.955962297938446E-6</v>
      </c>
      <c r="AK553" s="53">
        <f t="shared" si="28"/>
        <v>0.99956086219238538</v>
      </c>
    </row>
    <row r="554" spans="29:37" x14ac:dyDescent="0.2">
      <c r="AC554" s="45" t="s">
        <v>74</v>
      </c>
      <c r="AD554" s="46">
        <f>_xll.qlCalendarAdvance(calendar,AD553,AC554,,,trigger)</f>
        <v>59477</v>
      </c>
      <c r="AE554" s="46">
        <f>_xll.qlInterestRateIndexMaturity($V$5,AD554,trigger)</f>
        <v>59569</v>
      </c>
      <c r="AF554" s="50">
        <f>_xll.qlTenorBasisValue($V$13,AD554,trigger)</f>
        <v>8.3999791719325985E-7</v>
      </c>
      <c r="AG554" s="50">
        <f>_xll.qlTenorBasisForwardRate($V$13,AD554,_xll.ohTrigger($AA$9:$AA$12))</f>
        <v>1.1290554563157071E-2</v>
      </c>
      <c r="AH554" s="50">
        <f>_xll.qlTenorBasisForwardRate2($V$13,AD554,AE554,_xll.ohTrigger($AA$9:$AA$12))</f>
        <v>1.1290554563157071E-2</v>
      </c>
      <c r="AI554" s="50">
        <f>_xll.qlIndexFixing($V$5,_xll.qlInterestRateIndexFixingDate($V$5,AD554,trigger),,trigger)</f>
        <v>1.1280103810555501E-2</v>
      </c>
      <c r="AJ554" s="50">
        <f t="shared" si="27"/>
        <v>1.0450752601569996E-5</v>
      </c>
      <c r="AK554" s="53">
        <f t="shared" si="28"/>
        <v>0.9990743809311482</v>
      </c>
    </row>
    <row r="555" spans="29:37" x14ac:dyDescent="0.2">
      <c r="AC555" s="45" t="s">
        <v>74</v>
      </c>
      <c r="AD555" s="46">
        <f>_xll.qlCalendarAdvance(calendar,AD554,AC555,,,trigger)</f>
        <v>59509</v>
      </c>
      <c r="AE555" s="46">
        <f>_xll.qlInterestRateIndexMaturity($V$5,AD555,trigger)</f>
        <v>59600</v>
      </c>
      <c r="AF555" s="50">
        <f>_xll.qlTenorBasisValue($V$13,AD555,trigger)</f>
        <v>8.2536780734338872E-7</v>
      </c>
      <c r="AG555" s="50">
        <f>_xll.qlTenorBasisForwardRate($V$13,AD555,_xll.ohTrigger($AA$9:$AA$12))</f>
        <v>1.1296074500124756E-2</v>
      </c>
      <c r="AH555" s="50">
        <f>_xll.qlTenorBasisForwardRate2($V$13,AD555,AE555,_xll.ohTrigger($AA$9:$AA$12))</f>
        <v>1.1296074500124756E-2</v>
      </c>
      <c r="AI555" s="50">
        <f>_xll.qlIndexFixing($V$5,_xll.qlInterestRateIndexFixingDate($V$5,AD555,trigger),,trigger)</f>
        <v>1.128016719032306E-2</v>
      </c>
      <c r="AJ555" s="50">
        <f t="shared" si="27"/>
        <v>1.5907309801695482E-5</v>
      </c>
      <c r="AK555" s="53">
        <f t="shared" si="28"/>
        <v>0.99859178426970185</v>
      </c>
    </row>
    <row r="556" spans="29:37" x14ac:dyDescent="0.2">
      <c r="AC556" s="45" t="s">
        <v>74</v>
      </c>
      <c r="AD556" s="46">
        <f>_xll.qlCalendarAdvance(calendar,AD555,AC556,,,trigger)</f>
        <v>59540</v>
      </c>
      <c r="AE556" s="46">
        <f>_xll.qlInterestRateIndexMaturity($V$5,AD556,trigger)</f>
        <v>59630</v>
      </c>
      <c r="AF556" s="50">
        <f>_xll.qlTenorBasisValue($V$13,AD556,trigger)</f>
        <v>8.1143641877539836E-7</v>
      </c>
      <c r="AG556" s="50">
        <f>_xll.qlTenorBasisForwardRate($V$13,AD556,_xll.ohTrigger($AA$9:$AA$12))</f>
        <v>1.1302118583832232E-2</v>
      </c>
      <c r="AH556" s="50">
        <f>_xll.qlTenorBasisForwardRate2($V$13,AD556,AE556,_xll.ohTrigger($AA$9:$AA$12))</f>
        <v>1.1302118583832232E-2</v>
      </c>
      <c r="AI556" s="50">
        <f>_xll.qlIndexFixing($V$5,_xll.qlInterestRateIndexFixingDate($V$5,AD556,trigger),,trigger)</f>
        <v>1.1281056058371597E-2</v>
      </c>
      <c r="AJ556" s="50">
        <f t="shared" si="27"/>
        <v>2.1062525460635584E-5</v>
      </c>
      <c r="AK556" s="53">
        <f t="shared" si="28"/>
        <v>0.99813640908964041</v>
      </c>
    </row>
    <row r="557" spans="29:37" x14ac:dyDescent="0.2">
      <c r="AC557" s="45" t="s">
        <v>74</v>
      </c>
      <c r="AD557" s="46">
        <f>_xll.qlCalendarAdvance(calendar,AD556,AC557,,,trigger)</f>
        <v>59572</v>
      </c>
      <c r="AE557" s="46">
        <f>_xll.qlInterestRateIndexMaturity($V$5,AD557,trigger)</f>
        <v>59663</v>
      </c>
      <c r="AF557" s="50">
        <f>_xll.qlTenorBasisValue($V$13,AD557,trigger)</f>
        <v>7.9730073172652269E-7</v>
      </c>
      <c r="AG557" s="50">
        <f>_xll.qlTenorBasisForwardRate($V$13,AD557,_xll.ohTrigger($AA$9:$AA$12))</f>
        <v>1.1309700616485712E-2</v>
      </c>
      <c r="AH557" s="50">
        <f>_xll.qlTenorBasisForwardRate2($V$13,AD557,AE557,_xll.ohTrigger($AA$9:$AA$12))</f>
        <v>1.1309700616485712E-2</v>
      </c>
      <c r="AI557" s="50">
        <f>_xll.qlIndexFixing($V$5,_xll.qlInterestRateIndexFixingDate($V$5,AD557,trigger),,trigger)</f>
        <v>1.1283290209663337E-2</v>
      </c>
      <c r="AJ557" s="50">
        <f t="shared" si="27"/>
        <v>2.6410406822375415E-5</v>
      </c>
      <c r="AK557" s="53">
        <f t="shared" si="28"/>
        <v>0.99766480053557938</v>
      </c>
    </row>
    <row r="558" spans="29:37" x14ac:dyDescent="0.2">
      <c r="AC558" s="45" t="s">
        <v>74</v>
      </c>
      <c r="AD558" s="46">
        <f>_xll.qlCalendarAdvance(calendar,AD557,AC558,,,trigger)</f>
        <v>59600</v>
      </c>
      <c r="AE558" s="46">
        <f>_xll.qlInterestRateIndexMaturity($V$5,AD558,trigger)</f>
        <v>59692</v>
      </c>
      <c r="AF558" s="50">
        <f>_xll.qlTenorBasisValue($V$13,AD558,trigger)</f>
        <v>7.8513294209799236E-7</v>
      </c>
      <c r="AG558" s="50">
        <f>_xll.qlTenorBasisForwardRate($V$13,AD558,_xll.ohTrigger($AA$9:$AA$12))</f>
        <v>1.1317021097594167E-2</v>
      </c>
      <c r="AH558" s="50">
        <f>_xll.qlTenorBasisForwardRate2($V$13,AD558,AE558,_xll.ohTrigger($AA$9:$AA$12))</f>
        <v>1.1317021097594167E-2</v>
      </c>
      <c r="AI558" s="50">
        <f>_xll.qlIndexFixing($V$5,_xll.qlInterestRateIndexFixingDate($V$5,AD558,trigger),,trigger)</f>
        <v>1.1286048578200607E-2</v>
      </c>
      <c r="AJ558" s="50">
        <f t="shared" si="27"/>
        <v>3.097251939356005E-5</v>
      </c>
      <c r="AK558" s="53">
        <f t="shared" si="28"/>
        <v>0.99726319151246046</v>
      </c>
    </row>
    <row r="559" spans="29:37" x14ac:dyDescent="0.2">
      <c r="AC559" s="45" t="s">
        <v>74</v>
      </c>
      <c r="AD559" s="46">
        <f>_xll.qlCalendarAdvance(calendar,AD558,AC559,,,trigger)</f>
        <v>59631</v>
      </c>
      <c r="AE559" s="46">
        <f>_xll.qlInterestRateIndexMaturity($V$5,AD559,trigger)</f>
        <v>59722</v>
      </c>
      <c r="AF559" s="50">
        <f>_xll.qlTenorBasisValue($V$13,AD559,trigger)</f>
        <v>7.7187666803942423E-7</v>
      </c>
      <c r="AG559" s="50">
        <f>_xll.qlTenorBasisForwardRate($V$13,AD559,_xll.ohTrigger($AA$9:$AA$12))</f>
        <v>1.1325146980174481E-2</v>
      </c>
      <c r="AH559" s="50">
        <f>_xll.qlTenorBasisForwardRate2($V$13,AD559,AE559,_xll.ohTrigger($AA$9:$AA$12))</f>
        <v>1.1325146980174481E-2</v>
      </c>
      <c r="AI559" s="50">
        <f>_xll.qlIndexFixing($V$5,_xll.qlInterestRateIndexFixingDate($V$5,AD559,trigger),,trigger)</f>
        <v>1.1289429186671836E-2</v>
      </c>
      <c r="AJ559" s="50">
        <f t="shared" si="27"/>
        <v>3.5717793502644882E-5</v>
      </c>
      <c r="AK559" s="53">
        <f t="shared" si="28"/>
        <v>0.99684615188083903</v>
      </c>
    </row>
    <row r="560" spans="29:37" x14ac:dyDescent="0.2">
      <c r="AC560" s="45" t="s">
        <v>74</v>
      </c>
      <c r="AD560" s="46">
        <f>_xll.qlCalendarAdvance(calendar,AD559,AC560,,,trigger)</f>
        <v>59663</v>
      </c>
      <c r="AE560" s="46">
        <f>_xll.qlInterestRateIndexMaturity($V$5,AD560,trigger)</f>
        <v>59755</v>
      </c>
      <c r="AF560" s="50">
        <f>_xll.qlTenorBasisValue($V$13,AD560,trigger)</f>
        <v>7.5842613275292117E-7</v>
      </c>
      <c r="AG560" s="50">
        <f>_xll.qlTenorBasisForwardRate($V$13,AD560,_xll.ohTrigger($AA$9:$AA$12))</f>
        <v>1.1334948966312434E-2</v>
      </c>
      <c r="AH560" s="50">
        <f>_xll.qlTenorBasisForwardRate2($V$13,AD560,AE560,_xll.ohTrigger($AA$9:$AA$12))</f>
        <v>1.1334948966312434E-2</v>
      </c>
      <c r="AI560" s="50">
        <f>_xll.qlIndexFixing($V$5,_xll.qlInterestRateIndexFixingDate($V$5,AD560,trigger),,trigger)</f>
        <v>1.1294337123643642E-2</v>
      </c>
      <c r="AJ560" s="50">
        <f t="shared" si="27"/>
        <v>4.0611842668791809E-5</v>
      </c>
      <c r="AK560" s="53">
        <f t="shared" si="28"/>
        <v>0.99641711287898249</v>
      </c>
    </row>
    <row r="561" spans="29:37" x14ac:dyDescent="0.2">
      <c r="AC561" s="45" t="s">
        <v>74</v>
      </c>
      <c r="AD561" s="46">
        <f>_xll.qlCalendarAdvance(calendar,AD560,AC561,,,trigger)</f>
        <v>59694</v>
      </c>
      <c r="AE561" s="46">
        <f>_xll.qlInterestRateIndexMaturity($V$5,AD561,trigger)</f>
        <v>59786</v>
      </c>
      <c r="AF561" s="50">
        <f>_xll.qlTenorBasisValue($V$13,AD561,trigger)</f>
        <v>7.4561820404508118E-7</v>
      </c>
      <c r="AG561" s="50">
        <f>_xll.qlTenorBasisForwardRate($V$13,AD561,_xll.ohTrigger($AA$9:$AA$12))</f>
        <v>1.1344857795752875E-2</v>
      </c>
      <c r="AH561" s="50">
        <f>_xll.qlTenorBasisForwardRate2($V$13,AD561,AE561,_xll.ohTrigger($AA$9:$AA$12))</f>
        <v>1.1344857795752875E-2</v>
      </c>
      <c r="AI561" s="50">
        <f>_xll.qlIndexFixing($V$5,_xll.qlInterestRateIndexFixingDate($V$5,AD561,trigger),,trigger)</f>
        <v>1.1299739466551448E-2</v>
      </c>
      <c r="AJ561" s="50">
        <f t="shared" si="27"/>
        <v>4.5118329201426777E-5</v>
      </c>
      <c r="AK561" s="53">
        <f t="shared" si="28"/>
        <v>0.99602301500700008</v>
      </c>
    </row>
    <row r="562" spans="29:37" x14ac:dyDescent="0.2">
      <c r="AC562" s="45" t="s">
        <v>74</v>
      </c>
      <c r="AD562" s="46">
        <f>_xll.qlCalendarAdvance(calendar,AD561,AC562,,,trigger)</f>
        <v>59726</v>
      </c>
      <c r="AE562" s="46">
        <f>_xll.qlInterestRateIndexMaturity($V$5,AD562,trigger)</f>
        <v>59818</v>
      </c>
      <c r="AF562" s="50">
        <f>_xll.qlTenorBasisValue($V$13,AD562,trigger)</f>
        <v>7.3262267506355846E-7</v>
      </c>
      <c r="AG562" s="50">
        <f>_xll.qlTenorBasisForwardRate($V$13,AD562,_xll.ohTrigger($AA$9:$AA$12))</f>
        <v>1.1355838413628711E-2</v>
      </c>
      <c r="AH562" s="50">
        <f>_xll.qlTenorBasisForwardRate2($V$13,AD562,AE562,_xll.ohTrigger($AA$9:$AA$12))</f>
        <v>1.1355838413628711E-2</v>
      </c>
      <c r="AI562" s="50">
        <f>_xll.qlIndexFixing($V$5,_xll.qlInterestRateIndexFixingDate($V$5,AD562,trigger),,trigger)</f>
        <v>1.1306239947250388E-2</v>
      </c>
      <c r="AJ562" s="50">
        <f t="shared" si="27"/>
        <v>4.959846637832277E-5</v>
      </c>
      <c r="AK562" s="53">
        <f t="shared" si="28"/>
        <v>0.99563233778328541</v>
      </c>
    </row>
    <row r="563" spans="29:37" x14ac:dyDescent="0.2">
      <c r="AC563" s="45" t="s">
        <v>74</v>
      </c>
      <c r="AD563" s="46">
        <f>_xll.qlCalendarAdvance(calendar,AD562,AC563,,,trigger)</f>
        <v>59757</v>
      </c>
      <c r="AE563" s="46">
        <f>_xll.qlInterestRateIndexMaturity($V$5,AD563,trigger)</f>
        <v>59849</v>
      </c>
      <c r="AF563" s="50">
        <f>_xll.qlTenorBasisValue($V$13,AD563,trigger)</f>
        <v>7.2024810062027481E-7</v>
      </c>
      <c r="AG563" s="50">
        <f>_xll.qlTenorBasisForwardRate($V$13,AD563,_xll.ohTrigger($AA$9:$AA$12))</f>
        <v>1.1367204533682554E-2</v>
      </c>
      <c r="AH563" s="50">
        <f>_xll.qlTenorBasisForwardRate2($V$13,AD563,AE563,_xll.ohTrigger($AA$9:$AA$12))</f>
        <v>1.1367204533682554E-2</v>
      </c>
      <c r="AI563" s="50">
        <f>_xll.qlIndexFixing($V$5,_xll.qlInterestRateIndexFixingDate($V$5,AD563,trigger),,trigger)</f>
        <v>1.1313438057108986E-2</v>
      </c>
      <c r="AJ563" s="50">
        <f t="shared" si="27"/>
        <v>5.3766476573567298E-5</v>
      </c>
      <c r="AK563" s="53">
        <f t="shared" si="28"/>
        <v>0.9952700352655528</v>
      </c>
    </row>
    <row r="564" spans="29:37" x14ac:dyDescent="0.2">
      <c r="AC564" s="45" t="s">
        <v>74</v>
      </c>
      <c r="AD564" s="46">
        <f>_xll.qlCalendarAdvance(calendar,AD563,AC564,,,trigger)</f>
        <v>59789</v>
      </c>
      <c r="AE564" s="46">
        <f>_xll.qlInterestRateIndexMaturity($V$5,AD564,trigger)</f>
        <v>59880</v>
      </c>
      <c r="AF564" s="50">
        <f>_xll.qlTenorBasisValue($V$13,AD564,trigger)</f>
        <v>7.0769236037871811E-7</v>
      </c>
      <c r="AG564" s="50">
        <f>_xll.qlTenorBasisForwardRate($V$13,AD564,_xll.ohTrigger($AA$9:$AA$12))</f>
        <v>1.1379303139527529E-2</v>
      </c>
      <c r="AH564" s="50">
        <f>_xll.qlTenorBasisForwardRate2($V$13,AD564,AE564,_xll.ohTrigger($AA$9:$AA$12))</f>
        <v>1.1379303139527529E-2</v>
      </c>
      <c r="AI564" s="50">
        <f>_xll.qlIndexFixing($V$5,_xll.qlInterestRateIndexFixingDate($V$5,AD564,trigger),,trigger)</f>
        <v>1.1321481170230532E-2</v>
      </c>
      <c r="AJ564" s="50">
        <f t="shared" si="27"/>
        <v>5.7821969296996401E-5</v>
      </c>
      <c r="AK564" s="53">
        <f t="shared" si="28"/>
        <v>0.99491867220795405</v>
      </c>
    </row>
    <row r="565" spans="29:37" x14ac:dyDescent="0.2">
      <c r="AC565" s="45" t="s">
        <v>74</v>
      </c>
      <c r="AD565" s="46">
        <f>_xll.qlCalendarAdvance(calendar,AD564,AC565,,,trigger)</f>
        <v>59819</v>
      </c>
      <c r="AE565" s="46">
        <f>_xll.qlInterestRateIndexMaturity($V$5,AD565,trigger)</f>
        <v>59911</v>
      </c>
      <c r="AF565" s="50">
        <f>_xll.qlTenorBasisValue($V$13,AD565,trigger)</f>
        <v>6.9611915718039655E-7</v>
      </c>
      <c r="AG565" s="50">
        <f>_xll.qlTenorBasisForwardRate($V$13,AD565,_xll.ohTrigger($AA$9:$AA$12))</f>
        <v>1.1392088027362909E-2</v>
      </c>
      <c r="AH565" s="50">
        <f>_xll.qlTenorBasisForwardRate2($V$13,AD565,AE565,_xll.ohTrigger($AA$9:$AA$12))</f>
        <v>1.1392088027362909E-2</v>
      </c>
      <c r="AI565" s="50">
        <f>_xll.qlIndexFixing($V$5,_xll.qlInterestRateIndexFixingDate($V$5,AD565,trigger),,trigger)</f>
        <v>1.1330516352649358E-2</v>
      </c>
      <c r="AJ565" s="50">
        <f t="shared" si="27"/>
        <v>6.1571674713550503E-5</v>
      </c>
      <c r="AK565" s="53">
        <f t="shared" si="28"/>
        <v>0.99459522481167106</v>
      </c>
    </row>
    <row r="566" spans="29:37" x14ac:dyDescent="0.2">
      <c r="AC566" s="45" t="s">
        <v>74</v>
      </c>
      <c r="AD566" s="46">
        <f>_xll.qlCalendarAdvance(calendar,AD565,AC566,,,trigger)</f>
        <v>59852</v>
      </c>
      <c r="AE566" s="46">
        <f>_xll.qlInterestRateIndexMaturity($V$5,AD566,trigger)</f>
        <v>59944</v>
      </c>
      <c r="AF566" s="50">
        <f>_xll.qlTenorBasisValue($V$13,AD566,trigger)</f>
        <v>6.8360597587111598E-7</v>
      </c>
      <c r="AG566" s="50">
        <f>_xll.qlTenorBasisForwardRate($V$13,AD566,_xll.ohTrigger($AA$9:$AA$12))</f>
        <v>1.1406502121341307E-2</v>
      </c>
      <c r="AH566" s="50">
        <f>_xll.qlTenorBasisForwardRate2($V$13,AD566,AE566,_xll.ohTrigger($AA$9:$AA$12))</f>
        <v>1.1406502121341307E-2</v>
      </c>
      <c r="AI566" s="50">
        <f>_xll.qlIndexFixing($V$5,_xll.qlInterestRateIndexFixingDate($V$5,AD566,trigger),,trigger)</f>
        <v>1.1341077091683064E-2</v>
      </c>
      <c r="AJ566" s="50">
        <f t="shared" si="27"/>
        <v>6.5425029658243775E-5</v>
      </c>
      <c r="AK566" s="53">
        <f t="shared" si="28"/>
        <v>0.99426423377103179</v>
      </c>
    </row>
    <row r="567" spans="29:37" x14ac:dyDescent="0.2">
      <c r="AC567" s="45" t="s">
        <v>74</v>
      </c>
      <c r="AD567" s="46">
        <f>_xll.qlCalendarAdvance(calendar,AD566,AC567,,,trigger)</f>
        <v>59882</v>
      </c>
      <c r="AE567" s="46">
        <f>_xll.qlInterestRateIndexMaturity($V$5,AD567,trigger)</f>
        <v>59973</v>
      </c>
      <c r="AF567" s="50">
        <f>_xll.qlTenorBasisValue($V$13,AD567,trigger)</f>
        <v>6.7242465738120124E-7</v>
      </c>
      <c r="AG567" s="50">
        <f>_xll.qlTenorBasisForwardRate($V$13,AD567,_xll.ohTrigger($AA$9:$AA$12))</f>
        <v>1.1419888699806209E-2</v>
      </c>
      <c r="AH567" s="50">
        <f>_xll.qlTenorBasisForwardRate2($V$13,AD567,AE567,_xll.ohTrigger($AA$9:$AA$12))</f>
        <v>1.1419888699806209E-2</v>
      </c>
      <c r="AI567" s="50">
        <f>_xll.qlIndexFixing($V$5,_xll.qlInterestRateIndexFixingDate($V$5,AD567,trigger),,trigger)</f>
        <v>1.1351203857849802E-2</v>
      </c>
      <c r="AJ567" s="50">
        <f t="shared" si="27"/>
        <v>6.8684841956406784E-5</v>
      </c>
      <c r="AK567" s="53">
        <f t="shared" si="28"/>
        <v>0.99398550688523157</v>
      </c>
    </row>
    <row r="568" spans="29:37" x14ac:dyDescent="0.2">
      <c r="AC568" s="45" t="s">
        <v>74</v>
      </c>
      <c r="AD568" s="46">
        <f>_xll.qlCalendarAdvance(calendar,AD567,AC568,,,trigger)</f>
        <v>59915</v>
      </c>
      <c r="AE568" s="46">
        <f>_xll.qlInterestRateIndexMaturity($V$5,AD568,trigger)</f>
        <v>60006</v>
      </c>
      <c r="AF568" s="50">
        <f>_xll.qlTenorBasisValue($V$13,AD568,trigger)</f>
        <v>6.60335272312311E-7</v>
      </c>
      <c r="AG568" s="50">
        <f>_xll.qlTenorBasisForwardRate($V$13,AD568,_xll.ohTrigger($AA$9:$AA$12))</f>
        <v>1.1435841322785292E-2</v>
      </c>
      <c r="AH568" s="50">
        <f>_xll.qlTenorBasisForwardRate2($V$13,AD568,AE568,_xll.ohTrigger($AA$9:$AA$12))</f>
        <v>1.1435841322785292E-2</v>
      </c>
      <c r="AI568" s="50">
        <f>_xll.qlIndexFixing($V$5,_xll.qlInterestRateIndexFixingDate($V$5,AD568,trigger),,trigger)</f>
        <v>1.1363721606764583E-2</v>
      </c>
      <c r="AJ568" s="50">
        <f t="shared" si="27"/>
        <v>7.2119716020708699E-5</v>
      </c>
      <c r="AK568" s="53">
        <f t="shared" si="28"/>
        <v>0.99369353648891456</v>
      </c>
    </row>
    <row r="569" spans="29:37" x14ac:dyDescent="0.2">
      <c r="AC569" s="45" t="s">
        <v>74</v>
      </c>
      <c r="AD569" s="46">
        <f>_xll.qlCalendarAdvance(calendar,AD568,AC569,,,trigger)</f>
        <v>59946</v>
      </c>
      <c r="AE569" s="46">
        <f>_xll.qlInterestRateIndexMaturity($V$5,AD569,trigger)</f>
        <v>60036</v>
      </c>
      <c r="AF569" s="50">
        <f>_xll.qlTenorBasisValue($V$13,AD569,trigger)</f>
        <v>6.4917567572922276E-7</v>
      </c>
      <c r="AG569" s="50">
        <f>_xll.qlTenorBasisForwardRate($V$13,AD569,_xll.ohTrigger($AA$9:$AA$12))</f>
        <v>1.1451120419855521E-2</v>
      </c>
      <c r="AH569" s="50">
        <f>_xll.qlTenorBasisForwardRate2($V$13,AD569,AE569,_xll.ohTrigger($AA$9:$AA$12))</f>
        <v>1.1451120419855521E-2</v>
      </c>
      <c r="AI569" s="50">
        <f>_xll.qlIndexFixing($V$5,_xll.qlInterestRateIndexFixingDate($V$5,AD569,trigger),,trigger)</f>
        <v>1.1376031798739916E-2</v>
      </c>
      <c r="AJ569" s="50">
        <f t="shared" si="27"/>
        <v>7.5088621115604326E-5</v>
      </c>
      <c r="AK569" s="53">
        <f t="shared" si="28"/>
        <v>0.99344268347877951</v>
      </c>
    </row>
    <row r="570" spans="29:37" x14ac:dyDescent="0.2">
      <c r="AC570" s="45" t="s">
        <v>74</v>
      </c>
      <c r="AD570" s="46">
        <f>_xll.qlCalendarAdvance(calendar,AD569,AC570,,,trigger)</f>
        <v>59975</v>
      </c>
      <c r="AE570" s="46">
        <f>_xll.qlInterestRateIndexMaturity($V$5,AD570,trigger)</f>
        <v>60069</v>
      </c>
      <c r="AF570" s="50">
        <f>_xll.qlTenorBasisValue($V$13,AD570,trigger)</f>
        <v>6.3890603694693351E-7</v>
      </c>
      <c r="AG570" s="50">
        <f>_xll.qlTenorBasisForwardRate($V$13,AD570,_xll.ohTrigger($AA$9:$AA$12))</f>
        <v>1.1468304226714516E-2</v>
      </c>
      <c r="AH570" s="50">
        <f>_xll.qlTenorBasisForwardRate2($V$13,AD570,AE570,_xll.ohTrigger($AA$9:$AA$12))</f>
        <v>1.1468304226714516E-2</v>
      </c>
      <c r="AI570" s="50">
        <f>_xll.qlIndexFixing($V$5,_xll.qlInterestRateIndexFixingDate($V$5,AD570,trigger),,trigger)</f>
        <v>1.1390401782182712E-2</v>
      </c>
      <c r="AJ570" s="50">
        <f t="shared" si="27"/>
        <v>7.7902444531803214E-5</v>
      </c>
      <c r="AK570" s="53">
        <f t="shared" si="28"/>
        <v>0.99320715225269873</v>
      </c>
    </row>
    <row r="571" spans="29:37" x14ac:dyDescent="0.2">
      <c r="AC571" s="45" t="s">
        <v>74</v>
      </c>
      <c r="AD571" s="46">
        <f>_xll.qlCalendarAdvance(calendar,AD570,AC571,,,trigger)</f>
        <v>60006</v>
      </c>
      <c r="AE571" s="46">
        <f>_xll.qlInterestRateIndexMaturity($V$5,AD571,trigger)</f>
        <v>60097</v>
      </c>
      <c r="AF571" s="50">
        <f>_xll.qlTenorBasisValue($V$13,AD571,trigger)</f>
        <v>6.2810689647512449E-7</v>
      </c>
      <c r="AG571" s="50">
        <f>_xll.qlTenorBasisForwardRate($V$13,AD571,_xll.ohTrigger($AA$9:$AA$12))</f>
        <v>1.1484041868679238E-2</v>
      </c>
      <c r="AH571" s="50">
        <f>_xll.qlTenorBasisForwardRate2($V$13,AD571,AE571,_xll.ohTrigger($AA$9:$AA$12))</f>
        <v>1.1484041868679238E-2</v>
      </c>
      <c r="AI571" s="50">
        <f>_xll.qlIndexFixing($V$5,_xll.qlInterestRateIndexFixingDate($V$5,AD571,trigger),,trigger)</f>
        <v>1.1403666157939007E-2</v>
      </c>
      <c r="AJ571" s="50">
        <f t="shared" si="27"/>
        <v>8.0375710740231143E-5</v>
      </c>
      <c r="AK571" s="53">
        <f t="shared" si="28"/>
        <v>0.99300109563694272</v>
      </c>
    </row>
    <row r="572" spans="29:37" x14ac:dyDescent="0.2">
      <c r="AC572" s="45" t="s">
        <v>74</v>
      </c>
      <c r="AD572" s="46">
        <f>_xll.qlCalendarAdvance(calendar,AD571,AC572,,,trigger)</f>
        <v>60036</v>
      </c>
      <c r="AE572" s="46">
        <f>_xll.qlInterestRateIndexMaturity($V$5,AD572,trigger)</f>
        <v>60128</v>
      </c>
      <c r="AF572" s="50">
        <f>_xll.qlTenorBasisValue($V$13,AD572,trigger)</f>
        <v>6.1782914973594522E-7</v>
      </c>
      <c r="AG572" s="50">
        <f>_xll.qlTenorBasisForwardRate($V$13,AD572,_xll.ohTrigger($AA$9:$AA$12))</f>
        <v>1.1501768848557808E-2</v>
      </c>
      <c r="AH572" s="50">
        <f>_xll.qlTenorBasisForwardRate2($V$13,AD572,AE572,_xll.ohTrigger($AA$9:$AA$12))</f>
        <v>1.1501768848557808E-2</v>
      </c>
      <c r="AI572" s="50">
        <f>_xll.qlIndexFixing($V$5,_xll.qlInterestRateIndexFixingDate($V$5,AD572,trigger),,trigger)</f>
        <v>1.1419042497690827E-2</v>
      </c>
      <c r="AJ572" s="50">
        <f t="shared" si="27"/>
        <v>8.2726350866981282E-5</v>
      </c>
      <c r="AK572" s="53">
        <f t="shared" si="28"/>
        <v>0.99280751057022376</v>
      </c>
    </row>
    <row r="573" spans="29:37" x14ac:dyDescent="0.2">
      <c r="AC573" s="45" t="s">
        <v>74</v>
      </c>
      <c r="AD573" s="46">
        <f>_xll.qlCalendarAdvance(calendar,AD572,AC573,,,trigger)</f>
        <v>60069</v>
      </c>
      <c r="AE573" s="46">
        <f>_xll.qlInterestRateIndexMaturity($V$5,AD573,trigger)</f>
        <v>60161</v>
      </c>
      <c r="AF573" s="50">
        <f>_xll.qlTenorBasisValue($V$13,AD573,trigger)</f>
        <v>6.0671690122930998E-7</v>
      </c>
      <c r="AG573" s="50">
        <f>_xll.qlTenorBasisForwardRate($V$13,AD573,_xll.ohTrigger($AA$9:$AA$12))</f>
        <v>1.1521526572311397E-2</v>
      </c>
      <c r="AH573" s="50">
        <f>_xll.qlTenorBasisForwardRate2($V$13,AD573,AE573,_xll.ohTrigger($AA$9:$AA$12))</f>
        <v>1.1521526572311397E-2</v>
      </c>
      <c r="AI573" s="50">
        <f>_xll.qlIndexFixing($V$5,_xll.qlInterestRateIndexFixingDate($V$5,AD573,trigger),,trigger)</f>
        <v>1.1436503943990144E-2</v>
      </c>
      <c r="AJ573" s="50">
        <f t="shared" si="27"/>
        <v>8.5022628321253235E-5</v>
      </c>
      <c r="AK573" s="53">
        <f t="shared" si="28"/>
        <v>0.99262054140242317</v>
      </c>
    </row>
    <row r="574" spans="29:37" x14ac:dyDescent="0.2">
      <c r="AC574" s="45" t="s">
        <v>74</v>
      </c>
      <c r="AD574" s="46">
        <f>_xll.qlCalendarAdvance(calendar,AD573,AC574,,,trigger)</f>
        <v>60099</v>
      </c>
      <c r="AE574" s="46">
        <f>_xll.qlInterestRateIndexMaturity($V$5,AD574,trigger)</f>
        <v>60191</v>
      </c>
      <c r="AF574" s="50">
        <f>_xll.qlTenorBasisValue($V$13,AD574,trigger)</f>
        <v>5.9678763554844122E-7</v>
      </c>
      <c r="AG574" s="50">
        <f>_xll.qlTenorBasisForwardRate($V$13,AD574,_xll.ohTrigger($AA$9:$AA$12))</f>
        <v>1.1540193335397962E-2</v>
      </c>
      <c r="AH574" s="50">
        <f>_xll.qlTenorBasisForwardRate2($V$13,AD574,AE574,_xll.ohTrigger($AA$9:$AA$12))</f>
        <v>1.1540193335397962E-2</v>
      </c>
      <c r="AI574" s="50">
        <f>_xll.qlIndexFixing($V$5,_xll.qlInterestRateIndexFixingDate($V$5,AD574,trigger),,trigger)</f>
        <v>1.1453310764563662E-2</v>
      </c>
      <c r="AJ574" s="50">
        <f t="shared" si="27"/>
        <v>8.6882570834299899E-5</v>
      </c>
      <c r="AK574" s="53">
        <f t="shared" si="28"/>
        <v>0.99247130716884968</v>
      </c>
    </row>
    <row r="575" spans="29:37" x14ac:dyDescent="0.2">
      <c r="AC575" s="45" t="s">
        <v>74</v>
      </c>
      <c r="AD575" s="46">
        <f>_xll.qlCalendarAdvance(calendar,AD574,AC575,,,trigger)</f>
        <v>60132</v>
      </c>
      <c r="AE575" s="46">
        <f>_xll.qlInterestRateIndexMaturity($V$5,AD575,trigger)</f>
        <v>60224</v>
      </c>
      <c r="AF575" s="50">
        <f>_xll.qlTenorBasisValue($V$13,AD575,trigger)</f>
        <v>5.8605223451377582E-7</v>
      </c>
      <c r="AG575" s="50">
        <f>_xll.qlTenorBasisForwardRate($V$13,AD575,_xll.ohTrigger($AA$9:$AA$12))</f>
        <v>1.1561502499012478E-2</v>
      </c>
      <c r="AH575" s="50">
        <f>_xll.qlTenorBasisForwardRate2($V$13,AD575,AE575,_xll.ohTrigger($AA$9:$AA$12))</f>
        <v>1.1561502499012478E-2</v>
      </c>
      <c r="AI575" s="50">
        <f>_xll.qlIndexFixing($V$5,_xll.qlInterestRateIndexFixingDate($V$5,AD575,trigger),,trigger)</f>
        <v>1.1472830607586483E-2</v>
      </c>
      <c r="AJ575" s="50">
        <f t="shared" si="27"/>
        <v>8.8671891425995755E-5</v>
      </c>
      <c r="AK575" s="53">
        <f t="shared" si="28"/>
        <v>0.99233041800288768</v>
      </c>
    </row>
    <row r="576" spans="29:37" x14ac:dyDescent="0.2">
      <c r="AC576" s="45" t="s">
        <v>74</v>
      </c>
      <c r="AD576" s="46">
        <f>_xll.qlCalendarAdvance(calendar,AD575,AC576,,,trigger)</f>
        <v>60163</v>
      </c>
      <c r="AE576" s="46">
        <f>_xll.qlInterestRateIndexMaturity($V$5,AD576,trigger)</f>
        <v>60254</v>
      </c>
      <c r="AF576" s="50">
        <f>_xll.qlTenorBasisValue($V$13,AD576,trigger)</f>
        <v>5.7614271998891895E-7</v>
      </c>
      <c r="AG576" s="50">
        <f>_xll.qlTenorBasisForwardRate($V$13,AD576,_xll.ohTrigger($AA$9:$AA$12))</f>
        <v>1.1581728177237941E-2</v>
      </c>
      <c r="AH576" s="50">
        <f>_xll.qlTenorBasisForwardRate2($V$13,AD576,AE576,_xll.ohTrigger($AA$9:$AA$12))</f>
        <v>1.1581728177237941E-2</v>
      </c>
      <c r="AI576" s="50">
        <f>_xll.qlIndexFixing($V$5,_xll.qlInterestRateIndexFixingDate($V$5,AD576,trigger),,trigger)</f>
        <v>1.1491648182152817E-2</v>
      </c>
      <c r="AJ576" s="50">
        <f t="shared" si="27"/>
        <v>9.0079995085123529E-5</v>
      </c>
      <c r="AK576" s="53">
        <f t="shared" si="28"/>
        <v>0.9922222319755214</v>
      </c>
    </row>
    <row r="577" spans="29:37" x14ac:dyDescent="0.2">
      <c r="AC577" s="45" t="s">
        <v>74</v>
      </c>
      <c r="AD577" s="46">
        <f>_xll.qlCalendarAdvance(calendar,AD576,AC577,,,trigger)</f>
        <v>60195</v>
      </c>
      <c r="AE577" s="46">
        <f>_xll.qlInterestRateIndexMaturity($V$5,AD577,trigger)</f>
        <v>60287</v>
      </c>
      <c r="AF577" s="50">
        <f>_xll.qlTenorBasisValue($V$13,AD577,trigger)</f>
        <v>5.6608856563139646E-7</v>
      </c>
      <c r="AG577" s="50">
        <f>_xll.qlTenorBasisForwardRate($V$13,AD577,_xll.ohTrigger($AA$9:$AA$12))</f>
        <v>1.1604440316971904E-2</v>
      </c>
      <c r="AH577" s="50">
        <f>_xll.qlTenorBasisForwardRate2($V$13,AD577,AE577,_xll.ohTrigger($AA$9:$AA$12))</f>
        <v>1.1604440316971904E-2</v>
      </c>
      <c r="AI577" s="50">
        <f>_xll.qlIndexFixing($V$5,_xll.qlInterestRateIndexFixingDate($V$5,AD577,trigger),,trigger)</f>
        <v>1.151312293257079E-2</v>
      </c>
      <c r="AJ577" s="50">
        <f t="shared" si="27"/>
        <v>9.1317384401113852E-5</v>
      </c>
      <c r="AK577" s="53">
        <f t="shared" si="28"/>
        <v>0.99213082389957585</v>
      </c>
    </row>
    <row r="578" spans="29:37" x14ac:dyDescent="0.2">
      <c r="AC578" s="45" t="s">
        <v>74</v>
      </c>
      <c r="AD578" s="46">
        <f>_xll.qlCalendarAdvance(calendar,AD577,AC578,,,trigger)</f>
        <v>60226</v>
      </c>
      <c r="AE578" s="46">
        <f>_xll.qlInterestRateIndexMaturity($V$5,AD578,trigger)</f>
        <v>60318</v>
      </c>
      <c r="AF578" s="50">
        <f>_xll.qlTenorBasisValue($V$13,AD578,trigger)</f>
        <v>5.5651530143734652E-7</v>
      </c>
      <c r="AG578" s="50">
        <f>_xll.qlTenorBasisForwardRate($V$13,AD578,_xll.ohTrigger($AA$9:$AA$12))</f>
        <v>1.1626655767299923E-2</v>
      </c>
      <c r="AH578" s="50">
        <f>_xll.qlTenorBasisForwardRate2($V$13,AD578,AE578,_xll.ohTrigger($AA$9:$AA$12))</f>
        <v>1.1626655767299923E-2</v>
      </c>
      <c r="AI578" s="50">
        <f>_xll.qlIndexFixing($V$5,_xll.qlInterestRateIndexFixingDate($V$5,AD578,trigger),,trigger)</f>
        <v>1.1534419498581477E-2</v>
      </c>
      <c r="AJ578" s="50">
        <f t="shared" si="27"/>
        <v>9.2236268718445813E-5</v>
      </c>
      <c r="AK578" s="53">
        <f t="shared" si="28"/>
        <v>0.99206682724899609</v>
      </c>
    </row>
    <row r="579" spans="29:37" x14ac:dyDescent="0.2">
      <c r="AC579" s="45" t="s">
        <v>74</v>
      </c>
      <c r="AD579" s="46">
        <f>_xll.qlCalendarAdvance(calendar,AD578,AC579,,,trigger)</f>
        <v>60258</v>
      </c>
      <c r="AE579" s="46">
        <f>_xll.qlInterestRateIndexMaturity($V$5,AD579,trigger)</f>
        <v>60349</v>
      </c>
      <c r="AF579" s="50">
        <f>_xll.qlTenorBasisValue($V$13,AD579,trigger)</f>
        <v>5.4680236909563173E-7</v>
      </c>
      <c r="AG579" s="50">
        <f>_xll.qlTenorBasisForwardRate($V$13,AD579,_xll.ohTrigger($AA$9:$AA$12))</f>
        <v>1.1649770152656324E-2</v>
      </c>
      <c r="AH579" s="50">
        <f>_xll.qlTenorBasisForwardRate2($V$13,AD579,AE579,_xll.ohTrigger($AA$9:$AA$12))</f>
        <v>1.1649770152656324E-2</v>
      </c>
      <c r="AI579" s="50">
        <f>_xll.qlIndexFixing($V$5,_xll.qlInterestRateIndexFixingDate($V$5,AD579,trigger),,trigger)</f>
        <v>1.1556867501967443E-2</v>
      </c>
      <c r="AJ579" s="50">
        <f t="shared" si="27"/>
        <v>9.2902650688880123E-5</v>
      </c>
      <c r="AK579" s="53">
        <f t="shared" si="28"/>
        <v>0.99202536621139281</v>
      </c>
    </row>
    <row r="580" spans="29:37" x14ac:dyDescent="0.2">
      <c r="AC580" s="45" t="s">
        <v>74</v>
      </c>
      <c r="AD580" s="46">
        <f>_xll.qlCalendarAdvance(calendar,AD579,AC580,,,trigger)</f>
        <v>60289</v>
      </c>
      <c r="AE580" s="46">
        <f>_xll.qlInterestRateIndexMaturity($V$5,AD580,trigger)</f>
        <v>60379</v>
      </c>
      <c r="AF580" s="50">
        <f>_xll.qlTenorBasisValue($V$13,AD580,trigger)</f>
        <v>5.3755406676890969E-7</v>
      </c>
      <c r="AG580" s="50">
        <f>_xll.qlTenorBasisForwardRate($V$13,AD580,_xll.ohTrigger($AA$9:$AA$12))</f>
        <v>1.1672848772154687E-2</v>
      </c>
      <c r="AH580" s="50">
        <f>_xll.qlTenorBasisForwardRate2($V$13,AD580,AE580,_xll.ohTrigger($AA$9:$AA$12))</f>
        <v>1.1672848772154687E-2</v>
      </c>
      <c r="AI580" s="50">
        <f>_xll.qlIndexFixing($V$5,_xll.qlInterestRateIndexFixingDate($V$5,AD580,trigger),,trigger)</f>
        <v>1.1579562346206274E-2</v>
      </c>
      <c r="AJ580" s="50">
        <f t="shared" ref="AJ580:AJ643" si="29">AG580-AI580</f>
        <v>9.328642594841341E-5</v>
      </c>
      <c r="AK580" s="53">
        <f t="shared" ref="AK580:AK643" si="30">AI580/AH580</f>
        <v>0.99200825541654014</v>
      </c>
    </row>
    <row r="581" spans="29:37" x14ac:dyDescent="0.2">
      <c r="AC581" s="45" t="s">
        <v>74</v>
      </c>
      <c r="AD581" s="46">
        <f>_xll.qlCalendarAdvance(calendar,AD580,AC581,,,trigger)</f>
        <v>60321</v>
      </c>
      <c r="AE581" s="46">
        <f>_xll.qlInterestRateIndexMaturity($V$5,AD581,trigger)</f>
        <v>60412</v>
      </c>
      <c r="AF581" s="50">
        <f>_xll.qlTenorBasisValue($V$13,AD581,trigger)</f>
        <v>5.2817089843976148E-7</v>
      </c>
      <c r="AG581" s="50">
        <f>_xll.qlTenorBasisForwardRate($V$13,AD581,_xll.ohTrigger($AA$9:$AA$12))</f>
        <v>1.1698606892318707E-2</v>
      </c>
      <c r="AH581" s="50">
        <f>_xll.qlTenorBasisForwardRate2($V$13,AD581,AE581,_xll.ohTrigger($AA$9:$AA$12))</f>
        <v>1.1698606892318707E-2</v>
      </c>
      <c r="AI581" s="50">
        <f>_xll.qlIndexFixing($V$5,_xll.qlInterestRateIndexFixingDate($V$5,AD581,trigger),,trigger)</f>
        <v>1.1605198876150252E-2</v>
      </c>
      <c r="AJ581" s="50">
        <f t="shared" si="29"/>
        <v>9.3408016168455149E-5</v>
      </c>
      <c r="AK581" s="53">
        <f t="shared" si="30"/>
        <v>0.99201545816281878</v>
      </c>
    </row>
    <row r="582" spans="29:37" x14ac:dyDescent="0.2">
      <c r="AC582" s="45" t="s">
        <v>74</v>
      </c>
      <c r="AD582" s="46">
        <f>_xll.qlCalendarAdvance(calendar,AD581,AC582,,,trigger)</f>
        <v>60349</v>
      </c>
      <c r="AE582" s="46">
        <f>_xll.qlInterestRateIndexMaturity($V$5,AD582,trigger)</f>
        <v>60441</v>
      </c>
      <c r="AF582" s="50">
        <f>_xll.qlTenorBasisValue($V$13,AD582,trigger)</f>
        <v>5.2009462486239504E-7</v>
      </c>
      <c r="AG582" s="50">
        <f>_xll.qlTenorBasisForwardRate($V$13,AD582,_xll.ohTrigger($AA$9:$AA$12))</f>
        <v>1.1721869101955617E-2</v>
      </c>
      <c r="AH582" s="50">
        <f>_xll.qlTenorBasisForwardRate2($V$13,AD582,AE582,_xll.ohTrigger($AA$9:$AA$12))</f>
        <v>1.1721869101955617E-2</v>
      </c>
      <c r="AI582" s="50">
        <f>_xll.qlIndexFixing($V$5,_xll.qlInterestRateIndexFixingDate($V$5,AD582,trigger),,trigger)</f>
        <v>1.1628604982539573E-2</v>
      </c>
      <c r="AJ582" s="50">
        <f t="shared" si="29"/>
        <v>9.3264119416043914E-5</v>
      </c>
      <c r="AK582" s="53">
        <f t="shared" si="30"/>
        <v>0.99204357951749489</v>
      </c>
    </row>
    <row r="583" spans="29:37" x14ac:dyDescent="0.2">
      <c r="AC583" s="45" t="s">
        <v>74</v>
      </c>
      <c r="AD583" s="46">
        <f>_xll.qlCalendarAdvance(calendar,AD582,AC583,,,trigger)</f>
        <v>60380</v>
      </c>
      <c r="AE583" s="46">
        <f>_xll.qlInterestRateIndexMaturity($V$5,AD583,trigger)</f>
        <v>60471</v>
      </c>
      <c r="AF583" s="50">
        <f>_xll.qlTenorBasisValue($V$13,AD583,trigger)</f>
        <v>5.1129653815476956E-7</v>
      </c>
      <c r="AG583" s="50">
        <f>_xll.qlTenorBasisForwardRate($V$13,AD583,_xll.ohTrigger($AA$9:$AA$12))</f>
        <v>1.1747028788475607E-2</v>
      </c>
      <c r="AH583" s="50">
        <f>_xll.qlTenorBasisForwardRate2($V$13,AD583,AE583,_xll.ohTrigger($AA$9:$AA$12))</f>
        <v>1.1747028788475607E-2</v>
      </c>
      <c r="AI583" s="50">
        <f>_xll.qlIndexFixing($V$5,_xll.qlInterestRateIndexFixingDate($V$5,AD583,trigger),,trigger)</f>
        <v>1.1654184778941076E-2</v>
      </c>
      <c r="AJ583" s="50">
        <f t="shared" si="29"/>
        <v>9.2844009534531063E-5</v>
      </c>
      <c r="AK583" s="53">
        <f t="shared" si="30"/>
        <v>0.99209638358717434</v>
      </c>
    </row>
    <row r="584" spans="29:37" x14ac:dyDescent="0.2">
      <c r="AC584" s="45" t="s">
        <v>74</v>
      </c>
      <c r="AD584" s="46">
        <f>_xll.qlCalendarAdvance(calendar,AD583,AC584,,,trigger)</f>
        <v>60412</v>
      </c>
      <c r="AE584" s="46">
        <f>_xll.qlInterestRateIndexMaturity($V$5,AD584,trigger)</f>
        <v>60504</v>
      </c>
      <c r="AF584" s="50">
        <f>_xll.qlTenorBasisValue($V$13,AD584,trigger)</f>
        <v>5.023702341298877E-7</v>
      </c>
      <c r="AG584" s="50">
        <f>_xll.qlTenorBasisForwardRate($V$13,AD584,_xll.ohTrigger($AA$9:$AA$12))</f>
        <v>1.1775009602220134E-2</v>
      </c>
      <c r="AH584" s="50">
        <f>_xll.qlTenorBasisForwardRate2($V$13,AD584,AE584,_xll.ohTrigger($AA$9:$AA$12))</f>
        <v>1.1775009602220134E-2</v>
      </c>
      <c r="AI584" s="50">
        <f>_xll.qlIndexFixing($V$5,_xll.qlInterestRateIndexFixingDate($V$5,AD584,trigger),,trigger)</f>
        <v>1.1682918603602856E-2</v>
      </c>
      <c r="AJ584" s="50">
        <f t="shared" si="29"/>
        <v>9.209099861727868E-5</v>
      </c>
      <c r="AK584" s="53">
        <f t="shared" si="30"/>
        <v>0.99217911477542109</v>
      </c>
    </row>
    <row r="585" spans="29:37" x14ac:dyDescent="0.2">
      <c r="AC585" s="45" t="s">
        <v>74</v>
      </c>
      <c r="AD585" s="46">
        <f>_xll.qlCalendarAdvance(calendar,AD584,AC585,,,trigger)</f>
        <v>60443</v>
      </c>
      <c r="AE585" s="46">
        <f>_xll.qlInterestRateIndexMaturity($V$5,AD585,trigger)</f>
        <v>60535</v>
      </c>
      <c r="AF585" s="50">
        <f>_xll.qlTenorBasisValue($V$13,AD585,trigger)</f>
        <v>4.9387106502405363E-7</v>
      </c>
      <c r="AG585" s="50">
        <f>_xll.qlTenorBasisForwardRate($V$13,AD585,_xll.ohTrigger($AA$9:$AA$12))</f>
        <v>1.1802245532868322E-2</v>
      </c>
      <c r="AH585" s="50">
        <f>_xll.qlTenorBasisForwardRate2($V$13,AD585,AE585,_xll.ohTrigger($AA$9:$AA$12))</f>
        <v>1.1802245532868322E-2</v>
      </c>
      <c r="AI585" s="50">
        <f>_xll.qlIndexFixing($V$5,_xll.qlInterestRateIndexFixingDate($V$5,AD585,trigger),,trigger)</f>
        <v>1.171117432675366E-2</v>
      </c>
      <c r="AJ585" s="50">
        <f t="shared" si="29"/>
        <v>9.1071206114661657E-5</v>
      </c>
      <c r="AK585" s="53">
        <f t="shared" si="30"/>
        <v>0.9922835696087634</v>
      </c>
    </row>
    <row r="586" spans="29:37" x14ac:dyDescent="0.2">
      <c r="AC586" s="45" t="s">
        <v>74</v>
      </c>
      <c r="AD586" s="46">
        <f>_xll.qlCalendarAdvance(calendar,AD585,AC586,,,trigger)</f>
        <v>60475</v>
      </c>
      <c r="AE586" s="46">
        <f>_xll.qlInterestRateIndexMaturity($V$5,AD586,trigger)</f>
        <v>60567</v>
      </c>
      <c r="AF586" s="50">
        <f>_xll.qlTenorBasisValue($V$13,AD586,trigger)</f>
        <v>4.8524809003711432E-7</v>
      </c>
      <c r="AG586" s="50">
        <f>_xll.qlTenorBasisForwardRate($V$13,AD586,_xll.ohTrigger($AA$9:$AA$12))</f>
        <v>1.1831112379372786E-2</v>
      </c>
      <c r="AH586" s="50">
        <f>_xll.qlTenorBasisForwardRate2($V$13,AD586,AE586,_xll.ohTrigger($AA$9:$AA$12))</f>
        <v>1.1831112379372786E-2</v>
      </c>
      <c r="AI586" s="50">
        <f>_xll.qlIndexFixing($V$5,_xll.qlInterestRateIndexFixingDate($V$5,AD586,trigger),,trigger)</f>
        <v>1.1741408021251174E-2</v>
      </c>
      <c r="AJ586" s="50">
        <f t="shared" si="29"/>
        <v>8.9704358121611705E-5</v>
      </c>
      <c r="AK586" s="53">
        <f t="shared" si="30"/>
        <v>0.99241792696703579</v>
      </c>
    </row>
    <row r="587" spans="29:37" x14ac:dyDescent="0.2">
      <c r="AC587" s="45" t="s">
        <v>74</v>
      </c>
      <c r="AD587" s="46">
        <f>_xll.qlCalendarAdvance(calendar,AD586,AC587,,,trigger)</f>
        <v>60506</v>
      </c>
      <c r="AE587" s="46">
        <f>_xll.qlInterestRateIndexMaturity($V$5,AD587,trigger)</f>
        <v>60598</v>
      </c>
      <c r="AF587" s="50">
        <f>_xll.qlTenorBasisValue($V$13,AD587,trigger)</f>
        <v>4.770377876870531E-7</v>
      </c>
      <c r="AG587" s="50">
        <f>_xll.qlTenorBasisForwardRate($V$13,AD587,_xll.ohTrigger($AA$9:$AA$12))</f>
        <v>1.185978075485937E-2</v>
      </c>
      <c r="AH587" s="50">
        <f>_xll.qlTenorBasisForwardRate2($V$13,AD587,AE587,_xll.ohTrigger($AA$9:$AA$12))</f>
        <v>1.185978075485937E-2</v>
      </c>
      <c r="AI587" s="50">
        <f>_xll.qlIndexFixing($V$5,_xll.qlInterestRateIndexFixingDate($V$5,AD587,trigger),,trigger)</f>
        <v>1.1771651824371324E-2</v>
      </c>
      <c r="AJ587" s="50">
        <f t="shared" si="29"/>
        <v>8.8128930488045806E-5</v>
      </c>
      <c r="AK587" s="53">
        <f t="shared" si="30"/>
        <v>0.99256909277585625</v>
      </c>
    </row>
    <row r="588" spans="29:37" x14ac:dyDescent="0.2">
      <c r="AC588" s="45" t="s">
        <v>74</v>
      </c>
      <c r="AD588" s="46">
        <f>_xll.qlCalendarAdvance(calendar,AD587,AC588,,,trigger)</f>
        <v>60538</v>
      </c>
      <c r="AE588" s="46">
        <f>_xll.qlInterestRateIndexMaturity($V$5,AD588,trigger)</f>
        <v>60629</v>
      </c>
      <c r="AF588" s="50">
        <f>_xll.qlTenorBasisValue($V$13,AD588,trigger)</f>
        <v>4.6870794028454734E-7</v>
      </c>
      <c r="AG588" s="50">
        <f>_xll.qlTenorBasisForwardRate($V$13,AD588,_xll.ohTrigger($AA$9:$AA$12))</f>
        <v>1.1889188394101316E-2</v>
      </c>
      <c r="AH588" s="50">
        <f>_xll.qlTenorBasisForwardRate2($V$13,AD588,AE588,_xll.ohTrigger($AA$9:$AA$12))</f>
        <v>1.1889188394101316E-2</v>
      </c>
      <c r="AI588" s="50">
        <f>_xll.qlIndexFixing($V$5,_xll.qlInterestRateIndexFixingDate($V$5,AD588,trigger),,trigger)</f>
        <v>1.1802748951630726E-2</v>
      </c>
      <c r="AJ588" s="50">
        <f t="shared" si="29"/>
        <v>8.6439442470590336E-5</v>
      </c>
      <c r="AK588" s="53">
        <f t="shared" si="30"/>
        <v>0.99272957584611277</v>
      </c>
    </row>
    <row r="589" spans="29:37" x14ac:dyDescent="0.2">
      <c r="AC589" s="45" t="s">
        <v>74</v>
      </c>
      <c r="AD589" s="46">
        <f>_xll.qlCalendarAdvance(calendar,AD588,AC589,,,trigger)</f>
        <v>60568</v>
      </c>
      <c r="AE589" s="46">
        <f>_xll.qlInterestRateIndexMaturity($V$5,AD589,trigger)</f>
        <v>60660</v>
      </c>
      <c r="AF589" s="50">
        <f>_xll.qlTenorBasisValue($V$13,AD589,trigger)</f>
        <v>4.6103052912067663E-7</v>
      </c>
      <c r="AG589" s="50">
        <f>_xll.qlTenorBasisForwardRate($V$13,AD589,_xll.ohTrigger($AA$9:$AA$12))</f>
        <v>1.1918184521550928E-2</v>
      </c>
      <c r="AH589" s="50">
        <f>_xll.qlTenorBasisForwardRate2($V$13,AD589,AE589,_xll.ohTrigger($AA$9:$AA$12))</f>
        <v>1.1918184521550928E-2</v>
      </c>
      <c r="AI589" s="50">
        <f>_xll.qlIndexFixing($V$5,_xll.qlInterestRateIndexFixingDate($V$5,AD589,trigger),,trigger)</f>
        <v>1.1833387984997591E-2</v>
      </c>
      <c r="AJ589" s="50">
        <f t="shared" si="29"/>
        <v>8.4796536553336313E-5</v>
      </c>
      <c r="AK589" s="53">
        <f t="shared" si="30"/>
        <v>0.99288511296330373</v>
      </c>
    </row>
    <row r="590" spans="29:37" x14ac:dyDescent="0.2">
      <c r="AC590" s="45" t="s">
        <v>74</v>
      </c>
      <c r="AD590" s="46">
        <f>_xll.qlCalendarAdvance(calendar,AD589,AC590,,,trigger)</f>
        <v>60601</v>
      </c>
      <c r="AE590" s="46">
        <f>_xll.qlInterestRateIndexMaturity($V$5,AD590,trigger)</f>
        <v>60689</v>
      </c>
      <c r="AF590" s="50">
        <f>_xll.qlTenorBasisValue($V$13,AD590,trigger)</f>
        <v>4.5273020491209493E-7</v>
      </c>
      <c r="AG590" s="50">
        <f>_xll.qlTenorBasisForwardRate($V$13,AD590,_xll.ohTrigger($AA$9:$AA$12))</f>
        <v>1.194651247089012E-2</v>
      </c>
      <c r="AH590" s="50">
        <f>_xll.qlTenorBasisForwardRate2($V$13,AD590,AE590,_xll.ohTrigger($AA$9:$AA$12))</f>
        <v>1.194651247089012E-2</v>
      </c>
      <c r="AI590" s="50">
        <f>_xll.qlIndexFixing($V$5,_xll.qlInterestRateIndexFixingDate($V$5,AD590,trigger),,trigger)</f>
        <v>1.1863407903369805E-2</v>
      </c>
      <c r="AJ590" s="50">
        <f t="shared" si="29"/>
        <v>8.310456752031424E-5</v>
      </c>
      <c r="AK590" s="53">
        <f t="shared" si="30"/>
        <v>0.99304361270933139</v>
      </c>
    </row>
    <row r="591" spans="29:37" x14ac:dyDescent="0.2">
      <c r="AC591" s="45" t="s">
        <v>74</v>
      </c>
      <c r="AD591" s="46">
        <f>_xll.qlCalendarAdvance(calendar,AD590,AC591,,,trigger)</f>
        <v>60631</v>
      </c>
      <c r="AE591" s="46">
        <f>_xll.qlInterestRateIndexMaturity($V$5,AD591,trigger)</f>
        <v>60721</v>
      </c>
      <c r="AF591" s="50">
        <f>_xll.qlTenorBasisValue($V$13,AD591,trigger)</f>
        <v>4.4531391776906174E-7</v>
      </c>
      <c r="AG591" s="50">
        <f>_xll.qlTenorBasisForwardRate($V$13,AD591,_xll.ohTrigger($AA$9:$AA$12))</f>
        <v>1.197576482341578E-2</v>
      </c>
      <c r="AH591" s="50">
        <f>_xll.qlTenorBasisForwardRate2($V$13,AD591,AE591,_xll.ohTrigger($AA$9:$AA$12))</f>
        <v>1.197576482341578E-2</v>
      </c>
      <c r="AI591" s="50">
        <f>_xll.qlIndexFixing($V$5,_xll.qlInterestRateIndexFixingDate($V$5,AD591,trigger),,trigger)</f>
        <v>1.1894448484527587E-2</v>
      </c>
      <c r="AJ591" s="50">
        <f t="shared" si="29"/>
        <v>8.1316338888193229E-5</v>
      </c>
      <c r="AK591" s="53">
        <f t="shared" si="30"/>
        <v>0.99320992520417584</v>
      </c>
    </row>
    <row r="592" spans="29:37" x14ac:dyDescent="0.2">
      <c r="AC592" s="45" t="s">
        <v>74</v>
      </c>
      <c r="AD592" s="46">
        <f>_xll.qlCalendarAdvance(calendar,AD591,AC592,,,trigger)</f>
        <v>60664</v>
      </c>
      <c r="AE592" s="46">
        <f>_xll.qlInterestRateIndexMaturity($V$5,AD592,trigger)</f>
        <v>60755</v>
      </c>
      <c r="AF592" s="50">
        <f>_xll.qlTenorBasisValue($V$13,AD592,trigger)</f>
        <v>4.3729595434123264E-7</v>
      </c>
      <c r="AG592" s="50">
        <f>_xll.qlTenorBasisForwardRate($V$13,AD592,_xll.ohTrigger($AA$9:$AA$12))</f>
        <v>1.2006868756808602E-2</v>
      </c>
      <c r="AH592" s="50">
        <f>_xll.qlTenorBasisForwardRate2($V$13,AD592,AE592,_xll.ohTrigger($AA$9:$AA$12))</f>
        <v>1.2006868756808602E-2</v>
      </c>
      <c r="AI592" s="50">
        <f>_xll.qlIndexFixing($V$5,_xll.qlInterestRateIndexFixingDate($V$5,AD592,trigger),,trigger)</f>
        <v>1.1927609166171964E-2</v>
      </c>
      <c r="AJ592" s="50">
        <f t="shared" si="29"/>
        <v>7.9259590636638483E-5</v>
      </c>
      <c r="AK592" s="53">
        <f t="shared" si="30"/>
        <v>0.99339881260951624</v>
      </c>
    </row>
    <row r="593" spans="29:37" x14ac:dyDescent="0.2">
      <c r="AC593" s="45" t="s">
        <v>74</v>
      </c>
      <c r="AD593" s="46">
        <f>_xll.qlCalendarAdvance(calendar,AD592,AC593,,,trigger)</f>
        <v>60692</v>
      </c>
      <c r="AE593" s="46">
        <f>_xll.qlInterestRateIndexMaturity($V$5,AD593,trigger)</f>
        <v>60784</v>
      </c>
      <c r="AF593" s="50">
        <f>_xll.qlTenorBasisValue($V$13,AD593,trigger)</f>
        <v>4.3060593059717313E-7</v>
      </c>
      <c r="AG593" s="50">
        <f>_xll.qlTenorBasisForwardRate($V$13,AD593,_xll.ohTrigger($AA$9:$AA$12))</f>
        <v>1.2033131209219132E-2</v>
      </c>
      <c r="AH593" s="50">
        <f>_xll.qlTenorBasisForwardRate2($V$13,AD593,AE593,_xll.ohTrigger($AA$9:$AA$12))</f>
        <v>1.2033131209219132E-2</v>
      </c>
      <c r="AI593" s="50">
        <f>_xll.qlIndexFixing($V$5,_xll.qlInterestRateIndexFixingDate($V$5,AD593,trigger),,trigger)</f>
        <v>1.1955718897347079E-2</v>
      </c>
      <c r="AJ593" s="50">
        <f t="shared" si="29"/>
        <v>7.7412311872053149E-5</v>
      </c>
      <c r="AK593" s="53">
        <f t="shared" si="30"/>
        <v>0.99356673582909627</v>
      </c>
    </row>
    <row r="594" spans="29:37" x14ac:dyDescent="0.2">
      <c r="AC594" s="45" t="s">
        <v>74</v>
      </c>
      <c r="AD594" s="46">
        <f>_xll.qlCalendarAdvance(calendar,AD593,AC594,,,trigger)</f>
        <v>60723</v>
      </c>
      <c r="AE594" s="46">
        <f>_xll.qlInterestRateIndexMaturity($V$5,AD594,trigger)</f>
        <v>60814</v>
      </c>
      <c r="AF594" s="50">
        <f>_xll.qlTenorBasisValue($V$13,AD594,trigger)</f>
        <v>4.2331822412284579E-7</v>
      </c>
      <c r="AG594" s="50">
        <f>_xll.qlTenorBasisForwardRate($V$13,AD594,_xll.ohTrigger($AA$9:$AA$12))</f>
        <v>1.2060590232756773E-2</v>
      </c>
      <c r="AH594" s="50">
        <f>_xll.qlTenorBasisForwardRate2($V$13,AD594,AE594,_xll.ohTrigger($AA$9:$AA$12))</f>
        <v>1.2060590232756773E-2</v>
      </c>
      <c r="AI594" s="50">
        <f>_xll.qlIndexFixing($V$5,_xll.qlInterestRateIndexFixingDate($V$5,AD594,trigger),,trigger)</f>
        <v>1.1985255819744824E-2</v>
      </c>
      <c r="AJ594" s="50">
        <f t="shared" si="29"/>
        <v>7.5334413011949111E-5</v>
      </c>
      <c r="AK594" s="53">
        <f t="shared" si="30"/>
        <v>0.99375367112570168</v>
      </c>
    </row>
    <row r="595" spans="29:37" x14ac:dyDescent="0.2">
      <c r="AC595" s="45" t="s">
        <v>74</v>
      </c>
      <c r="AD595" s="46">
        <f>_xll.qlCalendarAdvance(calendar,AD594,AC595,,,trigger)</f>
        <v>60755</v>
      </c>
      <c r="AE595" s="46">
        <f>_xll.qlInterestRateIndexMaturity($V$5,AD595,trigger)</f>
        <v>60847</v>
      </c>
      <c r="AF595" s="50">
        <f>_xll.qlTenorBasisValue($V$13,AD595,trigger)</f>
        <v>4.1592456531566109E-7</v>
      </c>
      <c r="AG595" s="50">
        <f>_xll.qlTenorBasisForwardRate($V$13,AD595,_xll.ohTrigger($AA$9:$AA$12))</f>
        <v>1.2089995630980904E-2</v>
      </c>
      <c r="AH595" s="50">
        <f>_xll.qlTenorBasisForwardRate2($V$13,AD595,AE595,_xll.ohTrigger($AA$9:$AA$12))</f>
        <v>1.2089995630980904E-2</v>
      </c>
      <c r="AI595" s="50">
        <f>_xll.qlIndexFixing($V$5,_xll.qlInterestRateIndexFixingDate($V$5,AD595,trigger),,trigger)</f>
        <v>1.2016980244781972E-2</v>
      </c>
      <c r="AJ595" s="50">
        <f t="shared" si="29"/>
        <v>7.3015386198931401E-5</v>
      </c>
      <c r="AK595" s="53">
        <f t="shared" si="30"/>
        <v>0.99396067720555437</v>
      </c>
    </row>
    <row r="596" spans="29:37" x14ac:dyDescent="0.2">
      <c r="AC596" s="45" t="s">
        <v>74</v>
      </c>
      <c r="AD596" s="46">
        <f>_xll.qlCalendarAdvance(calendar,AD595,AC596,,,trigger)</f>
        <v>60786</v>
      </c>
      <c r="AE596" s="46">
        <f>_xll.qlInterestRateIndexMaturity($V$5,AD596,trigger)</f>
        <v>60878</v>
      </c>
      <c r="AF596" s="50">
        <f>_xll.qlTenorBasisValue($V$13,AD596,trigger)</f>
        <v>4.0888494319452422E-7</v>
      </c>
      <c r="AG596" s="50">
        <f>_xll.qlTenorBasisForwardRate($V$13,AD596,_xll.ohTrigger($AA$9:$AA$12))</f>
        <v>1.211759655706905E-2</v>
      </c>
      <c r="AH596" s="50">
        <f>_xll.qlTenorBasisForwardRate2($V$13,AD596,AE596,_xll.ohTrigger($AA$9:$AA$12))</f>
        <v>1.211759655706905E-2</v>
      </c>
      <c r="AI596" s="50">
        <f>_xll.qlIndexFixing($V$5,_xll.qlInterestRateIndexFixingDate($V$5,AD596,trigger),,trigger)</f>
        <v>1.2046896639645963E-2</v>
      </c>
      <c r="AJ596" s="50">
        <f t="shared" si="29"/>
        <v>7.0699917423087608E-5</v>
      </c>
      <c r="AK596" s="53">
        <f t="shared" si="30"/>
        <v>0.99416551647926887</v>
      </c>
    </row>
    <row r="597" spans="29:37" x14ac:dyDescent="0.2">
      <c r="AC597" s="45" t="s">
        <v>74</v>
      </c>
      <c r="AD597" s="46">
        <f>_xll.qlCalendarAdvance(calendar,AD596,AC597,,,trigger)</f>
        <v>60818</v>
      </c>
      <c r="AE597" s="46">
        <f>_xll.qlInterestRateIndexMaturity($V$5,AD597,trigger)</f>
        <v>60910</v>
      </c>
      <c r="AF597" s="50">
        <f>_xll.qlTenorBasisValue($V$13,AD597,trigger)</f>
        <v>4.0174301951529111E-7</v>
      </c>
      <c r="AG597" s="50">
        <f>_xll.qlTenorBasisForwardRate($V$13,AD597,_xll.ohTrigger($AA$9:$AA$12))</f>
        <v>1.2145824942790142E-2</v>
      </c>
      <c r="AH597" s="50">
        <f>_xll.qlTenorBasisForwardRate2($V$13,AD597,AE597,_xll.ohTrigger($AA$9:$AA$12))</f>
        <v>1.2145824942790142E-2</v>
      </c>
      <c r="AI597" s="50">
        <f>_xll.qlIndexFixing($V$5,_xll.qlInterestRateIndexFixingDate($V$5,AD597,trigger),,trigger)</f>
        <v>1.2077617033086364E-2</v>
      </c>
      <c r="AJ597" s="50">
        <f t="shared" si="29"/>
        <v>6.8207909703778269E-5</v>
      </c>
      <c r="AK597" s="53">
        <f t="shared" si="30"/>
        <v>0.99438425055316915</v>
      </c>
    </row>
    <row r="598" spans="29:37" x14ac:dyDescent="0.2">
      <c r="AC598" s="45" t="s">
        <v>74</v>
      </c>
      <c r="AD598" s="46">
        <f>_xll.qlCalendarAdvance(calendar,AD597,AC598,,,trigger)</f>
        <v>60849</v>
      </c>
      <c r="AE598" s="46">
        <f>_xll.qlInterestRateIndexMaturity($V$5,AD598,trigger)</f>
        <v>60941</v>
      </c>
      <c r="AF598" s="50">
        <f>_xll.qlTenorBasisValue($V$13,AD598,trigger)</f>
        <v>3.9494312023513693E-7</v>
      </c>
      <c r="AG598" s="50">
        <f>_xll.qlTenorBasisForwardRate($V$13,AD598,_xll.ohTrigger($AA$9:$AA$12))</f>
        <v>1.2172916506630256E-2</v>
      </c>
      <c r="AH598" s="50">
        <f>_xll.qlTenorBasisForwardRate2($V$13,AD598,AE598,_xll.ohTrigger($AA$9:$AA$12))</f>
        <v>1.2172916506630256E-2</v>
      </c>
      <c r="AI598" s="50">
        <f>_xll.qlIndexFixing($V$5,_xll.qlInterestRateIndexFixingDate($V$5,AD598,trigger),,trigger)</f>
        <v>1.2107219048103853E-2</v>
      </c>
      <c r="AJ598" s="50">
        <f t="shared" si="29"/>
        <v>6.5697458526402588E-5</v>
      </c>
      <c r="AK598" s="53">
        <f t="shared" si="30"/>
        <v>0.99460298125838464</v>
      </c>
    </row>
    <row r="599" spans="29:37" x14ac:dyDescent="0.2">
      <c r="AC599" s="45" t="s">
        <v>74</v>
      </c>
      <c r="AD599" s="46">
        <f>_xll.qlCalendarAdvance(calendar,AD598,AC599,,,trigger)</f>
        <v>60881</v>
      </c>
      <c r="AE599" s="46">
        <f>_xll.qlInterestRateIndexMaturity($V$5,AD599,trigger)</f>
        <v>60972</v>
      </c>
      <c r="AF599" s="50">
        <f>_xll.qlTenorBasisValue($V$13,AD599,trigger)</f>
        <v>3.88044445314003E-7</v>
      </c>
      <c r="AG599" s="50">
        <f>_xll.qlTenorBasisForwardRate($V$13,AD599,_xll.ohTrigger($AA$9:$AA$12))</f>
        <v>1.219998376345645E-2</v>
      </c>
      <c r="AH599" s="50">
        <f>_xll.qlTenorBasisForwardRate2($V$13,AD599,AE599,_xll.ohTrigger($AA$9:$AA$12))</f>
        <v>1.219998376345645E-2</v>
      </c>
      <c r="AI599" s="50">
        <f>_xll.qlIndexFixing($V$5,_xll.qlInterestRateIndexFixingDate($V$5,AD599,trigger),,trigger)</f>
        <v>1.213693337895274E-2</v>
      </c>
      <c r="AJ599" s="50">
        <f t="shared" si="29"/>
        <v>6.305038450371038E-5</v>
      </c>
      <c r="AK599" s="53">
        <f t="shared" si="30"/>
        <v>0.99483192881841609</v>
      </c>
    </row>
    <row r="600" spans="29:37" x14ac:dyDescent="0.2">
      <c r="AC600" s="45" t="s">
        <v>74</v>
      </c>
      <c r="AD600" s="46">
        <f>_xll.qlCalendarAdvance(calendar,AD599,AC600,,,trigger)</f>
        <v>60911</v>
      </c>
      <c r="AE600" s="46">
        <f>_xll.qlInterestRateIndexMaturity($V$5,AD600,trigger)</f>
        <v>61003</v>
      </c>
      <c r="AF600" s="50">
        <f>_xll.qlTenorBasisValue($V$13,AD600,trigger)</f>
        <v>3.8168632092476396E-7</v>
      </c>
      <c r="AG600" s="50">
        <f>_xll.qlTenorBasisForwardRate($V$13,AD600,_xll.ohTrigger($AA$9:$AA$12))</f>
        <v>1.2226347679011585E-2</v>
      </c>
      <c r="AH600" s="50">
        <f>_xll.qlTenorBasisForwardRate2($V$13,AD600,AE600,_xll.ohTrigger($AA$9:$AA$12))</f>
        <v>1.2226347679011585E-2</v>
      </c>
      <c r="AI600" s="50">
        <f>_xll.qlIndexFixing($V$5,_xll.qlInterestRateIndexFixingDate($V$5,AD600,trigger),,trigger)</f>
        <v>1.2165946285078144E-2</v>
      </c>
      <c r="AJ600" s="50">
        <f t="shared" si="29"/>
        <v>6.040139393344128E-5</v>
      </c>
      <c r="AK600" s="53">
        <f t="shared" si="30"/>
        <v>0.99505973529305647</v>
      </c>
    </row>
    <row r="601" spans="29:37" x14ac:dyDescent="0.2">
      <c r="AC601" s="45" t="s">
        <v>74</v>
      </c>
      <c r="AD601" s="46">
        <f>_xll.qlCalendarAdvance(calendar,AD600,AC601,,,trigger)</f>
        <v>60944</v>
      </c>
      <c r="AE601" s="46">
        <f>_xll.qlInterestRateIndexMaturity($V$5,AD601,trigger)</f>
        <v>61036</v>
      </c>
      <c r="AF601" s="50">
        <f>_xll.qlTenorBasisValue($V$13,AD601,trigger)</f>
        <v>3.748125558149105E-7</v>
      </c>
      <c r="AG601" s="50">
        <f>_xll.qlTenorBasisForwardRate($V$13,AD601,_xll.ohTrigger($AA$9:$AA$12))</f>
        <v>1.2254377994459451E-2</v>
      </c>
      <c r="AH601" s="50">
        <f>_xll.qlTenorBasisForwardRate2($V$13,AD601,AE601,_xll.ohTrigger($AA$9:$AA$12))</f>
        <v>1.2254377994459451E-2</v>
      </c>
      <c r="AI601" s="50">
        <f>_xll.qlIndexFixing($V$5,_xll.qlInterestRateIndexFixingDate($V$5,AD601,trigger),,trigger)</f>
        <v>1.2196940034126259E-2</v>
      </c>
      <c r="AJ601" s="50">
        <f t="shared" si="29"/>
        <v>5.7437960333191901E-5</v>
      </c>
      <c r="AK601" s="53">
        <f t="shared" si="30"/>
        <v>0.99531286203517133</v>
      </c>
    </row>
    <row r="602" spans="29:37" x14ac:dyDescent="0.2">
      <c r="AC602" s="45" t="s">
        <v>74</v>
      </c>
      <c r="AD602" s="46">
        <f>_xll.qlCalendarAdvance(calendar,AD601,AC602,,,trigger)</f>
        <v>60974</v>
      </c>
      <c r="AE602" s="46">
        <f>_xll.qlInterestRateIndexMaturity($V$5,AD602,trigger)</f>
        <v>61064</v>
      </c>
      <c r="AF602" s="50">
        <f>_xll.qlTenorBasisValue($V$13,AD602,trigger)</f>
        <v>3.6867109590905506E-7</v>
      </c>
      <c r="AG602" s="50">
        <f>_xll.qlTenorBasisForwardRate($V$13,AD602,_xll.ohTrigger($AA$9:$AA$12))</f>
        <v>1.2278361802305682E-2</v>
      </c>
      <c r="AH602" s="50">
        <f>_xll.qlTenorBasisForwardRate2($V$13,AD602,AE602,_xll.ohTrigger($AA$9:$AA$12))</f>
        <v>1.2278361802305682E-2</v>
      </c>
      <c r="AI602" s="50">
        <f>_xll.qlIndexFixing($V$5,_xll.qlInterestRateIndexFixingDate($V$5,AD602,trigger),,trigger)</f>
        <v>1.2223610538116603E-2</v>
      </c>
      <c r="AJ602" s="50">
        <f t="shared" si="29"/>
        <v>5.4751264189079052E-5</v>
      </c>
      <c r="AK602" s="53">
        <f t="shared" si="30"/>
        <v>0.99554083312817854</v>
      </c>
    </row>
    <row r="603" spans="29:37" x14ac:dyDescent="0.2">
      <c r="AC603" s="45" t="s">
        <v>74</v>
      </c>
      <c r="AD603" s="46">
        <f>_xll.qlCalendarAdvance(calendar,AD602,AC603,,,trigger)</f>
        <v>61007</v>
      </c>
      <c r="AE603" s="46">
        <f>_xll.qlInterestRateIndexMaturity($V$5,AD603,trigger)</f>
        <v>61098</v>
      </c>
      <c r="AF603" s="50">
        <f>_xll.qlTenorBasisValue($V$13,AD603,trigger)</f>
        <v>3.6203160671482304E-7</v>
      </c>
      <c r="AG603" s="50">
        <f>_xll.qlTenorBasisForwardRate($V$13,AD603,_xll.ohTrigger($AA$9:$AA$12))</f>
        <v>1.2306479110405317E-2</v>
      </c>
      <c r="AH603" s="50">
        <f>_xll.qlTenorBasisForwardRate2($V$13,AD603,AE603,_xll.ohTrigger($AA$9:$AA$12))</f>
        <v>1.2306479110405317E-2</v>
      </c>
      <c r="AI603" s="50">
        <f>_xll.qlIndexFixing($V$5,_xll.qlInterestRateIndexFixingDate($V$5,AD603,trigger),,trigger)</f>
        <v>1.2254918047417761E-2</v>
      </c>
      <c r="AJ603" s="50">
        <f t="shared" si="29"/>
        <v>5.1561062987556458E-5</v>
      </c>
      <c r="AK603" s="53">
        <f t="shared" si="30"/>
        <v>0.99581025063911577</v>
      </c>
    </row>
    <row r="604" spans="29:37" x14ac:dyDescent="0.2">
      <c r="AC604" s="45" t="s">
        <v>74</v>
      </c>
      <c r="AD604" s="46">
        <f>_xll.qlCalendarAdvance(calendar,AD603,AC604,,,trigger)</f>
        <v>61038</v>
      </c>
      <c r="AE604" s="46">
        <f>_xll.qlInterestRateIndexMaturity($V$5,AD604,trigger)</f>
        <v>61127</v>
      </c>
      <c r="AF604" s="50">
        <f>_xll.qlTenorBasisValue($V$13,AD604,trigger)</f>
        <v>3.5590344531882993E-7</v>
      </c>
      <c r="AG604" s="50">
        <f>_xll.qlTenorBasisForwardRate($V$13,AD604,_xll.ohTrigger($AA$9:$AA$12))</f>
        <v>1.2330806747781285E-2</v>
      </c>
      <c r="AH604" s="50">
        <f>_xll.qlTenorBasisForwardRate2($V$13,AD604,AE604,_xll.ohTrigger($AA$9:$AA$12))</f>
        <v>1.2330806747781285E-2</v>
      </c>
      <c r="AI604" s="50">
        <f>_xll.qlIndexFixing($V$5,_xll.qlInterestRateIndexFixingDate($V$5,AD604,trigger),,trigger)</f>
        <v>1.228218599959237E-2</v>
      </c>
      <c r="AJ604" s="50">
        <f t="shared" si="29"/>
        <v>4.8620748188914556E-5</v>
      </c>
      <c r="AK604" s="53">
        <f t="shared" si="30"/>
        <v>0.99605696941137589</v>
      </c>
    </row>
    <row r="605" spans="29:37" x14ac:dyDescent="0.2">
      <c r="AC605" s="45" t="s">
        <v>74</v>
      </c>
      <c r="AD605" s="46">
        <f>_xll.qlCalendarAdvance(calendar,AD604,AC605,,,trigger)</f>
        <v>61066</v>
      </c>
      <c r="AE605" s="46">
        <f>_xll.qlInterestRateIndexMaturity($V$5,AD605,trigger)</f>
        <v>61158</v>
      </c>
      <c r="AF605" s="50">
        <f>_xll.qlTenorBasisValue($V$13,AD605,trigger)</f>
        <v>3.5045753323313896E-7</v>
      </c>
      <c r="AG605" s="50">
        <f>_xll.qlTenorBasisForwardRate($V$13,AD605,_xll.ohTrigger($AA$9:$AA$12))</f>
        <v>1.2355538880609923E-2</v>
      </c>
      <c r="AH605" s="50">
        <f>_xll.qlTenorBasisForwardRate2($V$13,AD605,AE605,_xll.ohTrigger($AA$9:$AA$12))</f>
        <v>1.2355538880609923E-2</v>
      </c>
      <c r="AI605" s="50">
        <f>_xll.qlIndexFixing($V$5,_xll.qlInterestRateIndexFixingDate($V$5,AD605,trigger),,trigger)</f>
        <v>1.2309876189237503E-2</v>
      </c>
      <c r="AJ605" s="50">
        <f t="shared" si="29"/>
        <v>4.5662691372419517E-5</v>
      </c>
      <c r="AK605" s="53">
        <f t="shared" si="30"/>
        <v>0.99630427358825446</v>
      </c>
    </row>
    <row r="606" spans="29:37" x14ac:dyDescent="0.2">
      <c r="AC606" s="45" t="s">
        <v>74</v>
      </c>
      <c r="AD606" s="46">
        <f>_xll.qlCalendarAdvance(calendar,AD605,AC606,,,trigger)</f>
        <v>61098</v>
      </c>
      <c r="AE606" s="46">
        <f>_xll.qlInterestRateIndexMaturity($V$5,AD606,trigger)</f>
        <v>61189</v>
      </c>
      <c r="AF606" s="50">
        <f>_xll.qlTenorBasisValue($V$13,AD606,trigger)</f>
        <v>3.4433560557590063E-7</v>
      </c>
      <c r="AG606" s="50">
        <f>_xll.qlTenorBasisForwardRate($V$13,AD606,_xll.ohTrigger($AA$9:$AA$12))</f>
        <v>1.23808169319354E-2</v>
      </c>
      <c r="AH606" s="50">
        <f>_xll.qlTenorBasisForwardRate2($V$13,AD606,AE606,_xll.ohTrigger($AA$9:$AA$12))</f>
        <v>1.23808169319354E-2</v>
      </c>
      <c r="AI606" s="50">
        <f>_xll.qlIndexFixing($V$5,_xll.qlInterestRateIndexFixingDate($V$5,AD606,trigger),,trigger)</f>
        <v>1.2338393475351244E-2</v>
      </c>
      <c r="AJ606" s="50">
        <f t="shared" si="29"/>
        <v>4.2423456584155667E-5</v>
      </c>
      <c r="AK606" s="53">
        <f t="shared" si="30"/>
        <v>0.99657345255830998</v>
      </c>
    </row>
    <row r="607" spans="29:37" x14ac:dyDescent="0.2">
      <c r="AC607" s="45" t="s">
        <v>74</v>
      </c>
      <c r="AD607" s="46">
        <f>_xll.qlCalendarAdvance(calendar,AD606,AC607,,,trigger)</f>
        <v>61128</v>
      </c>
      <c r="AE607" s="46">
        <f>_xll.qlInterestRateIndexMaturity($V$5,AD607,trigger)</f>
        <v>61220</v>
      </c>
      <c r="AF607" s="50">
        <f>_xll.qlTenorBasisValue($V$13,AD607,trigger)</f>
        <v>3.3869348072270343E-7</v>
      </c>
      <c r="AG607" s="50">
        <f>_xll.qlTenorBasisForwardRate($V$13,AD607,_xll.ohTrigger($AA$9:$AA$12))</f>
        <v>1.2405460528072749E-2</v>
      </c>
      <c r="AH607" s="50">
        <f>_xll.qlTenorBasisForwardRate2($V$13,AD607,AE607,_xll.ohTrigger($AA$9:$AA$12))</f>
        <v>1.2405460528072749E-2</v>
      </c>
      <c r="AI607" s="50">
        <f>_xll.qlIndexFixing($V$5,_xll.qlInterestRateIndexFixingDate($V$5,AD607,trigger),,trigger)</f>
        <v>1.2366244770204765E-2</v>
      </c>
      <c r="AJ607" s="50">
        <f t="shared" si="29"/>
        <v>3.9215757867984077E-5</v>
      </c>
      <c r="AK607" s="53">
        <f t="shared" si="30"/>
        <v>0.9968388309503512</v>
      </c>
    </row>
    <row r="608" spans="29:37" x14ac:dyDescent="0.2">
      <c r="AC608" s="45" t="s">
        <v>74</v>
      </c>
      <c r="AD608" s="46">
        <f>_xll.qlCalendarAdvance(calendar,AD607,AC608,,,trigger)</f>
        <v>61161</v>
      </c>
      <c r="AE608" s="46">
        <f>_xll.qlInterestRateIndexMaturity($V$5,AD608,trigger)</f>
        <v>61253</v>
      </c>
      <c r="AF608" s="50">
        <f>_xll.qlTenorBasisValue($V$13,AD608,trigger)</f>
        <v>3.3259390802405275E-7</v>
      </c>
      <c r="AG608" s="50">
        <f>_xll.qlTenorBasisForwardRate($V$13,AD608,_xll.ohTrigger($AA$9:$AA$12))</f>
        <v>1.2431622794286185E-2</v>
      </c>
      <c r="AH608" s="50">
        <f>_xll.qlTenorBasisForwardRate2($V$13,AD608,AE608,_xll.ohTrigger($AA$9:$AA$12))</f>
        <v>1.2431622794286185E-2</v>
      </c>
      <c r="AI608" s="50">
        <f>_xll.qlIndexFixing($V$5,_xll.qlInterestRateIndexFixingDate($V$5,AD608,trigger),,trigger)</f>
        <v>1.2395956950112507E-2</v>
      </c>
      <c r="AJ608" s="50">
        <f t="shared" si="29"/>
        <v>3.5665844173677838E-5</v>
      </c>
      <c r="AK608" s="53">
        <f t="shared" si="30"/>
        <v>0.99713103874177467</v>
      </c>
    </row>
    <row r="609" spans="29:37" x14ac:dyDescent="0.2">
      <c r="AC609" s="45" t="s">
        <v>74</v>
      </c>
      <c r="AD609" s="46">
        <f>_xll.qlCalendarAdvance(calendar,AD608,AC609,,,trigger)</f>
        <v>61191</v>
      </c>
      <c r="AE609" s="46">
        <f>_xll.qlInterestRateIndexMaturity($V$5,AD609,trigger)</f>
        <v>61283</v>
      </c>
      <c r="AF609" s="50">
        <f>_xll.qlTenorBasisValue($V$13,AD609,trigger)</f>
        <v>3.2714427292714515E-7</v>
      </c>
      <c r="AG609" s="50">
        <f>_xll.qlTenorBasisForwardRate($V$13,AD609,_xll.ohTrigger($AA$9:$AA$12))</f>
        <v>1.245516013032553E-2</v>
      </c>
      <c r="AH609" s="50">
        <f>_xll.qlTenorBasisForwardRate2($V$13,AD609,AE609,_xll.ohTrigger($AA$9:$AA$12))</f>
        <v>1.245516013032553E-2</v>
      </c>
      <c r="AI609" s="50">
        <f>_xll.qlIndexFixing($V$5,_xll.qlInterestRateIndexFixingDate($V$5,AD609,trigger),,trigger)</f>
        <v>1.2422789889832239E-2</v>
      </c>
      <c r="AJ609" s="50">
        <f t="shared" si="29"/>
        <v>3.2370240493290528E-5</v>
      </c>
      <c r="AK609" s="53">
        <f t="shared" si="30"/>
        <v>0.99740105786239741</v>
      </c>
    </row>
    <row r="610" spans="29:37" x14ac:dyDescent="0.2">
      <c r="AC610" s="45" t="s">
        <v>74</v>
      </c>
      <c r="AD610" s="46">
        <f>_xll.qlCalendarAdvance(calendar,AD609,AC610,,,trigger)</f>
        <v>61224</v>
      </c>
      <c r="AE610" s="46">
        <f>_xll.qlInterestRateIndexMaturity($V$5,AD610,trigger)</f>
        <v>61316</v>
      </c>
      <c r="AF610" s="50">
        <f>_xll.qlTenorBasisValue($V$13,AD610,trigger)</f>
        <v>3.2125283122348164E-7</v>
      </c>
      <c r="AG610" s="50">
        <f>_xll.qlTenorBasisForwardRate($V$13,AD610,_xll.ohTrigger($AA$9:$AA$12))</f>
        <v>1.2480779996396775E-2</v>
      </c>
      <c r="AH610" s="50">
        <f>_xll.qlTenorBasisForwardRate2($V$13,AD610,AE610,_xll.ohTrigger($AA$9:$AA$12))</f>
        <v>1.2480779996396775E-2</v>
      </c>
      <c r="AI610" s="50">
        <f>_xll.qlIndexFixing($V$5,_xll.qlInterestRateIndexFixingDate($V$5,AD610,trigger),,trigger)</f>
        <v>1.2452107619239023E-2</v>
      </c>
      <c r="AJ610" s="50">
        <f t="shared" si="29"/>
        <v>2.867237715775163E-5</v>
      </c>
      <c r="AK610" s="53">
        <f t="shared" si="30"/>
        <v>0.99770267746358565</v>
      </c>
    </row>
    <row r="611" spans="29:37" x14ac:dyDescent="0.2">
      <c r="AC611" s="45" t="s">
        <v>74</v>
      </c>
      <c r="AD611" s="46">
        <f>_xll.qlCalendarAdvance(calendar,AD610,AC611,,,trigger)</f>
        <v>61255</v>
      </c>
      <c r="AE611" s="46">
        <f>_xll.qlInterestRateIndexMaturity($V$5,AD611,trigger)</f>
        <v>61346</v>
      </c>
      <c r="AF611" s="50">
        <f>_xll.qlTenorBasisValue($V$13,AD611,trigger)</f>
        <v>3.1581522053578646E-7</v>
      </c>
      <c r="AG611" s="50">
        <f>_xll.qlTenorBasisForwardRate($V$13,AD611,_xll.ohTrigger($AA$9:$AA$12))</f>
        <v>1.2503991374045979E-2</v>
      </c>
      <c r="AH611" s="50">
        <f>_xll.qlTenorBasisForwardRate2($V$13,AD611,AE611,_xll.ohTrigger($AA$9:$AA$12))</f>
        <v>1.2503991374045979E-2</v>
      </c>
      <c r="AI611" s="50">
        <f>_xll.qlIndexFixing($V$5,_xll.qlInterestRateIndexFixingDate($V$5,AD611,trigger),,trigger)</f>
        <v>1.2478802505650935E-2</v>
      </c>
      <c r="AJ611" s="50">
        <f t="shared" si="29"/>
        <v>2.5188868395044015E-5</v>
      </c>
      <c r="AK611" s="53">
        <f t="shared" si="30"/>
        <v>0.99798553376745547</v>
      </c>
    </row>
    <row r="612" spans="29:37" x14ac:dyDescent="0.2">
      <c r="AC612" s="45" t="s">
        <v>74</v>
      </c>
      <c r="AD612" s="46">
        <f>_xll.qlCalendarAdvance(calendar,AD611,AC612,,,trigger)</f>
        <v>61287</v>
      </c>
      <c r="AE612" s="46">
        <f>_xll.qlInterestRateIndexMaturity($V$5,AD612,trigger)</f>
        <v>61379</v>
      </c>
      <c r="AF612" s="50">
        <f>_xll.qlTenorBasisValue($V$13,AD612,trigger)</f>
        <v>3.102988348333149E-7</v>
      </c>
      <c r="AG612" s="50">
        <f>_xll.qlTenorBasisForwardRate($V$13,AD612,_xll.ohTrigger($AA$9:$AA$12))</f>
        <v>1.2528901667618501E-2</v>
      </c>
      <c r="AH612" s="50">
        <f>_xll.qlTenorBasisForwardRate2($V$13,AD612,AE612,_xll.ohTrigger($AA$9:$AA$12))</f>
        <v>1.2528901667618501E-2</v>
      </c>
      <c r="AI612" s="50">
        <f>_xll.qlIndexFixing($V$5,_xll.qlInterestRateIndexFixingDate($V$5,AD612,trigger),,trigger)</f>
        <v>1.2507490595518856E-2</v>
      </c>
      <c r="AJ612" s="50">
        <f t="shared" si="29"/>
        <v>2.1411072099644657E-5</v>
      </c>
      <c r="AK612" s="53">
        <f t="shared" si="30"/>
        <v>0.99829106551654223</v>
      </c>
    </row>
    <row r="613" spans="29:37" x14ac:dyDescent="0.2">
      <c r="AC613" s="45" t="s">
        <v>74</v>
      </c>
      <c r="AD613" s="46">
        <f>_xll.qlCalendarAdvance(calendar,AD612,AC613,,,trigger)</f>
        <v>61318</v>
      </c>
      <c r="AE613" s="46">
        <f>_xll.qlInterestRateIndexMaturity($V$5,AD613,trigger)</f>
        <v>61410</v>
      </c>
      <c r="AF613" s="50">
        <f>_xll.qlTenorBasisValue($V$13,AD613,trigger)</f>
        <v>3.0504686021852607E-7</v>
      </c>
      <c r="AG613" s="50">
        <f>_xll.qlTenorBasisForwardRate($V$13,AD613,_xll.ohTrigger($AA$9:$AA$12))</f>
        <v>1.2552200431391556E-2</v>
      </c>
      <c r="AH613" s="50">
        <f>_xll.qlTenorBasisForwardRate2($V$13,AD613,AE613,_xll.ohTrigger($AA$9:$AA$12))</f>
        <v>1.2552200431391556E-2</v>
      </c>
      <c r="AI613" s="50">
        <f>_xll.qlIndexFixing($V$5,_xll.qlInterestRateIndexFixingDate($V$5,AD613,trigger),,trigger)</f>
        <v>1.2534454856051942E-2</v>
      </c>
      <c r="AJ613" s="50">
        <f t="shared" si="29"/>
        <v>1.7745575339614059E-5</v>
      </c>
      <c r="AK613" s="53">
        <f t="shared" si="30"/>
        <v>0.99858625780901056</v>
      </c>
    </row>
    <row r="614" spans="29:37" x14ac:dyDescent="0.2">
      <c r="AC614" s="45" t="s">
        <v>74</v>
      </c>
      <c r="AD614" s="46">
        <f>_xll.qlCalendarAdvance(calendar,AD613,AC614,,,trigger)</f>
        <v>61350</v>
      </c>
      <c r="AE614" s="46">
        <f>_xll.qlInterestRateIndexMaturity($V$5,AD614,trigger)</f>
        <v>61441</v>
      </c>
      <c r="AF614" s="50">
        <f>_xll.qlTenorBasisValue($V$13,AD614,trigger)</f>
        <v>2.9971883087273429E-7</v>
      </c>
      <c r="AG614" s="50">
        <f>_xll.qlTenorBasisForwardRate($V$13,AD614,_xll.ohTrigger($AA$9:$AA$12))</f>
        <v>1.257540071534588E-2</v>
      </c>
      <c r="AH614" s="50">
        <f>_xll.qlTenorBasisForwardRate2($V$13,AD614,AE614,_xll.ohTrigger($AA$9:$AA$12))</f>
        <v>1.257540071534588E-2</v>
      </c>
      <c r="AI614" s="50">
        <f>_xll.qlIndexFixing($V$5,_xll.qlInterestRateIndexFixingDate($V$5,AD614,trigger),,trigger)</f>
        <v>1.256143912167833E-2</v>
      </c>
      <c r="AJ614" s="50">
        <f t="shared" si="29"/>
        <v>1.3961593667550717E-5</v>
      </c>
      <c r="AK614" s="53">
        <f t="shared" si="30"/>
        <v>0.99888976948062469</v>
      </c>
    </row>
    <row r="615" spans="29:37" x14ac:dyDescent="0.2">
      <c r="AC615" s="45" t="s">
        <v>74</v>
      </c>
      <c r="AD615" s="46">
        <f>_xll.qlCalendarAdvance(calendar,AD614,AC615,,,trigger)</f>
        <v>61381</v>
      </c>
      <c r="AE615" s="46">
        <f>_xll.qlInterestRateIndexMaturity($V$5,AD615,trigger)</f>
        <v>61472</v>
      </c>
      <c r="AF615" s="50">
        <f>_xll.qlTenorBasisValue($V$13,AD615,trigger)</f>
        <v>2.9464621371190635E-7</v>
      </c>
      <c r="AG615" s="50">
        <f>_xll.qlTenorBasisForwardRate($V$13,AD615,_xll.ohTrigger($AA$9:$AA$12))</f>
        <v>1.2598193137532855E-2</v>
      </c>
      <c r="AH615" s="50">
        <f>_xll.qlTenorBasisForwardRate2($V$13,AD615,AE615,_xll.ohTrigger($AA$9:$AA$12))</f>
        <v>1.2598193137532855E-2</v>
      </c>
      <c r="AI615" s="50">
        <f>_xll.qlIndexFixing($V$5,_xll.qlInterestRateIndexFixingDate($V$5,AD615,trigger),,trigger)</f>
        <v>1.2588011364704044E-2</v>
      </c>
      <c r="AJ615" s="50">
        <f t="shared" si="29"/>
        <v>1.0181772828811095E-5</v>
      </c>
      <c r="AK615" s="53">
        <f t="shared" si="30"/>
        <v>0.99919180689503184</v>
      </c>
    </row>
    <row r="616" spans="29:37" x14ac:dyDescent="0.2">
      <c r="AC616" s="45" t="s">
        <v>74</v>
      </c>
      <c r="AD616" s="46">
        <f>_xll.qlCalendarAdvance(calendar,AD615,AC616,,,trigger)</f>
        <v>61413</v>
      </c>
      <c r="AE616" s="46">
        <f>_xll.qlInterestRateIndexMaturity($V$5,AD616,trigger)</f>
        <v>61504</v>
      </c>
      <c r="AF616" s="50">
        <f>_xll.qlTenorBasisValue($V$13,AD616,trigger)</f>
        <v>2.8950016882731245E-7</v>
      </c>
      <c r="AG616" s="50">
        <f>_xll.qlTenorBasisForwardRate($V$13,AD616,_xll.ohTrigger($AA$9:$AA$12))</f>
        <v>1.2621457783164354E-2</v>
      </c>
      <c r="AH616" s="50">
        <f>_xll.qlTenorBasisForwardRate2($V$13,AD616,AE616,_xll.ohTrigger($AA$9:$AA$12))</f>
        <v>1.2621457783164354E-2</v>
      </c>
      <c r="AI616" s="50">
        <f>_xll.qlIndexFixing($V$5,_xll.qlInterestRateIndexFixingDate($V$5,AD616,trigger),,trigger)</f>
        <v>1.2615233654363425E-2</v>
      </c>
      <c r="AJ616" s="50">
        <f t="shared" si="29"/>
        <v>6.2241288009291101E-6</v>
      </c>
      <c r="AK616" s="53">
        <f t="shared" si="30"/>
        <v>0.99950686133821787</v>
      </c>
    </row>
    <row r="617" spans="29:37" x14ac:dyDescent="0.2">
      <c r="AC617" s="45" t="s">
        <v>74</v>
      </c>
      <c r="AD617" s="46">
        <f>_xll.qlCalendarAdvance(calendar,AD616,AC617,,,trigger)</f>
        <v>61442</v>
      </c>
      <c r="AE617" s="46">
        <f>_xll.qlInterestRateIndexMaturity($V$5,AD617,trigger)</f>
        <v>61534</v>
      </c>
      <c r="AF617" s="50">
        <f>_xll.qlTenorBasisValue($V$13,AD617,trigger)</f>
        <v>2.8491440325628412E-7</v>
      </c>
      <c r="AG617" s="50">
        <f>_xll.qlTenorBasisForwardRate($V$13,AD617,_xll.ohTrigger($AA$9:$AA$12))</f>
        <v>1.264288794986369E-2</v>
      </c>
      <c r="AH617" s="50">
        <f>_xll.qlTenorBasisForwardRate2($V$13,AD617,AE617,_xll.ohTrigger($AA$9:$AA$12))</f>
        <v>1.264288794986369E-2</v>
      </c>
      <c r="AI617" s="50">
        <f>_xll.qlIndexFixing($V$5,_xll.qlInterestRateIndexFixingDate($V$5,AD617,trigger),,trigger)</f>
        <v>1.2640360726487903E-2</v>
      </c>
      <c r="AJ617" s="50">
        <f t="shared" si="29"/>
        <v>2.5272233757870494E-6</v>
      </c>
      <c r="AK617" s="53">
        <f t="shared" si="30"/>
        <v>0.99980010711272549</v>
      </c>
    </row>
    <row r="618" spans="29:37" x14ac:dyDescent="0.2">
      <c r="AC618" s="45" t="s">
        <v>74</v>
      </c>
      <c r="AD618" s="46">
        <f>_xll.qlCalendarAdvance(calendar,AD617,AC618,,,trigger)</f>
        <v>61477</v>
      </c>
      <c r="AE618" s="46">
        <f>_xll.qlInterestRateIndexMaturity($V$5,AD618,trigger)</f>
        <v>61568</v>
      </c>
      <c r="AF618" s="50">
        <f>_xll.qlTenorBasisValue($V$13,AD618,trigger)</f>
        <v>2.7947671191875471E-7</v>
      </c>
      <c r="AG618" s="50">
        <f>_xll.qlTenorBasisForwardRate($V$13,AD618,_xll.ohTrigger($AA$9:$AA$12))</f>
        <v>1.2667185477093786E-2</v>
      </c>
      <c r="AH618" s="50">
        <f>_xll.qlTenorBasisForwardRate2($V$13,AD618,AE618,_xll.ohTrigger($AA$9:$AA$12))</f>
        <v>1.2667185477093786E-2</v>
      </c>
      <c r="AI618" s="50">
        <f>_xll.qlIndexFixing($V$5,_xll.qlInterestRateIndexFixingDate($V$5,AD618,trigger),,trigger)</f>
        <v>1.2669037001661734E-2</v>
      </c>
      <c r="AJ618" s="50">
        <f t="shared" si="29"/>
        <v>-1.8515245679487369E-6</v>
      </c>
      <c r="AK618" s="53">
        <f t="shared" si="30"/>
        <v>1.0001461670053933</v>
      </c>
    </row>
    <row r="619" spans="29:37" x14ac:dyDescent="0.2">
      <c r="AC619" s="45" t="s">
        <v>74</v>
      </c>
      <c r="AD619" s="46">
        <f>_xll.qlCalendarAdvance(calendar,AD618,AC619,,,trigger)</f>
        <v>61507</v>
      </c>
      <c r="AE619" s="46">
        <f>_xll.qlInterestRateIndexMaturity($V$5,AD619,trigger)</f>
        <v>61599</v>
      </c>
      <c r="AF619" s="50">
        <f>_xll.qlTenorBasisValue($V$13,AD619,trigger)</f>
        <v>2.7489871597167999E-7</v>
      </c>
      <c r="AG619" s="50">
        <f>_xll.qlTenorBasisForwardRate($V$13,AD619,_xll.ohTrigger($AA$9:$AA$12))</f>
        <v>1.2688822912640663E-2</v>
      </c>
      <c r="AH619" s="50">
        <f>_xll.qlTenorBasisForwardRate2($V$13,AD619,AE619,_xll.ohTrigger($AA$9:$AA$12))</f>
        <v>1.2688822912640663E-2</v>
      </c>
      <c r="AI619" s="50">
        <f>_xll.qlIndexFixing($V$5,_xll.qlInterestRateIndexFixingDate($V$5,AD619,trigger),,trigger)</f>
        <v>1.2694594110397741E-2</v>
      </c>
      <c r="AJ619" s="50">
        <f t="shared" si="29"/>
        <v>-5.7711977570779754E-6</v>
      </c>
      <c r="AK619" s="53">
        <f t="shared" si="30"/>
        <v>1.0004548253054528</v>
      </c>
    </row>
    <row r="620" spans="29:37" x14ac:dyDescent="0.2">
      <c r="AC620" s="45" t="s">
        <v>74</v>
      </c>
      <c r="AD620" s="46">
        <f>_xll.qlCalendarAdvance(calendar,AD619,AC620,,,trigger)</f>
        <v>61539</v>
      </c>
      <c r="AE620" s="46">
        <f>_xll.qlInterestRateIndexMaturity($V$5,AD620,trigger)</f>
        <v>61631</v>
      </c>
      <c r="AF620" s="50">
        <f>_xll.qlTenorBasisValue($V$13,AD620,trigger)</f>
        <v>2.7009836974740486E-7</v>
      </c>
      <c r="AG620" s="50">
        <f>_xll.qlTenorBasisForwardRate($V$13,AD620,_xll.ohTrigger($AA$9:$AA$12))</f>
        <v>1.2711032041286372E-2</v>
      </c>
      <c r="AH620" s="50">
        <f>_xll.qlTenorBasisForwardRate2($V$13,AD620,AE620,_xll.ohTrigger($AA$9:$AA$12))</f>
        <v>1.2711032041286372E-2</v>
      </c>
      <c r="AI620" s="50">
        <f>_xll.qlIndexFixing($V$5,_xll.qlInterestRateIndexFixingDate($V$5,AD620,trigger),,trigger)</f>
        <v>1.2720960964450891E-2</v>
      </c>
      <c r="AJ620" s="50">
        <f t="shared" si="29"/>
        <v>-9.9289231645181136E-6</v>
      </c>
      <c r="AK620" s="53">
        <f t="shared" si="30"/>
        <v>1.0007811264366471</v>
      </c>
    </row>
    <row r="621" spans="29:37" x14ac:dyDescent="0.2">
      <c r="AC621" s="45" t="s">
        <v>74</v>
      </c>
      <c r="AD621" s="46">
        <f>_xll.qlCalendarAdvance(calendar,AD620,AC621,,,trigger)</f>
        <v>61569</v>
      </c>
      <c r="AE621" s="46">
        <f>_xll.qlInterestRateIndexMaturity($V$5,AD621,trigger)</f>
        <v>61661</v>
      </c>
      <c r="AF621" s="50">
        <f>_xll.qlTenorBasisValue($V$13,AD621,trigger)</f>
        <v>2.6567442467465346E-7</v>
      </c>
      <c r="AG621" s="50">
        <f>_xll.qlTenorBasisForwardRate($V$13,AD621,_xll.ohTrigger($AA$9:$AA$12))</f>
        <v>1.2731610401172053E-2</v>
      </c>
      <c r="AH621" s="50">
        <f>_xll.qlTenorBasisForwardRate2($V$13,AD621,AE621,_xll.ohTrigger($AA$9:$AA$12))</f>
        <v>1.2731610401172053E-2</v>
      </c>
      <c r="AI621" s="50">
        <f>_xll.qlIndexFixing($V$5,_xll.qlInterestRateIndexFixingDate($V$5,AD621,trigger),,trigger)</f>
        <v>1.274547752440784E-2</v>
      </c>
      <c r="AJ621" s="50">
        <f t="shared" si="29"/>
        <v>-1.3867123235786899E-5</v>
      </c>
      <c r="AK621" s="53">
        <f t="shared" si="30"/>
        <v>1.0010891884686097</v>
      </c>
    </row>
    <row r="622" spans="29:37" x14ac:dyDescent="0.2">
      <c r="AC622" s="45" t="s">
        <v>74</v>
      </c>
      <c r="AD622" s="46">
        <f>_xll.qlCalendarAdvance(calendar,AD621,AC622,,,trigger)</f>
        <v>61602</v>
      </c>
      <c r="AE622" s="46">
        <f>_xll.qlInterestRateIndexMaturity($V$5,AD622,trigger)</f>
        <v>61694</v>
      </c>
      <c r="AF622" s="50">
        <f>_xll.qlTenorBasisValue($V$13,AD622,trigger)</f>
        <v>2.608919916192269E-7</v>
      </c>
      <c r="AG622" s="50">
        <f>_xll.qlTenorBasisForwardRate($V$13,AD622,_xll.ohTrigger($AA$9:$AA$12))</f>
        <v>1.2753975317119083E-2</v>
      </c>
      <c r="AH622" s="50">
        <f>_xll.qlTenorBasisForwardRate2($V$13,AD622,AE622,_xll.ohTrigger($AA$9:$AA$12))</f>
        <v>1.2753975317119083E-2</v>
      </c>
      <c r="AI622" s="50">
        <f>_xll.qlIndexFixing($V$5,_xll.qlInterestRateIndexFixingDate($V$5,AD622,trigger),,trigger)</f>
        <v>1.2772217015851498E-2</v>
      </c>
      <c r="AJ622" s="50">
        <f t="shared" si="29"/>
        <v>-1.824169873241438E-5</v>
      </c>
      <c r="AK622" s="53">
        <f t="shared" si="30"/>
        <v>1.0014302755242068</v>
      </c>
    </row>
    <row r="623" spans="29:37" x14ac:dyDescent="0.2">
      <c r="AC623" s="45" t="s">
        <v>74</v>
      </c>
      <c r="AD623" s="46">
        <f>_xll.qlCalendarAdvance(calendar,AD622,AC623,,,trigger)</f>
        <v>61633</v>
      </c>
      <c r="AE623" s="46">
        <f>_xll.qlInterestRateIndexMaturity($V$5,AD623,trigger)</f>
        <v>61724</v>
      </c>
      <c r="AF623" s="50">
        <f>_xll.qlTenorBasisValue($V$13,AD623,trigger)</f>
        <v>2.5647811444693584E-7</v>
      </c>
      <c r="AG623" s="50">
        <f>_xll.qlTenorBasisForwardRate($V$13,AD623,_xll.ohTrigger($AA$9:$AA$12))</f>
        <v>1.2774168791219646E-2</v>
      </c>
      <c r="AH623" s="50">
        <f>_xll.qlTenorBasisForwardRate2($V$13,AD623,AE623,_xll.ohTrigger($AA$9:$AA$12))</f>
        <v>1.2774168791219646E-2</v>
      </c>
      <c r="AI623" s="50">
        <f>_xll.qlIndexFixing($V$5,_xll.qlInterestRateIndexFixingDate($V$5,AD623,trigger),,trigger)</f>
        <v>1.2796489919205593E-2</v>
      </c>
      <c r="AJ623" s="50">
        <f t="shared" si="29"/>
        <v>-2.2321127985946987E-5</v>
      </c>
      <c r="AK623" s="53">
        <f t="shared" si="30"/>
        <v>1.001747364415702</v>
      </c>
    </row>
    <row r="624" spans="29:37" x14ac:dyDescent="0.2">
      <c r="AC624" s="45" t="s">
        <v>74</v>
      </c>
      <c r="AD624" s="46">
        <f>_xll.qlCalendarAdvance(calendar,AD623,AC624,,,trigger)</f>
        <v>61665</v>
      </c>
      <c r="AE624" s="46">
        <f>_xll.qlInterestRateIndexMaturity($V$5,AD624,trigger)</f>
        <v>61757</v>
      </c>
      <c r="AF624" s="50">
        <f>_xll.qlTenorBasisValue($V$13,AD624,trigger)</f>
        <v>2.5200044666568352E-7</v>
      </c>
      <c r="AG624" s="50">
        <f>_xll.qlTenorBasisForwardRate($V$13,AD624,_xll.ohTrigger($AA$9:$AA$12))</f>
        <v>1.2795882774253153E-2</v>
      </c>
      <c r="AH624" s="50">
        <f>_xll.qlTenorBasisForwardRate2($V$13,AD624,AE624,_xll.ohTrigger($AA$9:$AA$12))</f>
        <v>1.2795882774253153E-2</v>
      </c>
      <c r="AI624" s="50">
        <f>_xll.qlIndexFixing($V$5,_xll.qlInterestRateIndexFixingDate($V$5,AD624,trigger),,trigger)</f>
        <v>1.2822589986487941E-2</v>
      </c>
      <c r="AJ624" s="50">
        <f t="shared" si="29"/>
        <v>-2.670721223478785E-5</v>
      </c>
      <c r="AK624" s="53">
        <f t="shared" si="30"/>
        <v>1.0020871723120601</v>
      </c>
    </row>
    <row r="625" spans="29:37" x14ac:dyDescent="0.2">
      <c r="AC625" s="45" t="s">
        <v>74</v>
      </c>
      <c r="AD625" s="46">
        <f>_xll.qlCalendarAdvance(calendar,AD624,AC625,,,trigger)</f>
        <v>61696</v>
      </c>
      <c r="AE625" s="46">
        <f>_xll.qlInterestRateIndexMaturity($V$5,AD625,trigger)</f>
        <v>61787</v>
      </c>
      <c r="AF625" s="50">
        <f>_xll.qlTenorBasisValue($V$13,AD625,trigger)</f>
        <v>2.4773754788952194E-7</v>
      </c>
      <c r="AG625" s="50">
        <f>_xll.qlTenorBasisForwardRate($V$13,AD625,_xll.ohTrigger($AA$9:$AA$12))</f>
        <v>1.281557329560119E-2</v>
      </c>
      <c r="AH625" s="50">
        <f>_xll.qlTenorBasisForwardRate2($V$13,AD625,AE625,_xll.ohTrigger($AA$9:$AA$12))</f>
        <v>1.281557329560119E-2</v>
      </c>
      <c r="AI625" s="50">
        <f>_xll.qlIndexFixing($V$5,_xll.qlInterestRateIndexFixingDate($V$5,AD625,trigger),,trigger)</f>
        <v>1.2846426718383104E-2</v>
      </c>
      <c r="AJ625" s="50">
        <f t="shared" si="29"/>
        <v>-3.0853422781914469E-5</v>
      </c>
      <c r="AK625" s="53">
        <f t="shared" si="30"/>
        <v>1.0024074945435726</v>
      </c>
    </row>
    <row r="626" spans="29:37" x14ac:dyDescent="0.2">
      <c r="AC626" s="45" t="s">
        <v>74</v>
      </c>
      <c r="AD626" s="46">
        <f>_xll.qlCalendarAdvance(calendar,AD625,AC626,,,trigger)</f>
        <v>61728</v>
      </c>
      <c r="AE626" s="46">
        <f>_xll.qlInterestRateIndexMaturity($V$5,AD626,trigger)</f>
        <v>61816</v>
      </c>
      <c r="AF626" s="50">
        <f>_xll.qlTenorBasisValue($V$13,AD626,trigger)</f>
        <v>2.4341306462002497E-7</v>
      </c>
      <c r="AG626" s="50">
        <f>_xll.qlTenorBasisForwardRate($V$13,AD626,_xll.ohTrigger($AA$9:$AA$12))</f>
        <v>1.283456637899396E-2</v>
      </c>
      <c r="AH626" s="50">
        <f>_xll.qlTenorBasisForwardRate2($V$13,AD626,AE626,_xll.ohTrigger($AA$9:$AA$12))</f>
        <v>1.283456637899396E-2</v>
      </c>
      <c r="AI626" s="50">
        <f>_xll.qlIndexFixing($V$5,_xll.qlInterestRateIndexFixingDate($V$5,AD626,trigger),,trigger)</f>
        <v>1.2869591946632014E-2</v>
      </c>
      <c r="AJ626" s="50">
        <f t="shared" si="29"/>
        <v>-3.5025567638053909E-5</v>
      </c>
      <c r="AK626" s="53">
        <f t="shared" si="30"/>
        <v>1.0027290028041289</v>
      </c>
    </row>
    <row r="627" spans="29:37" x14ac:dyDescent="0.2">
      <c r="AC627" s="45" t="s">
        <v>74</v>
      </c>
      <c r="AD627" s="46">
        <f>_xll.qlCalendarAdvance(calendar,AD626,AC627,,,trigger)</f>
        <v>61759</v>
      </c>
      <c r="AE627" s="46">
        <f>_xll.qlInterestRateIndexMaturity($V$5,AD627,trigger)</f>
        <v>61848</v>
      </c>
      <c r="AF627" s="50">
        <f>_xll.qlTenorBasisValue($V$13,AD627,trigger)</f>
        <v>2.392960258435101E-7</v>
      </c>
      <c r="AG627" s="50">
        <f>_xll.qlTenorBasisForwardRate($V$13,AD627,_xll.ohTrigger($AA$9:$AA$12))</f>
        <v>1.2854854638251374E-2</v>
      </c>
      <c r="AH627" s="50">
        <f>_xll.qlTenorBasisForwardRate2($V$13,AD627,AE627,_xll.ohTrigger($AA$9:$AA$12))</f>
        <v>1.2854854638251374E-2</v>
      </c>
      <c r="AI627" s="50">
        <f>_xll.qlIndexFixing($V$5,_xll.qlInterestRateIndexFixingDate($V$5,AD627,trigger),,trigger)</f>
        <v>1.2894223121714236E-2</v>
      </c>
      <c r="AJ627" s="50">
        <f t="shared" si="29"/>
        <v>-3.9368483462861453E-5</v>
      </c>
      <c r="AK627" s="53">
        <f t="shared" si="30"/>
        <v>1.0030625382060498</v>
      </c>
    </row>
    <row r="628" spans="29:37" x14ac:dyDescent="0.2">
      <c r="AC628" s="45" t="s">
        <v>74</v>
      </c>
      <c r="AD628" s="46">
        <f>_xll.qlCalendarAdvance(calendar,AD627,AC628,,,trigger)</f>
        <v>61787</v>
      </c>
      <c r="AE628" s="46">
        <f>_xll.qlInterestRateIndexMaturity($V$5,AD628,trigger)</f>
        <v>61879</v>
      </c>
      <c r="AF628" s="50">
        <f>_xll.qlTenorBasisValue($V$13,AD628,trigger)</f>
        <v>2.3563756306262502E-7</v>
      </c>
      <c r="AG628" s="50">
        <f>_xll.qlTenorBasisForwardRate($V$13,AD628,_xll.ohTrigger($AA$9:$AA$12))</f>
        <v>1.2874091607170849E-2</v>
      </c>
      <c r="AH628" s="50">
        <f>_xll.qlTenorBasisForwardRate2($V$13,AD628,AE628,_xll.ohTrigger($AA$9:$AA$12))</f>
        <v>1.2874091607170849E-2</v>
      </c>
      <c r="AI628" s="50">
        <f>_xll.qlIndexFixing($V$5,_xll.qlInterestRateIndexFixingDate($V$5,AD628,trigger),,trigger)</f>
        <v>1.2917555037205009E-2</v>
      </c>
      <c r="AJ628" s="50">
        <f t="shared" si="29"/>
        <v>-4.3463430034159853E-5</v>
      </c>
      <c r="AK628" s="53">
        <f t="shared" si="30"/>
        <v>1.0033760385866721</v>
      </c>
    </row>
    <row r="629" spans="29:37" x14ac:dyDescent="0.2">
      <c r="AC629" s="45" t="s">
        <v>74</v>
      </c>
      <c r="AD629" s="46">
        <f>_xll.qlCalendarAdvance(calendar,AD628,AC629,,,trigger)</f>
        <v>61815</v>
      </c>
      <c r="AE629" s="46">
        <f>_xll.qlInterestRateIndexMaturity($V$5,AD629,trigger)</f>
        <v>61907</v>
      </c>
      <c r="AF629" s="50">
        <f>_xll.qlTenorBasisValue($V$13,AD629,trigger)</f>
        <v>2.3203529464571456E-7</v>
      </c>
      <c r="AG629" s="50">
        <f>_xll.qlTenorBasisForwardRate($V$13,AD629,_xll.ohTrigger($AA$9:$AA$12))</f>
        <v>1.2891493067824151E-2</v>
      </c>
      <c r="AH629" s="50">
        <f>_xll.qlTenorBasisForwardRate2($V$13,AD629,AE629,_xll.ohTrigger($AA$9:$AA$12))</f>
        <v>1.2891493067824151E-2</v>
      </c>
      <c r="AI629" s="50">
        <f>_xll.qlIndexFixing($V$5,_xll.qlInterestRateIndexFixingDate($V$5,AD629,trigger),,trigger)</f>
        <v>1.2938858234684113E-2</v>
      </c>
      <c r="AJ629" s="50">
        <f t="shared" si="29"/>
        <v>-4.7365166859962213E-5</v>
      </c>
      <c r="AK629" s="53">
        <f t="shared" si="30"/>
        <v>1.0036741412814456</v>
      </c>
    </row>
    <row r="630" spans="29:37" x14ac:dyDescent="0.2">
      <c r="AC630" s="45" t="s">
        <v>74</v>
      </c>
      <c r="AD630" s="46">
        <f>_xll.qlCalendarAdvance(calendar,AD629,AC630,,,trigger)</f>
        <v>61847</v>
      </c>
      <c r="AE630" s="46">
        <f>_xll.qlInterestRateIndexMaturity($V$5,AD630,trigger)</f>
        <v>61938</v>
      </c>
      <c r="AF630" s="50">
        <f>_xll.qlTenorBasisValue($V$13,AD630,trigger)</f>
        <v>2.279861291111977E-7</v>
      </c>
      <c r="AG630" s="50">
        <f>_xll.qlTenorBasisForwardRate($V$13,AD630,_xll.ohTrigger($AA$9:$AA$12))</f>
        <v>1.2910595843570205E-2</v>
      </c>
      <c r="AH630" s="50">
        <f>_xll.qlTenorBasisForwardRate2($V$13,AD630,AE630,_xll.ohTrigger($AA$9:$AA$12))</f>
        <v>1.2910595843570205E-2</v>
      </c>
      <c r="AI630" s="50">
        <f>_xll.qlIndexFixing($V$5,_xll.qlInterestRateIndexFixingDate($V$5,AD630,trigger),,trigger)</f>
        <v>1.2962369116350356E-2</v>
      </c>
      <c r="AJ630" s="50">
        <f t="shared" si="29"/>
        <v>-5.1773272780150648E-5</v>
      </c>
      <c r="AK630" s="53">
        <f t="shared" si="30"/>
        <v>1.0040101381382747</v>
      </c>
    </row>
    <row r="631" spans="29:37" x14ac:dyDescent="0.2">
      <c r="AC631" s="45" t="s">
        <v>74</v>
      </c>
      <c r="AD631" s="46">
        <f>_xll.qlCalendarAdvance(calendar,AD630,AC631,,,trigger)</f>
        <v>61877</v>
      </c>
      <c r="AE631" s="46">
        <f>_xll.qlInterestRateIndexMaturity($V$5,AD631,trigger)</f>
        <v>61969</v>
      </c>
      <c r="AF631" s="50">
        <f>_xll.qlTenorBasisValue($V$13,AD631,trigger)</f>
        <v>2.2425456364487045E-7</v>
      </c>
      <c r="AG631" s="50">
        <f>_xll.qlTenorBasisForwardRate($V$13,AD631,_xll.ohTrigger($AA$9:$AA$12))</f>
        <v>1.2929296641254051E-2</v>
      </c>
      <c r="AH631" s="50">
        <f>_xll.qlTenorBasisForwardRate2($V$13,AD631,AE631,_xll.ohTrigger($AA$9:$AA$12))</f>
        <v>1.2929296641254051E-2</v>
      </c>
      <c r="AI631" s="50">
        <f>_xll.qlIndexFixing($V$5,_xll.qlInterestRateIndexFixingDate($V$5,AD631,trigger),,trigger)</f>
        <v>1.2985360697944214E-2</v>
      </c>
      <c r="AJ631" s="50">
        <f t="shared" si="29"/>
        <v>-5.6064056690162747E-5</v>
      </c>
      <c r="AK631" s="53">
        <f t="shared" si="30"/>
        <v>1.0043362031397189</v>
      </c>
    </row>
    <row r="632" spans="29:37" x14ac:dyDescent="0.2">
      <c r="AC632" s="45" t="s">
        <v>74</v>
      </c>
      <c r="AD632" s="46">
        <f>_xll.qlCalendarAdvance(calendar,AD631,AC632,,,trigger)</f>
        <v>61910</v>
      </c>
      <c r="AE632" s="46">
        <f>_xll.qlInterestRateIndexMaturity($V$5,AD632,trigger)</f>
        <v>62002</v>
      </c>
      <c r="AF632" s="50">
        <f>_xll.qlTenorBasisValue($V$13,AD632,trigger)</f>
        <v>2.2022072552865135E-7</v>
      </c>
      <c r="AG632" s="50">
        <f>_xll.qlTenorBasisForwardRate($V$13,AD632,_xll.ohTrigger($AA$9:$AA$12))</f>
        <v>1.2949008746580342E-2</v>
      </c>
      <c r="AH632" s="50">
        <f>_xll.qlTenorBasisForwardRate2($V$13,AD632,AE632,_xll.ohTrigger($AA$9:$AA$12))</f>
        <v>1.2949008746580342E-2</v>
      </c>
      <c r="AI632" s="50">
        <f>_xll.qlIndexFixing($V$5,_xll.qlInterestRateIndexFixingDate($V$5,AD632,trigger),,trigger)</f>
        <v>1.3009731257312154E-2</v>
      </c>
      <c r="AJ632" s="50">
        <f t="shared" si="29"/>
        <v>-6.072251073181191E-5</v>
      </c>
      <c r="AK632" s="53">
        <f t="shared" si="30"/>
        <v>1.0046893559128878</v>
      </c>
    </row>
    <row r="633" spans="29:37" x14ac:dyDescent="0.2">
      <c r="AC633" s="45" t="s">
        <v>74</v>
      </c>
      <c r="AD633" s="46">
        <f>_xll.qlCalendarAdvance(calendar,AD632,AC633,,,trigger)</f>
        <v>61941</v>
      </c>
      <c r="AE633" s="46">
        <f>_xll.qlInterestRateIndexMaturity($V$5,AD633,trigger)</f>
        <v>62033</v>
      </c>
      <c r="AF633" s="50">
        <f>_xll.qlTenorBasisValue($V$13,AD633,trigger)</f>
        <v>2.1649785542393799E-7</v>
      </c>
      <c r="AG633" s="50">
        <f>_xll.qlTenorBasisForwardRate($V$13,AD633,_xll.ohTrigger($AA$9:$AA$12))</f>
        <v>1.2967267238820213E-2</v>
      </c>
      <c r="AH633" s="50">
        <f>_xll.qlTenorBasisForwardRate2($V$13,AD633,AE633,_xll.ohTrigger($AA$9:$AA$12))</f>
        <v>1.2967267238820213E-2</v>
      </c>
      <c r="AI633" s="50">
        <f>_xll.qlIndexFixing($V$5,_xll.qlInterestRateIndexFixingDate($V$5,AD633,trigger),,trigger)</f>
        <v>1.3032380647626724E-2</v>
      </c>
      <c r="AJ633" s="50">
        <f t="shared" si="29"/>
        <v>-6.5113408806511536E-5</v>
      </c>
      <c r="AK633" s="53">
        <f t="shared" si="30"/>
        <v>1.0050213670781443</v>
      </c>
    </row>
    <row r="634" spans="29:37" x14ac:dyDescent="0.2">
      <c r="AC634" s="45" t="s">
        <v>74</v>
      </c>
      <c r="AD634" s="46">
        <f>_xll.qlCalendarAdvance(calendar,AD633,AC634,,,trigger)</f>
        <v>61973</v>
      </c>
      <c r="AE634" s="46">
        <f>_xll.qlInterestRateIndexMaturity($V$5,AD634,trigger)</f>
        <v>62064</v>
      </c>
      <c r="AF634" s="50">
        <f>_xll.qlTenorBasisValue($V$13,AD634,trigger)</f>
        <v>2.1272128305734081E-7</v>
      </c>
      <c r="AG634" s="50">
        <f>_xll.qlTenorBasisForwardRate($V$13,AD634,_xll.ohTrigger($AA$9:$AA$12))</f>
        <v>1.2985331319615318E-2</v>
      </c>
      <c r="AH634" s="50">
        <f>_xll.qlTenorBasisForwardRate2($V$13,AD634,AE634,_xll.ohTrigger($AA$9:$AA$12))</f>
        <v>1.2985331319615318E-2</v>
      </c>
      <c r="AI634" s="50">
        <f>_xll.qlIndexFixing($V$5,_xll.qlInterestRateIndexFixingDate($V$5,AD634,trigger),,trigger)</f>
        <v>1.305491611400518E-2</v>
      </c>
      <c r="AJ634" s="50">
        <f t="shared" si="29"/>
        <v>-6.958479438986219E-5</v>
      </c>
      <c r="AK634" s="53">
        <f t="shared" si="30"/>
        <v>1.0053587230604388</v>
      </c>
    </row>
    <row r="635" spans="29:37" x14ac:dyDescent="0.2">
      <c r="AC635" s="45" t="s">
        <v>74</v>
      </c>
      <c r="AD635" s="46">
        <f>_xll.qlCalendarAdvance(calendar,AD634,AC635,,,trigger)</f>
        <v>62003</v>
      </c>
      <c r="AE635" s="46">
        <f>_xll.qlInterestRateIndexMaturity($V$5,AD635,trigger)</f>
        <v>62095</v>
      </c>
      <c r="AF635" s="50">
        <f>_xll.qlTenorBasisValue($V$13,AD635,trigger)</f>
        <v>2.0924096692576389E-7</v>
      </c>
      <c r="AG635" s="50">
        <f>_xll.qlTenorBasisForwardRate($V$13,AD635,_xll.ohTrigger($AA$9:$AA$12))</f>
        <v>1.3003031660295865E-2</v>
      </c>
      <c r="AH635" s="50">
        <f>_xll.qlTenorBasisForwardRate2($V$13,AD635,AE635,_xll.ohTrigger($AA$9:$AA$12))</f>
        <v>1.3003031660295865E-2</v>
      </c>
      <c r="AI635" s="50">
        <f>_xll.qlIndexFixing($V$5,_xll.qlInterestRateIndexFixingDate($V$5,AD635,trigger),,trigger)</f>
        <v>1.3076960508163713E-2</v>
      </c>
      <c r="AJ635" s="50">
        <f t="shared" si="29"/>
        <v>-7.3928847867847994E-5</v>
      </c>
      <c r="AK635" s="53">
        <f t="shared" si="30"/>
        <v>1.0056855085644054</v>
      </c>
    </row>
    <row r="636" spans="29:37" x14ac:dyDescent="0.2">
      <c r="AC636" s="45" t="s">
        <v>74</v>
      </c>
      <c r="AD636" s="46">
        <f>_xll.qlCalendarAdvance(calendar,AD635,AC636,,,trigger)</f>
        <v>62036</v>
      </c>
      <c r="AE636" s="46">
        <f>_xll.qlInterestRateIndexMaturity($V$5,AD636,trigger)</f>
        <v>62128</v>
      </c>
      <c r="AF636" s="50">
        <f>_xll.qlTenorBasisValue($V$13,AD636,trigger)</f>
        <v>2.0547877118693731E-7</v>
      </c>
      <c r="AG636" s="50">
        <f>_xll.qlTenorBasisForwardRate($V$13,AD636,_xll.ohTrigger($AA$9:$AA$12))</f>
        <v>1.3021658380284898E-2</v>
      </c>
      <c r="AH636" s="50">
        <f>_xll.qlTenorBasisForwardRate2($V$13,AD636,AE636,_xll.ohTrigger($AA$9:$AA$12))</f>
        <v>1.3021658380284898E-2</v>
      </c>
      <c r="AI636" s="50">
        <f>_xll.qlIndexFixing($V$5,_xll.qlInterestRateIndexFixingDate($V$5,AD636,trigger),,trigger)</f>
        <v>1.3100292554162438E-2</v>
      </c>
      <c r="AJ636" s="50">
        <f t="shared" si="29"/>
        <v>-7.8634173877540139E-5</v>
      </c>
      <c r="AK636" s="53">
        <f t="shared" si="30"/>
        <v>1.0060387219185993</v>
      </c>
    </row>
    <row r="637" spans="29:37" x14ac:dyDescent="0.2">
      <c r="AC637" s="45" t="s">
        <v>74</v>
      </c>
      <c r="AD637" s="46">
        <f>_xll.qlCalendarAdvance(calendar,AD636,AC637,,,trigger)</f>
        <v>62066</v>
      </c>
      <c r="AE637" s="46">
        <f>_xll.qlInterestRateIndexMaturity($V$5,AD637,trigger)</f>
        <v>62156</v>
      </c>
      <c r="AF637" s="50">
        <f>_xll.qlTenorBasisValue($V$13,AD637,trigger)</f>
        <v>2.0211771737932509E-7</v>
      </c>
      <c r="AG637" s="50">
        <f>_xll.qlTenorBasisForwardRate($V$13,AD637,_xll.ohTrigger($AA$9:$AA$12))</f>
        <v>1.3037324951903351E-2</v>
      </c>
      <c r="AH637" s="50">
        <f>_xll.qlTenorBasisForwardRate2($V$13,AD637,AE637,_xll.ohTrigger($AA$9:$AA$12))</f>
        <v>1.3037324951903351E-2</v>
      </c>
      <c r="AI637" s="50">
        <f>_xll.qlIndexFixing($V$5,_xll.qlInterestRateIndexFixingDate($V$5,AD637,trigger),,trigger)</f>
        <v>1.3120092800164684E-2</v>
      </c>
      <c r="AJ637" s="50">
        <f t="shared" si="29"/>
        <v>-8.2767848261333654E-5</v>
      </c>
      <c r="AK637" s="53">
        <f t="shared" si="30"/>
        <v>1.0063485299757946</v>
      </c>
    </row>
    <row r="638" spans="29:37" x14ac:dyDescent="0.2">
      <c r="AC638" s="45" t="s">
        <v>74</v>
      </c>
      <c r="AD638" s="46">
        <f>_xll.qlCalendarAdvance(calendar,AD637,AC638,,,trigger)</f>
        <v>62099</v>
      </c>
      <c r="AE638" s="46">
        <f>_xll.qlInterestRateIndexMaturity($V$5,AD638,trigger)</f>
        <v>62190</v>
      </c>
      <c r="AF638" s="50">
        <f>_xll.qlTenorBasisValue($V$13,AD638,trigger)</f>
        <v>1.9848446281941827E-7</v>
      </c>
      <c r="AG638" s="50">
        <f>_xll.qlTenorBasisForwardRate($V$13,AD638,_xll.ohTrigger($AA$9:$AA$12))</f>
        <v>1.3055922694100939E-2</v>
      </c>
      <c r="AH638" s="50">
        <f>_xll.qlTenorBasisForwardRate2($V$13,AD638,AE638,_xll.ohTrigger($AA$9:$AA$12))</f>
        <v>1.3055922694100939E-2</v>
      </c>
      <c r="AI638" s="50">
        <f>_xll.qlIndexFixing($V$5,_xll.qlInterestRateIndexFixingDate($V$5,AD638,trigger),,trigger)</f>
        <v>1.3143478460653493E-2</v>
      </c>
      <c r="AJ638" s="50">
        <f t="shared" si="29"/>
        <v>-8.7555766552553649E-5</v>
      </c>
      <c r="AK638" s="53">
        <f t="shared" si="30"/>
        <v>1.0067062105531701</v>
      </c>
    </row>
    <row r="639" spans="29:37" x14ac:dyDescent="0.2">
      <c r="AC639" s="45" t="s">
        <v>74</v>
      </c>
      <c r="AD639" s="46">
        <f>_xll.qlCalendarAdvance(calendar,AD638,AC639,,,trigger)</f>
        <v>62130</v>
      </c>
      <c r="AE639" s="46">
        <f>_xll.qlInterestRateIndexMaturity($V$5,AD639,trigger)</f>
        <v>62219</v>
      </c>
      <c r="AF639" s="50">
        <f>_xll.qlTenorBasisValue($V$13,AD639,trigger)</f>
        <v>1.9513135038885387E-7</v>
      </c>
      <c r="AG639" s="50">
        <f>_xll.qlTenorBasisForwardRate($V$13,AD639,_xll.ohTrigger($AA$9:$AA$12))</f>
        <v>1.3071649105923622E-2</v>
      </c>
      <c r="AH639" s="50">
        <f>_xll.qlTenorBasisForwardRate2($V$13,AD639,AE639,_xll.ohTrigger($AA$9:$AA$12))</f>
        <v>1.3071649105923622E-2</v>
      </c>
      <c r="AI639" s="50">
        <f>_xll.qlIndexFixing($V$5,_xll.qlInterestRateIndexFixingDate($V$5,AD639,trigger),,trigger)</f>
        <v>1.3163483638026486E-2</v>
      </c>
      <c r="AJ639" s="50">
        <f t="shared" si="29"/>
        <v>-9.1834532102864214E-5</v>
      </c>
      <c r="AK639" s="53">
        <f t="shared" si="30"/>
        <v>1.0070254740896654</v>
      </c>
    </row>
    <row r="640" spans="29:37" x14ac:dyDescent="0.2">
      <c r="AC640" s="45" t="s">
        <v>74</v>
      </c>
      <c r="AD640" s="46">
        <f>_xll.qlCalendarAdvance(calendar,AD639,AC640,,,trigger)</f>
        <v>62158</v>
      </c>
      <c r="AE640" s="46">
        <f>_xll.qlInterestRateIndexMaturity($V$5,AD640,trigger)</f>
        <v>62250</v>
      </c>
      <c r="AF640" s="50">
        <f>_xll.qlTenorBasisValue($V$13,AD640,trigger)</f>
        <v>1.9215181317670197E-7</v>
      </c>
      <c r="AG640" s="50">
        <f>_xll.qlTenorBasisForwardRate($V$13,AD640,_xll.ohTrigger($AA$9:$AA$12))</f>
        <v>1.3088052557275092E-2</v>
      </c>
      <c r="AH640" s="50">
        <f>_xll.qlTenorBasisForwardRate2($V$13,AD640,AE640,_xll.ohTrigger($AA$9:$AA$12))</f>
        <v>1.3088052557275092E-2</v>
      </c>
      <c r="AI640" s="50">
        <f>_xll.qlIndexFixing($V$5,_xll.qlInterestRateIndexFixingDate($V$5,AD640,trigger),,trigger)</f>
        <v>1.318410951696844E-2</v>
      </c>
      <c r="AJ640" s="50">
        <f t="shared" si="29"/>
        <v>-9.6056959693347974E-5</v>
      </c>
      <c r="AK640" s="53">
        <f t="shared" si="30"/>
        <v>1.0073392859077384</v>
      </c>
    </row>
    <row r="641" spans="29:37" x14ac:dyDescent="0.2">
      <c r="AC641" s="45" t="s">
        <v>74</v>
      </c>
      <c r="AD641" s="46">
        <f>_xll.qlCalendarAdvance(calendar,AD640,AC641,,,trigger)</f>
        <v>62190</v>
      </c>
      <c r="AE641" s="46">
        <f>_xll.qlInterestRateIndexMaturity($V$5,AD641,trigger)</f>
        <v>62281</v>
      </c>
      <c r="AF641" s="50">
        <f>_xll.qlTenorBasisValue($V$13,AD641,trigger)</f>
        <v>1.8880272848299462E-7</v>
      </c>
      <c r="AG641" s="50">
        <f>_xll.qlTenorBasisForwardRate($V$13,AD641,_xll.ohTrigger($AA$9:$AA$12))</f>
        <v>1.3104327916549273E-2</v>
      </c>
      <c r="AH641" s="50">
        <f>_xll.qlTenorBasisForwardRate2($V$13,AD641,AE641,_xll.ohTrigger($AA$9:$AA$12))</f>
        <v>1.3104327916549273E-2</v>
      </c>
      <c r="AI641" s="50">
        <f>_xll.qlIndexFixing($V$5,_xll.qlInterestRateIndexFixingDate($V$5,AD641,trigger),,trigger)</f>
        <v>1.3204875215480059E-2</v>
      </c>
      <c r="AJ641" s="50">
        <f t="shared" si="29"/>
        <v>-1.0054729893078582E-4</v>
      </c>
      <c r="AK641" s="53">
        <f t="shared" si="30"/>
        <v>1.0076728314165433</v>
      </c>
    </row>
    <row r="642" spans="29:37" x14ac:dyDescent="0.2">
      <c r="AC642" s="45" t="s">
        <v>74</v>
      </c>
      <c r="AD642" s="46">
        <f>_xll.qlCalendarAdvance(calendar,AD641,AC642,,,trigger)</f>
        <v>62220</v>
      </c>
      <c r="AE642" s="46">
        <f>_xll.qlInterestRateIndexMaturity($V$5,AD642,trigger)</f>
        <v>62312</v>
      </c>
      <c r="AF642" s="50">
        <f>_xll.qlTenorBasisValue($V$13,AD642,trigger)</f>
        <v>1.8571642131943792E-7</v>
      </c>
      <c r="AG642" s="50">
        <f>_xll.qlTenorBasisForwardRate($V$13,AD642,_xll.ohTrigger($AA$9:$AA$12))</f>
        <v>1.3120304764175049E-2</v>
      </c>
      <c r="AH642" s="50">
        <f>_xll.qlTenorBasisForwardRate2($V$13,AD642,AE642,_xll.ohTrigger($AA$9:$AA$12))</f>
        <v>1.3120304764175049E-2</v>
      </c>
      <c r="AI642" s="50">
        <f>_xll.qlIndexFixing($V$5,_xll.qlInterestRateIndexFixingDate($V$5,AD642,trigger),,trigger)</f>
        <v>1.3225200739364449E-2</v>
      </c>
      <c r="AJ642" s="50">
        <f t="shared" si="29"/>
        <v>-1.048959751894004E-4</v>
      </c>
      <c r="AK642" s="53">
        <f t="shared" si="30"/>
        <v>1.0079949343460237</v>
      </c>
    </row>
    <row r="643" spans="29:37" x14ac:dyDescent="0.2">
      <c r="AC643" s="45" t="s">
        <v>74</v>
      </c>
      <c r="AD643" s="46">
        <f>_xll.qlCalendarAdvance(calendar,AD642,AC643,,,trigger)</f>
        <v>62253</v>
      </c>
      <c r="AE643" s="46">
        <f>_xll.qlInterestRateIndexMaturity($V$5,AD643,trigger)</f>
        <v>62345</v>
      </c>
      <c r="AF643" s="50">
        <f>_xll.qlTenorBasisValue($V$13,AD643,trigger)</f>
        <v>1.8238020751078049E-7</v>
      </c>
      <c r="AG643" s="50">
        <f>_xll.qlTenorBasisForwardRate($V$13,AD643,_xll.ohTrigger($AA$9:$AA$12))</f>
        <v>1.3137062031629567E-2</v>
      </c>
      <c r="AH643" s="50">
        <f>_xll.qlTenorBasisForwardRate2($V$13,AD643,AE643,_xll.ohTrigger($AA$9:$AA$12))</f>
        <v>1.3137062031629567E-2</v>
      </c>
      <c r="AI643" s="50">
        <f>_xll.qlIndexFixing($V$5,_xll.qlInterestRateIndexFixingDate($V$5,AD643,trigger),,trigger)</f>
        <v>1.3246649764282374E-2</v>
      </c>
      <c r="AJ643" s="50">
        <f t="shared" si="29"/>
        <v>-1.0958773265280775E-4</v>
      </c>
      <c r="AK643" s="53">
        <f t="shared" si="30"/>
        <v>1.0083418752525457</v>
      </c>
    </row>
    <row r="644" spans="29:37" x14ac:dyDescent="0.2">
      <c r="AC644" s="45" t="s">
        <v>74</v>
      </c>
      <c r="AD644" s="46">
        <f>_xll.qlCalendarAdvance(calendar,AD643,AC644,,,trigger)</f>
        <v>62283</v>
      </c>
      <c r="AE644" s="46">
        <f>_xll.qlInterestRateIndexMaturity($V$5,AD644,trigger)</f>
        <v>62375</v>
      </c>
      <c r="AF644" s="50">
        <f>_xll.qlTenorBasisValue($V$13,AD644,trigger)</f>
        <v>1.7939977006795369E-7</v>
      </c>
      <c r="AG644" s="50">
        <f>_xll.qlTenorBasisForwardRate($V$13,AD644,_xll.ohTrigger($AA$9:$AA$12))</f>
        <v>1.3152049193244787E-2</v>
      </c>
      <c r="AH644" s="50">
        <f>_xll.qlTenorBasisForwardRate2($V$13,AD644,AE644,_xll.ohTrigger($AA$9:$AA$12))</f>
        <v>1.3152049193244787E-2</v>
      </c>
      <c r="AI644" s="50">
        <f>_xll.qlIndexFixing($V$5,_xll.qlInterestRateIndexFixingDate($V$5,AD644,trigger),,trigger)</f>
        <v>1.326589137144389E-2</v>
      </c>
      <c r="AJ644" s="50">
        <f t="shared" ref="AJ644:AJ694" si="31">AG644-AI644</f>
        <v>-1.1384217819910246E-4</v>
      </c>
      <c r="AK644" s="53">
        <f t="shared" ref="AK644:AK694" si="32">AI644/AH644</f>
        <v>1.0086558510028669</v>
      </c>
    </row>
    <row r="645" spans="29:37" x14ac:dyDescent="0.2">
      <c r="AC645" s="45" t="s">
        <v>74</v>
      </c>
      <c r="AD645" s="46">
        <f>_xll.qlCalendarAdvance(calendar,AD644,AC645,,,trigger)</f>
        <v>62316</v>
      </c>
      <c r="AE645" s="46">
        <f>_xll.qlInterestRateIndexMaturity($V$5,AD645,trigger)</f>
        <v>62408</v>
      </c>
      <c r="AF645" s="50">
        <f>_xll.qlTenorBasisValue($V$13,AD645,trigger)</f>
        <v>1.7617801544349558E-7</v>
      </c>
      <c r="AG645" s="50">
        <f>_xll.qlTenorBasisForwardRate($V$13,AD645,_xll.ohTrigger($AA$9:$AA$12))</f>
        <v>1.3168263677029121E-2</v>
      </c>
      <c r="AH645" s="50">
        <f>_xll.qlTenorBasisForwardRate2($V$13,AD645,AE645,_xll.ohTrigger($AA$9:$AA$12))</f>
        <v>1.3168263677029121E-2</v>
      </c>
      <c r="AI645" s="50">
        <f>_xll.qlIndexFixing($V$5,_xll.qlInterestRateIndexFixingDate($V$5,AD645,trigger),,trigger)</f>
        <v>1.3286771323512971E-2</v>
      </c>
      <c r="AJ645" s="50">
        <f t="shared" si="31"/>
        <v>-1.1850764648384943E-4</v>
      </c>
      <c r="AK645" s="53">
        <f t="shared" si="32"/>
        <v>1.0089994891802307</v>
      </c>
    </row>
    <row r="646" spans="29:37" x14ac:dyDescent="0.2">
      <c r="AC646" s="45" t="s">
        <v>74</v>
      </c>
      <c r="AD646" s="46">
        <f>_xll.qlCalendarAdvance(calendar,AD645,AC646,,,trigger)</f>
        <v>62347</v>
      </c>
      <c r="AE646" s="46">
        <f>_xll.qlInterestRateIndexMaturity($V$5,AD646,trigger)</f>
        <v>62438</v>
      </c>
      <c r="AF646" s="50">
        <f>_xll.qlTenorBasisValue($V$13,AD646,trigger)</f>
        <v>1.7320472911893395E-7</v>
      </c>
      <c r="AG646" s="50">
        <f>_xll.qlTenorBasisForwardRate($V$13,AD646,_xll.ohTrigger($AA$9:$AA$12))</f>
        <v>1.318275785016766E-2</v>
      </c>
      <c r="AH646" s="50">
        <f>_xll.qlTenorBasisForwardRate2($V$13,AD646,AE646,_xll.ohTrigger($AA$9:$AA$12))</f>
        <v>1.318275785016766E-2</v>
      </c>
      <c r="AI646" s="50">
        <f>_xll.qlIndexFixing($V$5,_xll.qlInterestRateIndexFixingDate($V$5,AD646,trigger),,trigger)</f>
        <v>1.3305557399999259E-2</v>
      </c>
      <c r="AJ646" s="50">
        <f t="shared" si="31"/>
        <v>-1.2279954983159848E-4</v>
      </c>
      <c r="AK646" s="53">
        <f t="shared" si="32"/>
        <v>1.009315163885077</v>
      </c>
    </row>
    <row r="647" spans="29:37" x14ac:dyDescent="0.2">
      <c r="AC647" s="45" t="s">
        <v>74</v>
      </c>
      <c r="AD647" s="46">
        <f>_xll.qlCalendarAdvance(calendar,AD646,AC647,,,trigger)</f>
        <v>62379</v>
      </c>
      <c r="AE647" s="46">
        <f>_xll.qlInterestRateIndexMaturity($V$5,AD647,trigger)</f>
        <v>62471</v>
      </c>
      <c r="AF647" s="50">
        <f>_xll.qlTenorBasisValue($V$13,AD647,trigger)</f>
        <v>1.7018865641828524E-7</v>
      </c>
      <c r="AG647" s="50">
        <f>_xll.qlTenorBasisForwardRate($V$13,AD647,_xll.ohTrigger($AA$9:$AA$12))</f>
        <v>1.3198429074707132E-2</v>
      </c>
      <c r="AH647" s="50">
        <f>_xll.qlTenorBasisForwardRate2($V$13,AD647,AE647,_xll.ohTrigger($AA$9:$AA$12))</f>
        <v>1.3198429074707132E-2</v>
      </c>
      <c r="AI647" s="50">
        <f>_xll.qlIndexFixing($V$5,_xll.qlInterestRateIndexFixingDate($V$5,AD647,trigger),,trigger)</f>
        <v>1.3325791816217784E-2</v>
      </c>
      <c r="AJ647" s="50">
        <f t="shared" si="31"/>
        <v>-1.2736274151065215E-4</v>
      </c>
      <c r="AK647" s="53">
        <f t="shared" si="32"/>
        <v>1.0096498409613552</v>
      </c>
    </row>
    <row r="648" spans="29:37" x14ac:dyDescent="0.2">
      <c r="AC648" s="45" t="s">
        <v>74</v>
      </c>
      <c r="AD648" s="46">
        <f>_xll.qlCalendarAdvance(calendar,AD647,AC648,,,trigger)</f>
        <v>62410</v>
      </c>
      <c r="AE648" s="46">
        <f>_xll.qlInterestRateIndexMaturity($V$5,AD648,trigger)</f>
        <v>62502</v>
      </c>
      <c r="AF648" s="50">
        <f>_xll.qlTenorBasisValue($V$13,AD648,trigger)</f>
        <v>1.673174230836735E-7</v>
      </c>
      <c r="AG648" s="50">
        <f>_xll.qlTenorBasisForwardRate($V$13,AD648,_xll.ohTrigger($AA$9:$AA$12))</f>
        <v>1.3212891954772875E-2</v>
      </c>
      <c r="AH648" s="50">
        <f>_xll.qlTenorBasisForwardRate2($V$13,AD648,AE648,_xll.ohTrigger($AA$9:$AA$12))</f>
        <v>1.3212891954772875E-2</v>
      </c>
      <c r="AI648" s="50">
        <f>_xll.qlIndexFixing($V$5,_xll.qlInterestRateIndexFixingDate($V$5,AD648,trigger),,trigger)</f>
        <v>1.3344582314814016E-2</v>
      </c>
      <c r="AJ648" s="50">
        <f t="shared" si="31"/>
        <v>-1.3169036004114128E-4</v>
      </c>
      <c r="AK648" s="53">
        <f t="shared" si="32"/>
        <v>1.0099668082121547</v>
      </c>
    </row>
    <row r="649" spans="29:37" x14ac:dyDescent="0.2">
      <c r="AC649" s="45" t="s">
        <v>74</v>
      </c>
      <c r="AD649" s="46">
        <f>_xll.qlCalendarAdvance(calendar,AD648,AC649,,,trigger)</f>
        <v>62442</v>
      </c>
      <c r="AE649" s="46">
        <f>_xll.qlInterestRateIndexMaturity($V$5,AD649,trigger)</f>
        <v>62533</v>
      </c>
      <c r="AF649" s="50">
        <f>_xll.qlTenorBasisValue($V$13,AD649,trigger)</f>
        <v>1.644048870316265E-7</v>
      </c>
      <c r="AG649" s="50">
        <f>_xll.qlTenorBasisForwardRate($V$13,AD649,_xll.ohTrigger($AA$9:$AA$12))</f>
        <v>1.322709035413968E-2</v>
      </c>
      <c r="AH649" s="50">
        <f>_xll.qlTenorBasisForwardRate2($V$13,AD649,AE649,_xll.ohTrigger($AA$9:$AA$12))</f>
        <v>1.322709035413968E-2</v>
      </c>
      <c r="AI649" s="50">
        <f>_xll.qlIndexFixing($V$5,_xll.qlInterestRateIndexFixingDate($V$5,AD649,trigger),,trigger)</f>
        <v>1.3363150119855725E-2</v>
      </c>
      <c r="AJ649" s="50">
        <f t="shared" si="31"/>
        <v>-1.3605976571604526E-4</v>
      </c>
      <c r="AK649" s="53">
        <f t="shared" si="32"/>
        <v>1.0102864471378969</v>
      </c>
    </row>
    <row r="650" spans="29:37" x14ac:dyDescent="0.2">
      <c r="AC650" s="45" t="s">
        <v>74</v>
      </c>
      <c r="AD650" s="46">
        <f>_xll.qlCalendarAdvance(calendar,AD649,AC650,,,trigger)</f>
        <v>62473</v>
      </c>
      <c r="AE650" s="46">
        <f>_xll.qlInterestRateIndexMaturity($V$5,AD650,trigger)</f>
        <v>62563</v>
      </c>
      <c r="AF650" s="50">
        <f>_xll.qlTenorBasisValue($V$13,AD650,trigger)</f>
        <v>1.6163223257762244E-7</v>
      </c>
      <c r="AG650" s="50">
        <f>_xll.qlTenorBasisForwardRate($V$13,AD650,_xll.ohTrigger($AA$9:$AA$12))</f>
        <v>1.3240582473646789E-2</v>
      </c>
      <c r="AH650" s="50">
        <f>_xll.qlTenorBasisForwardRate2($V$13,AD650,AE650,_xll.ohTrigger($AA$9:$AA$12))</f>
        <v>1.3240582473646789E-2</v>
      </c>
      <c r="AI650" s="50">
        <f>_xll.qlIndexFixing($V$5,_xll.qlInterestRateIndexFixingDate($V$5,AD650,trigger),,trigger)</f>
        <v>1.3380847961439457E-2</v>
      </c>
      <c r="AJ650" s="50">
        <f t="shared" si="31"/>
        <v>-1.402654877926679E-4</v>
      </c>
      <c r="AK650" s="53">
        <f t="shared" si="32"/>
        <v>1.0105936040254908</v>
      </c>
    </row>
    <row r="651" spans="29:37" x14ac:dyDescent="0.2">
      <c r="AC651" s="45" t="s">
        <v>74</v>
      </c>
      <c r="AD651" s="46">
        <f>_xll.qlCalendarAdvance(calendar,AD650,AC651,,,trigger)</f>
        <v>62505</v>
      </c>
      <c r="AE651" s="46">
        <f>_xll.qlInterestRateIndexMaturity($V$5,AD651,trigger)</f>
        <v>62596</v>
      </c>
      <c r="AF651" s="50">
        <f>_xll.qlTenorBasisValue($V$13,AD651,trigger)</f>
        <v>1.5881970794192754E-7</v>
      </c>
      <c r="AG651" s="50">
        <f>_xll.qlTenorBasisForwardRate($V$13,AD651,_xll.ohTrigger($AA$9:$AA$12))</f>
        <v>1.3255190357236813E-2</v>
      </c>
      <c r="AH651" s="50">
        <f>_xll.qlTenorBasisForwardRate2($V$13,AD651,AE651,_xll.ohTrigger($AA$9:$AA$12))</f>
        <v>1.3255190357236813E-2</v>
      </c>
      <c r="AI651" s="50">
        <f>_xll.qlIndexFixing($V$5,_xll.qlInterestRateIndexFixingDate($V$5,AD651,trigger),,trigger)</f>
        <v>1.3399918569278439E-2</v>
      </c>
      <c r="AJ651" s="50">
        <f t="shared" si="31"/>
        <v>-1.447282120416258E-4</v>
      </c>
      <c r="AK651" s="53">
        <f t="shared" si="32"/>
        <v>1.010918606835594</v>
      </c>
    </row>
    <row r="652" spans="29:37" x14ac:dyDescent="0.2">
      <c r="AC652" s="45" t="s">
        <v>74</v>
      </c>
      <c r="AD652" s="46">
        <f>_xll.qlCalendarAdvance(calendar,AD651,AC652,,,trigger)</f>
        <v>62533</v>
      </c>
      <c r="AE652" s="46">
        <f>_xll.qlInterestRateIndexMaturity($V$5,AD652,trigger)</f>
        <v>62625</v>
      </c>
      <c r="AF652" s="50">
        <f>_xll.qlTenorBasisValue($V$13,AD652,trigger)</f>
        <v>1.5639937384812144E-7</v>
      </c>
      <c r="AG652" s="50">
        <f>_xll.qlTenorBasisForwardRate($V$13,AD652,_xll.ohTrigger($AA$9:$AA$12))</f>
        <v>1.3267804047178205E-2</v>
      </c>
      <c r="AH652" s="50">
        <f>_xll.qlTenorBasisForwardRate2($V$13,AD652,AE652,_xll.ohTrigger($AA$9:$AA$12))</f>
        <v>1.3267804047178205E-2</v>
      </c>
      <c r="AI652" s="50">
        <f>_xll.qlIndexFixing($V$5,_xll.qlInterestRateIndexFixingDate($V$5,AD652,trigger),,trigger)</f>
        <v>1.3416419928359629E-2</v>
      </c>
      <c r="AJ652" s="50">
        <f t="shared" si="31"/>
        <v>-1.4861588118142421E-4</v>
      </c>
      <c r="AK652" s="53">
        <f t="shared" si="32"/>
        <v>1.011201241792008</v>
      </c>
    </row>
    <row r="653" spans="29:37" x14ac:dyDescent="0.2">
      <c r="AC653" s="45" t="s">
        <v>74</v>
      </c>
      <c r="AD653" s="46">
        <f>_xll.qlCalendarAdvance(calendar,AD652,AC653,,,trigger)</f>
        <v>62564</v>
      </c>
      <c r="AE653" s="46">
        <f>_xll.qlInterestRateIndexMaturity($V$5,AD653,trigger)</f>
        <v>62655</v>
      </c>
      <c r="AF653" s="50">
        <f>_xll.qlTenorBasisValue($V$13,AD653,trigger)</f>
        <v>1.5376321427511829E-7</v>
      </c>
      <c r="AG653" s="50">
        <f>_xll.qlTenorBasisForwardRate($V$13,AD653,_xll.ohTrigger($AA$9:$AA$12))</f>
        <v>1.3280566538768288E-2</v>
      </c>
      <c r="AH653" s="50">
        <f>_xll.qlTenorBasisForwardRate2($V$13,AD653,AE653,_xll.ohTrigger($AA$9:$AA$12))</f>
        <v>1.3280566538768288E-2</v>
      </c>
      <c r="AI653" s="50">
        <f>_xll.qlIndexFixing($V$5,_xll.qlInterestRateIndexFixingDate($V$5,AD653,trigger),,trigger)</f>
        <v>1.3433302312083312E-2</v>
      </c>
      <c r="AJ653" s="50">
        <f t="shared" si="31"/>
        <v>-1.5273577331502419E-4</v>
      </c>
      <c r="AK653" s="53">
        <f t="shared" si="32"/>
        <v>1.0115006971177896</v>
      </c>
    </row>
    <row r="654" spans="29:37" x14ac:dyDescent="0.2">
      <c r="AC654" s="45" t="s">
        <v>74</v>
      </c>
      <c r="AD654" s="46">
        <f>_xll.qlCalendarAdvance(calendar,AD653,AC654,,,trigger)</f>
        <v>62596</v>
      </c>
      <c r="AE654" s="46">
        <f>_xll.qlInterestRateIndexMaturity($V$5,AD654,trigger)</f>
        <v>62688</v>
      </c>
      <c r="AF654" s="50">
        <f>_xll.qlTenorBasisValue($V$13,AD654,trigger)</f>
        <v>1.5108916701537747E-7</v>
      </c>
      <c r="AG654" s="50">
        <f>_xll.qlTenorBasisForwardRate($V$13,AD654,_xll.ohTrigger($AA$9:$AA$12))</f>
        <v>1.3294399916015014E-2</v>
      </c>
      <c r="AH654" s="50">
        <f>_xll.qlTenorBasisForwardRate2($V$13,AD654,AE654,_xll.ohTrigger($AA$9:$AA$12))</f>
        <v>1.3294399916015014E-2</v>
      </c>
      <c r="AI654" s="50">
        <f>_xll.qlIndexFixing($V$5,_xll.qlInterestRateIndexFixingDate($V$5,AD654,trigger),,trigger)</f>
        <v>1.3451500635371108E-2</v>
      </c>
      <c r="AJ654" s="50">
        <f t="shared" si="31"/>
        <v>-1.5710071935609408E-4</v>
      </c>
      <c r="AK654" s="53">
        <f t="shared" si="32"/>
        <v>1.0118170598408767</v>
      </c>
    </row>
    <row r="655" spans="29:37" x14ac:dyDescent="0.2">
      <c r="AC655" s="45" t="s">
        <v>74</v>
      </c>
      <c r="AD655" s="46">
        <f>_xll.qlCalendarAdvance(calendar,AD654,AC655,,,trigger)</f>
        <v>62627</v>
      </c>
      <c r="AE655" s="46">
        <f>_xll.qlInterestRateIndexMaturity($V$5,AD655,trigger)</f>
        <v>62719</v>
      </c>
      <c r="AF655" s="50">
        <f>_xll.qlTenorBasisValue($V$13,AD655,trigger)</f>
        <v>1.4854357913995652E-7</v>
      </c>
      <c r="AG655" s="50">
        <f>_xll.qlTenorBasisForwardRate($V$13,AD655,_xll.ohTrigger($AA$9:$AA$12))</f>
        <v>1.3307106324722831E-2</v>
      </c>
      <c r="AH655" s="50">
        <f>_xll.qlTenorBasisForwardRate2($V$13,AD655,AE655,_xll.ohTrigger($AA$9:$AA$12))</f>
        <v>1.3307106324722831E-2</v>
      </c>
      <c r="AI655" s="50">
        <f>_xll.qlIndexFixing($V$5,_xll.qlInterestRateIndexFixingDate($V$5,AD655,trigger),,trigger)</f>
        <v>1.3468328189460399E-2</v>
      </c>
      <c r="AJ655" s="50">
        <f t="shared" si="31"/>
        <v>-1.612218647375676E-4</v>
      </c>
      <c r="AK655" s="53">
        <f t="shared" si="32"/>
        <v>1.0121154712980718</v>
      </c>
    </row>
    <row r="656" spans="29:37" x14ac:dyDescent="0.2">
      <c r="AC656" s="45" t="s">
        <v>74</v>
      </c>
      <c r="AD656" s="46">
        <f>_xll.qlCalendarAdvance(calendar,AD655,AC656,,,trigger)</f>
        <v>62659</v>
      </c>
      <c r="AE656" s="46">
        <f>_xll.qlInterestRateIndexMaturity($V$5,AD656,trigger)</f>
        <v>62751</v>
      </c>
      <c r="AF656" s="50">
        <f>_xll.qlTenorBasisValue($V$13,AD656,trigger)</f>
        <v>1.4596141838752623E-7</v>
      </c>
      <c r="AG656" s="50">
        <f>_xll.qlTenorBasisForwardRate($V$13,AD656,_xll.ohTrigger($AA$9:$AA$12))</f>
        <v>1.3319959407168151E-2</v>
      </c>
      <c r="AH656" s="50">
        <f>_xll.qlTenorBasisForwardRate2($V$13,AD656,AE656,_xll.ohTrigger($AA$9:$AA$12))</f>
        <v>1.3319959407168151E-2</v>
      </c>
      <c r="AI656" s="50">
        <f>_xll.qlIndexFixing($V$5,_xll.qlInterestRateIndexFixingDate($V$5,AD656,trigger),,trigger)</f>
        <v>1.348539479251379E-2</v>
      </c>
      <c r="AJ656" s="50">
        <f t="shared" si="31"/>
        <v>-1.6543538534563931E-4</v>
      </c>
      <c r="AK656" s="53">
        <f t="shared" si="32"/>
        <v>1.0124201118253116</v>
      </c>
    </row>
    <row r="657" spans="29:37" x14ac:dyDescent="0.2">
      <c r="AC657" s="45" t="s">
        <v>74</v>
      </c>
      <c r="AD657" s="46">
        <f>_xll.qlCalendarAdvance(calendar,AD656,AC657,,,trigger)</f>
        <v>62690</v>
      </c>
      <c r="AE657" s="46">
        <f>_xll.qlInterestRateIndexMaturity($V$5,AD657,trigger)</f>
        <v>62782</v>
      </c>
      <c r="AF657" s="50">
        <f>_xll.qlTenorBasisValue($V$13,AD657,trigger)</f>
        <v>1.4350331527504331E-7</v>
      </c>
      <c r="AG657" s="50">
        <f>_xll.qlTenorBasisForwardRate($V$13,AD657,_xll.ohTrigger($AA$9:$AA$12))</f>
        <v>1.3332155842499395E-2</v>
      </c>
      <c r="AH657" s="50">
        <f>_xll.qlTenorBasisForwardRate2($V$13,AD657,AE657,_xll.ohTrigger($AA$9:$AA$12))</f>
        <v>1.3332155842499395E-2</v>
      </c>
      <c r="AI657" s="50">
        <f>_xll.qlIndexFixing($V$5,_xll.qlInterestRateIndexFixingDate($V$5,AD657,trigger),,trigger)</f>
        <v>1.3501631428427821E-2</v>
      </c>
      <c r="AJ657" s="50">
        <f t="shared" si="31"/>
        <v>-1.694755859284261E-4</v>
      </c>
      <c r="AK657" s="53">
        <f t="shared" si="32"/>
        <v>1.012711791545984</v>
      </c>
    </row>
    <row r="658" spans="29:37" x14ac:dyDescent="0.2">
      <c r="AC658" s="45" t="s">
        <v>74</v>
      </c>
      <c r="AD658" s="46">
        <f>_xll.qlCalendarAdvance(calendar,AD657,AC658,,,trigger)</f>
        <v>62722</v>
      </c>
      <c r="AE658" s="46">
        <f>_xll.qlInterestRateIndexMaturity($V$5,AD658,trigger)</f>
        <v>62813</v>
      </c>
      <c r="AF658" s="50">
        <f>_xll.qlTenorBasisValue($V$13,AD658,trigger)</f>
        <v>1.4100990874933212E-7</v>
      </c>
      <c r="AG658" s="50">
        <f>_xll.qlTenorBasisForwardRate($V$13,AD658,_xll.ohTrigger($AA$9:$AA$12))</f>
        <v>1.3344046902122765E-2</v>
      </c>
      <c r="AH658" s="50">
        <f>_xll.qlTenorBasisForwardRate2($V$13,AD658,AE658,_xll.ohTrigger($AA$9:$AA$12))</f>
        <v>1.3344046902122765E-2</v>
      </c>
      <c r="AI658" s="50">
        <f>_xll.qlIndexFixing($V$5,_xll.qlInterestRateIndexFixingDate($V$5,AD658,trigger),,trigger)</f>
        <v>1.351757738701069E-2</v>
      </c>
      <c r="AJ658" s="50">
        <f t="shared" si="31"/>
        <v>-1.7353048488792482E-4</v>
      </c>
      <c r="AK658" s="53">
        <f t="shared" si="32"/>
        <v>1.0130043371520463</v>
      </c>
    </row>
    <row r="659" spans="29:37" x14ac:dyDescent="0.2">
      <c r="AC659" s="45" t="s">
        <v>74</v>
      </c>
      <c r="AD659" s="46">
        <f>_xll.qlCalendarAdvance(calendar,AD658,AC659,,,trigger)</f>
        <v>62752</v>
      </c>
      <c r="AE659" s="46">
        <f>_xll.qlInterestRateIndexMaturity($V$5,AD659,trigger)</f>
        <v>62844</v>
      </c>
      <c r="AF659" s="50">
        <f>_xll.qlTenorBasisValue($V$13,AD659,trigger)</f>
        <v>1.3871223931488362E-7</v>
      </c>
      <c r="AG659" s="50">
        <f>_xll.qlTenorBasisForwardRate($V$13,AD659,_xll.ohTrigger($AA$9:$AA$12))</f>
        <v>1.3355795878340446E-2</v>
      </c>
      <c r="AH659" s="50">
        <f>_xll.qlTenorBasisForwardRate2($V$13,AD659,AE659,_xll.ohTrigger($AA$9:$AA$12))</f>
        <v>1.3355795878340446E-2</v>
      </c>
      <c r="AI659" s="50">
        <f>_xll.qlIndexFixing($V$5,_xll.qlInterestRateIndexFixingDate($V$5,AD659,trigger),,trigger)</f>
        <v>1.3533219678927483E-2</v>
      </c>
      <c r="AJ659" s="50">
        <f t="shared" si="31"/>
        <v>-1.7742380058703711E-4</v>
      </c>
      <c r="AK659" s="53">
        <f t="shared" si="32"/>
        <v>1.0132844049282583</v>
      </c>
    </row>
    <row r="660" spans="29:37" x14ac:dyDescent="0.2">
      <c r="AC660" s="45" t="s">
        <v>74</v>
      </c>
      <c r="AD660" s="46">
        <f>_xll.qlCalendarAdvance(calendar,AD659,AC660,,,trigger)</f>
        <v>62785</v>
      </c>
      <c r="AE660" s="46">
        <f>_xll.qlInterestRateIndexMaturity($V$5,AD660,trigger)</f>
        <v>62877</v>
      </c>
      <c r="AF660" s="50">
        <f>_xll.qlTenorBasisValue($V$13,AD660,trigger)</f>
        <v>1.362286288319142E-7</v>
      </c>
      <c r="AG660" s="50">
        <f>_xll.qlTenorBasisForwardRate($V$13,AD660,_xll.ohTrigger($AA$9:$AA$12))</f>
        <v>1.3367969151855747E-2</v>
      </c>
      <c r="AH660" s="50">
        <f>_xll.qlTenorBasisForwardRate2($V$13,AD660,AE660,_xll.ohTrigger($AA$9:$AA$12))</f>
        <v>1.3367969151855747E-2</v>
      </c>
      <c r="AI660" s="50">
        <f>_xll.qlIndexFixing($V$5,_xll.qlInterestRateIndexFixingDate($V$5,AD660,trigger),,trigger)</f>
        <v>1.3549546526306766E-2</v>
      </c>
      <c r="AJ660" s="50">
        <f t="shared" si="31"/>
        <v>-1.8157737445101928E-4</v>
      </c>
      <c r="AK660" s="53">
        <f t="shared" si="32"/>
        <v>1.0135830186611265</v>
      </c>
    </row>
    <row r="661" spans="29:37" x14ac:dyDescent="0.2">
      <c r="AC661" s="45" t="s">
        <v>74</v>
      </c>
      <c r="AD661" s="46">
        <f>_xll.qlCalendarAdvance(calendar,AD660,AC661,,,trigger)</f>
        <v>62815</v>
      </c>
      <c r="AE661" s="46">
        <f>_xll.qlInterestRateIndexMaturity($V$5,AD661,trigger)</f>
        <v>62906</v>
      </c>
      <c r="AF661" s="50">
        <f>_xll.qlTenorBasisValue($V$13,AD661,trigger)</f>
        <v>1.3400996820273099E-7</v>
      </c>
      <c r="AG661" s="50">
        <f>_xll.qlTenorBasisForwardRate($V$13,AD661,_xll.ohTrigger($AA$9:$AA$12))</f>
        <v>1.3378364268680014E-2</v>
      </c>
      <c r="AH661" s="50">
        <f>_xll.qlTenorBasisForwardRate2($V$13,AD661,AE661,_xll.ohTrigger($AA$9:$AA$12))</f>
        <v>1.3378364268680014E-2</v>
      </c>
      <c r="AI661" s="50">
        <f>_xll.qlIndexFixing($V$5,_xll.qlInterestRateIndexFixingDate($V$5,AD661,trigger),,trigger)</f>
        <v>1.3563600002103656E-2</v>
      </c>
      <c r="AJ661" s="50">
        <f t="shared" si="31"/>
        <v>-1.8523573342364187E-4</v>
      </c>
      <c r="AK661" s="53">
        <f t="shared" si="32"/>
        <v>1.0138459179092092</v>
      </c>
    </row>
    <row r="662" spans="29:37" x14ac:dyDescent="0.2">
      <c r="AC662" s="45" t="s">
        <v>74</v>
      </c>
      <c r="AD662" s="46">
        <f>_xll.qlCalendarAdvance(calendar,AD661,AC662,,,trigger)</f>
        <v>62848</v>
      </c>
      <c r="AE662" s="46">
        <f>_xll.qlInterestRateIndexMaturity($V$5,AD662,trigger)</f>
        <v>62939</v>
      </c>
      <c r="AF662" s="50">
        <f>_xll.qlTenorBasisValue($V$13,AD662,trigger)</f>
        <v>1.316117723092856E-7</v>
      </c>
      <c r="AG662" s="50">
        <f>_xll.qlTenorBasisForwardRate($V$13,AD662,_xll.ohTrigger($AA$9:$AA$12))</f>
        <v>1.3389998511877858E-2</v>
      </c>
      <c r="AH662" s="50">
        <f>_xll.qlTenorBasisForwardRate2($V$13,AD662,AE662,_xll.ohTrigger($AA$9:$AA$12))</f>
        <v>1.3389998511877858E-2</v>
      </c>
      <c r="AI662" s="50">
        <f>_xll.qlIndexFixing($V$5,_xll.qlInterestRateIndexFixingDate($V$5,AD662,trigger),,trigger)</f>
        <v>1.3579277363207907E-2</v>
      </c>
      <c r="AJ662" s="50">
        <f t="shared" si="31"/>
        <v>-1.8927885133004918E-4</v>
      </c>
      <c r="AK662" s="53">
        <f t="shared" si="32"/>
        <v>1.0141358381154519</v>
      </c>
    </row>
    <row r="663" spans="29:37" x14ac:dyDescent="0.2">
      <c r="AC663" s="45" t="s">
        <v>74</v>
      </c>
      <c r="AD663" s="46">
        <f>_xll.qlCalendarAdvance(calendar,AD662,AC663,,,trigger)</f>
        <v>62879</v>
      </c>
      <c r="AE663" s="46">
        <f>_xll.qlInterestRateIndexMaturity($V$5,AD663,trigger)</f>
        <v>62969</v>
      </c>
      <c r="AF663" s="50">
        <f>_xll.qlTenorBasisValue($V$13,AD663,trigger)</f>
        <v>1.2939862658405817E-7</v>
      </c>
      <c r="AG663" s="50">
        <f>_xll.qlTenorBasisForwardRate($V$13,AD663,_xll.ohTrigger($AA$9:$AA$12))</f>
        <v>1.3400251344017455E-2</v>
      </c>
      <c r="AH663" s="50">
        <f>_xll.qlTenorBasisForwardRate2($V$13,AD663,AE663,_xll.ohTrigger($AA$9:$AA$12))</f>
        <v>1.3400251344017455E-2</v>
      </c>
      <c r="AI663" s="50">
        <f>_xll.qlIndexFixing($V$5,_xll.qlInterestRateIndexFixingDate($V$5,AD663,trigger),,trigger)</f>
        <v>1.3593204959719607E-2</v>
      </c>
      <c r="AJ663" s="50">
        <f t="shared" si="31"/>
        <v>-1.9295361570215164E-4</v>
      </c>
      <c r="AK663" s="53">
        <f t="shared" si="32"/>
        <v>1.014399253472831</v>
      </c>
    </row>
    <row r="664" spans="29:37" x14ac:dyDescent="0.2">
      <c r="AC664" s="45" t="s">
        <v>74</v>
      </c>
      <c r="AD664" s="46">
        <f>_xll.qlCalendarAdvance(calendar,AD663,AC664,,,trigger)</f>
        <v>62908</v>
      </c>
      <c r="AE664" s="46">
        <f>_xll.qlInterestRateIndexMaturity($V$5,AD664,trigger)</f>
        <v>63002</v>
      </c>
      <c r="AF664" s="50">
        <f>_xll.qlTenorBasisValue($V$13,AD664,trigger)</f>
        <v>1.2736249630360414E-7</v>
      </c>
      <c r="AG664" s="50">
        <f>_xll.qlTenorBasisForwardRate($V$13,AD664,_xll.ohTrigger($AA$9:$AA$12))</f>
        <v>1.3411664215113127E-2</v>
      </c>
      <c r="AH664" s="50">
        <f>_xll.qlTenorBasisForwardRate2($V$13,AD664,AE664,_xll.ohTrigger($AA$9:$AA$12))</f>
        <v>1.3411664215113127E-2</v>
      </c>
      <c r="AI664" s="50">
        <f>_xll.qlIndexFixing($V$5,_xll.qlInterestRateIndexFixingDate($V$5,AD664,trigger),,trigger)</f>
        <v>1.3608330437391621E-2</v>
      </c>
      <c r="AJ664" s="50">
        <f t="shared" si="31"/>
        <v>-1.9666622227849408E-4</v>
      </c>
      <c r="AK664" s="53">
        <f t="shared" si="32"/>
        <v>1.0146638194279334</v>
      </c>
    </row>
    <row r="665" spans="29:37" x14ac:dyDescent="0.2">
      <c r="AC665" s="45" t="s">
        <v>74</v>
      </c>
      <c r="AD665" s="46">
        <f>_xll.qlCalendarAdvance(calendar,AD664,AC665,,,trigger)</f>
        <v>62939</v>
      </c>
      <c r="AE665" s="46">
        <f>_xll.qlInterestRateIndexMaturity($V$5,AD665,trigger)</f>
        <v>63030</v>
      </c>
      <c r="AF665" s="50">
        <f>_xll.qlTenorBasisValue($V$13,AD665,trigger)</f>
        <v>1.2522192909781906E-7</v>
      </c>
      <c r="AG665" s="50">
        <f>_xll.qlTenorBasisForwardRate($V$13,AD665,_xll.ohTrigger($AA$9:$AA$12))</f>
        <v>1.3420607492520276E-2</v>
      </c>
      <c r="AH665" s="50">
        <f>_xll.qlTenorBasisForwardRate2($V$13,AD665,AE665,_xll.ohTrigger($AA$9:$AA$12))</f>
        <v>1.3420607492520276E-2</v>
      </c>
      <c r="AI665" s="50">
        <f>_xll.qlIndexFixing($V$5,_xll.qlInterestRateIndexFixingDate($V$5,AD665,trigger),,trigger)</f>
        <v>1.3620704711118715E-2</v>
      </c>
      <c r="AJ665" s="50">
        <f t="shared" si="31"/>
        <v>-2.0009721859843947E-4</v>
      </c>
      <c r="AK665" s="53">
        <f t="shared" si="32"/>
        <v>1.0149096990363484</v>
      </c>
    </row>
    <row r="666" spans="29:37" x14ac:dyDescent="0.2">
      <c r="AC666" s="45" t="s">
        <v>74</v>
      </c>
      <c r="AD666" s="46">
        <f>_xll.qlCalendarAdvance(calendar,AD665,AC666,,,trigger)</f>
        <v>62969</v>
      </c>
      <c r="AE666" s="46">
        <f>_xll.qlInterestRateIndexMaturity($V$5,AD666,trigger)</f>
        <v>63061</v>
      </c>
      <c r="AF666" s="50">
        <f>_xll.qlTenorBasisValue($V$13,AD666,trigger)</f>
        <v>1.2318523708887201E-7</v>
      </c>
      <c r="AG666" s="50">
        <f>_xll.qlTenorBasisForwardRate($V$13,AD666,_xll.ohTrigger($AA$9:$AA$12))</f>
        <v>1.3430630936384757E-2</v>
      </c>
      <c r="AH666" s="50">
        <f>_xll.qlTenorBasisForwardRate2($V$13,AD666,AE666,_xll.ohTrigger($AA$9:$AA$12))</f>
        <v>1.3430630936384757E-2</v>
      </c>
      <c r="AI666" s="50">
        <f>_xll.qlIndexFixing($V$5,_xll.qlInterestRateIndexFixingDate($V$5,AD666,trigger),,trigger)</f>
        <v>1.3634245245459836E-2</v>
      </c>
      <c r="AJ666" s="50">
        <f t="shared" si="31"/>
        <v>-2.036143090750793E-4</v>
      </c>
      <c r="AK666" s="53">
        <f t="shared" si="32"/>
        <v>1.0151604425763403</v>
      </c>
    </row>
    <row r="667" spans="29:37" x14ac:dyDescent="0.2">
      <c r="AC667" s="45" t="s">
        <v>74</v>
      </c>
      <c r="AD667" s="46">
        <f>_xll.qlCalendarAdvance(calendar,AD666,AC667,,,trigger)</f>
        <v>63002</v>
      </c>
      <c r="AE667" s="46">
        <f>_xll.qlInterestRateIndexMaturity($V$5,AD667,trigger)</f>
        <v>63094</v>
      </c>
      <c r="AF667" s="50">
        <f>_xll.qlTenorBasisValue($V$13,AD667,trigger)</f>
        <v>1.2098376128464804E-7</v>
      </c>
      <c r="AG667" s="50">
        <f>_xll.qlTenorBasisForwardRate($V$13,AD667,_xll.ohTrigger($AA$9:$AA$12))</f>
        <v>1.3440934145846883E-2</v>
      </c>
      <c r="AH667" s="50">
        <f>_xll.qlTenorBasisForwardRate2($V$13,AD667,AE667,_xll.ohTrigger($AA$9:$AA$12))</f>
        <v>1.3440934145846883E-2</v>
      </c>
      <c r="AI667" s="50">
        <f>_xll.qlIndexFixing($V$5,_xll.qlInterestRateIndexFixingDate($V$5,AD667,trigger),,trigger)</f>
        <v>1.3648276512913841E-2</v>
      </c>
      <c r="AJ667" s="50">
        <f t="shared" si="31"/>
        <v>-2.0734236706695768E-4</v>
      </c>
      <c r="AK667" s="53">
        <f t="shared" si="32"/>
        <v>1.0154261872587944</v>
      </c>
    </row>
    <row r="668" spans="29:37" x14ac:dyDescent="0.2">
      <c r="AC668" s="45" t="s">
        <v>74</v>
      </c>
      <c r="AD668" s="46">
        <f>_xll.qlCalendarAdvance(calendar,AD667,AC668,,,trigger)</f>
        <v>63032</v>
      </c>
      <c r="AE668" s="46">
        <f>_xll.qlInterestRateIndexMaturity($V$5,AD668,trigger)</f>
        <v>63124</v>
      </c>
      <c r="AF668" s="50">
        <f>_xll.qlTenorBasisValue($V$13,AD668,trigger)</f>
        <v>1.1901717073604799E-7</v>
      </c>
      <c r="AG668" s="50">
        <f>_xll.qlTenorBasisForwardRate($V$13,AD668,_xll.ohTrigger($AA$9:$AA$12))</f>
        <v>1.3450053907123472E-2</v>
      </c>
      <c r="AH668" s="50">
        <f>_xll.qlTenorBasisForwardRate2($V$13,AD668,AE668,_xll.ohTrigger($AA$9:$AA$12))</f>
        <v>1.3450053907123472E-2</v>
      </c>
      <c r="AI668" s="50">
        <f>_xll.qlIndexFixing($V$5,_xll.qlInterestRateIndexFixingDate($V$5,AD668,trigger),,trigger)</f>
        <v>1.366072026297465E-2</v>
      </c>
      <c r="AJ668" s="50">
        <f t="shared" si="31"/>
        <v>-2.1066635585117836E-4</v>
      </c>
      <c r="AK668" s="53">
        <f t="shared" si="32"/>
        <v>1.0156628633093883</v>
      </c>
    </row>
    <row r="669" spans="29:37" x14ac:dyDescent="0.2">
      <c r="AC669" s="45" t="s">
        <v>74</v>
      </c>
      <c r="AD669" s="46">
        <f>_xll.qlCalendarAdvance(calendar,AD668,AC669,,,trigger)</f>
        <v>63065</v>
      </c>
      <c r="AE669" s="46">
        <f>_xll.qlInterestRateIndexMaturity($V$5,AD669,trigger)</f>
        <v>63157</v>
      </c>
      <c r="AF669" s="50">
        <f>_xll.qlTenorBasisValue($V$13,AD669,trigger)</f>
        <v>1.168914784728725E-7</v>
      </c>
      <c r="AG669" s="50">
        <f>_xll.qlTenorBasisForwardRate($V$13,AD669,_xll.ohTrigger($AA$9:$AA$12))</f>
        <v>1.3459814169787641E-2</v>
      </c>
      <c r="AH669" s="50">
        <f>_xll.qlTenorBasisForwardRate2($V$13,AD669,AE669,_xll.ohTrigger($AA$9:$AA$12))</f>
        <v>1.3459814169787641E-2</v>
      </c>
      <c r="AI669" s="50">
        <f>_xll.qlIndexFixing($V$5,_xll.qlInterestRateIndexFixingDate($V$5,AD669,trigger),,trigger)</f>
        <v>1.3674062687601529E-2</v>
      </c>
      <c r="AJ669" s="50">
        <f t="shared" si="31"/>
        <v>-2.1424851781388747E-4</v>
      </c>
      <c r="AK669" s="53">
        <f t="shared" si="32"/>
        <v>1.0159176430752512</v>
      </c>
    </row>
    <row r="670" spans="29:37" x14ac:dyDescent="0.2">
      <c r="AC670" s="45" t="s">
        <v>74</v>
      </c>
      <c r="AD670" s="46">
        <f>_xll.qlCalendarAdvance(calendar,AD669,AC670,,,trigger)</f>
        <v>63096</v>
      </c>
      <c r="AE670" s="46">
        <f>_xll.qlInterestRateIndexMaturity($V$5,AD670,trigger)</f>
        <v>63187</v>
      </c>
      <c r="AF670" s="50">
        <f>_xll.qlTenorBasisValue($V$13,AD670,trigger)</f>
        <v>1.1492984295076109E-7</v>
      </c>
      <c r="AG670" s="50">
        <f>_xll.qlTenorBasisForwardRate($V$13,AD670,_xll.ohTrigger($AA$9:$AA$12))</f>
        <v>1.3468332451392151E-2</v>
      </c>
      <c r="AH670" s="50">
        <f>_xll.qlTenorBasisForwardRate2($V$13,AD670,AE670,_xll.ohTrigger($AA$9:$AA$12))</f>
        <v>1.3468332451392151E-2</v>
      </c>
      <c r="AI670" s="50">
        <f>_xll.qlIndexFixing($V$5,_xll.qlInterestRateIndexFixingDate($V$5,AD670,trigger),,trigger)</f>
        <v>1.3685812682737622E-2</v>
      </c>
      <c r="AJ670" s="50">
        <f t="shared" si="31"/>
        <v>-2.1748023134547136E-4</v>
      </c>
      <c r="AK670" s="53">
        <f t="shared" si="32"/>
        <v>1.0161475247310956</v>
      </c>
    </row>
    <row r="671" spans="29:37" x14ac:dyDescent="0.2">
      <c r="AC671" s="45" t="s">
        <v>74</v>
      </c>
      <c r="AD671" s="46">
        <f>_xll.qlCalendarAdvance(calendar,AD670,AC671,,,trigger)</f>
        <v>63128</v>
      </c>
      <c r="AE671" s="46">
        <f>_xll.qlInterestRateIndexMaturity($V$5,AD671,trigger)</f>
        <v>63220</v>
      </c>
      <c r="AF671" s="50">
        <f>_xll.qlTenorBasisValue($V$13,AD671,trigger)</f>
        <v>1.1294009738966882E-7</v>
      </c>
      <c r="AG671" s="50">
        <f>_xll.qlTenorBasisForwardRate($V$13,AD671,_xll.ohTrigger($AA$9:$AA$12))</f>
        <v>1.3477657643896346E-2</v>
      </c>
      <c r="AH671" s="50">
        <f>_xll.qlTenorBasisForwardRate2($V$13,AD671,AE671,_xll.ohTrigger($AA$9:$AA$12))</f>
        <v>1.3477657643896346E-2</v>
      </c>
      <c r="AI671" s="50">
        <f>_xll.qlIndexFixing($V$5,_xll.qlInterestRateIndexFixingDate($V$5,AD671,trigger),,trigger)</f>
        <v>1.369851914828857E-2</v>
      </c>
      <c r="AJ671" s="50">
        <f t="shared" si="31"/>
        <v>-2.2086150439222345E-4</v>
      </c>
      <c r="AK671" s="53">
        <f t="shared" si="32"/>
        <v>1.0163872321309664</v>
      </c>
    </row>
    <row r="672" spans="29:37" x14ac:dyDescent="0.2">
      <c r="AC672" s="45" t="s">
        <v>74</v>
      </c>
      <c r="AD672" s="46">
        <f>_xll.qlCalendarAdvance(calendar,AD671,AC672,,,trigger)</f>
        <v>63158</v>
      </c>
      <c r="AE672" s="46">
        <f>_xll.qlInterestRateIndexMaturity($V$5,AD672,trigger)</f>
        <v>63248</v>
      </c>
      <c r="AF672" s="50">
        <f>_xll.qlTenorBasisValue($V$13,AD672,trigger)</f>
        <v>1.1110660763151977E-7</v>
      </c>
      <c r="AG672" s="50">
        <f>_xll.qlTenorBasisForwardRate($V$13,AD672,_xll.ohTrigger($AA$9:$AA$12))</f>
        <v>1.3485022300083749E-2</v>
      </c>
      <c r="AH672" s="50">
        <f>_xll.qlTenorBasisForwardRate2($V$13,AD672,AE672,_xll.ohTrigger($AA$9:$AA$12))</f>
        <v>1.3485022300083749E-2</v>
      </c>
      <c r="AI672" s="50">
        <f>_xll.qlIndexFixing($V$5,_xll.qlInterestRateIndexFixingDate($V$5,AD672,trigger),,trigger)</f>
        <v>1.3708808400248351E-2</v>
      </c>
      <c r="AJ672" s="50">
        <f t="shared" si="31"/>
        <v>-2.2378610016460243E-4</v>
      </c>
      <c r="AK672" s="53">
        <f t="shared" si="32"/>
        <v>1.0165951598139524</v>
      </c>
    </row>
    <row r="673" spans="29:37" x14ac:dyDescent="0.2">
      <c r="AC673" s="45" t="s">
        <v>74</v>
      </c>
      <c r="AD673" s="46">
        <f>_xll.qlCalendarAdvance(calendar,AD672,AC673,,,trigger)</f>
        <v>63188</v>
      </c>
      <c r="AE673" s="46">
        <f>_xll.qlInterestRateIndexMaturity($V$5,AD673,trigger)</f>
        <v>63279</v>
      </c>
      <c r="AF673" s="50">
        <f>_xll.qlTenorBasisValue($V$13,AD673,trigger)</f>
        <v>1.0930346747632972E-7</v>
      </c>
      <c r="AG673" s="50">
        <f>_xll.qlTenorBasisForwardRate($V$13,AD673,_xll.ohTrigger($AA$9:$AA$12))</f>
        <v>1.3493307427879053E-2</v>
      </c>
      <c r="AH673" s="50">
        <f>_xll.qlTenorBasisForwardRate2($V$13,AD673,AE673,_xll.ohTrigger($AA$9:$AA$12))</f>
        <v>1.3493307427879053E-2</v>
      </c>
      <c r="AI673" s="50">
        <f>_xll.qlIndexFixing($V$5,_xll.qlInterestRateIndexFixingDate($V$5,AD673,trigger),,trigger)</f>
        <v>1.3720120110080584E-2</v>
      </c>
      <c r="AJ673" s="50">
        <f t="shared" si="31"/>
        <v>-2.2681268220153122E-4</v>
      </c>
      <c r="AK673" s="53">
        <f t="shared" si="32"/>
        <v>1.0168092725533626</v>
      </c>
    </row>
    <row r="674" spans="29:37" x14ac:dyDescent="0.2">
      <c r="AC674" s="45" t="s">
        <v>74</v>
      </c>
      <c r="AD674" s="46">
        <f>_xll.qlCalendarAdvance(calendar,AD673,AC674,,,trigger)</f>
        <v>63219</v>
      </c>
      <c r="AE674" s="46">
        <f>_xll.qlInterestRateIndexMaturity($V$5,AD674,trigger)</f>
        <v>63307</v>
      </c>
      <c r="AF674" s="50">
        <f>_xll.qlTenorBasisValue($V$13,AD674,trigger)</f>
        <v>1.0747157711656216E-7</v>
      </c>
      <c r="AG674" s="50">
        <f>_xll.qlTenorBasisForwardRate($V$13,AD674,_xll.ohTrigger($AA$9:$AA$12))</f>
        <v>1.350009494175388E-2</v>
      </c>
      <c r="AH674" s="50">
        <f>_xll.qlTenorBasisForwardRate2($V$13,AD674,AE674,_xll.ohTrigger($AA$9:$AA$12))</f>
        <v>1.350009494175388E-2</v>
      </c>
      <c r="AI674" s="50">
        <f>_xll.qlIndexFixing($V$5,_xll.qlInterestRateIndexFixingDate($V$5,AD674,trigger),,trigger)</f>
        <v>1.3729729632868974E-2</v>
      </c>
      <c r="AJ674" s="50">
        <f t="shared" si="31"/>
        <v>-2.2963469111509337E-4</v>
      </c>
      <c r="AK674" s="53">
        <f t="shared" si="32"/>
        <v>1.0170098574940289</v>
      </c>
    </row>
    <row r="675" spans="29:37" x14ac:dyDescent="0.2">
      <c r="AC675" s="45" t="s">
        <v>74</v>
      </c>
      <c r="AD675" s="46">
        <f>_xll.qlCalendarAdvance(calendar,AD674,AC675,,,trigger)</f>
        <v>63248</v>
      </c>
      <c r="AE675" s="46">
        <f>_xll.qlInterestRateIndexMaturity($V$5,AD675,trigger)</f>
        <v>63340</v>
      </c>
      <c r="AF675" s="50">
        <f>_xll.qlTenorBasisValue($V$13,AD675,trigger)</f>
        <v>1.0578624998318825E-7</v>
      </c>
      <c r="AG675" s="50">
        <f>_xll.qlTenorBasisForwardRate($V$13,AD675,_xll.ohTrigger($AA$9:$AA$12))</f>
        <v>1.3508777593558769E-2</v>
      </c>
      <c r="AH675" s="50">
        <f>_xll.qlTenorBasisForwardRate2($V$13,AD675,AE675,_xll.ohTrigger($AA$9:$AA$12))</f>
        <v>1.3508777593558769E-2</v>
      </c>
      <c r="AI675" s="50">
        <f>_xll.qlIndexFixing($V$5,_xll.qlInterestRateIndexFixingDate($V$5,AD675,trigger),,trigger)</f>
        <v>1.3741355074516421E-2</v>
      </c>
      <c r="AJ675" s="50">
        <f t="shared" si="31"/>
        <v>-2.3257748095765161E-4</v>
      </c>
      <c r="AK675" s="53">
        <f t="shared" si="32"/>
        <v>1.0172167673460364</v>
      </c>
    </row>
    <row r="676" spans="29:37" x14ac:dyDescent="0.2">
      <c r="AC676" s="45" t="s">
        <v>74</v>
      </c>
      <c r="AD676" s="46">
        <f>_xll.qlCalendarAdvance(calendar,AD675,AC676,,,trigger)</f>
        <v>63276</v>
      </c>
      <c r="AE676" s="46">
        <f>_xll.qlInterestRateIndexMaturity($V$5,AD676,trigger)</f>
        <v>63368</v>
      </c>
      <c r="AF676" s="50">
        <f>_xll.qlTenorBasisValue($V$13,AD676,trigger)</f>
        <v>1.0418464760394235E-7</v>
      </c>
      <c r="AG676" s="50">
        <f>_xll.qlTenorBasisForwardRate($V$13,AD676,_xll.ohTrigger($AA$9:$AA$12))</f>
        <v>1.3515497765651483E-2</v>
      </c>
      <c r="AH676" s="50">
        <f>_xll.qlTenorBasisForwardRate2($V$13,AD676,AE676,_xll.ohTrigger($AA$9:$AA$12))</f>
        <v>1.3515497765651483E-2</v>
      </c>
      <c r="AI676" s="50">
        <f>_xll.qlIndexFixing($V$5,_xll.qlInterestRateIndexFixingDate($V$5,AD676,trigger),,trigger)</f>
        <v>1.3750631681682331E-2</v>
      </c>
      <c r="AJ676" s="50">
        <f t="shared" si="31"/>
        <v>-2.3513391603084861E-4</v>
      </c>
      <c r="AK676" s="53">
        <f t="shared" si="32"/>
        <v>1.0173973552515707</v>
      </c>
    </row>
    <row r="677" spans="29:37" x14ac:dyDescent="0.2">
      <c r="AC677" s="45" t="s">
        <v>74</v>
      </c>
      <c r="AD677" s="46">
        <f>_xll.qlCalendarAdvance(calendar,AD676,AC677,,,trigger)</f>
        <v>63307</v>
      </c>
      <c r="AE677" s="46">
        <f>_xll.qlInterestRateIndexMaturity($V$5,AD677,trigger)</f>
        <v>63401</v>
      </c>
      <c r="AF677" s="50">
        <f>_xll.qlTenorBasisValue($V$13,AD677,trigger)</f>
        <v>1.0244032216867279E-7</v>
      </c>
      <c r="AG677" s="50">
        <f>_xll.qlTenorBasisForwardRate($V$13,AD677,_xll.ohTrigger($AA$9:$AA$12))</f>
        <v>1.3523430583617142E-2</v>
      </c>
      <c r="AH677" s="50">
        <f>_xll.qlTenorBasisForwardRate2($V$13,AD677,AE677,_xll.ohTrigger($AA$9:$AA$12))</f>
        <v>1.3523430583617142E-2</v>
      </c>
      <c r="AI677" s="50">
        <f>_xll.qlIndexFixing($V$5,_xll.qlInterestRateIndexFixingDate($V$5,AD677,trigger),,trigger)</f>
        <v>1.3761416141484422E-2</v>
      </c>
      <c r="AJ677" s="50">
        <f t="shared" si="31"/>
        <v>-2.3798555786727973E-4</v>
      </c>
      <c r="AK677" s="53">
        <f t="shared" si="32"/>
        <v>1.0175980167455132</v>
      </c>
    </row>
    <row r="678" spans="29:37" x14ac:dyDescent="0.2">
      <c r="AC678" s="45" t="s">
        <v>74</v>
      </c>
      <c r="AD678" s="46">
        <f>_xll.qlCalendarAdvance(calendar,AD677,AC678,,,trigger)</f>
        <v>63338</v>
      </c>
      <c r="AE678" s="46">
        <f>_xll.qlInterestRateIndexMaturity($V$5,AD678,trigger)</f>
        <v>63430</v>
      </c>
      <c r="AF678" s="50">
        <f>_xll.qlTenorBasisValue($V$13,AD678,trigger)</f>
        <v>1.0072584357045317E-7</v>
      </c>
      <c r="AG678" s="50">
        <f>_xll.qlTenorBasisForwardRate($V$13,AD678,_xll.ohTrigger($AA$9:$AA$12))</f>
        <v>1.3529649462402456E-2</v>
      </c>
      <c r="AH678" s="50">
        <f>_xll.qlTenorBasisForwardRate2($V$13,AD678,AE678,_xll.ohTrigger($AA$9:$AA$12))</f>
        <v>1.3529649462402456E-2</v>
      </c>
      <c r="AI678" s="50">
        <f>_xll.qlIndexFixing($V$5,_xll.qlInterestRateIndexFixingDate($V$5,AD678,trigger),,trigger)</f>
        <v>1.3770190323604898E-2</v>
      </c>
      <c r="AJ678" s="50">
        <f t="shared" si="31"/>
        <v>-2.4054086120244185E-4</v>
      </c>
      <c r="AK678" s="53">
        <f t="shared" si="32"/>
        <v>1.0177787947774168</v>
      </c>
    </row>
    <row r="679" spans="29:37" x14ac:dyDescent="0.2">
      <c r="AC679" s="45" t="s">
        <v>74</v>
      </c>
      <c r="AD679" s="46">
        <f>_xll.qlCalendarAdvance(calendar,AD678,AC679,,,trigger)</f>
        <v>63369</v>
      </c>
      <c r="AE679" s="46">
        <f>_xll.qlInterestRateIndexMaturity($V$5,AD679,trigger)</f>
        <v>63461</v>
      </c>
      <c r="AF679" s="50">
        <f>_xll.qlTenorBasisValue($V$13,AD679,trigger)</f>
        <v>9.9040704953468161E-8</v>
      </c>
      <c r="AG679" s="50">
        <f>_xll.qlTenorBasisForwardRate($V$13,AD679,_xll.ohTrigger($AA$9:$AA$12))</f>
        <v>1.3536348820253535E-2</v>
      </c>
      <c r="AH679" s="50">
        <f>_xll.qlTenorBasisForwardRate2($V$13,AD679,AE679,_xll.ohTrigger($AA$9:$AA$12))</f>
        <v>1.3536348820253535E-2</v>
      </c>
      <c r="AI679" s="50">
        <f>_xll.qlIndexFixing($V$5,_xll.qlInterestRateIndexFixingDate($V$5,AD679,trigger),,trigger)</f>
        <v>1.3779457592485011E-2</v>
      </c>
      <c r="AJ679" s="50">
        <f t="shared" si="31"/>
        <v>-2.4310877223147551E-4</v>
      </c>
      <c r="AK679" s="53">
        <f t="shared" si="32"/>
        <v>1.0179597006149641</v>
      </c>
    </row>
    <row r="680" spans="29:37" x14ac:dyDescent="0.2">
      <c r="AC680" s="45" t="s">
        <v>74</v>
      </c>
      <c r="AD680" s="46">
        <f>_xll.qlCalendarAdvance(calendar,AD679,AC680,,,trigger)</f>
        <v>63401</v>
      </c>
      <c r="AE680" s="46">
        <f>_xll.qlInterestRateIndexMaturity($V$5,AD680,trigger)</f>
        <v>63493</v>
      </c>
      <c r="AF680" s="50">
        <f>_xll.qlTenorBasisValue($V$13,AD680,trigger)</f>
        <v>9.7331453702832776E-8</v>
      </c>
      <c r="AG680" s="50">
        <f>_xll.qlTenorBasisForwardRate($V$13,AD680,_xll.ohTrigger($AA$9:$AA$12))</f>
        <v>1.3543001014766161E-2</v>
      </c>
      <c r="AH680" s="50">
        <f>_xll.qlTenorBasisForwardRate2($V$13,AD680,AE680,_xll.ohTrigger($AA$9:$AA$12))</f>
        <v>1.3543001014766161E-2</v>
      </c>
      <c r="AI680" s="50">
        <f>_xll.qlIndexFixing($V$5,_xll.qlInterestRateIndexFixingDate($V$5,AD680,trigger),,trigger)</f>
        <v>1.3788662513041229E-2</v>
      </c>
      <c r="AJ680" s="50">
        <f t="shared" si="31"/>
        <v>-2.4566149827506822E-4</v>
      </c>
      <c r="AK680" s="53">
        <f t="shared" si="32"/>
        <v>1.0181393694061767</v>
      </c>
    </row>
    <row r="681" spans="29:37" x14ac:dyDescent="0.2">
      <c r="AC681" s="45" t="s">
        <v>74</v>
      </c>
      <c r="AD681" s="46">
        <f>_xll.qlCalendarAdvance(calendar,AD680,AC681,,,trigger)</f>
        <v>63432</v>
      </c>
      <c r="AE681" s="46">
        <f>_xll.qlInterestRateIndexMaturity($V$5,AD681,trigger)</f>
        <v>63523</v>
      </c>
      <c r="AF681" s="50">
        <f>_xll.qlTenorBasisValue($V$13,AD681,trigger)</f>
        <v>9.5704414965079007E-8</v>
      </c>
      <c r="AG681" s="50">
        <f>_xll.qlTenorBasisForwardRate($V$13,AD681,_xll.ohTrigger($AA$9:$AA$12))</f>
        <v>1.3548839765851951E-2</v>
      </c>
      <c r="AH681" s="50">
        <f>_xll.qlTenorBasisForwardRate2($V$13,AD681,AE681,_xll.ohTrigger($AA$9:$AA$12))</f>
        <v>1.3548839765851951E-2</v>
      </c>
      <c r="AI681" s="50">
        <f>_xll.qlIndexFixing($V$5,_xll.qlInterestRateIndexFixingDate($V$5,AD681,trigger),,trigger)</f>
        <v>1.3796830739805869E-2</v>
      </c>
      <c r="AJ681" s="50">
        <f t="shared" si="31"/>
        <v>-2.4799097395391753E-4</v>
      </c>
      <c r="AK681" s="53">
        <f t="shared" si="32"/>
        <v>1.0183034841535985</v>
      </c>
    </row>
    <row r="682" spans="29:37" x14ac:dyDescent="0.2">
      <c r="AC682" s="45" t="s">
        <v>74</v>
      </c>
      <c r="AD682" s="46">
        <f>_xll.qlCalendarAdvance(calendar,AD681,AC682,,,trigger)</f>
        <v>63464</v>
      </c>
      <c r="AE682" s="46">
        <f>_xll.qlInterestRateIndexMaturity($V$5,AD682,trigger)</f>
        <v>63556</v>
      </c>
      <c r="AF682" s="50">
        <f>_xll.qlTenorBasisValue($V$13,AD682,trigger)</f>
        <v>9.4054102666618942E-8</v>
      </c>
      <c r="AG682" s="50">
        <f>_xll.qlTenorBasisForwardRate($V$13,AD682,_xll.ohTrigger($AA$9:$AA$12))</f>
        <v>1.3555315927786806E-2</v>
      </c>
      <c r="AH682" s="50">
        <f>_xll.qlTenorBasisForwardRate2($V$13,AD682,AE682,_xll.ohTrigger($AA$9:$AA$12))</f>
        <v>1.3555315927786806E-2</v>
      </c>
      <c r="AI682" s="50">
        <f>_xll.qlIndexFixing($V$5,_xll.qlInterestRateIndexFixingDate($V$5,AD682,trigger),,trigger)</f>
        <v>1.3805702450968863E-2</v>
      </c>
      <c r="AJ682" s="50">
        <f t="shared" si="31"/>
        <v>-2.5038652318205672E-4</v>
      </c>
      <c r="AK682" s="53">
        <f t="shared" si="32"/>
        <v>1.0184714634845797</v>
      </c>
    </row>
    <row r="683" spans="29:37" x14ac:dyDescent="0.2">
      <c r="AC683" s="45" t="s">
        <v>74</v>
      </c>
      <c r="AD683" s="46">
        <f>_xll.qlCalendarAdvance(calendar,AD682,AC683,,,trigger)</f>
        <v>63495</v>
      </c>
      <c r="AE683" s="46">
        <f>_xll.qlInterestRateIndexMaturity($V$5,AD683,trigger)</f>
        <v>63587</v>
      </c>
      <c r="AF683" s="50">
        <f>_xll.qlTenorBasisValue($V$13,AD683,trigger)</f>
        <v>9.2483175332551588E-8</v>
      </c>
      <c r="AG683" s="50">
        <f>_xll.qlTenorBasisForwardRate($V$13,AD683,_xll.ohTrigger($AA$9:$AA$12))</f>
        <v>1.3560995097567341E-2</v>
      </c>
      <c r="AH683" s="50">
        <f>_xll.qlTenorBasisForwardRate2($V$13,AD683,AE683,_xll.ohTrigger($AA$9:$AA$12))</f>
        <v>1.3560995097567341E-2</v>
      </c>
      <c r="AI683" s="50">
        <f>_xll.qlIndexFixing($V$5,_xll.qlInterestRateIndexFixingDate($V$5,AD683,trigger),,trigger)</f>
        <v>1.3813555548279562E-2</v>
      </c>
      <c r="AJ683" s="50">
        <f t="shared" si="31"/>
        <v>-2.5256045071222165E-4</v>
      </c>
      <c r="AK683" s="53">
        <f t="shared" si="32"/>
        <v>1.0186240352492664</v>
      </c>
    </row>
    <row r="684" spans="29:37" x14ac:dyDescent="0.2">
      <c r="AC684" s="45" t="s">
        <v>74</v>
      </c>
      <c r="AD684" s="46">
        <f>_xll.qlCalendarAdvance(calendar,AD683,AC684,,,trigger)</f>
        <v>63527</v>
      </c>
      <c r="AE684" s="46">
        <f>_xll.qlInterestRateIndexMaturity($V$5,AD684,trigger)</f>
        <v>63618</v>
      </c>
      <c r="AF684" s="50">
        <f>_xll.qlTenorBasisValue($V$13,AD684,trigger)</f>
        <v>9.088978447956287E-8</v>
      </c>
      <c r="AG684" s="50">
        <f>_xll.qlTenorBasisForwardRate($V$13,AD684,_xll.ohTrigger($AA$9:$AA$12))</f>
        <v>1.3566255423283302E-2</v>
      </c>
      <c r="AH684" s="50">
        <f>_xll.qlTenorBasisForwardRate2($V$13,AD684,AE684,_xll.ohTrigger($AA$9:$AA$12))</f>
        <v>1.3566255423283302E-2</v>
      </c>
      <c r="AI684" s="50">
        <f>_xll.qlIndexFixing($V$5,_xll.qlInterestRateIndexFixingDate($V$5,AD684,trigger),,trigger)</f>
        <v>1.3820910789601777E-2</v>
      </c>
      <c r="AJ684" s="50">
        <f t="shared" si="31"/>
        <v>-2.5465536631847502E-4</v>
      </c>
      <c r="AK684" s="53">
        <f t="shared" si="32"/>
        <v>1.0187712348303142</v>
      </c>
    </row>
    <row r="685" spans="29:37" x14ac:dyDescent="0.2">
      <c r="AC685" s="45" t="s">
        <v>74</v>
      </c>
      <c r="AD685" s="46">
        <f>_xll.qlCalendarAdvance(calendar,AD684,AC685,,,trigger)</f>
        <v>63558</v>
      </c>
      <c r="AE685" s="46">
        <f>_xll.qlInterestRateIndexMaturity($V$5,AD685,trigger)</f>
        <v>63648</v>
      </c>
      <c r="AF685" s="50">
        <f>_xll.qlTenorBasisValue($V$13,AD685,trigger)</f>
        <v>8.9373047532927151E-8</v>
      </c>
      <c r="AG685" s="50">
        <f>_xll.qlTenorBasisForwardRate($V$13,AD685,_xll.ohTrigger($AA$9:$AA$12))</f>
        <v>1.3571093357718667E-2</v>
      </c>
      <c r="AH685" s="50">
        <f>_xll.qlTenorBasisForwardRate2($V$13,AD685,AE685,_xll.ohTrigger($AA$9:$AA$12))</f>
        <v>1.3571093357718667E-2</v>
      </c>
      <c r="AI685" s="50">
        <f>_xll.qlIndexFixing($V$5,_xll.qlInterestRateIndexFixingDate($V$5,AD685,trigger),,trigger)</f>
        <v>1.3827673390767181E-2</v>
      </c>
      <c r="AJ685" s="50">
        <f t="shared" si="31"/>
        <v>-2.5658003304851462E-4</v>
      </c>
      <c r="AK685" s="53">
        <f t="shared" si="32"/>
        <v>1.0189063641583884</v>
      </c>
    </row>
    <row r="686" spans="29:37" x14ac:dyDescent="0.2">
      <c r="AC686" s="45" t="s">
        <v>74</v>
      </c>
      <c r="AD686" s="46">
        <f>_xll.qlCalendarAdvance(calendar,AD685,AC686,,,trigger)</f>
        <v>63590</v>
      </c>
      <c r="AE686" s="46">
        <f>_xll.qlInterestRateIndexMaturity($V$5,AD686,trigger)</f>
        <v>63681</v>
      </c>
      <c r="AF686" s="50">
        <f>_xll.qlTenorBasisValue($V$13,AD686,trigger)</f>
        <v>8.7834629075724729E-8</v>
      </c>
      <c r="AG686" s="50">
        <f>_xll.qlTenorBasisForwardRate($V$13,AD686,_xll.ohTrigger($AA$9:$AA$12))</f>
        <v>1.3576504859252259E-2</v>
      </c>
      <c r="AH686" s="50">
        <f>_xll.qlTenorBasisForwardRate2($V$13,AD686,AE686,_xll.ohTrigger($AA$9:$AA$12))</f>
        <v>1.3576504859252259E-2</v>
      </c>
      <c r="AI686" s="50">
        <f>_xll.qlIndexFixing($V$5,_xll.qlInterestRateIndexFixingDate($V$5,AD686,trigger),,trigger)</f>
        <v>1.3835039802075179E-2</v>
      </c>
      <c r="AJ686" s="50">
        <f t="shared" si="31"/>
        <v>-2.5853494282291993E-4</v>
      </c>
      <c r="AK686" s="53">
        <f t="shared" si="32"/>
        <v>1.0190428203358046</v>
      </c>
    </row>
    <row r="687" spans="29:37" x14ac:dyDescent="0.2">
      <c r="AC687" s="45" t="s">
        <v>74</v>
      </c>
      <c r="AD687" s="46">
        <f>_xll.qlCalendarAdvance(calendar,AD686,AC687,,,trigger)</f>
        <v>63618</v>
      </c>
      <c r="AE687" s="46">
        <f>_xll.qlInterestRateIndexMaturity($V$5,AD687,trigger)</f>
        <v>63710</v>
      </c>
      <c r="AF687" s="50">
        <f>_xll.qlTenorBasisValue($V$13,AD687,trigger)</f>
        <v>8.651083963184302E-8</v>
      </c>
      <c r="AG687" s="50">
        <f>_xll.qlTenorBasisForwardRate($V$13,AD687,_xll.ohTrigger($AA$9:$AA$12))</f>
        <v>1.3581054841440277E-2</v>
      </c>
      <c r="AH687" s="50">
        <f>_xll.qlTenorBasisForwardRate2($V$13,AD687,AE687,_xll.ohTrigger($AA$9:$AA$12))</f>
        <v>1.3581054841440277E-2</v>
      </c>
      <c r="AI687" s="50">
        <f>_xll.qlIndexFixing($V$5,_xll.qlInterestRateIndexFixingDate($V$5,AD687,trigger),,trigger)</f>
        <v>1.3841206147193559E-2</v>
      </c>
      <c r="AJ687" s="50">
        <f t="shared" si="31"/>
        <v>-2.601513057532822E-4</v>
      </c>
      <c r="AK687" s="53">
        <f t="shared" si="32"/>
        <v>1.0191554565378438</v>
      </c>
    </row>
    <row r="688" spans="29:37" x14ac:dyDescent="0.2">
      <c r="AC688" s="45" t="s">
        <v>74</v>
      </c>
      <c r="AD688" s="46">
        <f>_xll.qlCalendarAdvance(calendar,AD687,AC688,,,trigger)</f>
        <v>63649</v>
      </c>
      <c r="AE688" s="46">
        <f>_xll.qlInterestRateIndexMaturity($V$5,AD688,trigger)</f>
        <v>63740</v>
      </c>
      <c r="AF688" s="50">
        <f>_xll.qlTenorBasisValue($V$13,AD688,trigger)</f>
        <v>8.506911791973759E-8</v>
      </c>
      <c r="AG688" s="50">
        <f>_xll.qlTenorBasisForwardRate($V$13,AD688,_xll.ohTrigger($AA$9:$AA$12))</f>
        <v>1.3585163536840809E-2</v>
      </c>
      <c r="AH688" s="50">
        <f>_xll.qlTenorBasisForwardRate2($V$13,AD688,AE688,_xll.ohTrigger($AA$9:$AA$12))</f>
        <v>1.3585163536840809E-2</v>
      </c>
      <c r="AI688" s="50">
        <f>_xll.qlIndexFixing($V$5,_xll.qlInterestRateIndexFixingDate($V$5,AD688,trigger),,trigger)</f>
        <v>1.384692127210895E-2</v>
      </c>
      <c r="AJ688" s="50">
        <f t="shared" si="31"/>
        <v>-2.6175773526814113E-4</v>
      </c>
      <c r="AK688" s="53">
        <f t="shared" si="32"/>
        <v>1.0192679119804702</v>
      </c>
    </row>
    <row r="689" spans="29:37" x14ac:dyDescent="0.2">
      <c r="AC689" s="45" t="s">
        <v>74</v>
      </c>
      <c r="AD689" s="46">
        <f>_xll.qlCalendarAdvance(calendar,AD688,AC689,,,trigger)</f>
        <v>63681</v>
      </c>
      <c r="AE689" s="46">
        <f>_xll.qlInterestRateIndexMaturity($V$5,AD689,trigger)</f>
        <v>63773</v>
      </c>
      <c r="AF689" s="50">
        <f>_xll.qlTenorBasisValue($V$13,AD689,trigger)</f>
        <v>8.3606796719566668E-8</v>
      </c>
      <c r="AG689" s="50">
        <f>_xll.qlTenorBasisForwardRate($V$13,AD689,_xll.ohTrigger($AA$9:$AA$12))</f>
        <v>1.3589799008773093E-2</v>
      </c>
      <c r="AH689" s="50">
        <f>_xll.qlTenorBasisForwardRate2($V$13,AD689,AE689,_xll.ohTrigger($AA$9:$AA$12))</f>
        <v>1.3589799008773093E-2</v>
      </c>
      <c r="AI689" s="50">
        <f>_xll.qlIndexFixing($V$5,_xll.qlInterestRateIndexFixingDate($V$5,AD689,trigger),,trigger)</f>
        <v>1.385316564943166E-2</v>
      </c>
      <c r="AJ689" s="50">
        <f t="shared" si="31"/>
        <v>-2.6336664065856712E-4</v>
      </c>
      <c r="AK689" s="53">
        <f t="shared" si="32"/>
        <v>1.0193797303763321</v>
      </c>
    </row>
    <row r="690" spans="29:37" x14ac:dyDescent="0.2">
      <c r="AC690" s="45" t="s">
        <v>74</v>
      </c>
      <c r="AD690" s="46">
        <f>_xll.qlCalendarAdvance(calendar,AD689,AC690,,,trigger)</f>
        <v>63712</v>
      </c>
      <c r="AE690" s="46">
        <f>_xll.qlInterestRateIndexMaturity($V$5,AD690,trigger)</f>
        <v>63804</v>
      </c>
      <c r="AF690" s="50">
        <f>_xll.qlTenorBasisValue($V$13,AD690,trigger)</f>
        <v>8.2214839619897473E-8</v>
      </c>
      <c r="AG690" s="50">
        <f>_xll.qlTenorBasisForwardRate($V$13,AD690,_xll.ohTrigger($AA$9:$AA$12))</f>
        <v>1.3593721130084301E-2</v>
      </c>
      <c r="AH690" s="50">
        <f>_xll.qlTenorBasisForwardRate2($V$13,AD690,AE690,_xll.ohTrigger($AA$9:$AA$12))</f>
        <v>1.3593721130084301E-2</v>
      </c>
      <c r="AI690" s="50">
        <f>_xll.qlIndexFixing($V$5,_xll.qlInterestRateIndexFixingDate($V$5,AD690,trigger),,trigger)</f>
        <v>1.3858494547972356E-2</v>
      </c>
      <c r="AJ690" s="50">
        <f t="shared" si="31"/>
        <v>-2.6477341788805515E-4</v>
      </c>
      <c r="AK690" s="53">
        <f t="shared" si="32"/>
        <v>1.0194776261300582</v>
      </c>
    </row>
    <row r="691" spans="29:37" x14ac:dyDescent="0.2">
      <c r="AC691" s="45" t="s">
        <v>74</v>
      </c>
      <c r="AD691" s="46">
        <f>_xll.qlCalendarAdvance(calendar,AD690,AC691,,,trigger)</f>
        <v>63744</v>
      </c>
      <c r="AE691" s="46">
        <f>_xll.qlInterestRateIndexMaturity($V$5,AD691,trigger)</f>
        <v>63836</v>
      </c>
      <c r="AF691" s="50">
        <f>_xll.qlTenorBasisValue($V$13,AD691,trigger)</f>
        <v>8.0803000505095036E-8</v>
      </c>
      <c r="AG691" s="50">
        <f>_xll.qlTenorBasisForwardRate($V$13,AD691,_xll.ohTrigger($AA$9:$AA$12))</f>
        <v>1.3597506483073622E-2</v>
      </c>
      <c r="AH691" s="50">
        <f>_xll.qlTenorBasisForwardRate2($V$13,AD691,AE691,_xll.ohTrigger($AA$9:$AA$12))</f>
        <v>1.3597506483073622E-2</v>
      </c>
      <c r="AI691" s="50">
        <f>_xll.qlIndexFixing($V$5,_xll.qlInterestRateIndexFixingDate($V$5,AD691,trigger),,trigger)</f>
        <v>1.3863607478335796E-2</v>
      </c>
      <c r="AJ691" s="50">
        <f t="shared" si="31"/>
        <v>-2.6610099526217477E-4</v>
      </c>
      <c r="AK691" s="53">
        <f t="shared" si="32"/>
        <v>1.0195698377193951</v>
      </c>
    </row>
    <row r="692" spans="29:37" x14ac:dyDescent="0.2">
      <c r="AC692" s="45" t="s">
        <v>74</v>
      </c>
      <c r="AD692" s="46">
        <f>_xll.qlCalendarAdvance(calendar,AD691,AC692,,,trigger)</f>
        <v>63775</v>
      </c>
      <c r="AE692" s="46">
        <f>_xll.qlInterestRateIndexMaturity($V$5,AD692,trigger)</f>
        <v>63867</v>
      </c>
      <c r="AF692" s="50">
        <f>_xll.qlTenorBasisValue($V$13,AD692,trigger)</f>
        <v>7.945910249305581E-8</v>
      </c>
      <c r="AG692" s="50">
        <f>_xll.qlTenorBasisForwardRate($V$13,AD692,_xll.ohTrigger($AA$9:$AA$12))</f>
        <v>1.360091848204133E-2</v>
      </c>
      <c r="AH692" s="50">
        <f>_xll.qlTenorBasisForwardRate2($V$13,AD692,AE692,_xll.ohTrigger($AA$9:$AA$12))</f>
        <v>1.360091848204133E-2</v>
      </c>
      <c r="AI692" s="50">
        <f>_xll.qlIndexFixing($V$5,_xll.qlInterestRateIndexFixingDate($V$5,AD692,trigger),,trigger)</f>
        <v>1.3868182531060287E-2</v>
      </c>
      <c r="AJ692" s="50">
        <f t="shared" si="31"/>
        <v>-2.6726404901895699E-4</v>
      </c>
      <c r="AK692" s="53">
        <f t="shared" si="32"/>
        <v>1.0196504412089413</v>
      </c>
    </row>
    <row r="693" spans="29:37" x14ac:dyDescent="0.2">
      <c r="AC693" s="45" t="s">
        <v>74</v>
      </c>
      <c r="AD693" s="46">
        <f>_xll.qlCalendarAdvance(calendar,AD692,AC693,,,trigger)</f>
        <v>63807</v>
      </c>
      <c r="AE693" s="46">
        <f>_xll.qlInterestRateIndexMaturity($V$5,AD693,trigger)</f>
        <v>63898</v>
      </c>
      <c r="AF693" s="50">
        <f>_xll.qlTenorBasisValue($V$13,AD693,trigger)</f>
        <v>7.8096015088711072E-8</v>
      </c>
      <c r="AG693" s="50">
        <f>_xll.qlTenorBasisForwardRate($V$13,AD693,_xll.ohTrigger($AA$9:$AA$12))</f>
        <v>1.3603873640801905E-2</v>
      </c>
      <c r="AH693" s="50">
        <f>_xll.qlTenorBasisForwardRate2($V$13,AD693,AE693,_xll.ohTrigger($AA$9:$AA$12))</f>
        <v>1.3603873640801905E-2</v>
      </c>
      <c r="AI693" s="50">
        <f>_xll.qlIndexFixing($V$5,_xll.qlInterestRateIndexFixingDate($V$5,AD693,trigger),,trigger)</f>
        <v>1.3872183867810452E-2</v>
      </c>
      <c r="AJ693" s="50">
        <f t="shared" si="31"/>
        <v>-2.6831022700854641E-4</v>
      </c>
      <c r="AK693" s="53">
        <f t="shared" si="32"/>
        <v>1.0197230755072444</v>
      </c>
    </row>
    <row r="694" spans="29:37" x14ac:dyDescent="0.2">
      <c r="AC694" s="47" t="s">
        <v>74</v>
      </c>
      <c r="AD694" s="48">
        <f>_xll.qlCalendarAdvance(calendar,AD693,AC694,,,trigger)</f>
        <v>63837</v>
      </c>
      <c r="AE694" s="48">
        <f>_xll.qlInterestRateIndexMaturity($V$5,AD694,trigger)</f>
        <v>63929</v>
      </c>
      <c r="AF694" s="51">
        <f>_xll.qlTenorBasisValue($V$13,AD694,trigger)</f>
        <v>7.6840033655016222E-8</v>
      </c>
      <c r="AG694" s="51">
        <f>_xll.qlTenorBasisForwardRate($V$13,AD694,_xll.ohTrigger($AA$9:$AA$12))</f>
        <v>1.360698943638405E-2</v>
      </c>
      <c r="AH694" s="51">
        <f>_xll.qlTenorBasisForwardRate2($V$13,AD694,AE694,_xll.ohTrigger($AA$9:$AA$12))</f>
        <v>1.360698943638405E-2</v>
      </c>
      <c r="AI694" s="51">
        <f>_xll.qlIndexFixing($V$5,_xll.qlInterestRateIndexFixingDate($V$5,AD694,trigger),,trigger)</f>
        <v>1.3876207114650077E-2</v>
      </c>
      <c r="AJ694" s="51">
        <f t="shared" si="31"/>
        <v>-2.6921767826602709E-4</v>
      </c>
      <c r="AK694" s="54">
        <f t="shared" si="32"/>
        <v>1.0197852493032853</v>
      </c>
    </row>
  </sheetData>
  <dataValidations disablePrompts="1" count="4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3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3:E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4"/>
  <sheetViews>
    <sheetView showGridLines="0" topLeftCell="V1" workbookViewId="0">
      <selection activeCell="Y9" sqref="Y9:Y12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21.425781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9.140625" style="1"/>
    <col min="20" max="20" width="15.140625" style="1" bestFit="1" customWidth="1"/>
    <col min="21" max="21" width="17.28515625" style="1" bestFit="1" customWidth="1"/>
    <col min="22" max="22" width="6" style="1" bestFit="1" customWidth="1"/>
    <col min="23" max="25" width="9.140625" style="1"/>
    <col min="26" max="26" width="2.7109375" style="1" customWidth="1"/>
    <col min="27" max="27" width="3" style="1" bestFit="1" customWidth="1"/>
    <col min="28" max="29" width="17.28515625" style="1" bestFit="1" customWidth="1"/>
    <col min="30" max="30" width="9.140625" style="1"/>
    <col min="31" max="31" width="14" style="1" customWidth="1"/>
    <col min="32" max="32" width="12.140625" style="1" customWidth="1"/>
    <col min="33" max="33" width="12.5703125" style="1" customWidth="1"/>
    <col min="34" max="34" width="9" style="1" bestFit="1" customWidth="1"/>
    <col min="35" max="35" width="6" style="1" bestFit="1" customWidth="1"/>
    <col min="36" max="36" width="9.140625" style="1"/>
    <col min="37" max="37" width="3.7109375" style="1" customWidth="1"/>
    <col min="38" max="39" width="17.28515625" style="1" bestFit="1" customWidth="1"/>
    <col min="40" max="41" width="11" style="1" bestFit="1" customWidth="1"/>
    <col min="42" max="16384" width="9.140625" style="1"/>
  </cols>
  <sheetData>
    <row r="1" spans="1:35" x14ac:dyDescent="0.2">
      <c r="H1" s="1" t="str">
        <f t="shared" ref="F1:H21" si="0">PROPER(currency)&amp;familyname&amp;$U$4</f>
        <v>Euribor6M</v>
      </c>
      <c r="AI1" s="1" t="str">
        <f>_xll.qlInterpolation(,"linear",AB3:AB694,AI3:AI694)</f>
        <v>obj_0099e#0005</v>
      </c>
    </row>
    <row r="2" spans="1:35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AA2" s="42"/>
      <c r="AB2" s="22" t="s">
        <v>73</v>
      </c>
      <c r="AC2" s="22" t="s">
        <v>72</v>
      </c>
      <c r="AD2" s="22" t="s">
        <v>75</v>
      </c>
      <c r="AE2" s="22" t="s">
        <v>77</v>
      </c>
      <c r="AF2" s="22" t="s">
        <v>76</v>
      </c>
      <c r="AG2" s="22" t="s">
        <v>78</v>
      </c>
      <c r="AH2" s="22" t="s">
        <v>84</v>
      </c>
      <c r="AI2" s="22" t="s">
        <v>85</v>
      </c>
    </row>
    <row r="3" spans="1:35" x14ac:dyDescent="0.2">
      <c r="A3" s="2" t="s">
        <v>9</v>
      </c>
      <c r="B3" s="2">
        <v>2</v>
      </c>
      <c r="C3" s="2"/>
      <c r="D3" s="2" t="s">
        <v>16</v>
      </c>
      <c r="E3" s="2" t="s">
        <v>58</v>
      </c>
      <c r="F3" s="2" t="str">
        <f>$H$1</f>
        <v>Euribor6M</v>
      </c>
      <c r="G3" s="2" t="str">
        <f>currency&amp;A3&amp;"D_SYNTH"&amp;$U$4&amp;"_Quote"</f>
        <v>EUR6MD_SYNTH6M_Quote</v>
      </c>
      <c r="H3" s="2" t="str">
        <f>_xll.qlDepositRateHelper(,G3,F3,permanent,trigger,objectoverwrite)</f>
        <v>obj_00918#0003</v>
      </c>
      <c r="I3" s="15" t="b">
        <v>1</v>
      </c>
      <c r="J3" s="18">
        <v>10</v>
      </c>
      <c r="K3" s="18">
        <v>1</v>
      </c>
      <c r="M3" s="24" t="str">
        <f t="array" ref="M3:M71">_xll.qlRateHelperSelection(_xll.ohFilter(H3:H60,I3:I60),_xll.ohFilter(Priority,I3:I60),$U$21,$U$22,,$U$23,_xll.ohFilter(MinDistance,I3:I60),trigger)</f>
        <v>obj_00918</v>
      </c>
      <c r="N3" s="24" t="str">
        <f>_xll.qlRateHelperQuoteName(M3,trigger)</f>
        <v>EUR6MD_SYNTH6M_Quote</v>
      </c>
      <c r="O3" s="30">
        <f>_xll.qlRateHelperRate(M3,trigger)</f>
        <v>1.7E-5</v>
      </c>
      <c r="P3" s="25">
        <f>_xll.qlRateHelperEarliestDate(M3,trigger)</f>
        <v>42311</v>
      </c>
      <c r="Q3" s="25">
        <f>_xll.qlRateHelperPillarDate(M3,trigger)</f>
        <v>42493</v>
      </c>
      <c r="R3" s="38">
        <f>_xll.qlYieldTSDiscount($U$6,Q3)</f>
        <v>1.0010988336100242</v>
      </c>
      <c r="AA3" s="43"/>
      <c r="AB3" s="44">
        <f>_xll.qlCalendarAdvance(calendar,_xll.qlSettingsEvaluationDate(trigger),"2D",,,trigger)</f>
        <v>42311</v>
      </c>
      <c r="AC3" s="44">
        <f>_xll.qlInterestRateIndexMaturity(U5,AB3,trigger)</f>
        <v>42493</v>
      </c>
      <c r="AD3" s="49">
        <f>_xll.qlTenorBasisValue($U$13,AB3,trigger)</f>
        <v>2.0674718861643966E-3</v>
      </c>
      <c r="AE3" s="49">
        <f>_xll.qlTenorBasisForwardRate($U$13,AB3,trigger)</f>
        <v>-1.0570018207535946E-4</v>
      </c>
      <c r="AF3" s="49">
        <f>_xll.qlTenorBasisForwardRate2($U$13,AB3,AC3,trigger)</f>
        <v>-1.0570018207535946E-4</v>
      </c>
      <c r="AG3" s="49">
        <f>_xll.qlIndexFixing($U$5,_xll.qlInterestRateIndexFixingDate($U$5,AB3,trigger),,trigger)</f>
        <v>6.0000000000000002E-5</v>
      </c>
      <c r="AH3" s="49">
        <f>AE3-AG3</f>
        <v>-1.6570018207535947E-4</v>
      </c>
      <c r="AI3" s="52">
        <f>AG3/AF3</f>
        <v>-0.56764329844978612</v>
      </c>
    </row>
    <row r="4" spans="1:35" ht="11.25" customHeight="1" x14ac:dyDescent="0.2">
      <c r="A4" s="2" t="str">
        <f t="shared" ref="A4" si="1">B4&amp;"M"</f>
        <v>1M</v>
      </c>
      <c r="B4" s="2">
        <v>1</v>
      </c>
      <c r="C4" s="2" t="str">
        <f t="shared" ref="C4:C21" si="2">"x"&amp;B4+SUBSTITUTE($U$4,"M","")&amp;"F"</f>
        <v>x7F</v>
      </c>
      <c r="D4" s="2" t="s">
        <v>16</v>
      </c>
      <c r="E4" s="2" t="s">
        <v>58</v>
      </c>
      <c r="F4" s="2" t="str">
        <f t="shared" ref="F4:F21" si="3">$H$1</f>
        <v>Euribor6M</v>
      </c>
      <c r="G4" s="2" t="str">
        <f t="shared" ref="G4:G21" si="4">"EUR"&amp;B4&amp;C4&amp;"_Quote"</f>
        <v>EUR1x7F_Quote</v>
      </c>
      <c r="H4" s="2" t="str">
        <f>_xll.qlFraRateHelper(,G4,A4,F4,,,permanent,trigger,objectoverwrite)</f>
        <v>obj_00989#0001</v>
      </c>
      <c r="I4" s="15" t="b">
        <v>1</v>
      </c>
      <c r="J4" s="18">
        <v>10</v>
      </c>
      <c r="K4" s="18">
        <v>1</v>
      </c>
      <c r="M4" s="26" t="str">
        <v>obj_00989</v>
      </c>
      <c r="N4" s="26" t="str">
        <f>_xll.qlRateHelperQuoteName(M4,trigger)</f>
        <v>EUR1x7F_Quote</v>
      </c>
      <c r="O4" s="31">
        <f>_xll.qlRateHelperRate(M4,trigger)</f>
        <v>-1.7000000000000001E-4</v>
      </c>
      <c r="P4" s="27">
        <f>_xll.qlRateHelperEarliestDate(M4,trigger)</f>
        <v>42341</v>
      </c>
      <c r="Q4" s="27">
        <f>_xll.qlRateHelperPillarDate(M4,trigger)</f>
        <v>42524</v>
      </c>
      <c r="R4" s="38">
        <f>_xll.qlYieldTSDiscount($U$6,Q4)</f>
        <v>1.0013168809902073</v>
      </c>
      <c r="T4" s="36" t="s">
        <v>8</v>
      </c>
      <c r="U4" s="33" t="s">
        <v>9</v>
      </c>
      <c r="AA4" s="45" t="s">
        <v>74</v>
      </c>
      <c r="AB4" s="46">
        <f>_xll.qlCalendarAdvance(calendar,AB3,AA4,,,trigger)</f>
        <v>42341</v>
      </c>
      <c r="AC4" s="46">
        <f>_xll.qlInterestRateIndexMaturity($U$5,AB4,trigger)</f>
        <v>42524</v>
      </c>
      <c r="AD4" s="50">
        <f>_xll.qlTenorBasisValue($U$13,AB4,trigger)</f>
        <v>2.0945422914694636E-3</v>
      </c>
      <c r="AE4" s="50">
        <f>_xll.qlTenorBasisForwardRate($U$13,AB4,trigger)</f>
        <v>-2.6079616316826703E-4</v>
      </c>
      <c r="AF4" s="50">
        <f>_xll.qlTenorBasisForwardRate2($U$13,AB4,AC4,trigger)</f>
        <v>-2.6079616316826703E-4</v>
      </c>
      <c r="AG4" s="50">
        <f>_xll.qlIndexFixing($U$5,_xll.qlInterestRateIndexFixingDate($U$5,AB4,trigger),,trigger)</f>
        <v>-1.7000000000039298E-4</v>
      </c>
      <c r="AH4" s="50">
        <f t="shared" ref="AH4:AH67" si="5">AE4-AG4</f>
        <v>-9.0796163167874045E-5</v>
      </c>
      <c r="AI4" s="53">
        <f t="shared" ref="AI4:AI67" si="6">AG4/AF4</f>
        <v>0.65185008067280537</v>
      </c>
    </row>
    <row r="5" spans="1:35" ht="11.25" customHeight="1" x14ac:dyDescent="0.2">
      <c r="A5" s="7" t="str">
        <f t="shared" ref="A5:A21" si="7">B5&amp;"M"</f>
        <v>2M</v>
      </c>
      <c r="B5" s="7">
        <v>2</v>
      </c>
      <c r="C5" s="7" t="str">
        <f t="shared" si="2"/>
        <v>x8F</v>
      </c>
      <c r="D5" s="7" t="s">
        <v>16</v>
      </c>
      <c r="E5" s="7" t="s">
        <v>58</v>
      </c>
      <c r="F5" s="7" t="str">
        <f t="shared" si="3"/>
        <v>Euribor6M</v>
      </c>
      <c r="G5" s="7" t="str">
        <f t="shared" si="4"/>
        <v>EUR2x8F_Quote</v>
      </c>
      <c r="H5" s="7" t="str">
        <f>_xll.qlFraRateHelper(,G5,A5,F5,,,permanent,trigger,objectoverwrite)</f>
        <v>obj_0098c#0001</v>
      </c>
      <c r="I5" s="16" t="b">
        <v>1</v>
      </c>
      <c r="J5" s="19">
        <v>10</v>
      </c>
      <c r="K5" s="19">
        <v>1</v>
      </c>
      <c r="M5" s="26" t="str">
        <v>obj_0098c</v>
      </c>
      <c r="N5" s="26" t="str">
        <f>_xll.qlRateHelperQuoteName(M5,trigger)</f>
        <v>EUR2x8F_Quote</v>
      </c>
      <c r="O5" s="31">
        <f>_xll.qlRateHelperRate(M5,trigger)</f>
        <v>-3.4999999999999994E-4</v>
      </c>
      <c r="P5" s="27">
        <f>_xll.qlRateHelperEarliestDate(M5,trigger)</f>
        <v>42373</v>
      </c>
      <c r="Q5" s="27">
        <f>_xll.qlRateHelperPillarDate(M5,trigger)</f>
        <v>42555</v>
      </c>
      <c r="R5" s="38">
        <f>_xll.qlYieldTSDiscount($U$6,Q5)</f>
        <v>1.0015422119940023</v>
      </c>
      <c r="T5" s="36" t="s">
        <v>0</v>
      </c>
      <c r="U5" s="33" t="str">
        <f>"EURIBOR"&amp;U4</f>
        <v>EURIBOR6M</v>
      </c>
      <c r="AA5" s="45" t="s">
        <v>74</v>
      </c>
      <c r="AB5" s="46">
        <f>_xll.qlCalendarAdvance(calendar,AB4,AA5,,,trigger)</f>
        <v>42373</v>
      </c>
      <c r="AC5" s="46">
        <f>_xll.qlInterestRateIndexMaturity($U$5,AB5,trigger)</f>
        <v>42555</v>
      </c>
      <c r="AD5" s="50">
        <f>_xll.qlTenorBasisValue($U$13,AB5,trigger)</f>
        <v>2.1221949563469543E-3</v>
      </c>
      <c r="AE5" s="50">
        <f>_xll.qlTenorBasisForwardRate($U$13,AB5,trigger)</f>
        <v>-3.482558199662878E-4</v>
      </c>
      <c r="AF5" s="50">
        <f>_xll.qlTenorBasisForwardRate2($U$13,AB5,AC5,trigger)</f>
        <v>-3.482558199662878E-4</v>
      </c>
      <c r="AG5" s="50">
        <f>_xll.qlIndexFixing($U$5,_xll.qlInterestRateIndexFixingDate($U$5,AB5,trigger),,trigger)</f>
        <v>-3.4999999999987726E-4</v>
      </c>
      <c r="AH5" s="50">
        <f t="shared" si="5"/>
        <v>1.7441800335894655E-6</v>
      </c>
      <c r="AI5" s="53">
        <f t="shared" si="6"/>
        <v>1.0050083298931181</v>
      </c>
    </row>
    <row r="6" spans="1:35" ht="11.25" customHeight="1" x14ac:dyDescent="0.2">
      <c r="A6" s="7" t="str">
        <f t="shared" si="7"/>
        <v>3M</v>
      </c>
      <c r="B6" s="7">
        <v>3</v>
      </c>
      <c r="C6" s="7" t="str">
        <f t="shared" si="2"/>
        <v>x9F</v>
      </c>
      <c r="D6" s="7" t="s">
        <v>16</v>
      </c>
      <c r="E6" s="7" t="s">
        <v>58</v>
      </c>
      <c r="F6" s="7" t="str">
        <f t="shared" si="3"/>
        <v>Euribor6M</v>
      </c>
      <c r="G6" s="7" t="str">
        <f t="shared" si="4"/>
        <v>EUR3x9F_Quote</v>
      </c>
      <c r="H6" s="7" t="str">
        <f>_xll.qlFraRateHelper(,G6,A6,F6,,,permanent,trigger,objectoverwrite)</f>
        <v>obj_0099a#0001</v>
      </c>
      <c r="I6" s="16" t="b">
        <v>1</v>
      </c>
      <c r="J6" s="19">
        <v>10</v>
      </c>
      <c r="K6" s="19">
        <v>1</v>
      </c>
      <c r="M6" s="26" t="str">
        <v>obj_0099a</v>
      </c>
      <c r="N6" s="26" t="str">
        <f>_xll.qlRateHelperQuoteName(M6,trigger)</f>
        <v>EUR3x9F_Quote</v>
      </c>
      <c r="O6" s="31">
        <f>_xll.qlRateHelperRate(M6,trigger)</f>
        <v>-4.2999999999999999E-4</v>
      </c>
      <c r="P6" s="27">
        <f>_xll.qlRateHelperEarliestDate(M6,trigger)</f>
        <v>42403</v>
      </c>
      <c r="Q6" s="27">
        <f>_xll.qlRateHelperPillarDate(M6,trigger)</f>
        <v>42585</v>
      </c>
      <c r="R6" s="38">
        <f>_xll.qlYieldTSDiscount($U$6,Q6)</f>
        <v>1.0017646604912076</v>
      </c>
      <c r="T6" s="36" t="s">
        <v>1</v>
      </c>
      <c r="U6" s="33" t="s">
        <v>10</v>
      </c>
      <c r="AA6" s="45" t="s">
        <v>74</v>
      </c>
      <c r="AB6" s="46">
        <f>_xll.qlCalendarAdvance(calendar,AB5,AA6,,,trigger)</f>
        <v>42404</v>
      </c>
      <c r="AC6" s="46">
        <f>_xll.qlInterestRateIndexMaturity($U$5,AB6,trigger)</f>
        <v>42586</v>
      </c>
      <c r="AD6" s="50">
        <f>_xll.qlTenorBasisValue($U$13,AB6,trigger)</f>
        <v>2.1478085397330761E-3</v>
      </c>
      <c r="AE6" s="50">
        <f>_xll.qlTenorBasisForwardRate($U$13,AB6,trigger)</f>
        <v>-3.8037959911928866E-4</v>
      </c>
      <c r="AF6" s="50">
        <f>_xll.qlTenorBasisForwardRate2($U$13,AB6,AC6,trigger)</f>
        <v>-3.8037959911928866E-4</v>
      </c>
      <c r="AG6" s="50">
        <f>_xll.qlIndexFixing($U$5,_xll.qlInterestRateIndexFixingDate($U$5,AB6,trigger),,trigger)</f>
        <v>-4.3211721292191077E-4</v>
      </c>
      <c r="AH6" s="50">
        <f t="shared" si="5"/>
        <v>5.1737613802622115E-5</v>
      </c>
      <c r="AI6" s="53">
        <f t="shared" si="6"/>
        <v>1.1360157430167461</v>
      </c>
    </row>
    <row r="7" spans="1:35" ht="11.25" customHeight="1" x14ac:dyDescent="0.2">
      <c r="A7" s="7" t="str">
        <f t="shared" si="7"/>
        <v>4M</v>
      </c>
      <c r="B7" s="7">
        <v>4</v>
      </c>
      <c r="C7" s="7" t="str">
        <f t="shared" si="2"/>
        <v>x10F</v>
      </c>
      <c r="D7" s="7" t="s">
        <v>16</v>
      </c>
      <c r="E7" s="7" t="s">
        <v>58</v>
      </c>
      <c r="F7" s="7" t="str">
        <f t="shared" si="3"/>
        <v>Euribor6M</v>
      </c>
      <c r="G7" s="7" t="str">
        <f t="shared" si="4"/>
        <v>EUR4x10F_Quote</v>
      </c>
      <c r="H7" s="7" t="str">
        <f>_xll.qlFraRateHelper(,G7,A7,F7,,,permanent,trigger,objectoverwrite)</f>
        <v>obj_00998#0001</v>
      </c>
      <c r="I7" s="16" t="b">
        <v>1</v>
      </c>
      <c r="J7" s="19">
        <v>10</v>
      </c>
      <c r="K7" s="19">
        <v>1</v>
      </c>
      <c r="M7" s="26" t="str">
        <v>obj_00998</v>
      </c>
      <c r="N7" s="26" t="str">
        <f>_xll.qlRateHelperQuoteName(M7,trigger)</f>
        <v>EUR4x10F_Quote</v>
      </c>
      <c r="O7" s="31">
        <f>_xll.qlRateHelperRate(M7,trigger)</f>
        <v>-4.8999999999999998E-4</v>
      </c>
      <c r="P7" s="27">
        <f>_xll.qlRateHelperEarliestDate(M7,trigger)</f>
        <v>42432</v>
      </c>
      <c r="Q7" s="27">
        <f>_xll.qlRateHelperPillarDate(M7,trigger)</f>
        <v>42618</v>
      </c>
      <c r="R7" s="38">
        <f>_xll.qlYieldTSDiscount($U$6,Q7)</f>
        <v>1.0020106866039897</v>
      </c>
      <c r="T7" s="36" t="s">
        <v>2</v>
      </c>
      <c r="U7" s="34">
        <f>_xll.qlCalendarAdvance("target",_xll.qlSettingsEvaluationDate(trigger),"2D","mf",,trigger)</f>
        <v>42311</v>
      </c>
      <c r="AA7" s="45" t="s">
        <v>74</v>
      </c>
      <c r="AB7" s="46">
        <f>_xll.qlCalendarAdvance(calendar,AB6,AA7,,,trigger)</f>
        <v>42433</v>
      </c>
      <c r="AC7" s="46">
        <f>_xll.qlInterestRateIndexMaturity($U$5,AB7,trigger)</f>
        <v>42618</v>
      </c>
      <c r="AD7" s="50">
        <f>_xll.qlTenorBasisValue($U$13,AB7,trigger)</f>
        <v>2.1707473803005283E-3</v>
      </c>
      <c r="AE7" s="50">
        <f>_xll.qlTenorBasisForwardRate($U$13,AB7,trigger)</f>
        <v>-4.1953881326530358E-4</v>
      </c>
      <c r="AF7" s="50">
        <f>_xll.qlTenorBasisForwardRate2($U$13,AB7,AC7,trigger)</f>
        <v>-4.1953881326530358E-4</v>
      </c>
      <c r="AG7" s="50">
        <f>_xll.qlIndexFixing($U$5,_xll.qlInterestRateIndexFixingDate($U$5,AB7,trigger),,trigger)</f>
        <v>-4.9150945384026832E-4</v>
      </c>
      <c r="AH7" s="50">
        <f t="shared" si="5"/>
        <v>7.1970640574964739E-5</v>
      </c>
      <c r="AI7" s="53">
        <f t="shared" si="6"/>
        <v>1.1715470376025798</v>
      </c>
    </row>
    <row r="8" spans="1:35" ht="11.25" customHeight="1" x14ac:dyDescent="0.2">
      <c r="A8" s="7" t="str">
        <f t="shared" si="7"/>
        <v>5M</v>
      </c>
      <c r="B8" s="7">
        <v>5</v>
      </c>
      <c r="C8" s="7" t="str">
        <f t="shared" si="2"/>
        <v>x11F</v>
      </c>
      <c r="D8" s="7" t="s">
        <v>16</v>
      </c>
      <c r="E8" s="7" t="s">
        <v>58</v>
      </c>
      <c r="F8" s="7" t="str">
        <f t="shared" si="3"/>
        <v>Euribor6M</v>
      </c>
      <c r="G8" s="7" t="str">
        <f t="shared" si="4"/>
        <v>EUR5x11F_Quote</v>
      </c>
      <c r="H8" s="7" t="str">
        <f>_xll.qlFraRateHelper(,G8,A8,F8,,,permanent,trigger,objectoverwrite)</f>
        <v>obj_00996#0001</v>
      </c>
      <c r="I8" s="16" t="b">
        <v>1</v>
      </c>
      <c r="J8" s="19">
        <v>10</v>
      </c>
      <c r="K8" s="19">
        <v>1</v>
      </c>
      <c r="M8" s="26" t="str">
        <v>obj_00996</v>
      </c>
      <c r="N8" s="26" t="str">
        <f>_xll.qlRateHelperQuoteName(M8,trigger)</f>
        <v>EUR5x11F_Quote</v>
      </c>
      <c r="O8" s="31">
        <f>_xll.qlRateHelperRate(M8,trigger)</f>
        <v>-5.4000000000000001E-4</v>
      </c>
      <c r="P8" s="27">
        <f>_xll.qlRateHelperEarliestDate(M8,trigger)</f>
        <v>42464</v>
      </c>
      <c r="Q8" s="27">
        <f>_xll.qlRateHelperPillarDate(M8,trigger)</f>
        <v>42646</v>
      </c>
      <c r="R8" s="38">
        <f>_xll.qlYieldTSDiscount($U$6,Q8)</f>
        <v>1.0022213128678366</v>
      </c>
      <c r="T8" s="36" t="s">
        <v>3</v>
      </c>
      <c r="U8" s="40" t="b">
        <v>0</v>
      </c>
      <c r="AA8" s="45" t="s">
        <v>74</v>
      </c>
      <c r="AB8" s="46">
        <f>_xll.qlCalendarAdvance(calendar,AB7,AA8,,,trigger)</f>
        <v>42464</v>
      </c>
      <c r="AC8" s="46">
        <f>_xll.qlInterestRateIndexMaturity($U$5,AB8,trigger)</f>
        <v>42647</v>
      </c>
      <c r="AD8" s="50">
        <f>_xll.qlTenorBasisValue($U$13,AB8,trigger)</f>
        <v>2.1942008921146485E-3</v>
      </c>
      <c r="AE8" s="50">
        <f>_xll.qlTenorBasisForwardRate($U$13,AB8,trigger)</f>
        <v>-4.4937565425527795E-4</v>
      </c>
      <c r="AF8" s="50">
        <f>_xll.qlTenorBasisForwardRate2($U$13,AB8,AC8,trigger)</f>
        <v>-4.4937565425527795E-4</v>
      </c>
      <c r="AG8" s="50">
        <f>_xll.qlIndexFixing($U$5,_xll.qlInterestRateIndexFixingDate($U$5,AB8,trigger),,trigger)</f>
        <v>-5.4000000004293788E-4</v>
      </c>
      <c r="AH8" s="50">
        <f t="shared" si="5"/>
        <v>9.0624345787659931E-5</v>
      </c>
      <c r="AI8" s="53">
        <f t="shared" si="6"/>
        <v>1.2016672352618789</v>
      </c>
    </row>
    <row r="9" spans="1:35" ht="11.25" customHeight="1" x14ac:dyDescent="0.2">
      <c r="A9" s="7" t="str">
        <f t="shared" si="7"/>
        <v>6M</v>
      </c>
      <c r="B9" s="7">
        <v>6</v>
      </c>
      <c r="C9" s="7" t="str">
        <f t="shared" si="2"/>
        <v>x12F</v>
      </c>
      <c r="D9" s="7" t="s">
        <v>16</v>
      </c>
      <c r="E9" s="7" t="s">
        <v>58</v>
      </c>
      <c r="F9" s="7" t="str">
        <f t="shared" si="3"/>
        <v>Euribor6M</v>
      </c>
      <c r="G9" s="7" t="str">
        <f t="shared" si="4"/>
        <v>EUR6x12F_Quote</v>
      </c>
      <c r="H9" s="7" t="str">
        <f>_xll.qlFraRateHelper(,G9,A9,F9,,,permanent,trigger,objectoverwrite)</f>
        <v>obj_00994#0001</v>
      </c>
      <c r="I9" s="16" t="b">
        <v>1</v>
      </c>
      <c r="J9" s="19">
        <v>10</v>
      </c>
      <c r="K9" s="19">
        <v>1</v>
      </c>
      <c r="M9" s="26" t="str">
        <v>obj_00942</v>
      </c>
      <c r="N9" s="26" t="str">
        <f>_xll.qlRateHelperQuoteName(M9,trigger)</f>
        <v>EURAB6E1Y_Quote</v>
      </c>
      <c r="O9" s="31">
        <f>_xll.qlRateHelperRate(M9,trigger)</f>
        <v>-2.5999999999999998E-4</v>
      </c>
      <c r="P9" s="27">
        <f>_xll.qlRateHelperEarliestDate(M9,trigger)</f>
        <v>42311</v>
      </c>
      <c r="Q9" s="27">
        <f>_xll.qlRateHelperPillarDate(M9,trigger)</f>
        <v>42677</v>
      </c>
      <c r="R9" s="38">
        <f>_xll.qlYieldTSDiscount($U$6,Q9)</f>
        <v>1.0024554673036377</v>
      </c>
      <c r="T9" s="36" t="s">
        <v>79</v>
      </c>
      <c r="U9" s="35">
        <v>1.861399496943514E-3</v>
      </c>
      <c r="V9" s="35" t="b">
        <v>0</v>
      </c>
      <c r="X9" s="36" t="s">
        <v>4</v>
      </c>
      <c r="Y9" s="35">
        <f t="array" ref="Y9:Y12">_xll.qlTenorBasisCoefficients(U13,U14)</f>
        <v>1.8595093394406499E-3</v>
      </c>
      <c r="AA9" s="45" t="s">
        <v>74</v>
      </c>
      <c r="AB9" s="46">
        <f>_xll.qlCalendarAdvance(calendar,AB8,AA9,,,trigger)</f>
        <v>42494</v>
      </c>
      <c r="AC9" s="46">
        <f>_xll.qlInterestRateIndexMaturity($U$5,AB9,trigger)</f>
        <v>42678</v>
      </c>
      <c r="AD9" s="50">
        <f>_xll.qlTenorBasisValue($U$13,AB9,trigger)</f>
        <v>2.2158720061575795E-3</v>
      </c>
      <c r="AE9" s="50">
        <f>_xll.qlTenorBasisForwardRate($U$13,AB9,trigger)</f>
        <v>-4.6528153826079683E-4</v>
      </c>
      <c r="AF9" s="50">
        <f>_xll.qlTenorBasisForwardRate2($U$13,AB9,AC9,trigger)</f>
        <v>-4.6528153826079683E-4</v>
      </c>
      <c r="AG9" s="50">
        <f>_xll.qlIndexFixing($U$5,_xll.qlInterestRateIndexFixingDate($U$5,AB9,trigger),,trigger)</f>
        <v>-5.7072560641164942E-4</v>
      </c>
      <c r="AH9" s="50">
        <f t="shared" si="5"/>
        <v>1.0544406815085258E-4</v>
      </c>
      <c r="AI9" s="53">
        <f t="shared" si="6"/>
        <v>1.2266242252916335</v>
      </c>
    </row>
    <row r="10" spans="1:35" ht="11.25" customHeight="1" x14ac:dyDescent="0.2">
      <c r="A10" s="7" t="str">
        <f t="shared" si="7"/>
        <v>7M</v>
      </c>
      <c r="B10" s="7">
        <v>7</v>
      </c>
      <c r="C10" s="7" t="str">
        <f t="shared" si="2"/>
        <v>x13F</v>
      </c>
      <c r="D10" s="7" t="s">
        <v>16</v>
      </c>
      <c r="E10" s="7" t="s">
        <v>58</v>
      </c>
      <c r="F10" s="7" t="str">
        <f t="shared" si="3"/>
        <v>Euribor6M</v>
      </c>
      <c r="G10" s="7" t="str">
        <f t="shared" si="4"/>
        <v>EUR7x13F_Quote</v>
      </c>
      <c r="H10" s="7" t="str">
        <f>_xll.qlFraRateHelper(,G10,A10,F10,,,permanent,trigger,objectoverwrite)</f>
        <v>obj_00992#0001</v>
      </c>
      <c r="I10" s="16" t="b">
        <v>1</v>
      </c>
      <c r="J10" s="19">
        <v>10</v>
      </c>
      <c r="K10" s="19">
        <v>1</v>
      </c>
      <c r="M10" s="26" t="str">
        <v>obj_00992</v>
      </c>
      <c r="N10" s="26" t="str">
        <f>_xll.qlRateHelperQuoteName(M10,trigger)</f>
        <v>EUR7x13F_Quote</v>
      </c>
      <c r="O10" s="31">
        <f>_xll.qlRateHelperRate(M10,trigger)</f>
        <v>-5.8999999999999992E-4</v>
      </c>
      <c r="P10" s="27">
        <f>_xll.qlRateHelperEarliestDate(M10,trigger)</f>
        <v>42524</v>
      </c>
      <c r="Q10" s="27">
        <f>_xll.qlRateHelperPillarDate(M10,trigger)</f>
        <v>42709</v>
      </c>
      <c r="R10" s="38">
        <f>_xll.qlYieldTSDiscount($U$6,Q10)</f>
        <v>1.0026939788232798</v>
      </c>
      <c r="T10" s="36" t="s">
        <v>80</v>
      </c>
      <c r="U10" s="35">
        <v>6.9251462409445795E-4</v>
      </c>
      <c r="V10" s="35" t="b">
        <v>0</v>
      </c>
      <c r="X10" s="36" t="s">
        <v>7</v>
      </c>
      <c r="Y10" s="35">
        <v>6.9047514934270527E-4</v>
      </c>
      <c r="AA10" s="45" t="s">
        <v>74</v>
      </c>
      <c r="AB10" s="46">
        <f>_xll.qlCalendarAdvance(calendar,AB9,AA10,,,trigger)</f>
        <v>42527</v>
      </c>
      <c r="AC10" s="46">
        <f>_xll.qlInterestRateIndexMaturity($U$5,AB10,trigger)</f>
        <v>42710</v>
      </c>
      <c r="AD10" s="50">
        <f>_xll.qlTenorBasisValue($U$13,AB10,trigger)</f>
        <v>2.2385730467354586E-3</v>
      </c>
      <c r="AE10" s="50">
        <f>_xll.qlTenorBasisForwardRate($U$13,AB10,trigger)</f>
        <v>-4.6835884131515805E-4</v>
      </c>
      <c r="AF10" s="50">
        <f>_xll.qlTenorBasisForwardRate2($U$13,AB10,AC10,trigger)</f>
        <v>-4.6835884131515805E-4</v>
      </c>
      <c r="AG10" s="50">
        <f>_xll.qlIndexFixing($U$5,_xll.qlInterestRateIndexFixingDate($U$5,AB10,trigger),,trigger)</f>
        <v>-5.9130932767460862E-4</v>
      </c>
      <c r="AH10" s="50">
        <f t="shared" si="5"/>
        <v>1.2295048635945058E-4</v>
      </c>
      <c r="AI10" s="53">
        <f t="shared" si="6"/>
        <v>1.2625134309714405</v>
      </c>
    </row>
    <row r="11" spans="1:35" ht="11.25" customHeight="1" x14ac:dyDescent="0.2">
      <c r="A11" s="7" t="str">
        <f t="shared" si="7"/>
        <v>8M</v>
      </c>
      <c r="B11" s="7">
        <v>8</v>
      </c>
      <c r="C11" s="7" t="str">
        <f t="shared" si="2"/>
        <v>x14F</v>
      </c>
      <c r="D11" s="7" t="s">
        <v>16</v>
      </c>
      <c r="E11" s="7" t="s">
        <v>58</v>
      </c>
      <c r="F11" s="7" t="str">
        <f t="shared" si="3"/>
        <v>Euribor6M</v>
      </c>
      <c r="G11" s="7" t="str">
        <f t="shared" si="4"/>
        <v>EUR8x14F_Quote</v>
      </c>
      <c r="H11" s="7" t="str">
        <f>_xll.qlFraRateHelper(,G11,A11,F11,,,permanent,trigger,objectoverwrite)</f>
        <v>obj_00990#0001</v>
      </c>
      <c r="I11" s="16" t="b">
        <v>1</v>
      </c>
      <c r="J11" s="19">
        <v>10</v>
      </c>
      <c r="K11" s="19">
        <v>1</v>
      </c>
      <c r="M11" s="26" t="str">
        <v>obj_00990</v>
      </c>
      <c r="N11" s="26" t="str">
        <f>_xll.qlRateHelperQuoteName(M11,trigger)</f>
        <v>EUR8x14F_Quote</v>
      </c>
      <c r="O11" s="31">
        <f>_xll.qlRateHelperRate(M11,trigger)</f>
        <v>-5.8E-4</v>
      </c>
      <c r="P11" s="27">
        <f>_xll.qlRateHelperEarliestDate(M11,trigger)</f>
        <v>42555</v>
      </c>
      <c r="Q11" s="27">
        <f>_xll.qlRateHelperPillarDate(M11,trigger)</f>
        <v>42738</v>
      </c>
      <c r="R11" s="38">
        <f>_xll.qlYieldTSDiscount($U$6,Q11)</f>
        <v>1.0028962838513096</v>
      </c>
      <c r="T11" s="36" t="s">
        <v>81</v>
      </c>
      <c r="U11" s="35">
        <v>0.16805473077245944</v>
      </c>
      <c r="V11" s="35" t="b">
        <v>0</v>
      </c>
      <c r="X11" s="36" t="s">
        <v>5</v>
      </c>
      <c r="Y11" s="35">
        <v>0.16793896512438156</v>
      </c>
      <c r="AA11" s="45" t="s">
        <v>74</v>
      </c>
      <c r="AB11" s="46">
        <f>_xll.qlCalendarAdvance(calendar,AB10,AA11,,,trigger)</f>
        <v>42557</v>
      </c>
      <c r="AC11" s="46">
        <f>_xll.qlInterestRateIndexMaturity($U$5,AB11,trigger)</f>
        <v>42741</v>
      </c>
      <c r="AD11" s="50">
        <f>_xll.qlTenorBasisValue($U$13,AB11,trigger)</f>
        <v>2.2582014343384312E-3</v>
      </c>
      <c r="AE11" s="50">
        <f>_xll.qlTenorBasisForwardRate($U$13,AB11,trigger)</f>
        <v>-4.2954857935074075E-4</v>
      </c>
      <c r="AF11" s="50">
        <f>_xll.qlTenorBasisForwardRate2($U$13,AB11,AC11,trigger)</f>
        <v>-4.2954857935074075E-4</v>
      </c>
      <c r="AG11" s="50">
        <f>_xll.qlIndexFixing($U$5,_xll.qlInterestRateIndexFixingDate($U$5,AB11,trigger),,trigger)</f>
        <v>-5.7843331247026846E-4</v>
      </c>
      <c r="AH11" s="50">
        <f t="shared" si="5"/>
        <v>1.4888473311952771E-4</v>
      </c>
      <c r="AI11" s="53">
        <f t="shared" si="6"/>
        <v>1.3466074392436957</v>
      </c>
    </row>
    <row r="12" spans="1:35" ht="11.25" customHeight="1" x14ac:dyDescent="0.2">
      <c r="A12" s="7" t="str">
        <f t="shared" si="7"/>
        <v>9M</v>
      </c>
      <c r="B12" s="7">
        <v>9</v>
      </c>
      <c r="C12" s="7" t="str">
        <f t="shared" si="2"/>
        <v>x15F</v>
      </c>
      <c r="D12" s="7" t="s">
        <v>16</v>
      </c>
      <c r="E12" s="7" t="s">
        <v>58</v>
      </c>
      <c r="F12" s="7" t="str">
        <f t="shared" si="3"/>
        <v>Euribor6M</v>
      </c>
      <c r="G12" s="7" t="str">
        <f t="shared" si="4"/>
        <v>EUR9x15F_Quote</v>
      </c>
      <c r="H12" s="7" t="str">
        <f>_xll.qlFraRateHelper(,G12,A12,F12,,,permanent,trigger,objectoverwrite)</f>
        <v>obj_0098e#0001</v>
      </c>
      <c r="I12" s="16" t="b">
        <v>1</v>
      </c>
      <c r="J12" s="19">
        <v>10</v>
      </c>
      <c r="K12" s="19">
        <v>1</v>
      </c>
      <c r="M12" s="26" t="str">
        <v>obj_0095b</v>
      </c>
      <c r="N12" s="26" t="str">
        <f>_xll.qlRateHelperQuoteName(M12,trigger)</f>
        <v>EURAB6E15M_Quote</v>
      </c>
      <c r="O12" s="31">
        <f>_xll.qlRateHelperRate(M12,trigger)</f>
        <v>-5.4000000000000001E-4</v>
      </c>
      <c r="P12" s="27">
        <f>_xll.qlRateHelperEarliestDate(M12,trigger)</f>
        <v>42311</v>
      </c>
      <c r="Q12" s="27">
        <f>_xll.qlRateHelperPillarDate(M12,trigger)</f>
        <v>42769</v>
      </c>
      <c r="R12" s="38">
        <f>_xll.qlYieldTSDiscount($U$6,Q12)</f>
        <v>1.0031267359059588</v>
      </c>
      <c r="T12" s="36" t="s">
        <v>82</v>
      </c>
      <c r="U12" s="35">
        <v>1.1750686820847458E-4</v>
      </c>
      <c r="V12" s="35" t="b">
        <v>0</v>
      </c>
      <c r="X12" s="36" t="s">
        <v>6</v>
      </c>
      <c r="Y12" s="35">
        <v>1.2036097781739104E-4</v>
      </c>
      <c r="AA12" s="45" t="s">
        <v>74</v>
      </c>
      <c r="AB12" s="46">
        <f>_xll.qlCalendarAdvance(calendar,AB11,AA12,,,trigger)</f>
        <v>42590</v>
      </c>
      <c r="AC12" s="46">
        <f>_xll.qlInterestRateIndexMaturity($U$5,AB12,trigger)</f>
        <v>42774</v>
      </c>
      <c r="AD12" s="50">
        <f>_xll.qlTenorBasisValue($U$13,AB12,trigger)</f>
        <v>2.2787105260407407E-3</v>
      </c>
      <c r="AE12" s="50">
        <f>_xll.qlTenorBasisForwardRate($U$13,AB12,trigger)</f>
        <v>-4.1225743047302243E-4</v>
      </c>
      <c r="AF12" s="50">
        <f>_xll.qlTenorBasisForwardRate2($U$13,AB12,AC12,trigger)</f>
        <v>-4.1225743047302243E-4</v>
      </c>
      <c r="AG12" s="50">
        <f>_xll.qlIndexFixing($U$5,_xll.qlInterestRateIndexFixingDate($U$5,AB12,trigger),,trigger)</f>
        <v>-5.466592134974734E-4</v>
      </c>
      <c r="AH12" s="50">
        <f t="shared" si="5"/>
        <v>1.3440178302445097E-4</v>
      </c>
      <c r="AI12" s="53">
        <f t="shared" si="6"/>
        <v>1.326014216093665</v>
      </c>
    </row>
    <row r="13" spans="1:35" ht="11.25" customHeight="1" x14ac:dyDescent="0.2">
      <c r="A13" s="7" t="str">
        <f t="shared" si="7"/>
        <v>10M</v>
      </c>
      <c r="B13" s="7">
        <v>10</v>
      </c>
      <c r="C13" s="7" t="str">
        <f t="shared" si="2"/>
        <v>x16F</v>
      </c>
      <c r="D13" s="7" t="s">
        <v>16</v>
      </c>
      <c r="E13" s="7" t="s">
        <v>58</v>
      </c>
      <c r="F13" s="7" t="str">
        <f t="shared" si="3"/>
        <v>Euribor6M</v>
      </c>
      <c r="G13" s="7" t="str">
        <f t="shared" si="4"/>
        <v>EUR10x16F_Quote</v>
      </c>
      <c r="H13" s="7" t="str">
        <f>_xll.qlFraRateHelper(,G13,A13,F13,,,permanent,trigger,objectoverwrite)</f>
        <v>obj_0098b#0001</v>
      </c>
      <c r="I13" s="16" t="b">
        <v>1</v>
      </c>
      <c r="J13" s="19">
        <v>10</v>
      </c>
      <c r="K13" s="19">
        <v>1</v>
      </c>
      <c r="M13" s="26" t="str">
        <v>obj_0098b</v>
      </c>
      <c r="N13" s="26" t="str">
        <f>_xll.qlRateHelperQuoteName(M13,trigger)</f>
        <v>EUR10x16F_Quote</v>
      </c>
      <c r="O13" s="31">
        <f>_xll.qlRateHelperRate(M13,trigger)</f>
        <v>-5.2999999999999998E-4</v>
      </c>
      <c r="P13" s="27">
        <f>_xll.qlRateHelperEarliestDate(M13,trigger)</f>
        <v>42618</v>
      </c>
      <c r="Q13" s="27">
        <f>_xll.qlRateHelperPillarDate(M13,trigger)</f>
        <v>42797</v>
      </c>
      <c r="R13" s="38">
        <f>_xll.qlYieldTSDiscount($U$6,Q13)</f>
        <v>1.0033325809907323</v>
      </c>
      <c r="T13" s="36" t="s">
        <v>11</v>
      </c>
      <c r="U13" s="41" t="str">
        <f>_xll.qlAbcdTenorBasis(,U5,U6,U7,U8,U9:U12,,trigger)</f>
        <v>obj_00956#0003</v>
      </c>
      <c r="AA13" s="45" t="s">
        <v>74</v>
      </c>
      <c r="AB13" s="46">
        <f>_xll.qlCalendarAdvance(calendar,AB12,AA13,,,trigger)</f>
        <v>42621</v>
      </c>
      <c r="AC13" s="46">
        <f>_xll.qlInterestRateIndexMaturity($U$5,AB13,trigger)</f>
        <v>42802</v>
      </c>
      <c r="AD13" s="50">
        <f>_xll.qlTenorBasisValue($U$13,AB13,trigger)</f>
        <v>2.2969692898290855E-3</v>
      </c>
      <c r="AE13" s="50">
        <f>_xll.qlTenorBasisForwardRate($U$13,AB13,trigger)</f>
        <v>-3.8309734377701098E-4</v>
      </c>
      <c r="AF13" s="50">
        <f>_xll.qlTenorBasisForwardRate2($U$13,AB13,AC13,trigger)</f>
        <v>-3.8309734377701098E-4</v>
      </c>
      <c r="AG13" s="50">
        <f>_xll.qlIndexFixing($U$5,_xll.qlInterestRateIndexFixingDate($U$5,AB13,trigger),,trigger)</f>
        <v>-5.2741517035593383E-4</v>
      </c>
      <c r="AH13" s="50">
        <f t="shared" si="5"/>
        <v>1.4431782657892286E-4</v>
      </c>
      <c r="AI13" s="53">
        <f t="shared" si="6"/>
        <v>1.3767132007653016</v>
      </c>
    </row>
    <row r="14" spans="1:35" ht="11.25" customHeight="1" x14ac:dyDescent="0.2">
      <c r="A14" s="7" t="str">
        <f t="shared" si="7"/>
        <v>11M</v>
      </c>
      <c r="B14" s="7">
        <v>11</v>
      </c>
      <c r="C14" s="7" t="str">
        <f t="shared" si="2"/>
        <v>x17F</v>
      </c>
      <c r="D14" s="7" t="s">
        <v>16</v>
      </c>
      <c r="E14" s="7" t="s">
        <v>58</v>
      </c>
      <c r="F14" s="7" t="str">
        <f t="shared" si="3"/>
        <v>Euribor6M</v>
      </c>
      <c r="G14" s="7" t="str">
        <f t="shared" si="4"/>
        <v>EUR11x17F_Quote</v>
      </c>
      <c r="H14" s="7" t="str">
        <f>_xll.qlFraRateHelper(,G14,A14,F14,,,permanent,trigger,objectoverwrite)</f>
        <v>obj_00999#0001</v>
      </c>
      <c r="I14" s="16" t="b">
        <v>1</v>
      </c>
      <c r="J14" s="19">
        <v>10</v>
      </c>
      <c r="K14" s="19">
        <v>1</v>
      </c>
      <c r="M14" s="26" t="str">
        <v>obj_00999</v>
      </c>
      <c r="N14" s="26" t="str">
        <f>_xll.qlRateHelperQuoteName(M14,trigger)</f>
        <v>EUR11x17F_Quote</v>
      </c>
      <c r="O14" s="31">
        <f>_xll.qlRateHelperRate(M14,trigger)</f>
        <v>-4.8000000000000001E-4</v>
      </c>
      <c r="P14" s="27">
        <f>_xll.qlRateHelperEarliestDate(M14,trigger)</f>
        <v>42646</v>
      </c>
      <c r="Q14" s="27">
        <f>_xll.qlRateHelperPillarDate(M14,trigger)</f>
        <v>42828</v>
      </c>
      <c r="R14" s="38">
        <f>_xll.qlYieldTSDiscount($U$6,Q14)</f>
        <v>1.0035470442482537</v>
      </c>
      <c r="T14" s="36" t="s">
        <v>69</v>
      </c>
      <c r="U14" s="33" t="b">
        <f>_xll.qlTenorBasisCalibrate($U$13,_xll.ohPack(M3:M57),U16,U17,_xll.ohPack(R3:R57),V9:V12,trigger)</f>
        <v>1</v>
      </c>
      <c r="V14" s="1" t="str">
        <f>_xll.ohRangeRetrieveError(U14)</f>
        <v/>
      </c>
      <c r="AA14" s="45" t="s">
        <v>74</v>
      </c>
      <c r="AB14" s="46">
        <f>_xll.qlCalendarAdvance(calendar,AB13,AA14,,,trigger)</f>
        <v>42653</v>
      </c>
      <c r="AC14" s="46">
        <f>_xll.qlInterestRateIndexMaturity($U$5,AB14,trigger)</f>
        <v>42835</v>
      </c>
      <c r="AD14" s="50">
        <f>_xll.qlTenorBasisValue($U$13,AB14,trigger)</f>
        <v>2.3148191997949836E-3</v>
      </c>
      <c r="AE14" s="50">
        <f>_xll.qlTenorBasisForwardRate($U$13,AB14,trigger)</f>
        <v>-3.209322582251985E-4</v>
      </c>
      <c r="AF14" s="50">
        <f>_xll.qlTenorBasisForwardRate2($U$13,AB14,AC14,trigger)</f>
        <v>-3.209322582251985E-4</v>
      </c>
      <c r="AG14" s="50">
        <f>_xll.qlIndexFixing($U$5,_xll.qlInterestRateIndexFixingDate($U$5,AB14,trigger),,trigger)</f>
        <v>-4.645774205896287E-4</v>
      </c>
      <c r="AH14" s="50">
        <f t="shared" si="5"/>
        <v>1.4364516236443019E-4</v>
      </c>
      <c r="AI14" s="53">
        <f t="shared" si="6"/>
        <v>1.447587173563694</v>
      </c>
    </row>
    <row r="15" spans="1:35" ht="11.25" customHeight="1" x14ac:dyDescent="0.2">
      <c r="A15" s="7" t="str">
        <f t="shared" si="7"/>
        <v>12M</v>
      </c>
      <c r="B15" s="7">
        <v>12</v>
      </c>
      <c r="C15" s="7" t="str">
        <f t="shared" si="2"/>
        <v>x18F</v>
      </c>
      <c r="D15" s="7" t="s">
        <v>16</v>
      </c>
      <c r="E15" s="7" t="s">
        <v>58</v>
      </c>
      <c r="F15" s="7" t="str">
        <f t="shared" si="3"/>
        <v>Euribor6M</v>
      </c>
      <c r="G15" s="7" t="str">
        <f t="shared" si="4"/>
        <v>EUR12x18F_Quote</v>
      </c>
      <c r="H15" s="7" t="str">
        <f>_xll.qlFraRateHelper(,G15,A15,F15,,,permanent,trigger,objectoverwrite)</f>
        <v>obj_00997#0001</v>
      </c>
      <c r="I15" s="16" t="b">
        <v>1</v>
      </c>
      <c r="J15" s="19">
        <v>10</v>
      </c>
      <c r="K15" s="19">
        <v>1</v>
      </c>
      <c r="M15" s="26" t="str">
        <v>obj_00962</v>
      </c>
      <c r="N15" s="26" t="str">
        <f>_xll.qlRateHelperQuoteName(M15,trigger)</f>
        <v>EURAB6E18M_Quote</v>
      </c>
      <c r="O15" s="31">
        <f>_xll.qlRateHelperRate(M15,trigger)</f>
        <v>-3.0999999999999995E-4</v>
      </c>
      <c r="P15" s="27">
        <f>_xll.qlRateHelperEarliestDate(M15,trigger)</f>
        <v>42311</v>
      </c>
      <c r="Q15" s="27">
        <f>_xll.qlRateHelperPillarDate(M15,trigger)</f>
        <v>42858</v>
      </c>
      <c r="R15" s="38">
        <f>_xll.qlYieldTSDiscount($U$6,Q15)</f>
        <v>1.0037477540557231</v>
      </c>
      <c r="T15" s="37"/>
      <c r="AA15" s="45" t="s">
        <v>74</v>
      </c>
      <c r="AB15" s="46">
        <f>_xll.qlCalendarAdvance(calendar,AB14,AA15,,,trigger)</f>
        <v>42684</v>
      </c>
      <c r="AC15" s="46">
        <f>_xll.qlInterestRateIndexMaturity($U$5,AB15,trigger)</f>
        <v>42865</v>
      </c>
      <c r="AD15" s="50">
        <f>_xll.qlTenorBasisValue($U$13,AB15,trigger)</f>
        <v>2.3311685630573297E-3</v>
      </c>
      <c r="AE15" s="50">
        <f>_xll.qlTenorBasisForwardRate($U$13,AB15,trigger)</f>
        <v>-2.5167472741904526E-4</v>
      </c>
      <c r="AF15" s="50">
        <f>_xll.qlTenorBasisForwardRate2($U$13,AB15,AC15,trigger)</f>
        <v>-2.5167472741904526E-4</v>
      </c>
      <c r="AG15" s="50">
        <f>_xll.qlIndexFixing($U$5,_xll.qlInterestRateIndexFixingDate($U$5,AB15,trigger),,trigger)</f>
        <v>-3.9291625077453812E-4</v>
      </c>
      <c r="AH15" s="50">
        <f t="shared" si="5"/>
        <v>1.4124152335549285E-4</v>
      </c>
      <c r="AI15" s="53">
        <f t="shared" si="6"/>
        <v>1.5612066209584956</v>
      </c>
    </row>
    <row r="16" spans="1:35" ht="11.25" customHeight="1" x14ac:dyDescent="0.2">
      <c r="A16" s="7" t="str">
        <f t="shared" si="7"/>
        <v>13M</v>
      </c>
      <c r="B16" s="7">
        <v>13</v>
      </c>
      <c r="C16" s="7" t="str">
        <f t="shared" si="2"/>
        <v>x19F</v>
      </c>
      <c r="D16" s="7" t="s">
        <v>16</v>
      </c>
      <c r="E16" s="7" t="s">
        <v>58</v>
      </c>
      <c r="F16" s="7" t="str">
        <f t="shared" si="3"/>
        <v>Euribor6M</v>
      </c>
      <c r="G16" s="7" t="str">
        <f t="shared" si="4"/>
        <v>EUR13x19F_Quote</v>
      </c>
      <c r="H16" s="7" t="str">
        <f>_xll.qlFraRateHelper(,G16,A16,F16,,,permanent,trigger,objectoverwrite)</f>
        <v>obj_00995#0001</v>
      </c>
      <c r="I16" s="16" t="b">
        <v>1</v>
      </c>
      <c r="J16" s="19">
        <v>10</v>
      </c>
      <c r="K16" s="19">
        <v>1</v>
      </c>
      <c r="M16" s="26" t="str">
        <v>obj_00995</v>
      </c>
      <c r="N16" s="26" t="str">
        <f>_xll.qlRateHelperQuoteName(M16,trigger)</f>
        <v>EUR13x19F_Quote</v>
      </c>
      <c r="O16" s="31">
        <f>_xll.qlRateHelperRate(M16,trigger)</f>
        <v>-3.3E-4</v>
      </c>
      <c r="P16" s="27">
        <f>_xll.qlRateHelperEarliestDate(M16,trigger)</f>
        <v>42709</v>
      </c>
      <c r="Q16" s="27">
        <f>_xll.qlRateHelperPillarDate(M16,trigger)</f>
        <v>42891</v>
      </c>
      <c r="R16" s="38">
        <f>_xll.qlYieldTSDiscount($U$6,Q16)</f>
        <v>1.0039664245685889</v>
      </c>
      <c r="T16" s="36" t="s">
        <v>68</v>
      </c>
      <c r="U16" s="33" t="str">
        <f>_xll.qlLevenbergMarquardt(,0.00000001,0.00000001,0.00000001,,trigger)</f>
        <v>obj_00938#0001</v>
      </c>
      <c r="AA16" s="45" t="s">
        <v>74</v>
      </c>
      <c r="AB16" s="46">
        <f>_xll.qlCalendarAdvance(calendar,AB15,AA16,,,trigger)</f>
        <v>42716</v>
      </c>
      <c r="AC16" s="46">
        <f>_xll.qlInterestRateIndexMaturity($U$5,AB16,trigger)</f>
        <v>42898</v>
      </c>
      <c r="AD16" s="50">
        <f>_xll.qlTenorBasisValue($U$13,AB16,trigger)</f>
        <v>2.3470966274941447E-3</v>
      </c>
      <c r="AE16" s="50">
        <f>_xll.qlTenorBasisForwardRate($U$13,AB16,trigger)</f>
        <v>-1.8391979575491926E-4</v>
      </c>
      <c r="AF16" s="50">
        <f>_xll.qlTenorBasisForwardRate2($U$13,AB16,AC16,trigger)</f>
        <v>-1.8391979575491926E-4</v>
      </c>
      <c r="AG16" s="50">
        <f>_xll.qlIndexFixing($U$5,_xll.qlInterestRateIndexFixingDate($U$5,AB16,trigger),,trigger)</f>
        <v>-3.1292900282108553E-4</v>
      </c>
      <c r="AH16" s="50">
        <f t="shared" si="5"/>
        <v>1.2900920706616627E-4</v>
      </c>
      <c r="AI16" s="53">
        <f t="shared" si="6"/>
        <v>1.7014427486537467</v>
      </c>
    </row>
    <row r="17" spans="1:35" ht="11.25" customHeight="1" x14ac:dyDescent="0.2">
      <c r="A17" s="7" t="str">
        <f t="shared" si="7"/>
        <v>14M</v>
      </c>
      <c r="B17" s="7">
        <v>14</v>
      </c>
      <c r="C17" s="7" t="str">
        <f t="shared" si="2"/>
        <v>x20F</v>
      </c>
      <c r="D17" s="7" t="s">
        <v>16</v>
      </c>
      <c r="E17" s="7" t="s">
        <v>58</v>
      </c>
      <c r="F17" s="7" t="str">
        <f t="shared" si="3"/>
        <v>Euribor6M</v>
      </c>
      <c r="G17" s="7" t="str">
        <f t="shared" si="4"/>
        <v>EUR14x20F_Quote</v>
      </c>
      <c r="H17" s="7" t="str">
        <f>_xll.qlFraRateHelper(,G17,A17,F17,,,permanent,trigger,objectoverwrite)</f>
        <v>obj_00993#0001</v>
      </c>
      <c r="I17" s="16" t="b">
        <v>1</v>
      </c>
      <c r="J17" s="19">
        <v>10</v>
      </c>
      <c r="K17" s="19">
        <v>1</v>
      </c>
      <c r="M17" s="26" t="str">
        <v>obj_00993</v>
      </c>
      <c r="N17" s="26" t="str">
        <f>_xll.qlRateHelperQuoteName(M17,trigger)</f>
        <v>EUR14x20F_Quote</v>
      </c>
      <c r="O17" s="31">
        <f>_xll.qlRateHelperRate(M17,trigger)</f>
        <v>-2.6000000000000003E-4</v>
      </c>
      <c r="P17" s="27">
        <f>_xll.qlRateHelperEarliestDate(M17,trigger)</f>
        <v>42738</v>
      </c>
      <c r="Q17" s="27">
        <f>_xll.qlRateHelperPillarDate(M17,trigger)</f>
        <v>42919</v>
      </c>
      <c r="R17" s="38">
        <f>_xll.qlYieldTSDiscount($U$6,Q17)</f>
        <v>1.0041482258099659</v>
      </c>
      <c r="T17" s="36" t="s">
        <v>66</v>
      </c>
      <c r="U17" s="33" t="str">
        <f>_xll.qlEndCriteria(,1000,100,0.00000001,0.00003,0.00003,,trigger)</f>
        <v>obj_0091b#0001</v>
      </c>
      <c r="AA17" s="45" t="s">
        <v>74</v>
      </c>
      <c r="AB17" s="46">
        <f>_xll.qlCalendarAdvance(calendar,AB16,AA17,,,trigger)</f>
        <v>42747</v>
      </c>
      <c r="AC17" s="46">
        <f>_xll.qlInterestRateIndexMaturity($U$5,AB17,trigger)</f>
        <v>42928</v>
      </c>
      <c r="AD17" s="50">
        <f>_xll.qlTenorBasisValue($U$13,AB17,trigger)</f>
        <v>2.3616308453971698E-3</v>
      </c>
      <c r="AE17" s="50">
        <f>_xll.qlTenorBasisForwardRate($U$13,AB17,trigger)</f>
        <v>-1.3694191407318118E-4</v>
      </c>
      <c r="AF17" s="50">
        <f>_xll.qlTenorBasisForwardRate2($U$13,AB17,AC17,trigger)</f>
        <v>-1.3694191407318118E-4</v>
      </c>
      <c r="AG17" s="50">
        <f>_xll.qlIndexFixing($U$5,_xll.qlInterestRateIndexFixingDate($U$5,AB17,trigger),,trigger)</f>
        <v>-2.3169098801964754E-4</v>
      </c>
      <c r="AH17" s="50">
        <f t="shared" si="5"/>
        <v>9.4749073946466365E-5</v>
      </c>
      <c r="AI17" s="53">
        <f t="shared" si="6"/>
        <v>1.6918924318220998</v>
      </c>
    </row>
    <row r="18" spans="1:35" ht="11.25" customHeight="1" x14ac:dyDescent="0.2">
      <c r="A18" s="7" t="str">
        <f t="shared" si="7"/>
        <v>15M</v>
      </c>
      <c r="B18" s="7">
        <v>15</v>
      </c>
      <c r="C18" s="7" t="str">
        <f t="shared" si="2"/>
        <v>x21F</v>
      </c>
      <c r="D18" s="7" t="s">
        <v>16</v>
      </c>
      <c r="E18" s="7" t="s">
        <v>58</v>
      </c>
      <c r="F18" s="7" t="str">
        <f t="shared" si="3"/>
        <v>Euribor6M</v>
      </c>
      <c r="G18" s="7" t="str">
        <f t="shared" si="4"/>
        <v>EUR15x21F_Quote</v>
      </c>
      <c r="H18" s="7" t="str">
        <f>_xll.qlFraRateHelper(,G18,A18,F18,,,permanent,trigger,objectoverwrite)</f>
        <v>obj_00991#0001</v>
      </c>
      <c r="I18" s="16" t="b">
        <v>1</v>
      </c>
      <c r="J18" s="19">
        <v>10</v>
      </c>
      <c r="K18" s="19">
        <v>1</v>
      </c>
      <c r="M18" s="26" t="str">
        <v>obj_0092e</v>
      </c>
      <c r="N18" s="26" t="str">
        <f>_xll.qlRateHelperQuoteName(M18,trigger)</f>
        <v>EURAB6E21M_Quote</v>
      </c>
      <c r="O18" s="31">
        <f>_xll.qlRateHelperRate(M18,trigger)</f>
        <v>-4.2999999999999999E-4</v>
      </c>
      <c r="P18" s="27">
        <f>_xll.qlRateHelperEarliestDate(M18,trigger)</f>
        <v>42311</v>
      </c>
      <c r="Q18" s="27">
        <f>_xll.qlRateHelperPillarDate(M18,trigger)</f>
        <v>42950</v>
      </c>
      <c r="R18" s="38">
        <f>_xll.qlYieldTSDiscount($U$6,Q18)</f>
        <v>1.0043416551065469</v>
      </c>
      <c r="T18" s="36" t="s">
        <v>67</v>
      </c>
      <c r="U18" s="33" t="str">
        <f>_xll.qlNoConstraint(,,trigger)</f>
        <v>obj_0091a#0001</v>
      </c>
      <c r="AA18" s="45" t="s">
        <v>74</v>
      </c>
      <c r="AB18" s="46">
        <f>_xll.qlCalendarAdvance(calendar,AB17,AA18,,,trigger)</f>
        <v>42779</v>
      </c>
      <c r="AC18" s="46">
        <f>_xll.qlInterestRateIndexMaturity($U$5,AB18,trigger)</f>
        <v>42961</v>
      </c>
      <c r="AD18" s="50">
        <f>_xll.qlTenorBasisValue($U$13,AB18,trigger)</f>
        <v>2.3757323652715549E-3</v>
      </c>
      <c r="AE18" s="50">
        <f>_xll.qlTenorBasisForwardRate($U$13,AB18,trigger)</f>
        <v>-3.3102027197987815E-5</v>
      </c>
      <c r="AF18" s="50">
        <f>_xll.qlTenorBasisForwardRate2($U$13,AB18,AC18,trigger)</f>
        <v>-3.3102027197987815E-5</v>
      </c>
      <c r="AG18" s="50">
        <f>_xll.qlIndexFixing($U$5,_xll.qlInterestRateIndexFixingDate($U$5,AB18,trigger),,trigger)</f>
        <v>-1.1481770835679779E-4</v>
      </c>
      <c r="AH18" s="50">
        <f t="shared" si="5"/>
        <v>8.1715681158809966E-5</v>
      </c>
      <c r="AI18" s="53">
        <f t="shared" si="6"/>
        <v>3.4686005080612481</v>
      </c>
    </row>
    <row r="19" spans="1:35" ht="11.25" customHeight="1" x14ac:dyDescent="0.2">
      <c r="A19" s="7" t="str">
        <f t="shared" si="7"/>
        <v>16M</v>
      </c>
      <c r="B19" s="7">
        <v>16</v>
      </c>
      <c r="C19" s="7" t="str">
        <f t="shared" si="2"/>
        <v>x22F</v>
      </c>
      <c r="D19" s="7" t="s">
        <v>16</v>
      </c>
      <c r="E19" s="7" t="s">
        <v>58</v>
      </c>
      <c r="F19" s="7" t="str">
        <f t="shared" si="3"/>
        <v>Euribor6M</v>
      </c>
      <c r="G19" s="7" t="str">
        <f t="shared" si="4"/>
        <v>EUR16x22F_Quote</v>
      </c>
      <c r="H19" s="7" t="str">
        <f>_xll.qlFraRateHelper(,G19,A19,F19,,,permanent,trigger,objectoverwrite)</f>
        <v>obj_0098f#0001</v>
      </c>
      <c r="I19" s="16" t="b">
        <v>1</v>
      </c>
      <c r="J19" s="19">
        <v>10</v>
      </c>
      <c r="K19" s="19">
        <v>1</v>
      </c>
      <c r="M19" s="26" t="str">
        <v>obj_0098f</v>
      </c>
      <c r="N19" s="26" t="str">
        <f>_xll.qlRateHelperQuoteName(M19,trigger)</f>
        <v>EUR16x22F_Quote</v>
      </c>
      <c r="O19" s="31">
        <f>_xll.qlRateHelperRate(M19,trigger)</f>
        <v>-4.9999999999999996E-5</v>
      </c>
      <c r="P19" s="27">
        <f>_xll.qlRateHelperEarliestDate(M19,trigger)</f>
        <v>42797</v>
      </c>
      <c r="Q19" s="27">
        <f>_xll.qlRateHelperPillarDate(M19,trigger)</f>
        <v>42982</v>
      </c>
      <c r="R19" s="38">
        <f>_xll.qlYieldTSDiscount($U$6,Q19)</f>
        <v>1.0045291620343892</v>
      </c>
      <c r="AA19" s="45" t="s">
        <v>74</v>
      </c>
      <c r="AB19" s="46">
        <f>_xll.qlCalendarAdvance(calendar,AB18,AA19,,,trigger)</f>
        <v>42807</v>
      </c>
      <c r="AC19" s="46">
        <f>_xll.qlInterestRateIndexMaturity($U$5,AB19,trigger)</f>
        <v>42991</v>
      </c>
      <c r="AD19" s="50">
        <f>_xll.qlTenorBasisValue($U$13,AB19,trigger)</f>
        <v>2.3873382568531751E-3</v>
      </c>
      <c r="AE19" s="50">
        <f>_xll.qlTenorBasisForwardRate($U$13,AB19,trigger)</f>
        <v>6.1795310251029945E-5</v>
      </c>
      <c r="AF19" s="50">
        <f>_xll.qlTenorBasisForwardRate2($U$13,AB19,AC19,trigger)</f>
        <v>6.1795310251029945E-5</v>
      </c>
      <c r="AG19" s="50">
        <f>_xll.qlIndexFixing($U$5,_xll.qlInterestRateIndexFixingDate($U$5,AB19,trigger),,trigger)</f>
        <v>-1.429202613213298E-5</v>
      </c>
      <c r="AH19" s="50">
        <f t="shared" si="5"/>
        <v>7.608733638316292E-5</v>
      </c>
      <c r="AI19" s="53">
        <f t="shared" si="6"/>
        <v>-0.231280109672963</v>
      </c>
    </row>
    <row r="20" spans="1:35" ht="11.25" customHeight="1" x14ac:dyDescent="0.2">
      <c r="A20" s="7" t="str">
        <f t="shared" si="7"/>
        <v>17M</v>
      </c>
      <c r="B20" s="7">
        <v>17</v>
      </c>
      <c r="C20" s="7" t="str">
        <f t="shared" si="2"/>
        <v>x23F</v>
      </c>
      <c r="D20" s="7" t="s">
        <v>16</v>
      </c>
      <c r="E20" s="7" t="s">
        <v>58</v>
      </c>
      <c r="F20" s="7" t="str">
        <f t="shared" si="3"/>
        <v>Euribor6M</v>
      </c>
      <c r="G20" s="7" t="str">
        <f t="shared" si="4"/>
        <v>EUR17x23F_Quote</v>
      </c>
      <c r="H20" s="7" t="str">
        <f>_xll.qlFraRateHelper(,G20,A20,F20,,,permanent,trigger,objectoverwrite)</f>
        <v>obj_0098d#0001</v>
      </c>
      <c r="I20" s="16" t="b">
        <v>1</v>
      </c>
      <c r="J20" s="19">
        <v>10</v>
      </c>
      <c r="K20" s="19">
        <v>1</v>
      </c>
      <c r="M20" s="26" t="str">
        <v>obj_0098d</v>
      </c>
      <c r="N20" s="26" t="str">
        <f>_xll.qlRateHelperQuoteName(M20,trigger)</f>
        <v>EUR17x23F_Quote</v>
      </c>
      <c r="O20" s="31">
        <f>_xll.qlRateHelperRate(M20,trigger)</f>
        <v>7.0000000000000007E-5</v>
      </c>
      <c r="P20" s="27">
        <f>_xll.qlRateHelperEarliestDate(M20,trigger)</f>
        <v>42828</v>
      </c>
      <c r="Q20" s="27">
        <f>_xll.qlRateHelperPillarDate(M20,trigger)</f>
        <v>43011</v>
      </c>
      <c r="R20" s="38">
        <f>_xll.qlYieldTSDiscount($U$6,Q20)</f>
        <v>1.0046875515079816</v>
      </c>
      <c r="AA20" s="45" t="s">
        <v>74</v>
      </c>
      <c r="AB20" s="46">
        <f>_xll.qlCalendarAdvance(calendar,AB19,AA20,,,trigger)</f>
        <v>42838</v>
      </c>
      <c r="AC20" s="46">
        <f>_xll.qlInterestRateIndexMaturity($U$5,AB20,trigger)</f>
        <v>43021</v>
      </c>
      <c r="AD20" s="50">
        <f>_xll.qlTenorBasisValue($U$13,AB20,trigger)</f>
        <v>2.399409270426462E-3</v>
      </c>
      <c r="AE20" s="50">
        <f>_xll.qlTenorBasisForwardRate($U$13,AB20,trigger)</f>
        <v>1.6195743171800326E-4</v>
      </c>
      <c r="AF20" s="50">
        <f>_xll.qlTenorBasisForwardRate2($U$13,AB20,AC20,trigger)</f>
        <v>1.6195743171800326E-4</v>
      </c>
      <c r="AG20" s="50">
        <f>_xll.qlIndexFixing($U$5,_xll.qlInterestRateIndexFixingDate($U$5,AB20,trigger),,trigger)</f>
        <v>1.126195007632738E-4</v>
      </c>
      <c r="AH20" s="50">
        <f t="shared" si="5"/>
        <v>4.9337930954729462E-5</v>
      </c>
      <c r="AI20" s="53">
        <f t="shared" si="6"/>
        <v>0.69536482252549181</v>
      </c>
    </row>
    <row r="21" spans="1:35" ht="11.25" customHeight="1" x14ac:dyDescent="0.2">
      <c r="A21" s="8" t="str">
        <f t="shared" si="7"/>
        <v>18M</v>
      </c>
      <c r="B21" s="8">
        <v>18</v>
      </c>
      <c r="C21" s="8" t="str">
        <f t="shared" si="2"/>
        <v>x24F</v>
      </c>
      <c r="D21" s="8" t="s">
        <v>16</v>
      </c>
      <c r="E21" s="8" t="s">
        <v>58</v>
      </c>
      <c r="F21" s="8" t="str">
        <f t="shared" si="3"/>
        <v>Euribor6M</v>
      </c>
      <c r="G21" s="8" t="str">
        <f t="shared" si="4"/>
        <v>EUR18x24F_Quote</v>
      </c>
      <c r="H21" s="8" t="str">
        <f>_xll.qlFraRateHelper(,G21,A21,F21,,,permanent,trigger,objectoverwrite)</f>
        <v>obj_0098a#0002</v>
      </c>
      <c r="I21" s="17" t="b">
        <v>1</v>
      </c>
      <c r="J21" s="19">
        <v>10</v>
      </c>
      <c r="K21" s="19">
        <v>1</v>
      </c>
      <c r="M21" s="26" t="str">
        <v>obj_0093f</v>
      </c>
      <c r="N21" s="26" t="str">
        <f>_xll.qlRateHelperQuoteName(M21,trigger)</f>
        <v>EURAB6E2Y_Quote</v>
      </c>
      <c r="O21" s="31">
        <f>_xll.qlRateHelperRate(M21,trigger)</f>
        <v>-1.6999999999999999E-4</v>
      </c>
      <c r="P21" s="27">
        <f>_xll.qlRateHelperEarliestDate(M21,trigger)</f>
        <v>42311</v>
      </c>
      <c r="Q21" s="27">
        <f>_xll.qlRateHelperPillarDate(M21,trigger)</f>
        <v>43042</v>
      </c>
      <c r="R21" s="38">
        <f>_xll.qlYieldTSDiscount($U$6,Q21)</f>
        <v>1.0048444184632435</v>
      </c>
      <c r="T21" s="36" t="s">
        <v>98</v>
      </c>
      <c r="U21" s="33">
        <v>0</v>
      </c>
      <c r="AA21" s="45" t="s">
        <v>74</v>
      </c>
      <c r="AB21" s="46">
        <f>_xll.qlCalendarAdvance(calendar,AB20,AA21,,,trigger)</f>
        <v>42870</v>
      </c>
      <c r="AC21" s="46">
        <f>_xll.qlInterestRateIndexMaturity($U$5,AB21,trigger)</f>
        <v>43054</v>
      </c>
      <c r="AD21" s="50">
        <f>_xll.qlTenorBasisValue($U$13,AB21,trigger)</f>
        <v>2.4110328666009278E-3</v>
      </c>
      <c r="AE21" s="50">
        <f>_xll.qlTenorBasisForwardRate($U$13,AB21,trigger)</f>
        <v>2.856166411154295E-4</v>
      </c>
      <c r="AF21" s="50">
        <f>_xll.qlTenorBasisForwardRate2($U$13,AB21,AC21,trigger)</f>
        <v>2.856166411154295E-4</v>
      </c>
      <c r="AG21" s="50">
        <f>_xll.qlIndexFixing($U$5,_xll.qlInterestRateIndexFixingDate($U$5,AB21,trigger),,trigger)</f>
        <v>2.2314938640085073E-4</v>
      </c>
      <c r="AH21" s="50">
        <f t="shared" si="5"/>
        <v>6.2467254714578771E-5</v>
      </c>
      <c r="AI21" s="53">
        <f t="shared" si="6"/>
        <v>0.78128986297639025</v>
      </c>
    </row>
    <row r="22" spans="1:35" ht="11.25" customHeight="1" x14ac:dyDescent="0.2">
      <c r="A22" s="2" t="s">
        <v>14</v>
      </c>
      <c r="B22" s="2" t="s">
        <v>15</v>
      </c>
      <c r="C22" s="2" t="s">
        <v>17</v>
      </c>
      <c r="D22" s="2" t="s">
        <v>16</v>
      </c>
      <c r="E22" s="2" t="s">
        <v>18</v>
      </c>
      <c r="F22" s="4">
        <v>0</v>
      </c>
      <c r="G22" s="5" t="str">
        <f>"EURAB6E"&amp;B22&amp;"_Quote"</f>
        <v>EURAB6E1Y_Quote</v>
      </c>
      <c r="H22" s="6" t="str">
        <f>_xll.qlSwapRateHelper2(,G22,2,B22,"Target",C22,D22,E22,$H$1,F22,A22,$U$6,,,,trigger)</f>
        <v>obj_00942#0004</v>
      </c>
      <c r="I22" s="15" t="b">
        <v>1</v>
      </c>
      <c r="J22" s="19">
        <v>10</v>
      </c>
      <c r="K22" s="19">
        <v>1</v>
      </c>
      <c r="M22" s="26" t="str">
        <v>obj_00940</v>
      </c>
      <c r="N22" s="26" t="str">
        <f>_xll.qlRateHelperQuoteName(M22,trigger)</f>
        <v>EURAB6E3Y_Quote</v>
      </c>
      <c r="O22" s="31">
        <f>_xll.qlRateHelperRate(M22,trigger)</f>
        <v>5.0000000000000001E-4</v>
      </c>
      <c r="P22" s="27">
        <f>_xll.qlRateHelperEarliestDate(M22,trigger)</f>
        <v>42311</v>
      </c>
      <c r="Q22" s="27">
        <f>_xll.qlRateHelperPillarDate(M22,trigger)</f>
        <v>43409</v>
      </c>
      <c r="R22" s="38">
        <f>_xll.qlYieldTSDiscount($U$6,Q22)</f>
        <v>1.0055279229216076</v>
      </c>
      <c r="T22" s="36" t="s">
        <v>100</v>
      </c>
      <c r="U22" s="33">
        <v>0</v>
      </c>
      <c r="AA22" s="45" t="s">
        <v>74</v>
      </c>
      <c r="AB22" s="46">
        <f>_xll.qlCalendarAdvance(calendar,AB21,AA22,,,trigger)</f>
        <v>42901</v>
      </c>
      <c r="AC22" s="46">
        <f>_xll.qlInterestRateIndexMaturity($U$5,AB22,trigger)</f>
        <v>43084</v>
      </c>
      <c r="AD22" s="50">
        <f>_xll.qlTenorBasisValue($U$13,AB22,trigger)</f>
        <v>2.4215033040628489E-3</v>
      </c>
      <c r="AE22" s="50">
        <f>_xll.qlTenorBasisForwardRate($U$13,AB22,trigger)</f>
        <v>4.223511802203089E-4</v>
      </c>
      <c r="AF22" s="50">
        <f>_xll.qlTenorBasisForwardRate2($U$13,AB22,AC22,trigger)</f>
        <v>4.223511802203089E-4</v>
      </c>
      <c r="AG22" s="50">
        <f>_xll.qlIndexFixing($U$5,_xll.qlInterestRateIndexFixingDate($U$5,AB22,trigger),,trigger)</f>
        <v>3.5208813344058461E-4</v>
      </c>
      <c r="AH22" s="50">
        <f t="shared" si="5"/>
        <v>7.0263046779724288E-5</v>
      </c>
      <c r="AI22" s="53">
        <f t="shared" si="6"/>
        <v>0.83363833210298277</v>
      </c>
    </row>
    <row r="23" spans="1:35" ht="11.25" customHeight="1" x14ac:dyDescent="0.2">
      <c r="A23" s="7" t="s">
        <v>14</v>
      </c>
      <c r="B23" s="7" t="s">
        <v>19</v>
      </c>
      <c r="C23" s="7" t="s">
        <v>17</v>
      </c>
      <c r="D23" s="7" t="s">
        <v>16</v>
      </c>
      <c r="E23" s="7" t="s">
        <v>18</v>
      </c>
      <c r="F23" s="9">
        <v>0</v>
      </c>
      <c r="G23" s="10" t="str">
        <f t="shared" ref="G23:G58" si="8">"EURAB6E"&amp;B23&amp;"_Quote"</f>
        <v>EURAB6E15M_Quote</v>
      </c>
      <c r="H23" s="11" t="str">
        <f>_xll.qlSwapRateHelper2(,G23,2,B23,"Target",C23,D23,E23,$H$1,F23,A23,$U$6,,,,trigger)</f>
        <v>obj_0095b#0004</v>
      </c>
      <c r="I23" s="16" t="b">
        <v>1</v>
      </c>
      <c r="J23" s="19">
        <v>10</v>
      </c>
      <c r="K23" s="19">
        <v>1</v>
      </c>
      <c r="M23" s="26" t="str">
        <v>obj_00934</v>
      </c>
      <c r="N23" s="26" t="str">
        <f>_xll.qlRateHelperQuoteName(M23,trigger)</f>
        <v>EURAB6E4Y_Quote</v>
      </c>
      <c r="O23" s="31">
        <f>_xll.qlRateHelperRate(M23,trigger)</f>
        <v>1.5599999999999998E-3</v>
      </c>
      <c r="P23" s="27">
        <f>_xll.qlRateHelperEarliestDate(M23,trigger)</f>
        <v>42311</v>
      </c>
      <c r="Q23" s="27">
        <f>_xll.qlRateHelperPillarDate(M23,trigger)</f>
        <v>43773</v>
      </c>
      <c r="R23" s="38">
        <f>_xll.qlYieldTSDiscount($U$6,Q23)</f>
        <v>1.0035212795313713</v>
      </c>
      <c r="T23" s="36" t="s">
        <v>99</v>
      </c>
      <c r="U23" s="33" t="s">
        <v>101</v>
      </c>
      <c r="AA23" s="45" t="s">
        <v>74</v>
      </c>
      <c r="AB23" s="46">
        <f>_xll.qlCalendarAdvance(calendar,AB22,AA23,,,trigger)</f>
        <v>42933</v>
      </c>
      <c r="AC23" s="46">
        <f>_xll.qlInterestRateIndexMaturity($U$5,AB23,trigger)</f>
        <v>43117</v>
      </c>
      <c r="AD23" s="50">
        <f>_xll.qlTenorBasisValue($U$13,AB23,trigger)</f>
        <v>2.4315172764039503E-3</v>
      </c>
      <c r="AE23" s="50">
        <f>_xll.qlTenorBasisForwardRate($U$13,AB23,trigger)</f>
        <v>5.8476048833220619E-4</v>
      </c>
      <c r="AF23" s="50">
        <f>_xll.qlTenorBasisForwardRate2($U$13,AB23,AC23,trigger)</f>
        <v>5.8476048833220619E-4</v>
      </c>
      <c r="AG23" s="50">
        <f>_xll.qlIndexFixing($U$5,_xll.qlInterestRateIndexFixingDate($U$5,AB23,trigger),,trigger)</f>
        <v>5.3939475606665601E-4</v>
      </c>
      <c r="AH23" s="50">
        <f t="shared" si="5"/>
        <v>4.5365732265550181E-5</v>
      </c>
      <c r="AI23" s="53">
        <f t="shared" si="6"/>
        <v>0.92241997677555532</v>
      </c>
    </row>
    <row r="24" spans="1:35" ht="11.25" customHeight="1" x14ac:dyDescent="0.2">
      <c r="A24" s="7" t="s">
        <v>14</v>
      </c>
      <c r="B24" s="7" t="s">
        <v>20</v>
      </c>
      <c r="C24" s="7" t="s">
        <v>17</v>
      </c>
      <c r="D24" s="7" t="s">
        <v>16</v>
      </c>
      <c r="E24" s="7" t="s">
        <v>18</v>
      </c>
      <c r="F24" s="9">
        <v>0</v>
      </c>
      <c r="G24" s="10" t="str">
        <f t="shared" si="8"/>
        <v>EURAB6E18M_Quote</v>
      </c>
      <c r="H24" s="11" t="str">
        <f>_xll.qlSwapRateHelper2(,G24,2,B24,"Target",C24,D24,E24,$H$1,F24,A24,$U$6,,,,trigger)</f>
        <v>obj_00962#0004</v>
      </c>
      <c r="I24" s="16" t="b">
        <v>1</v>
      </c>
      <c r="J24" s="19">
        <v>10</v>
      </c>
      <c r="K24" s="19">
        <v>1</v>
      </c>
      <c r="M24" s="26" t="str">
        <v>obj_00959</v>
      </c>
      <c r="N24" s="26" t="str">
        <f>_xll.qlRateHelperQuoteName(M24,trigger)</f>
        <v>EURAB6E5Y_Quote</v>
      </c>
      <c r="O24" s="31">
        <f>_xll.qlRateHelperRate(M24,trigger)</f>
        <v>2.8000000000000004E-3</v>
      </c>
      <c r="P24" s="27">
        <f>_xll.qlRateHelperEarliestDate(M24,trigger)</f>
        <v>42311</v>
      </c>
      <c r="Q24" s="27">
        <f>_xll.qlRateHelperPillarDate(M24,trigger)</f>
        <v>44138</v>
      </c>
      <c r="R24" s="38">
        <f>_xll.qlYieldTSDiscount($U$6,Q24)</f>
        <v>0.99853830925804987</v>
      </c>
      <c r="AA24" s="45" t="s">
        <v>74</v>
      </c>
      <c r="AB24" s="46">
        <f>_xll.qlCalendarAdvance(calendar,AB23,AA24,,,trigger)</f>
        <v>42964</v>
      </c>
      <c r="AC24" s="46">
        <f>_xll.qlInterestRateIndexMaturity($U$5,AB24,trigger)</f>
        <v>43150</v>
      </c>
      <c r="AD24" s="50">
        <f>_xll.qlTenorBasisValue($U$13,AB24,trigger)</f>
        <v>2.4404687921211542E-3</v>
      </c>
      <c r="AE24" s="50">
        <f>_xll.qlTenorBasisForwardRate($U$13,AB24,trigger)</f>
        <v>7.538876896188043E-4</v>
      </c>
      <c r="AF24" s="50">
        <f>_xll.qlTenorBasisForwardRate2($U$13,AB24,AC24,trigger)</f>
        <v>7.538876896188043E-4</v>
      </c>
      <c r="AG24" s="50">
        <f>_xll.qlIndexFixing($U$5,_xll.qlInterestRateIndexFixingDate($U$5,AB24,trigger),,trigger)</f>
        <v>6.9828577167712637E-4</v>
      </c>
      <c r="AH24" s="50">
        <f t="shared" si="5"/>
        <v>5.5601917941677922E-5</v>
      </c>
      <c r="AI24" s="53">
        <f t="shared" si="6"/>
        <v>0.92624641746067971</v>
      </c>
    </row>
    <row r="25" spans="1:35" ht="11.25" customHeight="1" x14ac:dyDescent="0.2">
      <c r="A25" s="7" t="s">
        <v>14</v>
      </c>
      <c r="B25" s="7" t="s">
        <v>21</v>
      </c>
      <c r="C25" s="7" t="s">
        <v>17</v>
      </c>
      <c r="D25" s="7" t="s">
        <v>16</v>
      </c>
      <c r="E25" s="7" t="s">
        <v>18</v>
      </c>
      <c r="F25" s="9">
        <v>0</v>
      </c>
      <c r="G25" s="10" t="str">
        <f t="shared" si="8"/>
        <v>EURAB6E21M_Quote</v>
      </c>
      <c r="H25" s="11" t="str">
        <f>_xll.qlSwapRateHelper2(,G25,2,B25,"Target",C25,D25,E25,$H$1,F25,A25,$U$6,,,,trigger)</f>
        <v>obj_0092e#0004</v>
      </c>
      <c r="I25" s="16" t="b">
        <v>1</v>
      </c>
      <c r="J25" s="19">
        <v>10</v>
      </c>
      <c r="K25" s="19">
        <v>1</v>
      </c>
      <c r="M25" s="26" t="str">
        <v>obj_0093a</v>
      </c>
      <c r="N25" s="26" t="str">
        <f>_xll.qlRateHelperQuoteName(M25,trigger)</f>
        <v>EURAB6E6Y_Quote</v>
      </c>
      <c r="O25" s="31">
        <f>_xll.qlRateHelperRate(M25,trigger)</f>
        <v>4.13E-3</v>
      </c>
      <c r="P25" s="27">
        <f>_xll.qlRateHelperEarliestDate(M25,trigger)</f>
        <v>42311</v>
      </c>
      <c r="Q25" s="27">
        <f>_xll.qlRateHelperPillarDate(M25,trigger)</f>
        <v>44503</v>
      </c>
      <c r="R25" s="38">
        <f>_xll.qlYieldTSDiscount($U$6,Q25)</f>
        <v>0.99032466487900306</v>
      </c>
      <c r="AA25" s="45" t="s">
        <v>74</v>
      </c>
      <c r="AB25" s="46">
        <f>_xll.qlCalendarAdvance(calendar,AB24,AA25,,,trigger)</f>
        <v>42996</v>
      </c>
      <c r="AC25" s="46">
        <f>_xll.qlInterestRateIndexMaturity($U$5,AB25,trigger)</f>
        <v>43178</v>
      </c>
      <c r="AD25" s="50">
        <f>_xll.qlTenorBasisValue($U$13,AB25,trigger)</f>
        <v>2.4489556780601584E-3</v>
      </c>
      <c r="AE25" s="50">
        <f>_xll.qlTenorBasisForwardRate($U$13,AB25,trigger)</f>
        <v>9.1696804001851139E-4</v>
      </c>
      <c r="AF25" s="50">
        <f>_xll.qlTenorBasisForwardRate2($U$13,AB25,AC25,trigger)</f>
        <v>9.1696804001851139E-4</v>
      </c>
      <c r="AG25" s="50">
        <f>_xll.qlIndexFixing($U$5,_xll.qlInterestRateIndexFixingDate($U$5,AB25,trigger),,trigger)</f>
        <v>8.7245975109462184E-4</v>
      </c>
      <c r="AH25" s="50">
        <f t="shared" si="5"/>
        <v>4.4508288923889548E-5</v>
      </c>
      <c r="AI25" s="53">
        <f t="shared" si="6"/>
        <v>0.95146146105267637</v>
      </c>
    </row>
    <row r="26" spans="1:35" ht="11.25" customHeight="1" x14ac:dyDescent="0.2">
      <c r="A26" s="7" t="s">
        <v>14</v>
      </c>
      <c r="B26" s="7" t="s">
        <v>22</v>
      </c>
      <c r="C26" s="7" t="s">
        <v>17</v>
      </c>
      <c r="D26" s="7" t="s">
        <v>16</v>
      </c>
      <c r="E26" s="7" t="s">
        <v>18</v>
      </c>
      <c r="F26" s="9">
        <v>0</v>
      </c>
      <c r="G26" s="10" t="str">
        <f t="shared" si="8"/>
        <v>EURAB6E2Y_Quote</v>
      </c>
      <c r="H26" s="11" t="str">
        <f>_xll.qlSwapRateHelper2(,G26,2,B26,"Target",C26,D26,E26,$H$1,F26,A26,$U$6,,,,trigger)</f>
        <v>obj_0093f#0004</v>
      </c>
      <c r="I26" s="16" t="b">
        <v>1</v>
      </c>
      <c r="J26" s="19">
        <v>10</v>
      </c>
      <c r="K26" s="19">
        <v>1</v>
      </c>
      <c r="M26" s="26" t="str">
        <v>obj_0092a</v>
      </c>
      <c r="N26" s="26" t="str">
        <f>_xll.qlRateHelperQuoteName(M26,trigger)</f>
        <v>EURAB6E7Y_Quote</v>
      </c>
      <c r="O26" s="31">
        <f>_xll.qlRateHelperRate(M26,trigger)</f>
        <v>5.4800000000000005E-3</v>
      </c>
      <c r="P26" s="27">
        <f>_xll.qlRateHelperEarliestDate(M26,trigger)</f>
        <v>42311</v>
      </c>
      <c r="Q26" s="27">
        <f>_xll.qlRateHelperPillarDate(M26,trigger)</f>
        <v>44868</v>
      </c>
      <c r="R26" s="38">
        <f>_xll.qlYieldTSDiscount($U$6,Q26)</f>
        <v>0.97910806636592373</v>
      </c>
      <c r="AA26" s="45" t="s">
        <v>74</v>
      </c>
      <c r="AB26" s="46">
        <f>_xll.qlCalendarAdvance(calendar,AB25,AA26,,,trigger)</f>
        <v>43026</v>
      </c>
      <c r="AC26" s="46">
        <f>_xll.qlInterestRateIndexMaturity($U$5,AB26,trigger)</f>
        <v>43208</v>
      </c>
      <c r="AD26" s="50">
        <f>_xll.qlTenorBasisValue($U$13,AB26,trigger)</f>
        <v>2.456235007182647E-3</v>
      </c>
      <c r="AE26" s="50">
        <f>_xll.qlTenorBasisForwardRate($U$13,AB26,trigger)</f>
        <v>1.085634707392417E-3</v>
      </c>
      <c r="AF26" s="50">
        <f>_xll.qlTenorBasisForwardRate2($U$13,AB26,AC26,trigger)</f>
        <v>1.085634707392417E-3</v>
      </c>
      <c r="AG26" s="50">
        <f>_xll.qlIndexFixing($U$5,_xll.qlInterestRateIndexFixingDate($U$5,AB26,trigger),,trigger)</f>
        <v>1.0450513687476016E-3</v>
      </c>
      <c r="AH26" s="50">
        <f t="shared" si="5"/>
        <v>4.0583338644815383E-5</v>
      </c>
      <c r="AI26" s="53">
        <f t="shared" si="6"/>
        <v>0.96261786918889836</v>
      </c>
    </row>
    <row r="27" spans="1:35" ht="11.25" customHeight="1" x14ac:dyDescent="0.2">
      <c r="A27" s="7" t="s">
        <v>14</v>
      </c>
      <c r="B27" s="7" t="s">
        <v>23</v>
      </c>
      <c r="C27" s="7" t="s">
        <v>17</v>
      </c>
      <c r="D27" s="7" t="s">
        <v>16</v>
      </c>
      <c r="E27" s="7" t="s">
        <v>18</v>
      </c>
      <c r="F27" s="9">
        <v>0</v>
      </c>
      <c r="G27" s="10" t="str">
        <f t="shared" si="8"/>
        <v>EURAB6E3Y_Quote</v>
      </c>
      <c r="H27" s="11" t="str">
        <f>_xll.qlSwapRateHelper2(,G27,2,B27,"Target",C27,D27,E27,$H$1,F27,A27,$U$6,,,,trigger)</f>
        <v>obj_00940#0004</v>
      </c>
      <c r="I27" s="16" t="b">
        <v>1</v>
      </c>
      <c r="J27" s="19">
        <v>10</v>
      </c>
      <c r="K27" s="19">
        <v>1</v>
      </c>
      <c r="M27" s="26" t="str">
        <v>obj_0092d</v>
      </c>
      <c r="N27" s="26" t="str">
        <f>_xll.qlRateHelperQuoteName(M27,trigger)</f>
        <v>EURAB6E8Y_Quote</v>
      </c>
      <c r="O27" s="31">
        <f>_xll.qlRateHelperRate(M27,trigger)</f>
        <v>6.7900000000000009E-3</v>
      </c>
      <c r="P27" s="27">
        <f>_xll.qlRateHelperEarliestDate(M27,trigger)</f>
        <v>42311</v>
      </c>
      <c r="Q27" s="27">
        <f>_xll.qlRateHelperPillarDate(M27,trigger)</f>
        <v>45233</v>
      </c>
      <c r="R27" s="38">
        <f>_xll.qlYieldTSDiscount($U$6,Q27)</f>
        <v>0.96541246782593104</v>
      </c>
      <c r="AA27" s="45" t="s">
        <v>74</v>
      </c>
      <c r="AB27" s="46">
        <f>_xll.qlCalendarAdvance(calendar,AB26,AA27,,,trigger)</f>
        <v>43059</v>
      </c>
      <c r="AC27" s="46">
        <f>_xll.qlInterestRateIndexMaturity($U$5,AB27,trigger)</f>
        <v>43241</v>
      </c>
      <c r="AD27" s="50">
        <f>_xll.qlTenorBasisValue($U$13,AB27,trigger)</f>
        <v>2.4635054988523461E-3</v>
      </c>
      <c r="AE27" s="50">
        <f>_xll.qlTenorBasisForwardRate($U$13,AB27,trigger)</f>
        <v>1.2778764969763338E-3</v>
      </c>
      <c r="AF27" s="50">
        <f>_xll.qlTenorBasisForwardRate2($U$13,AB27,AC27,trigger)</f>
        <v>1.2778764969763338E-3</v>
      </c>
      <c r="AG27" s="50">
        <f>_xll.qlIndexFixing($U$5,_xll.qlInterestRateIndexFixingDate($U$5,AB27,trigger),,trigger)</f>
        <v>1.2696893821370716E-3</v>
      </c>
      <c r="AH27" s="50">
        <f t="shared" si="5"/>
        <v>8.1871148392622262E-6</v>
      </c>
      <c r="AI27" s="53">
        <f t="shared" si="6"/>
        <v>0.99359318771521798</v>
      </c>
    </row>
    <row r="28" spans="1:35" ht="11.25" customHeight="1" x14ac:dyDescent="0.2">
      <c r="A28" s="7" t="s">
        <v>14</v>
      </c>
      <c r="B28" s="7" t="s">
        <v>24</v>
      </c>
      <c r="C28" s="7" t="s">
        <v>17</v>
      </c>
      <c r="D28" s="7" t="s">
        <v>16</v>
      </c>
      <c r="E28" s="7" t="s">
        <v>18</v>
      </c>
      <c r="F28" s="9">
        <v>0</v>
      </c>
      <c r="G28" s="10" t="str">
        <f t="shared" si="8"/>
        <v>EURAB6E4Y_Quote</v>
      </c>
      <c r="H28" s="11" t="str">
        <f>_xll.qlSwapRateHelper2(,G28,2,B28,"Target",C28,D28,E28,$H$1,F28,A28,$U$6,,,,trigger)</f>
        <v>obj_00934#0004</v>
      </c>
      <c r="I28" s="16" t="b">
        <v>1</v>
      </c>
      <c r="J28" s="19">
        <v>10</v>
      </c>
      <c r="K28" s="19">
        <v>1</v>
      </c>
      <c r="M28" s="26" t="str">
        <v>obj_0093b</v>
      </c>
      <c r="N28" s="26" t="str">
        <f>_xll.qlRateHelperQuoteName(M28,trigger)</f>
        <v>EURAB6E9Y_Quote</v>
      </c>
      <c r="O28" s="31">
        <f>_xll.qlRateHelperRate(M28,trigger)</f>
        <v>8.0000000000000002E-3</v>
      </c>
      <c r="P28" s="27">
        <f>_xll.qlRateHelperEarliestDate(M28,trigger)</f>
        <v>42311</v>
      </c>
      <c r="Q28" s="27">
        <f>_xll.qlRateHelperPillarDate(M28,trigger)</f>
        <v>45600</v>
      </c>
      <c r="R28" s="38">
        <f>_xll.qlYieldTSDiscount($U$6,Q28)</f>
        <v>0.95005500257824427</v>
      </c>
      <c r="AA28" s="45" t="s">
        <v>74</v>
      </c>
      <c r="AB28" s="46">
        <f>_xll.qlCalendarAdvance(calendar,AB27,AA28,,,trigger)</f>
        <v>43089</v>
      </c>
      <c r="AC28" s="46">
        <f>_xll.qlInterestRateIndexMaturity($U$5,AB28,trigger)</f>
        <v>43271</v>
      </c>
      <c r="AD28" s="50">
        <f>_xll.qlTenorBasisValue($U$13,AB28,trigger)</f>
        <v>2.4694627463580808E-3</v>
      </c>
      <c r="AE28" s="50">
        <f>_xll.qlTenorBasisForwardRate($U$13,AB28,trigger)</f>
        <v>1.4590407572369667E-3</v>
      </c>
      <c r="AF28" s="50">
        <f>_xll.qlTenorBasisForwardRate2($U$13,AB28,AC28,trigger)</f>
        <v>1.4590407572369667E-3</v>
      </c>
      <c r="AG28" s="50">
        <f>_xll.qlIndexFixing($U$5,_xll.qlInterestRateIndexFixingDate($U$5,AB28,trigger),,trigger)</f>
        <v>1.4819034711994188E-3</v>
      </c>
      <c r="AH28" s="50">
        <f t="shared" si="5"/>
        <v>-2.2862713962452106E-5</v>
      </c>
      <c r="AI28" s="53">
        <f t="shared" si="6"/>
        <v>1.015669688354524</v>
      </c>
    </row>
    <row r="29" spans="1:35" ht="11.25" customHeight="1" x14ac:dyDescent="0.2">
      <c r="A29" s="7" t="s">
        <v>14</v>
      </c>
      <c r="B29" s="7" t="s">
        <v>25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si="8"/>
        <v>EURAB6E5Y_Quote</v>
      </c>
      <c r="H29" s="11" t="str">
        <f>_xll.qlSwapRateHelper2(,G29,2,B29,"Target",C29,D29,E29,$H$1,F29,A29,$U$6,,,,trigger)</f>
        <v>obj_00959#0004</v>
      </c>
      <c r="I29" s="16" t="b">
        <v>1</v>
      </c>
      <c r="J29" s="19">
        <v>10</v>
      </c>
      <c r="K29" s="19">
        <v>1</v>
      </c>
      <c r="M29" s="26" t="str">
        <v>obj_0091e</v>
      </c>
      <c r="N29" s="26" t="str">
        <f>_xll.qlRateHelperQuoteName(M29,trigger)</f>
        <v>EURAB6E10Y_Quote</v>
      </c>
      <c r="O29" s="31">
        <f>_xll.qlRateHelperRate(M29,trigger)</f>
        <v>9.0799999999999995E-3</v>
      </c>
      <c r="P29" s="27">
        <f>_xll.qlRateHelperEarliestDate(M29,trigger)</f>
        <v>42311</v>
      </c>
      <c r="Q29" s="27">
        <f>_xll.qlRateHelperPillarDate(M29,trigger)</f>
        <v>45964</v>
      </c>
      <c r="R29" s="38">
        <f>_xll.qlYieldTSDiscount($U$6,Q29)</f>
        <v>0.93365881642920034</v>
      </c>
      <c r="AA29" s="45" t="s">
        <v>74</v>
      </c>
      <c r="AB29" s="46">
        <f>_xll.qlCalendarAdvance(calendar,AB28,AA29,,,trigger)</f>
        <v>43122</v>
      </c>
      <c r="AC29" s="46">
        <f>_xll.qlInterestRateIndexMaturity($U$5,AB29,trigger)</f>
        <v>43304</v>
      </c>
      <c r="AD29" s="50">
        <f>_xll.qlTenorBasisValue($U$13,AB29,trigger)</f>
        <v>2.4753176541349479E-3</v>
      </c>
      <c r="AE29" s="50">
        <f>_xll.qlTenorBasisForwardRate($U$13,AB29,trigger)</f>
        <v>1.6653950574732777E-3</v>
      </c>
      <c r="AF29" s="50">
        <f>_xll.qlTenorBasisForwardRate2($U$13,AB29,AC29,trigger)</f>
        <v>1.6653950574732777E-3</v>
      </c>
      <c r="AG29" s="50">
        <f>_xll.qlIndexFixing($U$5,_xll.qlInterestRateIndexFixingDate($U$5,AB29,trigger),,trigger)</f>
        <v>1.7217530014785071E-3</v>
      </c>
      <c r="AH29" s="50">
        <f t="shared" si="5"/>
        <v>-5.635794400522939E-5</v>
      </c>
      <c r="AI29" s="53">
        <f t="shared" si="6"/>
        <v>1.0338405856029951</v>
      </c>
    </row>
    <row r="30" spans="1:35" ht="11.25" customHeight="1" x14ac:dyDescent="0.2">
      <c r="A30" s="7" t="s">
        <v>14</v>
      </c>
      <c r="B30" s="7" t="s">
        <v>26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8"/>
        <v>EURAB6E6Y_Quote</v>
      </c>
      <c r="H30" s="11" t="str">
        <f>_xll.qlSwapRateHelper2(,G30,2,B30,"Target",C30,D30,E30,$H$1,F30,A30,$U$6,,,,trigger)</f>
        <v>obj_0093a#0004</v>
      </c>
      <c r="I30" s="16" t="b">
        <v>1</v>
      </c>
      <c r="J30" s="19">
        <v>10</v>
      </c>
      <c r="K30" s="19">
        <v>1</v>
      </c>
      <c r="M30" s="26" t="str">
        <v>obj_0094f</v>
      </c>
      <c r="N30" s="26" t="str">
        <f>_xll.qlRateHelperQuoteName(M30,trigger)</f>
        <v>EURAB6E11Y_Quote</v>
      </c>
      <c r="O30" s="31">
        <f>_xll.qlRateHelperRate(M30,trigger)</f>
        <v>1.004E-2</v>
      </c>
      <c r="P30" s="27">
        <f>_xll.qlRateHelperEarliestDate(M30,trigger)</f>
        <v>42311</v>
      </c>
      <c r="Q30" s="27">
        <f>_xll.qlRateHelperPillarDate(M30,trigger)</f>
        <v>46329</v>
      </c>
      <c r="R30" s="38">
        <f>_xll.qlYieldTSDiscount($U$6,Q30)</f>
        <v>0.91657136978966747</v>
      </c>
      <c r="AA30" s="45" t="s">
        <v>74</v>
      </c>
      <c r="AB30" s="46">
        <f>_xll.qlCalendarAdvance(calendar,AB29,AA30,,,trigger)</f>
        <v>43153</v>
      </c>
      <c r="AC30" s="46">
        <f>_xll.qlInterestRateIndexMaturity($U$5,AB30,trigger)</f>
        <v>43334</v>
      </c>
      <c r="AD30" s="50">
        <f>_xll.qlTenorBasisValue($U$13,AB30,trigger)</f>
        <v>2.4801693464191676E-3</v>
      </c>
      <c r="AE30" s="50">
        <f>_xll.qlTenorBasisForwardRate($U$13,AB30,trigger)</f>
        <v>1.862617088345678E-3</v>
      </c>
      <c r="AF30" s="50">
        <f>_xll.qlTenorBasisForwardRate2($U$13,AB30,AC30,trigger)</f>
        <v>1.862617088345678E-3</v>
      </c>
      <c r="AG30" s="50">
        <f>_xll.qlIndexFixing($U$5,_xll.qlInterestRateIndexFixingDate($U$5,AB30,trigger),,trigger)</f>
        <v>1.9483758408243086E-3</v>
      </c>
      <c r="AH30" s="50">
        <f t="shared" si="5"/>
        <v>-8.5758752478630636E-5</v>
      </c>
      <c r="AI30" s="53">
        <f t="shared" si="6"/>
        <v>1.046042073282383</v>
      </c>
    </row>
    <row r="31" spans="1:35" ht="11.25" customHeight="1" x14ac:dyDescent="0.2">
      <c r="A31" s="7" t="s">
        <v>14</v>
      </c>
      <c r="B31" s="7" t="s">
        <v>27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8"/>
        <v>EURAB6E7Y_Quote</v>
      </c>
      <c r="H31" s="11" t="str">
        <f>_xll.qlSwapRateHelper2(,G31,2,B31,"Target",C31,D31,E31,$H$1,F31,A31,$U$6,,,,trigger)</f>
        <v>obj_0092a#0004</v>
      </c>
      <c r="I31" s="16" t="b">
        <v>1</v>
      </c>
      <c r="J31" s="19">
        <v>10</v>
      </c>
      <c r="K31" s="19">
        <v>1</v>
      </c>
      <c r="M31" s="26" t="str">
        <v>obj_0091f</v>
      </c>
      <c r="N31" s="26" t="str">
        <f>_xll.qlRateHelperQuoteName(M31,trigger)</f>
        <v>EURAB6E12Y_Quote</v>
      </c>
      <c r="O31" s="31">
        <f>_xll.qlRateHelperRate(M31,trigger)</f>
        <v>1.09E-2</v>
      </c>
      <c r="P31" s="27">
        <f>_xll.qlRateHelperEarliestDate(M31,trigger)</f>
        <v>42311</v>
      </c>
      <c r="Q31" s="27">
        <f>_xll.qlRateHelperPillarDate(M31,trigger)</f>
        <v>46694</v>
      </c>
      <c r="R31" s="38">
        <f>_xll.qlYieldTSDiscount($U$6,Q31)</f>
        <v>0.89884449008475387</v>
      </c>
      <c r="AA31" s="45" t="s">
        <v>74</v>
      </c>
      <c r="AB31" s="46">
        <f>_xll.qlCalendarAdvance(calendar,AB30,AA31,,,trigger)</f>
        <v>43181</v>
      </c>
      <c r="AC31" s="46">
        <f>_xll.qlInterestRateIndexMaturity($U$5,AB31,trigger)</f>
        <v>43367</v>
      </c>
      <c r="AD31" s="50">
        <f>_xll.qlTenorBasisValue($U$13,AB31,trigger)</f>
        <v>2.4840258502423253E-3</v>
      </c>
      <c r="AE31" s="50">
        <f>_xll.qlTenorBasisForwardRate($U$13,AB31,trigger)</f>
        <v>2.0668648917221777E-3</v>
      </c>
      <c r="AF31" s="50">
        <f>_xll.qlTenorBasisForwardRate2($U$13,AB31,AC31,trigger)</f>
        <v>2.0668648917221777E-3</v>
      </c>
      <c r="AG31" s="50">
        <f>_xll.qlIndexFixing($U$5,_xll.qlInterestRateIndexFixingDate($U$5,AB31,trigger),,trigger)</f>
        <v>2.1792390435236876E-3</v>
      </c>
      <c r="AH31" s="50">
        <f t="shared" si="5"/>
        <v>-1.1237415180150988E-4</v>
      </c>
      <c r="AI31" s="53">
        <f t="shared" si="6"/>
        <v>1.0543693747238003</v>
      </c>
    </row>
    <row r="32" spans="1:35" ht="11.25" customHeight="1" x14ac:dyDescent="0.2">
      <c r="A32" s="7" t="s">
        <v>14</v>
      </c>
      <c r="B32" s="7" t="s">
        <v>28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8"/>
        <v>EURAB6E8Y_Quote</v>
      </c>
      <c r="H32" s="11" t="str">
        <f>_xll.qlSwapRateHelper2(,G32,2,B32,"Target",C32,D32,E32,$H$1,F32,A32,$U$6,,,,trigger)</f>
        <v>obj_0092d#0004</v>
      </c>
      <c r="I32" s="16" t="b">
        <v>1</v>
      </c>
      <c r="J32" s="19">
        <v>10</v>
      </c>
      <c r="K32" s="19">
        <v>1</v>
      </c>
      <c r="M32" s="26" t="str">
        <v>obj_00950</v>
      </c>
      <c r="N32" s="26" t="str">
        <f>_xll.qlRateHelperQuoteName(M32,trigger)</f>
        <v>EURAB6E13Y_Quote</v>
      </c>
      <c r="O32" s="31">
        <f>_xll.qlRateHelperRate(M32,trigger)</f>
        <v>1.1639999999999999E-2</v>
      </c>
      <c r="P32" s="27">
        <f>_xll.qlRateHelperEarliestDate(M32,trigger)</f>
        <v>42311</v>
      </c>
      <c r="Q32" s="27">
        <f>_xll.qlRateHelperPillarDate(M32,trigger)</f>
        <v>47060</v>
      </c>
      <c r="R32" s="38">
        <f>_xll.qlYieldTSDiscount($U$6,Q32)</f>
        <v>0.8809891649410927</v>
      </c>
      <c r="AA32" s="45" t="s">
        <v>74</v>
      </c>
      <c r="AB32" s="46">
        <f>_xll.qlCalendarAdvance(calendar,AB31,AA32,,,trigger)</f>
        <v>43213</v>
      </c>
      <c r="AC32" s="46">
        <f>_xll.qlInterestRateIndexMaturity($U$5,AB32,trigger)</f>
        <v>43396</v>
      </c>
      <c r="AD32" s="50">
        <f>_xll.qlTenorBasisValue($U$13,AB32,trigger)</f>
        <v>2.4878383255516729E-3</v>
      </c>
      <c r="AE32" s="50">
        <f>_xll.qlTenorBasisForwardRate($U$13,AB32,trigger)</f>
        <v>2.2766136293073296E-3</v>
      </c>
      <c r="AF32" s="50">
        <f>_xll.qlTenorBasisForwardRate2($U$13,AB32,AC32,trigger)</f>
        <v>2.2766136293073296E-3</v>
      </c>
      <c r="AG32" s="50">
        <f>_xll.qlIndexFixing($U$5,_xll.qlInterestRateIndexFixingDate($U$5,AB32,trigger),,trigger)</f>
        <v>2.4126110282854706E-3</v>
      </c>
      <c r="AH32" s="50">
        <f t="shared" si="5"/>
        <v>-1.35997398978141E-4</v>
      </c>
      <c r="AI32" s="53">
        <f t="shared" si="6"/>
        <v>1.0597367059686447</v>
      </c>
    </row>
    <row r="33" spans="1:35" ht="11.25" customHeight="1" x14ac:dyDescent="0.2">
      <c r="A33" s="7" t="s">
        <v>14</v>
      </c>
      <c r="B33" s="7" t="s">
        <v>29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8"/>
        <v>EURAB6E9Y_Quote</v>
      </c>
      <c r="H33" s="11" t="str">
        <f>_xll.qlSwapRateHelper2(,G33,2,B33,"Target",C33,D33,E33,$H$1,F33,A33,$U$6,,,,trigger)</f>
        <v>obj_0093b#0004</v>
      </c>
      <c r="I33" s="16" t="b">
        <v>1</v>
      </c>
      <c r="J33" s="19">
        <v>10</v>
      </c>
      <c r="K33" s="19">
        <v>1</v>
      </c>
      <c r="M33" s="26" t="str">
        <v>obj_0095d</v>
      </c>
      <c r="N33" s="26" t="str">
        <f>_xll.qlRateHelperQuoteName(M33,trigger)</f>
        <v>EURAB6E14Y_Quote</v>
      </c>
      <c r="O33" s="31">
        <f>_xll.qlRateHelperRate(M33,trigger)</f>
        <v>1.2279999999999999E-2</v>
      </c>
      <c r="P33" s="27">
        <f>_xll.qlRateHelperEarliestDate(M33,trigger)</f>
        <v>42311</v>
      </c>
      <c r="Q33" s="27">
        <f>_xll.qlRateHelperPillarDate(M33,trigger)</f>
        <v>47427</v>
      </c>
      <c r="R33" s="38">
        <f>_xll.qlYieldTSDiscount($U$6,Q33)</f>
        <v>0.86326304282893973</v>
      </c>
      <c r="AA33" s="45" t="s">
        <v>74</v>
      </c>
      <c r="AB33" s="46">
        <f>_xll.qlCalendarAdvance(calendar,AB32,AA33,,,trigger)</f>
        <v>43243</v>
      </c>
      <c r="AC33" s="46">
        <f>_xll.qlInterestRateIndexMaturity($U$5,AB33,trigger)</f>
        <v>43427</v>
      </c>
      <c r="AD33" s="50">
        <f>_xll.qlTenorBasisValue($U$13,AB33,trigger)</f>
        <v>2.4908511648821709E-3</v>
      </c>
      <c r="AE33" s="50">
        <f>_xll.qlTenorBasisForwardRate($U$13,AB33,trigger)</f>
        <v>2.4931740706807021E-3</v>
      </c>
      <c r="AF33" s="50">
        <f>_xll.qlTenorBasisForwardRate2($U$13,AB33,AC33,trigger)</f>
        <v>2.4931740706807021E-3</v>
      </c>
      <c r="AG33" s="50">
        <f>_xll.qlIndexFixing($U$5,_xll.qlInterestRateIndexFixingDate($U$5,AB33,trigger),,trigger)</f>
        <v>2.6482722290597518E-3</v>
      </c>
      <c r="AH33" s="50">
        <f t="shared" si="5"/>
        <v>-1.5509815837904967E-4</v>
      </c>
      <c r="AI33" s="53">
        <f t="shared" si="6"/>
        <v>1.0622091173668848</v>
      </c>
    </row>
    <row r="34" spans="1:35" x14ac:dyDescent="0.2">
      <c r="A34" s="7" t="s">
        <v>14</v>
      </c>
      <c r="B34" s="7" t="s">
        <v>30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8"/>
        <v>EURAB6E10Y_Quote</v>
      </c>
      <c r="H34" s="11" t="str">
        <f>_xll.qlSwapRateHelper2(,G34,2,B34,"Target",C34,D34,E34,$H$1,F34,A34,$U$6,,,,trigger)</f>
        <v>obj_0091e#0004</v>
      </c>
      <c r="I34" s="16" t="b">
        <v>1</v>
      </c>
      <c r="J34" s="19">
        <v>10</v>
      </c>
      <c r="K34" s="19">
        <v>1</v>
      </c>
      <c r="M34" s="26" t="str">
        <v>obj_00922</v>
      </c>
      <c r="N34" s="26" t="str">
        <f>_xll.qlRateHelperQuoteName(M34,trigger)</f>
        <v>EURAB6E15Y_Quote</v>
      </c>
      <c r="O34" s="31">
        <f>_xll.qlRateHelperRate(M34,trigger)</f>
        <v>1.2840000000000001E-2</v>
      </c>
      <c r="P34" s="27">
        <f>_xll.qlRateHelperEarliestDate(M34,trigger)</f>
        <v>42311</v>
      </c>
      <c r="Q34" s="27">
        <f>_xll.qlRateHelperPillarDate(M34,trigger)</f>
        <v>47791</v>
      </c>
      <c r="R34" s="38">
        <f>_xll.qlYieldTSDiscount($U$6,Q34)</f>
        <v>0.84597725323695239</v>
      </c>
      <c r="AA34" s="45" t="s">
        <v>74</v>
      </c>
      <c r="AB34" s="46">
        <f>_xll.qlCalendarAdvance(calendar,AB33,AA34,,,trigger)</f>
        <v>43276</v>
      </c>
      <c r="AC34" s="46">
        <f>_xll.qlInterestRateIndexMaturity($U$5,AB34,trigger)</f>
        <v>43461</v>
      </c>
      <c r="AD34" s="50">
        <f>_xll.qlTenorBasisValue($U$13,AB34,trigger)</f>
        <v>2.4935551781424159E-3</v>
      </c>
      <c r="AE34" s="50">
        <f>_xll.qlTenorBasisForwardRate($U$13,AB34,trigger)</f>
        <v>2.7376276856382002E-3</v>
      </c>
      <c r="AF34" s="50">
        <f>_xll.qlTenorBasisForwardRate2($U$13,AB34,AC34,trigger)</f>
        <v>2.7376276856382002E-3</v>
      </c>
      <c r="AG34" s="50">
        <f>_xll.qlIndexFixing($U$5,_xll.qlInterestRateIndexFixingDate($U$5,AB34,trigger),,trigger)</f>
        <v>2.9089421921545192E-3</v>
      </c>
      <c r="AH34" s="50">
        <f t="shared" si="5"/>
        <v>-1.7131450651631901E-4</v>
      </c>
      <c r="AI34" s="53">
        <f t="shared" si="6"/>
        <v>1.0625777228273399</v>
      </c>
    </row>
    <row r="35" spans="1:35" x14ac:dyDescent="0.2">
      <c r="A35" s="7" t="s">
        <v>14</v>
      </c>
      <c r="B35" s="7" t="s">
        <v>31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8"/>
        <v>EURAB6E11Y_Quote</v>
      </c>
      <c r="H35" s="11" t="str">
        <f>_xll.qlSwapRateHelper2(,G35,2,B35,"Target",C35,D35,E35,$H$1,F35,A35,$U$6,,,,trigger)</f>
        <v>obj_0094f#0004</v>
      </c>
      <c r="I35" s="16" t="b">
        <v>1</v>
      </c>
      <c r="J35" s="19">
        <v>10</v>
      </c>
      <c r="K35" s="19">
        <v>1</v>
      </c>
      <c r="M35" s="26" t="str">
        <v>obj_0095e</v>
      </c>
      <c r="N35" s="26" t="str">
        <f>_xll.qlRateHelperQuoteName(M35,trigger)</f>
        <v>EURAB6E16Y_Quote</v>
      </c>
      <c r="O35" s="31">
        <f>_xll.qlRateHelperRate(M35,trigger)</f>
        <v>1.3309999999999999E-2</v>
      </c>
      <c r="P35" s="27">
        <f>_xll.qlRateHelperEarliestDate(M35,trigger)</f>
        <v>42311</v>
      </c>
      <c r="Q35" s="27">
        <f>_xll.qlRateHelperPillarDate(M35,trigger)</f>
        <v>48155</v>
      </c>
      <c r="R35" s="38">
        <f>_xll.qlYieldTSDiscount($U$6,Q35)</f>
        <v>0.82909736173367754</v>
      </c>
      <c r="AA35" s="45" t="s">
        <v>74</v>
      </c>
      <c r="AB35" s="46">
        <f>_xll.qlCalendarAdvance(calendar,AB34,AA35,,,trigger)</f>
        <v>43306</v>
      </c>
      <c r="AC35" s="46">
        <f>_xll.qlInterestRateIndexMaturity($U$5,AB35,trigger)</f>
        <v>43490</v>
      </c>
      <c r="AD35" s="50">
        <f>_xll.qlTenorBasisValue($U$13,AB35,trigger)</f>
        <v>2.4954738341095464E-3</v>
      </c>
      <c r="AE35" s="50">
        <f>_xll.qlTenorBasisForwardRate($U$13,AB35,trigger)</f>
        <v>2.9573917156888734E-3</v>
      </c>
      <c r="AF35" s="50">
        <f>_xll.qlTenorBasisForwardRate2($U$13,AB35,AC35,trigger)</f>
        <v>2.9573917156888734E-3</v>
      </c>
      <c r="AG35" s="50">
        <f>_xll.qlIndexFixing($U$5,_xll.qlInterestRateIndexFixingDate($U$5,AB35,trigger),,trigger)</f>
        <v>3.1399100091069805E-3</v>
      </c>
      <c r="AH35" s="50">
        <f t="shared" si="5"/>
        <v>-1.8251829341810709E-4</v>
      </c>
      <c r="AI35" s="53">
        <f t="shared" si="6"/>
        <v>1.0617159683141915</v>
      </c>
    </row>
    <row r="36" spans="1:35" x14ac:dyDescent="0.2">
      <c r="A36" s="7" t="s">
        <v>14</v>
      </c>
      <c r="B36" s="7" t="s">
        <v>32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8"/>
        <v>EURAB6E12Y_Quote</v>
      </c>
      <c r="H36" s="11" t="str">
        <f>_xll.qlSwapRateHelper2(,G36,2,B36,"Target",C36,D36,E36,$H$1,F36,A36,$U$6,,,,trigger)</f>
        <v>obj_0091f#0004</v>
      </c>
      <c r="I36" s="16" t="b">
        <v>1</v>
      </c>
      <c r="J36" s="19">
        <v>10</v>
      </c>
      <c r="K36" s="19">
        <v>1</v>
      </c>
      <c r="M36" s="26" t="str">
        <v>obj_00961</v>
      </c>
      <c r="N36" s="26" t="str">
        <f>_xll.qlRateHelperQuoteName(M36,trigger)</f>
        <v>EURAB6E17Y_Quote</v>
      </c>
      <c r="O36" s="31">
        <f>_xll.qlRateHelperRate(M36,trigger)</f>
        <v>1.37E-2</v>
      </c>
      <c r="P36" s="27">
        <f>_xll.qlRateHelperEarliestDate(M36,trigger)</f>
        <v>42311</v>
      </c>
      <c r="Q36" s="27">
        <f>_xll.qlRateHelperPillarDate(M36,trigger)</f>
        <v>48521</v>
      </c>
      <c r="R36" s="38">
        <f>_xll.qlYieldTSDiscount($U$6,Q36)</f>
        <v>0.81264708154976317</v>
      </c>
      <c r="AA36" s="45" t="s">
        <v>74</v>
      </c>
      <c r="AB36" s="46">
        <f>_xll.qlCalendarAdvance(calendar,AB35,AA36,,,trigger)</f>
        <v>43339</v>
      </c>
      <c r="AC36" s="46">
        <f>_xll.qlInterestRateIndexMaturity($U$5,AB36,trigger)</f>
        <v>43523</v>
      </c>
      <c r="AD36" s="50">
        <f>_xll.qlTenorBasisValue($U$13,AB36,trigger)</f>
        <v>2.4970076529158163E-3</v>
      </c>
      <c r="AE36" s="50">
        <f>_xll.qlTenorBasisForwardRate($U$13,AB36,trigger)</f>
        <v>3.2073097847345783E-3</v>
      </c>
      <c r="AF36" s="50">
        <f>_xll.qlTenorBasisForwardRate2($U$13,AB36,AC36,trigger)</f>
        <v>3.2073097847345783E-3</v>
      </c>
      <c r="AG36" s="50">
        <f>_xll.qlIndexFixing($U$5,_xll.qlInterestRateIndexFixingDate($U$5,AB36,trigger),,trigger)</f>
        <v>3.3999118146736855E-3</v>
      </c>
      <c r="AH36" s="50">
        <f t="shared" si="5"/>
        <v>-1.9260202993910723E-4</v>
      </c>
      <c r="AI36" s="53">
        <f t="shared" si="6"/>
        <v>1.060050959485052</v>
      </c>
    </row>
    <row r="37" spans="1:35" x14ac:dyDescent="0.2">
      <c r="A37" s="7" t="s">
        <v>14</v>
      </c>
      <c r="B37" s="7" t="s">
        <v>33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8"/>
        <v>EURAB6E13Y_Quote</v>
      </c>
      <c r="H37" s="11" t="str">
        <f>_xll.qlSwapRateHelper2(,G37,2,B37,"Target",C37,D37,E37,$H$1,F37,A37,$U$6,,,,trigger)</f>
        <v>obj_00950#0004</v>
      </c>
      <c r="I37" s="16" t="b">
        <v>1</v>
      </c>
      <c r="J37" s="19">
        <v>10</v>
      </c>
      <c r="K37" s="19">
        <v>1</v>
      </c>
      <c r="M37" s="26" t="str">
        <v>obj_0094e</v>
      </c>
      <c r="N37" s="26" t="str">
        <f>_xll.qlRateHelperQuoteName(M37,trigger)</f>
        <v>EURAB6E18Y_Quote</v>
      </c>
      <c r="O37" s="31">
        <f>_xll.qlRateHelperRate(M37,trigger)</f>
        <v>1.4030000000000001E-2</v>
      </c>
      <c r="P37" s="27">
        <f>_xll.qlRateHelperEarliestDate(M37,trigger)</f>
        <v>42311</v>
      </c>
      <c r="Q37" s="27">
        <f>_xll.qlRateHelperPillarDate(M37,trigger)</f>
        <v>48886</v>
      </c>
      <c r="R37" s="38">
        <f>_xll.qlYieldTSDiscount($U$6,Q37)</f>
        <v>0.79686945453529701</v>
      </c>
      <c r="AA37" s="45" t="s">
        <v>74</v>
      </c>
      <c r="AB37" s="46">
        <f>_xll.qlCalendarAdvance(calendar,AB36,AA37,,,trigger)</f>
        <v>43370</v>
      </c>
      <c r="AC37" s="46">
        <f>_xll.qlInterestRateIndexMaturity($U$5,AB37,trigger)</f>
        <v>43551</v>
      </c>
      <c r="AD37" s="50">
        <f>_xll.qlTenorBasisValue($U$13,AB37,trigger)</f>
        <v>2.4979135130418074E-3</v>
      </c>
      <c r="AE37" s="50">
        <f>_xll.qlTenorBasisForwardRate($U$13,AB37,trigger)</f>
        <v>3.4331380574505457E-3</v>
      </c>
      <c r="AF37" s="50">
        <f>_xll.qlTenorBasisForwardRate2($U$13,AB37,AC37,trigger)</f>
        <v>3.4331380574505457E-3</v>
      </c>
      <c r="AG37" s="50">
        <f>_xll.qlIndexFixing($U$5,_xll.qlInterestRateIndexFixingDate($U$5,AB37,trigger),,trigger)</f>
        <v>3.6336634700285067E-3</v>
      </c>
      <c r="AH37" s="50">
        <f t="shared" si="5"/>
        <v>-2.0052541257796095E-4</v>
      </c>
      <c r="AI37" s="53">
        <f t="shared" si="6"/>
        <v>1.0584087820595456</v>
      </c>
    </row>
    <row r="38" spans="1:35" x14ac:dyDescent="0.2">
      <c r="A38" s="7" t="s">
        <v>14</v>
      </c>
      <c r="B38" s="7" t="s">
        <v>34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8"/>
        <v>EURAB6E14Y_Quote</v>
      </c>
      <c r="H38" s="11" t="str">
        <f>_xll.qlSwapRateHelper2(,G38,2,B38,"Target",C38,D38,E38,$H$1,F38,A38,$U$6,,,,trigger)</f>
        <v>obj_0095d#0004</v>
      </c>
      <c r="I38" s="16" t="b">
        <v>1</v>
      </c>
      <c r="J38" s="19">
        <v>10</v>
      </c>
      <c r="K38" s="19">
        <v>1</v>
      </c>
      <c r="M38" s="26" t="str">
        <v>obj_00933</v>
      </c>
      <c r="N38" s="26" t="str">
        <f>_xll.qlRateHelperQuoteName(M38,trigger)</f>
        <v>EURAB6E19Y_Quote</v>
      </c>
      <c r="O38" s="31">
        <f>_xll.qlRateHelperRate(M38,trigger)</f>
        <v>1.4290000000000001E-2</v>
      </c>
      <c r="P38" s="27">
        <f>_xll.qlRateHelperEarliestDate(M38,trigger)</f>
        <v>42311</v>
      </c>
      <c r="Q38" s="27">
        <f>_xll.qlRateHelperPillarDate(M38,trigger)</f>
        <v>49251</v>
      </c>
      <c r="R38" s="38">
        <f>_xll.qlYieldTSDiscount($U$6,Q38)</f>
        <v>0.78181591800028782</v>
      </c>
      <c r="AA38" s="45" t="s">
        <v>74</v>
      </c>
      <c r="AB38" s="46">
        <f>_xll.qlCalendarAdvance(calendar,AB37,AA38,,,trigger)</f>
        <v>43402</v>
      </c>
      <c r="AC38" s="46">
        <f>_xll.qlInterestRateIndexMaturity($U$5,AB38,trigger)</f>
        <v>43584</v>
      </c>
      <c r="AD38" s="50">
        <f>_xll.qlTenorBasisValue($U$13,AB38,trigger)</f>
        <v>2.498320554321472E-3</v>
      </c>
      <c r="AE38" s="50">
        <f>_xll.qlTenorBasisForwardRate($U$13,AB38,trigger)</f>
        <v>3.6836355169707607E-3</v>
      </c>
      <c r="AF38" s="50">
        <f>_xll.qlTenorBasisForwardRate2($U$13,AB38,AC38,trigger)</f>
        <v>3.6836355169707607E-3</v>
      </c>
      <c r="AG38" s="50">
        <f>_xll.qlIndexFixing($U$5,_xll.qlInterestRateIndexFixingDate($U$5,AB38,trigger),,trigger)</f>
        <v>3.8931540496778393E-3</v>
      </c>
      <c r="AH38" s="50">
        <f t="shared" si="5"/>
        <v>-2.0951853270707865E-4</v>
      </c>
      <c r="AI38" s="53">
        <f t="shared" si="6"/>
        <v>1.0568781932256361</v>
      </c>
    </row>
    <row r="39" spans="1:35" x14ac:dyDescent="0.2">
      <c r="A39" s="7" t="s">
        <v>14</v>
      </c>
      <c r="B39" s="7" t="s">
        <v>35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8"/>
        <v>EURAB6E15Y_Quote</v>
      </c>
      <c r="H39" s="11" t="str">
        <f>_xll.qlSwapRateHelper2(,G39,2,B39,"Target",C39,D39,E39,$H$1,F39,A39,$U$6,,,,trigger)</f>
        <v>obj_00922#0004</v>
      </c>
      <c r="I39" s="16" t="b">
        <v>1</v>
      </c>
      <c r="J39" s="19">
        <v>10</v>
      </c>
      <c r="K39" s="19">
        <v>1</v>
      </c>
      <c r="M39" s="26" t="str">
        <v>obj_00923</v>
      </c>
      <c r="N39" s="26" t="str">
        <f>_xll.qlRateHelperQuoteName(M39,trigger)</f>
        <v>EURAB6E20Y_Quote</v>
      </c>
      <c r="O39" s="31">
        <f>_xll.qlRateHelperRate(M39,trigger)</f>
        <v>1.4490000000000001E-2</v>
      </c>
      <c r="P39" s="27">
        <f>_xll.qlRateHelperEarliestDate(M39,trigger)</f>
        <v>42311</v>
      </c>
      <c r="Q39" s="27">
        <f>_xll.qlRateHelperPillarDate(M39,trigger)</f>
        <v>49618</v>
      </c>
      <c r="R39" s="38">
        <f>_xll.qlYieldTSDiscount($U$6,Q39)</f>
        <v>0.7675001899523447</v>
      </c>
      <c r="AA39" s="45" t="s">
        <v>74</v>
      </c>
      <c r="AB39" s="46">
        <f>_xll.qlCalendarAdvance(calendar,AB38,AA39,,,trigger)</f>
        <v>43433</v>
      </c>
      <c r="AC39" s="46">
        <f>_xll.qlInterestRateIndexMaturity($U$5,AB39,trigger)</f>
        <v>43614</v>
      </c>
      <c r="AD39" s="50">
        <f>_xll.qlTenorBasisValue($U$13,AB39,trigger)</f>
        <v>2.4982178040033353E-3</v>
      </c>
      <c r="AE39" s="50">
        <f>_xll.qlTenorBasisForwardRate($U$13,AB39,trigger)</f>
        <v>3.9191036215087214E-3</v>
      </c>
      <c r="AF39" s="50">
        <f>_xll.qlTenorBasisForwardRate2($U$13,AB39,AC39,trigger)</f>
        <v>3.9191036215087214E-3</v>
      </c>
      <c r="AG39" s="50">
        <f>_xll.qlIndexFixing($U$5,_xll.qlInterestRateIndexFixingDate($U$5,AB39,trigger),,trigger)</f>
        <v>4.1384375976251473E-3</v>
      </c>
      <c r="AH39" s="50">
        <f t="shared" si="5"/>
        <v>-2.1933397611642591E-4</v>
      </c>
      <c r="AI39" s="53">
        <f t="shared" si="6"/>
        <v>1.0559653424095967</v>
      </c>
    </row>
    <row r="40" spans="1:35" x14ac:dyDescent="0.2">
      <c r="A40" s="7" t="s">
        <v>14</v>
      </c>
      <c r="B40" s="7" t="s">
        <v>36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8"/>
        <v>EURAB6E16Y_Quote</v>
      </c>
      <c r="H40" s="11" t="str">
        <f>_xll.qlSwapRateHelper2(,G40,2,B40,"Target",C40,D40,E40,$H$1,F40,A40,$U$6,,,,trigger)</f>
        <v>obj_0095e#0004</v>
      </c>
      <c r="I40" s="16" t="b">
        <v>1</v>
      </c>
      <c r="J40" s="19">
        <v>10</v>
      </c>
      <c r="K40" s="19">
        <v>1</v>
      </c>
      <c r="M40" s="26" t="str">
        <v>obj_00926</v>
      </c>
      <c r="N40" s="26" t="str">
        <f>_xll.qlRateHelperQuoteName(M40,trigger)</f>
        <v>EURAB6E21Y_Quote</v>
      </c>
      <c r="O40" s="31">
        <f>_xll.qlRateHelperRate(M40,trigger)</f>
        <v>1.4649999999999998E-2</v>
      </c>
      <c r="P40" s="27">
        <f>_xll.qlRateHelperEarliestDate(M40,trigger)</f>
        <v>42311</v>
      </c>
      <c r="Q40" s="27">
        <f>_xll.qlRateHelperPillarDate(M40,trigger)</f>
        <v>49982</v>
      </c>
      <c r="R40" s="38">
        <f>_xll.qlYieldTSDiscount($U$6,Q40)</f>
        <v>0.75416065854197478</v>
      </c>
      <c r="AA40" s="45" t="s">
        <v>74</v>
      </c>
      <c r="AB40" s="46">
        <f>_xll.qlCalendarAdvance(calendar,AB39,AA40,,,trigger)</f>
        <v>43465</v>
      </c>
      <c r="AC40" s="46">
        <f>_xll.qlInterestRateIndexMaturity($U$5,AB40,trigger)</f>
        <v>43644</v>
      </c>
      <c r="AD40" s="50">
        <f>_xll.qlTenorBasisValue($U$13,AB40,trigger)</f>
        <v>2.497613401359938E-3</v>
      </c>
      <c r="AE40" s="50">
        <f>_xll.qlTenorBasisForwardRate($U$13,AB40,trigger)</f>
        <v>4.1584907780800161E-3</v>
      </c>
      <c r="AF40" s="50">
        <f>_xll.qlTenorBasisForwardRate2($U$13,AB40,AC40,trigger)</f>
        <v>4.1584907780800161E-3</v>
      </c>
      <c r="AG40" s="50">
        <f>_xll.qlIndexFixing($U$5,_xll.qlInterestRateIndexFixingDate($U$5,AB40,trigger),,trigger)</f>
        <v>4.3893192112181159E-3</v>
      </c>
      <c r="AH40" s="50">
        <f t="shared" si="5"/>
        <v>-2.308284331380998E-4</v>
      </c>
      <c r="AI40" s="53">
        <f t="shared" si="6"/>
        <v>1.055507741980535</v>
      </c>
    </row>
    <row r="41" spans="1:35" x14ac:dyDescent="0.2">
      <c r="A41" s="7" t="s">
        <v>14</v>
      </c>
      <c r="B41" s="7" t="s">
        <v>37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8"/>
        <v>EURAB6E17Y_Quote</v>
      </c>
      <c r="H41" s="11" t="str">
        <f>_xll.qlSwapRateHelper2(,G41,2,B41,"Target",C41,D41,E41,$H$1,F41,A41,$U$6,,,,trigger)</f>
        <v>obj_00961#0004</v>
      </c>
      <c r="I41" s="16" t="b">
        <v>1</v>
      </c>
      <c r="J41" s="19">
        <v>10</v>
      </c>
      <c r="K41" s="19">
        <v>1</v>
      </c>
      <c r="M41" s="26" t="str">
        <v>obj_00941</v>
      </c>
      <c r="N41" s="26" t="str">
        <f>_xll.qlRateHelperQuoteName(M41,trigger)</f>
        <v>EURAB6E22Y_Quote</v>
      </c>
      <c r="O41" s="31">
        <f>_xll.qlRateHelperRate(M41,trigger)</f>
        <v>1.4760000000000001E-2</v>
      </c>
      <c r="P41" s="27">
        <f>_xll.qlRateHelperEarliestDate(M41,trigger)</f>
        <v>42311</v>
      </c>
      <c r="Q41" s="27">
        <f>_xll.qlRateHelperPillarDate(M41,trigger)</f>
        <v>50347</v>
      </c>
      <c r="R41" s="38">
        <f>_xll.qlYieldTSDiscount($U$6,Q41)</f>
        <v>0.7415449759050885</v>
      </c>
      <c r="AA41" s="45" t="s">
        <v>74</v>
      </c>
      <c r="AB41" s="46">
        <f>_xll.qlCalendarAdvance(calendar,AB40,AA41,,,trigger)</f>
        <v>43496</v>
      </c>
      <c r="AC41" s="46">
        <f>_xll.qlInterestRateIndexMaturity($U$5,AB41,trigger)</f>
        <v>43677</v>
      </c>
      <c r="AD41" s="50">
        <f>_xll.qlTenorBasisValue($U$13,AB41,trigger)</f>
        <v>2.4965589726033419E-3</v>
      </c>
      <c r="AE41" s="50">
        <f>_xll.qlTenorBasisForwardRate($U$13,AB41,trigger)</f>
        <v>4.4058084700741001E-3</v>
      </c>
      <c r="AF41" s="50">
        <f>_xll.qlTenorBasisForwardRate2($U$13,AB41,AC41,trigger)</f>
        <v>4.4058084700741001E-3</v>
      </c>
      <c r="AG41" s="50">
        <f>_xll.qlIndexFixing($U$5,_xll.qlInterestRateIndexFixingDate($U$5,AB41,trigger),,trigger)</f>
        <v>4.6496984590269153E-3</v>
      </c>
      <c r="AH41" s="50">
        <f t="shared" si="5"/>
        <v>-2.4388998895281521E-4</v>
      </c>
      <c r="AI41" s="53">
        <f t="shared" si="6"/>
        <v>1.0553564664940402</v>
      </c>
    </row>
    <row r="42" spans="1:35" x14ac:dyDescent="0.2">
      <c r="A42" s="7" t="s">
        <v>14</v>
      </c>
      <c r="B42" s="7" t="s">
        <v>38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8"/>
        <v>EURAB6E18Y_Quote</v>
      </c>
      <c r="H42" s="11" t="str">
        <f>_xll.qlSwapRateHelper2(,G42,2,B42,"Target",C42,D42,E42,$H$1,F42,A42,$U$6,,,,trigger)</f>
        <v>obj_0094e#0004</v>
      </c>
      <c r="I42" s="16" t="b">
        <v>1</v>
      </c>
      <c r="J42" s="19">
        <v>10</v>
      </c>
      <c r="K42" s="19">
        <v>1</v>
      </c>
      <c r="M42" s="26" t="str">
        <v>obj_0095a</v>
      </c>
      <c r="N42" s="26" t="str">
        <f>_xll.qlRateHelperQuoteName(M42,trigger)</f>
        <v>EURAB6E23Y_Quote</v>
      </c>
      <c r="O42" s="31">
        <f>_xll.qlRateHelperRate(M42,trigger)</f>
        <v>1.4839999999999999E-2</v>
      </c>
      <c r="P42" s="27">
        <f>_xll.qlRateHelperEarliestDate(M42,trigger)</f>
        <v>42311</v>
      </c>
      <c r="Q42" s="27">
        <f>_xll.qlRateHelperPillarDate(M42,trigger)</f>
        <v>50712</v>
      </c>
      <c r="R42" s="38">
        <f>_xll.qlYieldTSDiscount($U$6,Q42)</f>
        <v>0.72956350273531123</v>
      </c>
      <c r="AA42" s="45" t="s">
        <v>74</v>
      </c>
      <c r="AB42" s="46">
        <f>_xll.qlCalendarAdvance(calendar,AB41,AA42,,,trigger)</f>
        <v>43524</v>
      </c>
      <c r="AC42" s="46">
        <f>_xll.qlInterestRateIndexMaturity($U$5,AB42,trigger)</f>
        <v>43707</v>
      </c>
      <c r="AD42" s="50">
        <f>_xll.qlTenorBasisValue($U$13,AB42,trigger)</f>
        <v>2.4952210464437327E-3</v>
      </c>
      <c r="AE42" s="50">
        <f>_xll.qlTenorBasisForwardRate($U$13,AB42,trigger)</f>
        <v>4.6300622928456756E-3</v>
      </c>
      <c r="AF42" s="50">
        <f>_xll.qlTenorBasisForwardRate2($U$13,AB42,AC42,trigger)</f>
        <v>4.6300622928456756E-3</v>
      </c>
      <c r="AG42" s="50">
        <f>_xll.qlIndexFixing($U$5,_xll.qlInterestRateIndexFixingDate($U$5,AB42,trigger),,trigger)</f>
        <v>4.8863173138753331E-3</v>
      </c>
      <c r="AH42" s="50">
        <f t="shared" si="5"/>
        <v>-2.5625502102965755E-4</v>
      </c>
      <c r="AI42" s="53">
        <f t="shared" si="6"/>
        <v>1.0553459121760889</v>
      </c>
    </row>
    <row r="43" spans="1:35" x14ac:dyDescent="0.2">
      <c r="A43" s="7" t="s">
        <v>14</v>
      </c>
      <c r="B43" s="7" t="s">
        <v>39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8"/>
        <v>EURAB6E19Y_Quote</v>
      </c>
      <c r="H43" s="11" t="str">
        <f>_xll.qlSwapRateHelper2(,G43,2,B43,"Target",C43,D43,E43,$H$1,F43,A43,$U$6,,,,trigger)</f>
        <v>obj_00933#0004</v>
      </c>
      <c r="I43" s="16" t="b">
        <v>1</v>
      </c>
      <c r="J43" s="19">
        <v>10</v>
      </c>
      <c r="K43" s="19">
        <v>1</v>
      </c>
      <c r="M43" s="26" t="str">
        <v>obj_00929</v>
      </c>
      <c r="N43" s="26" t="str">
        <f>_xll.qlRateHelperQuoteName(M43,trigger)</f>
        <v>EURAB6E24Y_Quote</v>
      </c>
      <c r="O43" s="31">
        <f>_xll.qlRateHelperRate(M43,trigger)</f>
        <v>1.49E-2</v>
      </c>
      <c r="P43" s="27">
        <f>_xll.qlRateHelperEarliestDate(M43,trigger)</f>
        <v>42311</v>
      </c>
      <c r="Q43" s="27">
        <f>_xll.qlRateHelperPillarDate(M43,trigger)</f>
        <v>51077</v>
      </c>
      <c r="R43" s="38">
        <f>_xll.qlYieldTSDiscount($U$6,Q43)</f>
        <v>0.71809685336898554</v>
      </c>
      <c r="AA43" s="45" t="s">
        <v>74</v>
      </c>
      <c r="AB43" s="46">
        <f>_xll.qlCalendarAdvance(calendar,AB42,AA43,,,trigger)</f>
        <v>43552</v>
      </c>
      <c r="AC43" s="46">
        <f>_xll.qlInterestRateIndexMaturity($U$5,AB43,trigger)</f>
        <v>43738</v>
      </c>
      <c r="AD43" s="50">
        <f>_xll.qlTenorBasisValue($U$13,AB43,trigger)</f>
        <v>2.4935270557367379E-3</v>
      </c>
      <c r="AE43" s="50">
        <f>_xll.qlTenorBasisForwardRate($U$13,AB43,trigger)</f>
        <v>4.858342577685631E-3</v>
      </c>
      <c r="AF43" s="50">
        <f>_xll.qlTenorBasisForwardRate2($U$13,AB43,AC43,trigger)</f>
        <v>4.858342577685631E-3</v>
      </c>
      <c r="AG43" s="50">
        <f>_xll.qlIndexFixing($U$5,_xll.qlInterestRateIndexFixingDate($U$5,AB43,trigger),,trigger)</f>
        <v>5.1272745680233378E-3</v>
      </c>
      <c r="AH43" s="50">
        <f t="shared" si="5"/>
        <v>-2.6893199033770684E-4</v>
      </c>
      <c r="AI43" s="53">
        <f t="shared" si="6"/>
        <v>1.055354678275038</v>
      </c>
    </row>
    <row r="44" spans="1:35" x14ac:dyDescent="0.2">
      <c r="A44" s="7" t="s">
        <v>14</v>
      </c>
      <c r="B44" s="7" t="s">
        <v>40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8"/>
        <v>EURAB6E20Y_Quote</v>
      </c>
      <c r="H44" s="11" t="str">
        <f>_xll.qlSwapRateHelper2(,G44,2,B44,"Target",C44,D44,E44,$H$1,F44,A44,$U$6,,,,trigger)</f>
        <v>obj_00923#0004</v>
      </c>
      <c r="I44" s="16" t="b">
        <v>1</v>
      </c>
      <c r="J44" s="19">
        <v>10</v>
      </c>
      <c r="K44" s="19">
        <v>1</v>
      </c>
      <c r="M44" s="26" t="str">
        <v>obj_00960</v>
      </c>
      <c r="N44" s="26" t="str">
        <f>_xll.qlRateHelperQuoteName(M44,trigger)</f>
        <v>EURAB6E25Y_Quote</v>
      </c>
      <c r="O44" s="31">
        <f>_xll.qlRateHelperRate(M44,trigger)</f>
        <v>1.494E-2</v>
      </c>
      <c r="P44" s="27">
        <f>_xll.qlRateHelperEarliestDate(M44,trigger)</f>
        <v>42311</v>
      </c>
      <c r="Q44" s="27">
        <f>_xll.qlRateHelperPillarDate(M44,trigger)</f>
        <v>51445</v>
      </c>
      <c r="R44" s="38">
        <f>_xll.qlYieldTSDiscount($U$6,Q44)</f>
        <v>0.70694331349665052</v>
      </c>
      <c r="AA44" s="45" t="s">
        <v>74</v>
      </c>
      <c r="AB44" s="46">
        <f>_xll.qlCalendarAdvance(calendar,AB43,AA44,,,trigger)</f>
        <v>43584</v>
      </c>
      <c r="AC44" s="46">
        <f>_xll.qlInterestRateIndexMaturity($U$5,AB44,trigger)</f>
        <v>43767</v>
      </c>
      <c r="AD44" s="50">
        <f>_xll.qlTenorBasisValue($U$13,AB44,trigger)</f>
        <v>2.4911670436103149E-3</v>
      </c>
      <c r="AE44" s="50">
        <f>_xll.qlTenorBasisForwardRate($U$13,AB44,trigger)</f>
        <v>5.0942829800361116E-3</v>
      </c>
      <c r="AF44" s="50">
        <f>_xll.qlTenorBasisForwardRate2($U$13,AB44,AC44,trigger)</f>
        <v>5.0942829800361116E-3</v>
      </c>
      <c r="AG44" s="50">
        <f>_xll.qlIndexFixing($U$5,_xll.qlInterestRateIndexFixingDate($U$5,AB44,trigger),,trigger)</f>
        <v>5.3760349380458598E-3</v>
      </c>
      <c r="AH44" s="50">
        <f t="shared" si="5"/>
        <v>-2.8175195800974814E-4</v>
      </c>
      <c r="AI44" s="53">
        <f t="shared" si="6"/>
        <v>1.055307480780691</v>
      </c>
    </row>
    <row r="45" spans="1:35" x14ac:dyDescent="0.2">
      <c r="A45" s="7" t="s">
        <v>14</v>
      </c>
      <c r="B45" s="7" t="s">
        <v>41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8"/>
        <v>EURAB6E21Y_Quote</v>
      </c>
      <c r="H45" s="11" t="str">
        <f>_xll.qlSwapRateHelper2(,G45,2,B45,"Target",C45,D45,E45,$H$1,F45,A45,$U$6,,,,trigger)</f>
        <v>obj_00926#0004</v>
      </c>
      <c r="I45" s="16" t="b">
        <v>1</v>
      </c>
      <c r="J45" s="19">
        <v>10</v>
      </c>
      <c r="K45" s="19">
        <v>1</v>
      </c>
      <c r="M45" s="26" t="str">
        <v>obj_0095c</v>
      </c>
      <c r="N45" s="26" t="str">
        <f>_xll.qlRateHelperQuoteName(M45,trigger)</f>
        <v>EURAB6E26Y_Quote</v>
      </c>
      <c r="O45" s="31">
        <f>_xll.qlRateHelperRate(M45,trigger)</f>
        <v>1.498E-2</v>
      </c>
      <c r="P45" s="27">
        <f>_xll.qlRateHelperEarliestDate(M45,trigger)</f>
        <v>42311</v>
      </c>
      <c r="Q45" s="27">
        <f>_xll.qlRateHelperPillarDate(M45,trigger)</f>
        <v>51809</v>
      </c>
      <c r="R45" s="38">
        <f>_xll.qlYieldTSDiscount($U$6,Q45)</f>
        <v>0.69621310726674079</v>
      </c>
      <c r="AA45" s="45" t="s">
        <v>74</v>
      </c>
      <c r="AB45" s="46">
        <f>_xll.qlCalendarAdvance(calendar,AB44,AA45,,,trigger)</f>
        <v>43614</v>
      </c>
      <c r="AC45" s="46">
        <f>_xll.qlInterestRateIndexMaturity($U$5,AB45,trigger)</f>
        <v>43798</v>
      </c>
      <c r="AD45" s="50">
        <f>_xll.qlTenorBasisValue($U$13,AB45,trigger)</f>
        <v>2.488555382385542E-3</v>
      </c>
      <c r="AE45" s="50">
        <f>_xll.qlTenorBasisForwardRate($U$13,AB45,trigger)</f>
        <v>5.3305600837578841E-3</v>
      </c>
      <c r="AF45" s="50">
        <f>_xll.qlTenorBasisForwardRate2($U$13,AB45,AC45,trigger)</f>
        <v>5.3305600837578841E-3</v>
      </c>
      <c r="AG45" s="50">
        <f>_xll.qlIndexFixing($U$5,_xll.qlInterestRateIndexFixingDate($U$5,AB45,trigger),,trigger)</f>
        <v>5.6243827488141078E-3</v>
      </c>
      <c r="AH45" s="50">
        <f t="shared" si="5"/>
        <v>-2.9382266505622364E-4</v>
      </c>
      <c r="AI45" s="53">
        <f t="shared" si="6"/>
        <v>1.0551204114463499</v>
      </c>
    </row>
    <row r="46" spans="1:35" x14ac:dyDescent="0.2">
      <c r="A46" s="7" t="s">
        <v>14</v>
      </c>
      <c r="B46" s="7" t="s">
        <v>42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8"/>
        <v>EURAB6E22Y_Quote</v>
      </c>
      <c r="H46" s="11" t="str">
        <f>_xll.qlSwapRateHelper2(,G46,2,B46,"Target",C46,D46,E46,$H$1,F46,A46,$U$6,,,,trigger)</f>
        <v>obj_00941#0004</v>
      </c>
      <c r="I46" s="16" t="b">
        <v>1</v>
      </c>
      <c r="J46" s="19">
        <v>10</v>
      </c>
      <c r="K46" s="19">
        <v>1</v>
      </c>
      <c r="M46" s="26" t="str">
        <v>obj_00924</v>
      </c>
      <c r="N46" s="26" t="str">
        <f>_xll.qlRateHelperQuoteName(M46,trigger)</f>
        <v>EURAB6E27Y_Quote</v>
      </c>
      <c r="O46" s="31">
        <f>_xll.qlRateHelperRate(M46,trigger)</f>
        <v>1.5009999999999999E-2</v>
      </c>
      <c r="P46" s="27">
        <f>_xll.qlRateHelperEarliestDate(M46,trigger)</f>
        <v>42311</v>
      </c>
      <c r="Q46" s="27">
        <f>_xll.qlRateHelperPillarDate(M46,trigger)</f>
        <v>52173</v>
      </c>
      <c r="R46" s="38">
        <f>_xll.qlYieldTSDiscount($U$6,Q46)</f>
        <v>0.68571100111103855</v>
      </c>
      <c r="AA46" s="45" t="s">
        <v>74</v>
      </c>
      <c r="AB46" s="46">
        <f>_xll.qlCalendarAdvance(calendar,AB45,AA46,,,trigger)</f>
        <v>43647</v>
      </c>
      <c r="AC46" s="46">
        <f>_xll.qlInterestRateIndexMaturity($U$5,AB46,trigger)</f>
        <v>43832</v>
      </c>
      <c r="AD46" s="50">
        <f>_xll.qlTenorBasisValue($U$13,AB46,trigger)</f>
        <v>2.485249828783911E-3</v>
      </c>
      <c r="AE46" s="50">
        <f>_xll.qlTenorBasisForwardRate($U$13,AB46,trigger)</f>
        <v>5.5907622480229737E-3</v>
      </c>
      <c r="AF46" s="50">
        <f>_xll.qlTenorBasisForwardRate2($U$13,AB46,AC46,trigger)</f>
        <v>5.5907622480229737E-3</v>
      </c>
      <c r="AG46" s="50">
        <f>_xll.qlIndexFixing($U$5,_xll.qlInterestRateIndexFixingDate($U$5,AB46,trigger),,trigger)</f>
        <v>5.8965855902863139E-3</v>
      </c>
      <c r="AH46" s="50">
        <f t="shared" si="5"/>
        <v>-3.0582334226334027E-4</v>
      </c>
      <c r="AI46" s="53">
        <f t="shared" si="6"/>
        <v>1.0547015467115395</v>
      </c>
    </row>
    <row r="47" spans="1:35" x14ac:dyDescent="0.2">
      <c r="A47" s="7" t="s">
        <v>14</v>
      </c>
      <c r="B47" s="7" t="s">
        <v>43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8"/>
        <v>EURAB6E23Y_Quote</v>
      </c>
      <c r="H47" s="11" t="str">
        <f>_xll.qlSwapRateHelper2(,G47,2,B47,"Target",C47,D47,E47,$H$1,F47,A47,$U$6,,,,trigger)</f>
        <v>obj_0095a#0004</v>
      </c>
      <c r="I47" s="16" t="b">
        <v>1</v>
      </c>
      <c r="J47" s="19">
        <v>10</v>
      </c>
      <c r="K47" s="19">
        <v>1</v>
      </c>
      <c r="M47" s="26" t="str">
        <v>obj_00952</v>
      </c>
      <c r="N47" s="26" t="str">
        <f>_xll.qlRateHelperQuoteName(M47,trigger)</f>
        <v>EURAB6E28Y_Quote</v>
      </c>
      <c r="O47" s="31">
        <f>_xll.qlRateHelperRate(M47,trigger)</f>
        <v>1.5030000000000002E-2</v>
      </c>
      <c r="P47" s="27">
        <f>_xll.qlRateHelperEarliestDate(M47,trigger)</f>
        <v>42311</v>
      </c>
      <c r="Q47" s="27">
        <f>_xll.qlRateHelperPillarDate(M47,trigger)</f>
        <v>52538</v>
      </c>
      <c r="R47" s="38">
        <f>_xll.qlYieldTSDiscount($U$6,Q47)</f>
        <v>0.67534614279198779</v>
      </c>
      <c r="AA47" s="45" t="s">
        <v>74</v>
      </c>
      <c r="AB47" s="46">
        <f>_xll.qlCalendarAdvance(calendar,AB46,AA47,,,trigger)</f>
        <v>43678</v>
      </c>
      <c r="AC47" s="46">
        <f>_xll.qlInterestRateIndexMaturity($U$5,AB47,trigger)</f>
        <v>43864</v>
      </c>
      <c r="AD47" s="50">
        <f>_xll.qlTenorBasisValue($U$13,AB47,trigger)</f>
        <v>2.4817440540447714E-3</v>
      </c>
      <c r="AE47" s="50">
        <f>_xll.qlTenorBasisForwardRate($U$13,AB47,trigger)</f>
        <v>5.8366854085820721E-3</v>
      </c>
      <c r="AF47" s="50">
        <f>_xll.qlTenorBasisForwardRate2($U$13,AB47,AC47,trigger)</f>
        <v>5.8366854085820721E-3</v>
      </c>
      <c r="AG47" s="50">
        <f>_xll.qlIndexFixing($U$5,_xll.qlInterestRateIndexFixingDate($U$5,AB47,trigger),,trigger)</f>
        <v>6.1522961408985982E-3</v>
      </c>
      <c r="AH47" s="50">
        <f t="shared" si="5"/>
        <v>-3.1561073231652602E-4</v>
      </c>
      <c r="AI47" s="53">
        <f t="shared" si="6"/>
        <v>1.0540736240216857</v>
      </c>
    </row>
    <row r="48" spans="1:35" x14ac:dyDescent="0.2">
      <c r="A48" s="7" t="s">
        <v>14</v>
      </c>
      <c r="B48" s="7" t="s">
        <v>44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8"/>
        <v>EURAB6E24Y_Quote</v>
      </c>
      <c r="H48" s="11" t="str">
        <f>_xll.qlSwapRateHelper2(,G48,2,B48,"Target",C48,D48,E48,$H$1,F48,A48,$U$6,,,,trigger)</f>
        <v>obj_00929#0004</v>
      </c>
      <c r="I48" s="16" t="b">
        <v>1</v>
      </c>
      <c r="J48" s="19">
        <v>10</v>
      </c>
      <c r="K48" s="19">
        <v>1</v>
      </c>
      <c r="M48" s="26" t="str">
        <v>obj_0092f</v>
      </c>
      <c r="N48" s="26" t="str">
        <f>_xll.qlRateHelperQuoteName(M48,trigger)</f>
        <v>EURAB6E29Y_Quote</v>
      </c>
      <c r="O48" s="31">
        <f>_xll.qlRateHelperRate(M48,trigger)</f>
        <v>1.506E-2</v>
      </c>
      <c r="P48" s="27">
        <f>_xll.qlRateHelperEarliestDate(M48,trigger)</f>
        <v>42311</v>
      </c>
      <c r="Q48" s="27">
        <f>_xll.qlRateHelperPillarDate(M48,trigger)</f>
        <v>52904</v>
      </c>
      <c r="R48" s="38">
        <f>_xll.qlYieldTSDiscount($U$6,Q48)</f>
        <v>0.66506013048132839</v>
      </c>
      <c r="AA48" s="45" t="s">
        <v>74</v>
      </c>
      <c r="AB48" s="46">
        <f>_xll.qlCalendarAdvance(calendar,AB47,AA48,,,trigger)</f>
        <v>43710</v>
      </c>
      <c r="AC48" s="46">
        <f>_xll.qlInterestRateIndexMaturity($U$5,AB48,trigger)</f>
        <v>43892</v>
      </c>
      <c r="AD48" s="50">
        <f>_xll.qlTenorBasisValue($U$13,AB48,trigger)</f>
        <v>2.4777307524319375E-3</v>
      </c>
      <c r="AE48" s="50">
        <f>_xll.qlTenorBasisForwardRate($U$13,AB48,trigger)</f>
        <v>6.0721065744364011E-3</v>
      </c>
      <c r="AF48" s="50">
        <f>_xll.qlTenorBasisForwardRate2($U$13,AB48,AC48,trigger)</f>
        <v>6.0721065744364011E-3</v>
      </c>
      <c r="AG48" s="50">
        <f>_xll.qlIndexFixing($U$5,_xll.qlInterestRateIndexFixingDate($U$5,AB48,trigger),,trigger)</f>
        <v>6.3955940845053429E-3</v>
      </c>
      <c r="AH48" s="50">
        <f t="shared" si="5"/>
        <v>-3.2348751006894185E-4</v>
      </c>
      <c r="AI48" s="53">
        <f t="shared" si="6"/>
        <v>1.0532743465720489</v>
      </c>
    </row>
    <row r="49" spans="1:42" x14ac:dyDescent="0.2">
      <c r="A49" s="7" t="s">
        <v>14</v>
      </c>
      <c r="B49" s="7" t="s">
        <v>45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8"/>
        <v>EURAB6E25Y_Quote</v>
      </c>
      <c r="H49" s="11" t="str">
        <f>_xll.qlSwapRateHelper2(,G49,2,B49,"Target",C49,D49,E49,$H$1,F49,A49,$U$6,,,,trigger)</f>
        <v>obj_00960#0004</v>
      </c>
      <c r="I49" s="16" t="b">
        <v>1</v>
      </c>
      <c r="J49" s="19">
        <v>10</v>
      </c>
      <c r="K49" s="19">
        <v>1</v>
      </c>
      <c r="M49" s="26" t="str">
        <v>obj_00939</v>
      </c>
      <c r="N49" s="26" t="str">
        <f>_xll.qlRateHelperQuoteName(M49,trigger)</f>
        <v>EURAB6E30Y_Quote</v>
      </c>
      <c r="O49" s="31">
        <f>_xll.qlRateHelperRate(M49,trigger)</f>
        <v>1.508E-2</v>
      </c>
      <c r="P49" s="27">
        <f>_xll.qlRateHelperEarliestDate(M49,trigger)</f>
        <v>42311</v>
      </c>
      <c r="Q49" s="27">
        <f>_xll.qlRateHelperPillarDate(M49,trigger)</f>
        <v>53269</v>
      </c>
      <c r="R49" s="38">
        <f>_xll.qlYieldTSDiscount($U$6,Q49)</f>
        <v>0.65485302417793601</v>
      </c>
      <c r="AA49" s="45" t="s">
        <v>74</v>
      </c>
      <c r="AB49" s="46">
        <f>_xll.qlCalendarAdvance(calendar,AB48,AA49,,,trigger)</f>
        <v>43740</v>
      </c>
      <c r="AC49" s="46">
        <f>_xll.qlInterestRateIndexMaturity($U$5,AB49,trigger)</f>
        <v>43923</v>
      </c>
      <c r="AD49" s="50">
        <f>_xll.qlTenorBasisValue($U$13,AB49,trigger)</f>
        <v>2.4736153642033213E-3</v>
      </c>
      <c r="AE49" s="50">
        <f>_xll.qlTenorBasisForwardRate($U$13,AB49,trigger)</f>
        <v>6.3139832317751004E-3</v>
      </c>
      <c r="AF49" s="50">
        <f>_xll.qlTenorBasisForwardRate2($U$13,AB49,AC49,trigger)</f>
        <v>6.3139832317751004E-3</v>
      </c>
      <c r="AG49" s="50">
        <f>_xll.qlIndexFixing($U$5,_xll.qlInterestRateIndexFixingDate($U$5,AB49,trigger),,trigger)</f>
        <v>6.6436530973790391E-3</v>
      </c>
      <c r="AH49" s="50">
        <f t="shared" si="5"/>
        <v>-3.2966986560393867E-4</v>
      </c>
      <c r="AI49" s="53">
        <f t="shared" si="6"/>
        <v>1.0522126609308806</v>
      </c>
    </row>
    <row r="50" spans="1:42" x14ac:dyDescent="0.2">
      <c r="A50" s="7" t="s">
        <v>14</v>
      </c>
      <c r="B50" s="7" t="s">
        <v>46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8"/>
        <v>EURAB6E26Y_Quote</v>
      </c>
      <c r="H50" s="11" t="str">
        <f>_xll.qlSwapRateHelper2(,G50,2,B50,"Target",C50,D50,E50,$H$1,F50,A50,$U$6,,,,trigger)</f>
        <v>obj_0095c#0004</v>
      </c>
      <c r="I50" s="16" t="b">
        <v>1</v>
      </c>
      <c r="J50" s="19">
        <v>10</v>
      </c>
      <c r="K50" s="19">
        <v>1</v>
      </c>
      <c r="M50" s="26" t="str">
        <v>obj_0094d</v>
      </c>
      <c r="N50" s="26" t="str">
        <f>_xll.qlRateHelperQuoteName(M50,trigger)</f>
        <v>EURAB6E35Y_Quote</v>
      </c>
      <c r="O50" s="31">
        <f>_xll.qlRateHelperRate(M50,trigger)</f>
        <v>1.5169999999999999E-2</v>
      </c>
      <c r="P50" s="27">
        <f>_xll.qlRateHelperEarliestDate(M50,trigger)</f>
        <v>42311</v>
      </c>
      <c r="Q50" s="27">
        <f>_xll.qlRateHelperPillarDate(M50,trigger)</f>
        <v>55095</v>
      </c>
      <c r="R50" s="38">
        <f>_xll.qlYieldTSDiscount($U$6,Q50)</f>
        <v>0.60503717613196628</v>
      </c>
      <c r="AA50" s="45" t="s">
        <v>74</v>
      </c>
      <c r="AB50" s="46">
        <f>_xll.qlCalendarAdvance(calendar,AB49,AA50,,,trigger)</f>
        <v>43773</v>
      </c>
      <c r="AC50" s="46">
        <f>_xll.qlInterestRateIndexMaturity($U$5,AB50,trigger)</f>
        <v>43955</v>
      </c>
      <c r="AD50" s="50">
        <f>_xll.qlTenorBasisValue($U$13,AB50,trigger)</f>
        <v>2.4687062458372006E-3</v>
      </c>
      <c r="AE50" s="50">
        <f>_xll.qlTenorBasisForwardRate($U$13,AB50,trigger)</f>
        <v>6.5744437235249285E-3</v>
      </c>
      <c r="AF50" s="50">
        <f>_xll.qlTenorBasisForwardRate2($U$13,AB50,AC50,trigger)</f>
        <v>6.5744437235249285E-3</v>
      </c>
      <c r="AG50" s="50">
        <f>_xll.qlIndexFixing($U$5,_xll.qlInterestRateIndexFixingDate($U$5,AB50,trigger),,trigger)</f>
        <v>6.9087349188514894E-3</v>
      </c>
      <c r="AH50" s="50">
        <f t="shared" si="5"/>
        <v>-3.3429119532656093E-4</v>
      </c>
      <c r="AI50" s="53">
        <f t="shared" si="6"/>
        <v>1.0508470692555154</v>
      </c>
    </row>
    <row r="51" spans="1:42" x14ac:dyDescent="0.2">
      <c r="A51" s="7" t="s">
        <v>14</v>
      </c>
      <c r="B51" s="7" t="s">
        <v>47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8"/>
        <v>EURAB6E27Y_Quote</v>
      </c>
      <c r="H51" s="11" t="str">
        <f>_xll.qlSwapRateHelper2(,G51,2,B51,"Target",C51,D51,E51,$H$1,F51,A51,$U$6,,,,trigger)</f>
        <v>obj_00924#0004</v>
      </c>
      <c r="I51" s="16" t="b">
        <v>1</v>
      </c>
      <c r="J51" s="19">
        <v>10</v>
      </c>
      <c r="K51" s="19">
        <v>1</v>
      </c>
      <c r="M51" s="26" t="str">
        <v>obj_0095f</v>
      </c>
      <c r="N51" s="26" t="str">
        <f>_xll.qlRateHelperQuoteName(M51,trigger)</f>
        <v>EURAB6E40Y_Quote</v>
      </c>
      <c r="O51" s="31">
        <f>_xll.qlRateHelperRate(M51,trigger)</f>
        <v>1.5190000000000002E-2</v>
      </c>
      <c r="P51" s="27">
        <f>_xll.qlRateHelperEarliestDate(M51,trigger)</f>
        <v>42311</v>
      </c>
      <c r="Q51" s="27">
        <f>_xll.qlRateHelperPillarDate(M51,trigger)</f>
        <v>56921</v>
      </c>
      <c r="R51" s="38">
        <f>_xll.qlYieldTSDiscount($U$6,Q51)</f>
        <v>0.56186974553037028</v>
      </c>
      <c r="AA51" s="45" t="s">
        <v>74</v>
      </c>
      <c r="AB51" s="46">
        <f>_xll.qlCalendarAdvance(calendar,AB50,AA51,,,trigger)</f>
        <v>43803</v>
      </c>
      <c r="AC51" s="46">
        <f>_xll.qlInterestRateIndexMaturity($U$5,AB51,trigger)</f>
        <v>43986</v>
      </c>
      <c r="AD51" s="50">
        <f>_xll.qlTenorBasisValue($U$13,AB51,trigger)</f>
        <v>2.4639066531600092E-3</v>
      </c>
      <c r="AE51" s="50">
        <f>_xll.qlTenorBasisForwardRate($U$13,AB51,trigger)</f>
        <v>6.8223003289735922E-3</v>
      </c>
      <c r="AF51" s="50">
        <f>_xll.qlTenorBasisForwardRate2($U$13,AB51,AC51,trigger)</f>
        <v>6.8223003289735922E-3</v>
      </c>
      <c r="AG51" s="50">
        <f>_xll.qlIndexFixing($U$5,_xll.qlInterestRateIndexFixingDate($U$5,AB51,trigger),,trigger)</f>
        <v>7.1589161419515239E-3</v>
      </c>
      <c r="AH51" s="50">
        <f t="shared" si="5"/>
        <v>-3.3661581297793168E-4</v>
      </c>
      <c r="AI51" s="53">
        <f t="shared" si="6"/>
        <v>1.0493405151849384</v>
      </c>
    </row>
    <row r="52" spans="1:42" x14ac:dyDescent="0.2">
      <c r="A52" s="7" t="s">
        <v>14</v>
      </c>
      <c r="B52" s="7" t="s">
        <v>48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8"/>
        <v>EURAB6E28Y_Quote</v>
      </c>
      <c r="H52" s="11" t="str">
        <f>_xll.qlSwapRateHelper2(,G52,2,B52,"Target",C52,D52,E52,$H$1,F52,A52,$U$6,,,,trigger)</f>
        <v>obj_00952#0004</v>
      </c>
      <c r="I52" s="16" t="b">
        <v>1</v>
      </c>
      <c r="J52" s="19">
        <v>10</v>
      </c>
      <c r="K52" s="19">
        <v>1</v>
      </c>
      <c r="M52" s="26" t="str">
        <v>obj_00930</v>
      </c>
      <c r="N52" s="26" t="str">
        <f>_xll.qlRateHelperQuoteName(M52,trigger)</f>
        <v>EUR15F30Y_Quote</v>
      </c>
      <c r="O52" s="31">
        <f>_xll.qlRateHelperRate(M52,trigger)</f>
        <v>1.6619999999999999E-2</v>
      </c>
      <c r="P52" s="27">
        <f>_xll.qlRateHelperEarliestDate(M52,trigger)</f>
        <v>47791</v>
      </c>
      <c r="Q52" s="27">
        <f>_xll.qlRateHelperPillarDate(M52,trigger)</f>
        <v>58749</v>
      </c>
      <c r="R52" s="38">
        <f>_xll.qlYieldTSDiscount($U$6,Q52)</f>
        <v>0.52825098054301178</v>
      </c>
      <c r="AA52" s="45" t="s">
        <v>74</v>
      </c>
      <c r="AB52" s="46">
        <f>_xll.qlCalendarAdvance(calendar,AB51,AA52,,,trigger)</f>
        <v>43836</v>
      </c>
      <c r="AC52" s="46">
        <f>_xll.qlInterestRateIndexMaturity($U$5,AB52,trigger)</f>
        <v>44018</v>
      </c>
      <c r="AD52" s="50">
        <f>_xll.qlTenorBasisValue($U$13,AB52,trigger)</f>
        <v>2.4582685356791634E-3</v>
      </c>
      <c r="AE52" s="50">
        <f>_xll.qlTenorBasisForwardRate($U$13,AB52,trigger)</f>
        <v>7.0897047578883862E-3</v>
      </c>
      <c r="AF52" s="50">
        <f>_xll.qlTenorBasisForwardRate2($U$13,AB52,AC52,trigger)</f>
        <v>7.0897047578883862E-3</v>
      </c>
      <c r="AG52" s="50">
        <f>_xll.qlIndexFixing($U$5,_xll.qlInterestRateIndexFixingDate($U$5,AB52,trigger),,trigger)</f>
        <v>7.4266209109123058E-3</v>
      </c>
      <c r="AH52" s="50">
        <f t="shared" si="5"/>
        <v>-3.3691615302391953E-4</v>
      </c>
      <c r="AI52" s="53">
        <f t="shared" si="6"/>
        <v>1.0475218876567531</v>
      </c>
      <c r="AK52" s="1" t="s">
        <v>102</v>
      </c>
    </row>
    <row r="53" spans="1:42" x14ac:dyDescent="0.2">
      <c r="A53" s="7" t="s">
        <v>14</v>
      </c>
      <c r="B53" s="7" t="s">
        <v>49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8"/>
        <v>EURAB6E29Y_Quote</v>
      </c>
      <c r="H53" s="11" t="str">
        <f>_xll.qlSwapRateHelper2(,G53,2,B53,"Target",C53,D53,E53,$H$1,F53,A53,$U$6,,,,trigger)</f>
        <v>obj_0092f#0004</v>
      </c>
      <c r="I53" s="16" t="b">
        <v>1</v>
      </c>
      <c r="J53" s="19">
        <v>10</v>
      </c>
      <c r="K53" s="19">
        <v>1</v>
      </c>
      <c r="M53" s="26" t="str">
        <v>obj_00920</v>
      </c>
      <c r="N53" s="26" t="str">
        <f>_xll.qlRateHelperQuoteName(M53,trigger)</f>
        <v>EURAB6E50Y_Quote</v>
      </c>
      <c r="O53" s="31">
        <f>_xll.qlRateHelperRate(M53,trigger)</f>
        <v>1.4769999999999998E-2</v>
      </c>
      <c r="P53" s="27">
        <f>_xll.qlRateHelperEarliestDate(M53,trigger)</f>
        <v>42311</v>
      </c>
      <c r="Q53" s="27">
        <f>_xll.qlRateHelperPillarDate(M53,trigger)</f>
        <v>60574</v>
      </c>
      <c r="R53" s="38">
        <f>_xll.qlYieldTSDiscount($U$6,Q53)</f>
        <v>0.49857018103217371</v>
      </c>
      <c r="AA53" s="45" t="s">
        <v>74</v>
      </c>
      <c r="AB53" s="46">
        <f>_xll.qlCalendarAdvance(calendar,AB52,AA53,,,trigger)</f>
        <v>43867</v>
      </c>
      <c r="AC53" s="46">
        <f>_xll.qlInterestRateIndexMaturity($U$5,AB53,trigger)</f>
        <v>44049</v>
      </c>
      <c r="AD53" s="50">
        <f>_xll.qlTenorBasisValue($U$13,AB53,trigger)</f>
        <v>2.4526407827787956E-3</v>
      </c>
      <c r="AE53" s="50">
        <f>_xll.qlTenorBasisForwardRate($U$13,AB53,trigger)</f>
        <v>7.3482899333385957E-3</v>
      </c>
      <c r="AF53" s="50">
        <f>_xll.qlTenorBasisForwardRate2($U$13,AB53,AC53,trigger)</f>
        <v>7.3482899333385957E-3</v>
      </c>
      <c r="AG53" s="50">
        <f>_xll.qlIndexFixing($U$5,_xll.qlInterestRateIndexFixingDate($U$5,AB53,trigger),,trigger)</f>
        <v>7.6831703397354199E-3</v>
      </c>
      <c r="AH53" s="50">
        <f t="shared" si="5"/>
        <v>-3.3488040639682425E-4</v>
      </c>
      <c r="AI53" s="53">
        <f t="shared" si="6"/>
        <v>1.0455725630636183</v>
      </c>
      <c r="AK53" s="42"/>
      <c r="AL53" s="69" t="s">
        <v>73</v>
      </c>
      <c r="AM53" s="69" t="s">
        <v>72</v>
      </c>
      <c r="AN53" s="69" t="s">
        <v>110</v>
      </c>
      <c r="AO53" s="69" t="s">
        <v>111</v>
      </c>
      <c r="AP53" s="69" t="s">
        <v>112</v>
      </c>
    </row>
    <row r="54" spans="1:42" x14ac:dyDescent="0.2">
      <c r="A54" s="7" t="s">
        <v>14</v>
      </c>
      <c r="B54" s="7" t="s">
        <v>50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8"/>
        <v>EURAB6E30Y_Quote</v>
      </c>
      <c r="H54" s="11" t="str">
        <f>_xll.qlSwapRateHelper2(,G54,2,B54,"Target",C54,D54,E54,$H$1,F54,A54,$U$6,,,,trigger)</f>
        <v>obj_00939#0004</v>
      </c>
      <c r="I54" s="16" t="b">
        <v>1</v>
      </c>
      <c r="J54" s="19">
        <v>10</v>
      </c>
      <c r="K54" s="19">
        <v>1</v>
      </c>
      <c r="M54" s="26" t="str">
        <v>obj_00944</v>
      </c>
      <c r="N54" s="26" t="str">
        <f>_xll.qlRateHelperQuoteName(M54,trigger)</f>
        <v>EUR25F30Y_Quote</v>
      </c>
      <c r="O54" s="31">
        <f>_xll.qlRateHelperRate(M54,trigger)</f>
        <v>1.427E-2</v>
      </c>
      <c r="P54" s="27">
        <f>_xll.qlRateHelperEarliestDate(M54,trigger)</f>
        <v>51445</v>
      </c>
      <c r="Q54" s="27">
        <f>_xll.qlRateHelperPillarDate(M54,trigger)</f>
        <v>62402</v>
      </c>
      <c r="R54" s="38">
        <f>_xll.qlYieldTSDiscount($U$6,Q54)</f>
        <v>0.46770375031700961</v>
      </c>
      <c r="AA54" s="45" t="s">
        <v>74</v>
      </c>
      <c r="AB54" s="46">
        <f>_xll.qlCalendarAdvance(calendar,AB53,AA54,,,trigger)</f>
        <v>43896</v>
      </c>
      <c r="AC54" s="46">
        <f>_xll.qlInterestRateIndexMaturity($U$5,AB54,trigger)</f>
        <v>44081</v>
      </c>
      <c r="AD54" s="50">
        <f>_xll.qlTenorBasisValue($U$13,AB54,trigger)</f>
        <v>2.4470947227773869E-3</v>
      </c>
      <c r="AE54" s="50">
        <f>_xll.qlTenorBasisForwardRate($U$13,AB54,trigger)</f>
        <v>7.6063653079884745E-3</v>
      </c>
      <c r="AF54" s="50">
        <f>_xll.qlTenorBasisForwardRate2($U$13,AB54,AC54,trigger)</f>
        <v>7.6063653079884745E-3</v>
      </c>
      <c r="AG54" s="50">
        <f>_xll.qlIndexFixing($U$5,_xll.qlInterestRateIndexFixingDate($U$5,AB54,trigger),,trigger)</f>
        <v>7.9368105050788042E-3</v>
      </c>
      <c r="AH54" s="50">
        <f t="shared" si="5"/>
        <v>-3.3044519709032969E-4</v>
      </c>
      <c r="AI54" s="53">
        <f t="shared" si="6"/>
        <v>1.0434432457172791</v>
      </c>
      <c r="AK54" s="24" t="s">
        <v>103</v>
      </c>
      <c r="AL54" s="25">
        <f>_xll.qlCalendarAdvance(calendar,_xll.qlSettingsEvaluationDate(trigger),"2D")</f>
        <v>42311</v>
      </c>
      <c r="AM54" s="25">
        <f>_xll.qlCalendarAdvance(calendar,AL54,AK54)</f>
        <v>42312</v>
      </c>
      <c r="AN54" s="30">
        <f>_xll.qlQuoteValue(currency&amp;"SN"&amp;"D_SYNTH"&amp;$U$4&amp;"_Quote",trigger)</f>
        <v>1.021E-3</v>
      </c>
      <c r="AO54" s="30">
        <f>_xll.qlTenorBasisForwardRate2($U$13,AL54,AM54,trigger)</f>
        <v>6.1227007416064794E-4</v>
      </c>
      <c r="AP54" s="30">
        <f>AN54-AO54</f>
        <v>4.0872992583935205E-4</v>
      </c>
    </row>
    <row r="55" spans="1:42" x14ac:dyDescent="0.2">
      <c r="A55" s="7" t="s">
        <v>14</v>
      </c>
      <c r="B55" s="7" t="s">
        <v>51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8"/>
        <v>EURAB6E35Y_Quote</v>
      </c>
      <c r="H55" s="11" t="str">
        <f>_xll.qlSwapRateHelper2(,G55,2,B55,"Target",C55,D55,E55,$H$1,F55,A55,$U$6,,,,trigger)</f>
        <v>obj_0094d#0004</v>
      </c>
      <c r="I55" s="16" t="b">
        <v>1</v>
      </c>
      <c r="J55" s="19">
        <v>10</v>
      </c>
      <c r="K55" s="19">
        <v>1</v>
      </c>
      <c r="M55" s="26" t="str">
        <v>obj_00925</v>
      </c>
      <c r="N55" s="26" t="str">
        <f>_xll.qlRateHelperQuoteName(M55,trigger)</f>
        <v>EURAB6E60Y_Quote</v>
      </c>
      <c r="O55" s="31">
        <f>_xll.qlRateHelperRate(M55,trigger)</f>
        <v>1.4619999999999999E-2</v>
      </c>
      <c r="P55" s="27">
        <f>_xll.qlRateHelperEarliestDate(M55,trigger)</f>
        <v>42311</v>
      </c>
      <c r="Q55" s="27">
        <f>_xll.qlRateHelperPillarDate(M55,trigger)</f>
        <v>64227</v>
      </c>
      <c r="R55" s="38">
        <f>_xll.qlYieldTSDiscount($U$6,Q55)</f>
        <v>0.43686720241003563</v>
      </c>
      <c r="AA55" s="45" t="s">
        <v>74</v>
      </c>
      <c r="AB55" s="46">
        <f>_xll.qlCalendarAdvance(calendar,AB54,AA55,,,trigger)</f>
        <v>43927</v>
      </c>
      <c r="AC55" s="46">
        <f>_xll.qlInterestRateIndexMaturity($U$5,AB55,trigger)</f>
        <v>44110</v>
      </c>
      <c r="AD55" s="50">
        <f>_xll.qlTenorBasisValue($U$13,AB55,trigger)</f>
        <v>2.4408747953560315E-3</v>
      </c>
      <c r="AE55" s="50">
        <f>_xll.qlTenorBasisForwardRate($U$13,AB55,trigger)</f>
        <v>7.8627230800758265E-3</v>
      </c>
      <c r="AF55" s="50">
        <f>_xll.qlTenorBasisForwardRate2($U$13,AB55,AC55,trigger)</f>
        <v>7.8627230800758265E-3</v>
      </c>
      <c r="AG55" s="50">
        <f>_xll.qlIndexFixing($U$5,_xll.qlInterestRateIndexFixingDate($U$5,AB55,trigger),,trigger)</f>
        <v>8.186575419222698E-3</v>
      </c>
      <c r="AH55" s="50">
        <f t="shared" si="5"/>
        <v>-3.2385233914687152E-4</v>
      </c>
      <c r="AI55" s="53">
        <f t="shared" si="6"/>
        <v>1.0411883180736092</v>
      </c>
      <c r="AK55" s="26" t="s">
        <v>104</v>
      </c>
      <c r="AL55" s="27">
        <f>_xll.qlCalendarAdvance(calendar,_xll.qlSettingsEvaluationDate(trigger),"2D")</f>
        <v>42311</v>
      </c>
      <c r="AM55" s="27">
        <f>_xll.qlCalendarAdvance(calendar,AL55,AK55)</f>
        <v>42318</v>
      </c>
      <c r="AN55" s="31">
        <f>_xll.qlQuoteValue(currency&amp;"SW"&amp;"D_SYNTH"&amp;$U$4&amp;"_Quote",trigger)</f>
        <v>9.0899999999999998E-4</v>
      </c>
      <c r="AO55" s="31">
        <f>_xll.qlTenorBasisForwardRate2($U$13,AL55,AM55,trigger)</f>
        <v>5.3536141607857246E-4</v>
      </c>
      <c r="AP55" s="31">
        <f t="shared" ref="AP55:AP63" si="9">AN55-AO55</f>
        <v>3.7363858392142752E-4</v>
      </c>
    </row>
    <row r="56" spans="1:42" x14ac:dyDescent="0.2">
      <c r="A56" s="7" t="s">
        <v>14</v>
      </c>
      <c r="B56" s="7" t="s">
        <v>52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8"/>
        <v>EURAB6E40Y_Quote</v>
      </c>
      <c r="H56" s="11" t="str">
        <f>_xll.qlSwapRateHelper2(,G56,2,B56,"Target",C56,D56,E56,$H$1,F56,A56,$U$6,,,,trigger)</f>
        <v>obj_0095f#0004</v>
      </c>
      <c r="I56" s="16" t="b">
        <v>1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8" t="e">
        <f>_xll.qlYieldTSDiscount($U$6,Q56)</f>
        <v>#NUM!</v>
      </c>
      <c r="AA56" s="45" t="s">
        <v>74</v>
      </c>
      <c r="AB56" s="46">
        <f>_xll.qlCalendarAdvance(calendar,AB55,AA56,,,trigger)</f>
        <v>43957</v>
      </c>
      <c r="AC56" s="46">
        <f>_xll.qlInterestRateIndexMaturity($U$5,AB56,trigger)</f>
        <v>44141</v>
      </c>
      <c r="AD56" s="50">
        <f>_xll.qlTenorBasisValue($U$13,AB56,trigger)</f>
        <v>2.4345777925414325E-3</v>
      </c>
      <c r="AE56" s="50">
        <f>_xll.qlTenorBasisForwardRate($U$13,AB56,trigger)</f>
        <v>8.1269987337009488E-3</v>
      </c>
      <c r="AF56" s="50">
        <f>_xll.qlTenorBasisForwardRate2($U$13,AB56,AC56,trigger)</f>
        <v>8.1269987337009488E-3</v>
      </c>
      <c r="AG56" s="50">
        <f>_xll.qlIndexFixing($U$5,_xll.qlInterestRateIndexFixingDate($U$5,AB56,trigger),,trigger)</f>
        <v>8.4414734730635082E-3</v>
      </c>
      <c r="AH56" s="50">
        <f t="shared" si="5"/>
        <v>-3.1447473936255937E-4</v>
      </c>
      <c r="AI56" s="53">
        <f t="shared" si="6"/>
        <v>1.0386950643979429</v>
      </c>
      <c r="AK56" s="26" t="s">
        <v>105</v>
      </c>
      <c r="AL56" s="27">
        <f>_xll.qlCalendarAdvance(calendar,_xll.qlSettingsEvaluationDate(trigger),"2D")</f>
        <v>42311</v>
      </c>
      <c r="AM56" s="27">
        <f>_xll.qlCalendarAdvance(calendar,AL56,AK56)</f>
        <v>42325</v>
      </c>
      <c r="AN56" s="31">
        <f>_xll.qlQuoteValue(currency&amp;AK56&amp;"D_SYNTH"&amp;$U$4&amp;"_Quote",trigger)</f>
        <v>8.9999999999999998E-4</v>
      </c>
      <c r="AO56" s="31">
        <f>_xll.qlTenorBasisForwardRate2($U$13,AL56,AM56,trigger)</f>
        <v>5.3890315492363271E-4</v>
      </c>
      <c r="AP56" s="31">
        <f t="shared" si="9"/>
        <v>3.6109684507636727E-4</v>
      </c>
    </row>
    <row r="57" spans="1:42" x14ac:dyDescent="0.2">
      <c r="A57" s="7" t="s">
        <v>14</v>
      </c>
      <c r="B57" s="7" t="s">
        <v>53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8"/>
        <v>EURAB6E50Y_Quote</v>
      </c>
      <c r="H57" s="11" t="str">
        <f>_xll.qlSwapRateHelper2(,G57,2,B57,"Target",C57,D57,E57,$H$1,F57,A57,$U$6,,,,trigger)</f>
        <v>obj_00920#0004</v>
      </c>
      <c r="I57" s="16" t="b">
        <v>1</v>
      </c>
      <c r="J57" s="19">
        <v>10</v>
      </c>
      <c r="K57" s="19">
        <v>1</v>
      </c>
      <c r="M57" s="26" t="e">
        <v>#N/A</v>
      </c>
      <c r="N57" s="26" t="e">
        <f>_xll.qlRateHelperQuoteName(M57,trigger)</f>
        <v>#VALUE!</v>
      </c>
      <c r="O57" s="31" t="e">
        <f>_xll.qlRateHelperRate(M57,trigger)</f>
        <v>#VALUE!</v>
      </c>
      <c r="P57" s="27" t="e">
        <f>_xll.qlRateHelperEarliestDate(M57,trigger)</f>
        <v>#VALUE!</v>
      </c>
      <c r="Q57" s="27" t="e">
        <f>_xll.qlRateHelperPillarDate(M57,trigger)</f>
        <v>#VALUE!</v>
      </c>
      <c r="R57" s="38" t="e">
        <f>_xll.qlYieldTSDiscount($U$6,Q57)</f>
        <v>#NUM!</v>
      </c>
      <c r="AA57" s="45" t="s">
        <v>74</v>
      </c>
      <c r="AB57" s="46">
        <f>_xll.qlCalendarAdvance(calendar,AB56,AA57,,,trigger)</f>
        <v>43990</v>
      </c>
      <c r="AC57" s="46">
        <f>_xll.qlInterestRateIndexMaturity($U$5,AB57,trigger)</f>
        <v>44173</v>
      </c>
      <c r="AD57" s="50">
        <f>_xll.qlTenorBasisValue($U$13,AB57,trigger)</f>
        <v>2.427345984650056E-3</v>
      </c>
      <c r="AE57" s="50">
        <f>_xll.qlTenorBasisForwardRate($U$13,AB57,trigger)</f>
        <v>8.4116720992678702E-3</v>
      </c>
      <c r="AF57" s="50">
        <f>_xll.qlTenorBasisForwardRate2($U$13,AB57,AC57,trigger)</f>
        <v>8.4116720992678702E-3</v>
      </c>
      <c r="AG57" s="50">
        <f>_xll.qlIndexFixing($U$5,_xll.qlInterestRateIndexFixingDate($U$5,AB57,trigger),,trigger)</f>
        <v>8.713421097037214E-3</v>
      </c>
      <c r="AH57" s="50">
        <f t="shared" si="5"/>
        <v>-3.0174899776934383E-4</v>
      </c>
      <c r="AI57" s="53">
        <f t="shared" si="6"/>
        <v>1.0358726534045006</v>
      </c>
      <c r="AK57" s="26" t="s">
        <v>106</v>
      </c>
      <c r="AL57" s="27">
        <f>_xll.qlCalendarAdvance(calendar,_xll.qlSettingsEvaluationDate(trigger),"2D")</f>
        <v>42311</v>
      </c>
      <c r="AM57" s="27">
        <f>_xll.qlCalendarAdvance(calendar,AL57,AK57)</f>
        <v>42332</v>
      </c>
      <c r="AN57" s="31">
        <f>_xll.qlQuoteValue(currency&amp;AK57&amp;"D_SYNTH"&amp;$U$4&amp;"_Quote",trigger)</f>
        <v>8.9099999999999997E-4</v>
      </c>
      <c r="AO57" s="31">
        <f>_xll.qlTenorBasisForwardRate2($U$13,AL57,AM57,trigger)</f>
        <v>5.4242334632676706E-4</v>
      </c>
      <c r="AP57" s="31">
        <f t="shared" si="9"/>
        <v>3.4857665367323291E-4</v>
      </c>
    </row>
    <row r="58" spans="1:42" x14ac:dyDescent="0.2">
      <c r="A58" s="8" t="s">
        <v>14</v>
      </c>
      <c r="B58" s="8" t="s">
        <v>54</v>
      </c>
      <c r="C58" s="8" t="s">
        <v>17</v>
      </c>
      <c r="D58" s="8" t="s">
        <v>16</v>
      </c>
      <c r="E58" s="8" t="s">
        <v>18</v>
      </c>
      <c r="F58" s="12">
        <v>0</v>
      </c>
      <c r="G58" s="13" t="str">
        <f t="shared" si="8"/>
        <v>EURAB6E60Y_Quote</v>
      </c>
      <c r="H58" s="14" t="str">
        <f>_xll.qlSwapRateHelper2(,G58,2,B58,"Target",C58,D58,E58,$H$1,F58,A58,$U$6,,,,trigger)</f>
        <v>obj_00925#0004</v>
      </c>
      <c r="I58" s="17" t="b">
        <v>1</v>
      </c>
      <c r="J58" s="20">
        <v>10</v>
      </c>
      <c r="K58" s="20">
        <v>1</v>
      </c>
      <c r="M58" s="26" t="e">
        <v>#N/A</v>
      </c>
      <c r="N58" s="26" t="e">
        <f>_xll.qlRateHelperQuoteName(M58,trigger)</f>
        <v>#VALUE!</v>
      </c>
      <c r="O58" s="31" t="e">
        <f>_xll.qlRateHelperRate(M58,trigger)</f>
        <v>#VALUE!</v>
      </c>
      <c r="P58" s="27" t="e">
        <f>_xll.qlRateHelperEarliestDate(M58,trigger)</f>
        <v>#VALUE!</v>
      </c>
      <c r="Q58" s="27" t="e">
        <f>_xll.qlRateHelperPillarDate(M58,trigger)</f>
        <v>#VALUE!</v>
      </c>
      <c r="R58" s="38" t="e">
        <f>_xll.qlYieldTSDiscount($U$6,Q58)</f>
        <v>#NUM!</v>
      </c>
      <c r="AA58" s="45" t="s">
        <v>74</v>
      </c>
      <c r="AB58" s="46">
        <f>_xll.qlCalendarAdvance(calendar,AB57,AA58,,,trigger)</f>
        <v>44020</v>
      </c>
      <c r="AC58" s="46">
        <f>_xll.qlInterestRateIndexMaturity($U$5,AB58,trigger)</f>
        <v>44204</v>
      </c>
      <c r="AD58" s="50">
        <f>_xll.qlTenorBasisValue($U$13,AB58,trigger)</f>
        <v>2.4205033934112893E-3</v>
      </c>
      <c r="AE58" s="50">
        <f>_xll.qlTenorBasisForwardRate($U$13,AB58,trigger)</f>
        <v>8.6814241305309351E-3</v>
      </c>
      <c r="AF58" s="50">
        <f>_xll.qlTenorBasisForwardRate2($U$13,AB58,AC58,trigger)</f>
        <v>8.6814241305309351E-3</v>
      </c>
      <c r="AG58" s="50">
        <f>_xll.qlIndexFixing($U$5,_xll.qlInterestRateIndexFixingDate($U$5,AB58,trigger),,trigger)</f>
        <v>8.9691084337174889E-3</v>
      </c>
      <c r="AH58" s="50">
        <f t="shared" si="5"/>
        <v>-2.8768430318655384E-4</v>
      </c>
      <c r="AI58" s="53">
        <f t="shared" si="6"/>
        <v>1.0331379159526168</v>
      </c>
      <c r="AK58" s="26" t="s">
        <v>74</v>
      </c>
      <c r="AL58" s="27">
        <f>_xll.qlCalendarAdvance(calendar,_xll.qlSettingsEvaluationDate(trigger),"2D")</f>
        <v>42311</v>
      </c>
      <c r="AM58" s="27">
        <f>_xll.qlCalendarAdvance(calendar,AL58,AK58)</f>
        <v>42341</v>
      </c>
      <c r="AN58" s="31">
        <f>_xll.qlQuoteValue(currency&amp;AK58&amp;"D_SYNTH"&amp;$U$4&amp;"_Quote",trigger)</f>
        <v>8.7000000000000001E-4</v>
      </c>
      <c r="AO58" s="31">
        <f>_xll.qlTenorBasisForwardRate2($U$13,AL58,AM58,trigger)</f>
        <v>5.3691614871187454E-4</v>
      </c>
      <c r="AP58" s="31">
        <f t="shared" si="9"/>
        <v>3.3308385128812546E-4</v>
      </c>
    </row>
    <row r="59" spans="1:42" x14ac:dyDescent="0.2">
      <c r="A59" s="7" t="s">
        <v>35</v>
      </c>
      <c r="B59" s="7" t="s">
        <v>50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>"EUR"&amp;LEFT(A59,2)&amp;"F"&amp;B59&amp;"_Quote"</f>
        <v>EUR15F30Y_Quote</v>
      </c>
      <c r="H59" s="11" t="str">
        <f>_xll.qlSwapRateHelper2(,G59,2,B59,"Target",C59,D59,E59,$H$1,F59,A59,$U$6,,,,trigger)</f>
        <v>obj_00930#0004</v>
      </c>
      <c r="I59" s="16" t="b">
        <v>1</v>
      </c>
      <c r="J59" s="19">
        <v>10</v>
      </c>
      <c r="K59" s="19">
        <v>1</v>
      </c>
      <c r="M59" s="26" t="e">
        <v>#N/A</v>
      </c>
      <c r="N59" s="26" t="e">
        <f>_xll.qlRateHelperQuoteName(M59,trigger)</f>
        <v>#VALUE!</v>
      </c>
      <c r="O59" s="31" t="e">
        <f>_xll.qlRateHelperRate(M59,trigger)</f>
        <v>#VALUE!</v>
      </c>
      <c r="P59" s="27" t="e">
        <f>_xll.qlRateHelperEarliestDate(M59,trigger)</f>
        <v>#VALUE!</v>
      </c>
      <c r="Q59" s="27" t="e">
        <f>_xll.qlRateHelperPillarDate(M59,trigger)</f>
        <v>#VALUE!</v>
      </c>
      <c r="R59" s="38" t="e">
        <f>_xll.qlYieldTSDiscount($U$6,Q59)</f>
        <v>#NUM!</v>
      </c>
      <c r="AA59" s="45" t="s">
        <v>74</v>
      </c>
      <c r="AB59" s="46">
        <f>_xll.qlCalendarAdvance(calendar,AB58,AA59,,,trigger)</f>
        <v>44053</v>
      </c>
      <c r="AC59" s="46">
        <f>_xll.qlInterestRateIndexMaturity($U$5,AB59,trigger)</f>
        <v>44237</v>
      </c>
      <c r="AD59" s="50">
        <f>_xll.qlTenorBasisValue($U$13,AB59,trigger)</f>
        <v>2.4126916526748194E-3</v>
      </c>
      <c r="AE59" s="50">
        <f>_xll.qlTenorBasisForwardRate($U$13,AB59,trigger)</f>
        <v>8.9746072954825489E-3</v>
      </c>
      <c r="AF59" s="50">
        <f>_xll.qlTenorBasisForwardRate2($U$13,AB59,AC59,trigger)</f>
        <v>8.9746072954825489E-3</v>
      </c>
      <c r="AG59" s="50">
        <f>_xll.qlIndexFixing($U$5,_xll.qlInterestRateIndexFixingDate($U$5,AB59,trigger),,trigger)</f>
        <v>9.2456017406838953E-3</v>
      </c>
      <c r="AH59" s="50">
        <f t="shared" si="5"/>
        <v>-2.7099444520134637E-4</v>
      </c>
      <c r="AI59" s="53">
        <f t="shared" si="6"/>
        <v>1.030195688377112</v>
      </c>
      <c r="AK59" s="26" t="s">
        <v>107</v>
      </c>
      <c r="AL59" s="27">
        <f>_xll.qlCalendarAdvance(calendar,_xll.qlSettingsEvaluationDate(trigger),"2D")</f>
        <v>42311</v>
      </c>
      <c r="AM59" s="27">
        <f>_xll.qlCalendarAdvance(calendar,AL59,AK59)</f>
        <v>42373</v>
      </c>
      <c r="AN59" s="31">
        <f>_xll.qlQuoteValue(currency&amp;AK59&amp;"D_SYNTH"&amp;$U$4&amp;"_Quote",trigger)</f>
        <v>5.62E-4</v>
      </c>
      <c r="AO59" s="31">
        <f>_xll.qlTenorBasisForwardRate2($U$13,AL59,AM59,trigger)</f>
        <v>2.8251786738300595E-4</v>
      </c>
      <c r="AP59" s="31">
        <f t="shared" si="9"/>
        <v>2.7948213261699405E-4</v>
      </c>
    </row>
    <row r="60" spans="1:42" x14ac:dyDescent="0.2">
      <c r="A60" s="8" t="s">
        <v>45</v>
      </c>
      <c r="B60" s="8" t="s">
        <v>50</v>
      </c>
      <c r="C60" s="8" t="s">
        <v>17</v>
      </c>
      <c r="D60" s="8" t="s">
        <v>16</v>
      </c>
      <c r="E60" s="8" t="s">
        <v>18</v>
      </c>
      <c r="F60" s="12">
        <v>0</v>
      </c>
      <c r="G60" s="13" t="str">
        <f>"EUR"&amp;LEFT(A60,2)&amp;"F"&amp;B60&amp;"_Quote"</f>
        <v>EUR25F30Y_Quote</v>
      </c>
      <c r="H60" s="14" t="str">
        <f>_xll.qlSwapRateHelper2(,G60,2,B60,"Target",C60,D60,E60,$H$1,F60,A60,$U$6,,,,trigger)</f>
        <v>obj_00944#0004</v>
      </c>
      <c r="I60" s="17" t="b">
        <v>1</v>
      </c>
      <c r="J60" s="20">
        <v>10</v>
      </c>
      <c r="K60" s="20">
        <v>1</v>
      </c>
      <c r="M60" s="26" t="e">
        <v>#N/A</v>
      </c>
      <c r="N60" s="26" t="e">
        <f>_xll.qlRateHelperQuoteName(M60,trigger)</f>
        <v>#VALUE!</v>
      </c>
      <c r="O60" s="31" t="e">
        <f>_xll.qlRateHelperRate(M60,trigger)</f>
        <v>#VALUE!</v>
      </c>
      <c r="P60" s="27" t="e">
        <f>_xll.qlRateHelperEarliestDate(M60,trigger)</f>
        <v>#VALUE!</v>
      </c>
      <c r="Q60" s="27" t="e">
        <f>_xll.qlRateHelperPillarDate(M60,trigger)</f>
        <v>#VALUE!</v>
      </c>
      <c r="R60" s="38" t="e">
        <f>_xll.qlYieldTSDiscount($U$6,Q60)</f>
        <v>#NUM!</v>
      </c>
      <c r="AA60" s="45" t="s">
        <v>74</v>
      </c>
      <c r="AB60" s="46">
        <f>_xll.qlCalendarAdvance(calendar,AB59,AA60,,,trigger)</f>
        <v>44084</v>
      </c>
      <c r="AC60" s="46">
        <f>_xll.qlInterestRateIndexMaturity($U$5,AB60,trigger)</f>
        <v>44265</v>
      </c>
      <c r="AD60" s="50">
        <f>_xll.qlTenorBasisValue($U$13,AB60,trigger)</f>
        <v>2.4050907480015369E-3</v>
      </c>
      <c r="AE60" s="50">
        <f>_xll.qlTenorBasisForwardRate($U$13,AB60,trigger)</f>
        <v>9.2367866417020824E-3</v>
      </c>
      <c r="AF60" s="50">
        <f>_xll.qlTenorBasisForwardRate2($U$13,AB60,AC60,trigger)</f>
        <v>9.2367866417020824E-3</v>
      </c>
      <c r="AG60" s="50">
        <f>_xll.qlIndexFixing($U$5,_xll.qlInterestRateIndexFixingDate($U$5,AB60,trigger),,trigger)</f>
        <v>9.4921200833866046E-3</v>
      </c>
      <c r="AH60" s="50">
        <f t="shared" si="5"/>
        <v>-2.5533344168452224E-4</v>
      </c>
      <c r="AI60" s="53">
        <f t="shared" si="6"/>
        <v>1.0276431026924175</v>
      </c>
      <c r="AK60" s="26" t="s">
        <v>83</v>
      </c>
      <c r="AL60" s="27">
        <f>_xll.qlCalendarAdvance(calendar,_xll.qlSettingsEvaluationDate(trigger),"2D")</f>
        <v>42311</v>
      </c>
      <c r="AM60" s="27">
        <f>_xll.qlCalendarAdvance(calendar,AL60,AK60)</f>
        <v>42403</v>
      </c>
      <c r="AN60" s="31">
        <f>_xll.qlQuoteValue(currency&amp;AK60&amp;"D_SYNTH"&amp;$U$4&amp;"_Quote",trigger)</f>
        <v>3.2899999999999997E-4</v>
      </c>
      <c r="AO60" s="31">
        <f>_xll.qlTenorBasisForwardRate2($U$13,AL60,AM60,trigger)</f>
        <v>9.1973168416900023E-5</v>
      </c>
      <c r="AP60" s="31">
        <f t="shared" si="9"/>
        <v>2.3702683158309995E-4</v>
      </c>
    </row>
    <row r="61" spans="1:42" x14ac:dyDescent="0.2">
      <c r="M61" s="26" t="e">
        <v>#N/A</v>
      </c>
      <c r="N61" s="26" t="e">
        <f>_xll.qlRateHelperQuoteName(M61,trigger)</f>
        <v>#VALUE!</v>
      </c>
      <c r="O61" s="31" t="e">
        <f>_xll.qlRateHelperRate(M61,trigger)</f>
        <v>#VALUE!</v>
      </c>
      <c r="P61" s="27" t="e">
        <f>_xll.qlRateHelperEarliestDate(M61,trigger)</f>
        <v>#VALUE!</v>
      </c>
      <c r="Q61" s="27" t="e">
        <f>_xll.qlRateHelperPillarDate(M61,trigger)</f>
        <v>#VALUE!</v>
      </c>
      <c r="R61" s="38" t="e">
        <f>_xll.qlYieldTSDiscount($U$6,Q61)</f>
        <v>#NUM!</v>
      </c>
      <c r="AA61" s="45" t="s">
        <v>74</v>
      </c>
      <c r="AB61" s="46">
        <f>_xll.qlCalendarAdvance(calendar,AB60,AA61,,,trigger)</f>
        <v>44116</v>
      </c>
      <c r="AC61" s="46">
        <f>_xll.qlInterestRateIndexMaturity($U$5,AB61,trigger)</f>
        <v>44298</v>
      </c>
      <c r="AD61" s="50">
        <f>_xll.qlTenorBasisValue($U$13,AB61,trigger)</f>
        <v>2.3969872151789013E-3</v>
      </c>
      <c r="AE61" s="50">
        <f>_xll.qlTenorBasisForwardRate($U$13,AB61,trigger)</f>
        <v>9.5255110532240575E-3</v>
      </c>
      <c r="AF61" s="50">
        <f>_xll.qlTenorBasisForwardRate2($U$13,AB61,AC61,trigger)</f>
        <v>9.5255110532240575E-3</v>
      </c>
      <c r="AG61" s="50">
        <f>_xll.qlIndexFixing($U$5,_xll.qlInterestRateIndexFixingDate($U$5,AB61,trigger),,trigger)</f>
        <v>9.7635331765714359E-3</v>
      </c>
      <c r="AH61" s="50">
        <f t="shared" si="5"/>
        <v>-2.3802212334737838E-4</v>
      </c>
      <c r="AI61" s="53">
        <f t="shared" si="6"/>
        <v>1.0249878586059502</v>
      </c>
      <c r="AK61" s="26" t="s">
        <v>108</v>
      </c>
      <c r="AL61" s="27">
        <f>_xll.qlCalendarAdvance(calendar,_xll.qlSettingsEvaluationDate(trigger),"2D")</f>
        <v>42311</v>
      </c>
      <c r="AM61" s="27">
        <f>_xll.qlCalendarAdvance(calendar,AL61,AK61)</f>
        <v>42432</v>
      </c>
      <c r="AN61" s="31">
        <f>_xll.qlQuoteValue(currency&amp;AK61&amp;"D_SYNTH"&amp;$U$4&amp;"_Quote",trigger)</f>
        <v>2.0699999999999999E-4</v>
      </c>
      <c r="AO61" s="31">
        <f>_xll.qlTenorBasisForwardRate2($U$13,AL61,AM61,trigger)</f>
        <v>1.1806765358448673E-5</v>
      </c>
      <c r="AP61" s="31">
        <f t="shared" si="9"/>
        <v>1.9519323464155131E-4</v>
      </c>
    </row>
    <row r="62" spans="1:42" x14ac:dyDescent="0.2">
      <c r="M62" s="26" t="e">
        <v>#N/A</v>
      </c>
      <c r="N62" s="26" t="e">
        <f>_xll.qlRateHelperQuoteName(M62,trigger)</f>
        <v>#VALUE!</v>
      </c>
      <c r="O62" s="31" t="e">
        <f>_xll.qlRateHelperRate(M62,trigger)</f>
        <v>#VALUE!</v>
      </c>
      <c r="P62" s="27" t="e">
        <f>_xll.qlRateHelperEarliestDate(M62,trigger)</f>
        <v>#VALUE!</v>
      </c>
      <c r="Q62" s="27" t="e">
        <f>_xll.qlRateHelperPillarDate(M62,trigger)</f>
        <v>#VALUE!</v>
      </c>
      <c r="R62" s="38" t="e">
        <f>_xll.qlYieldTSDiscount($U$6,Q62)</f>
        <v>#NUM!</v>
      </c>
      <c r="AA62" s="45" t="s">
        <v>74</v>
      </c>
      <c r="AB62" s="46">
        <f>_xll.qlCalendarAdvance(calendar,AB61,AA62,,,trigger)</f>
        <v>44147</v>
      </c>
      <c r="AC62" s="46">
        <f>_xll.qlInterestRateIndexMaturity($U$5,AB62,trigger)</f>
        <v>44328</v>
      </c>
      <c r="AD62" s="50">
        <f>_xll.qlTenorBasisValue($U$13,AB62,trigger)</f>
        <v>2.3888962370291734E-3</v>
      </c>
      <c r="AE62" s="50">
        <f>_xll.qlTenorBasisForwardRate($U$13,AB62,trigger)</f>
        <v>9.7947740383482335E-3</v>
      </c>
      <c r="AF62" s="50">
        <f>_xll.qlTenorBasisForwardRate2($U$13,AB62,AC62,trigger)</f>
        <v>9.7947740383482335E-3</v>
      </c>
      <c r="AG62" s="50">
        <f>_xll.qlIndexFixing($U$5,_xll.qlInterestRateIndexFixingDate($U$5,AB62,trigger),,trigger)</f>
        <v>1.0017076749866257E-2</v>
      </c>
      <c r="AH62" s="50">
        <f t="shared" si="5"/>
        <v>-2.2230271151802393E-4</v>
      </c>
      <c r="AI62" s="53">
        <f t="shared" si="6"/>
        <v>1.0226960530837843</v>
      </c>
      <c r="AK62" s="26" t="s">
        <v>109</v>
      </c>
      <c r="AL62" s="27">
        <f>_xll.qlCalendarAdvance(calendar,_xll.qlSettingsEvaluationDate(trigger),"2D")</f>
        <v>42311</v>
      </c>
      <c r="AM62" s="27">
        <f>_xll.qlCalendarAdvance(calendar,AL62,AK62)</f>
        <v>42464</v>
      </c>
      <c r="AN62" s="31">
        <f>_xll.qlQuoteValue(currency&amp;AK62&amp;"D_SYNTH"&amp;$U$4&amp;"_Quote",trigger)</f>
        <v>1.03E-4</v>
      </c>
      <c r="AO62" s="31">
        <f>_xll.qlTenorBasisForwardRate2($U$13,AL62,AM62,trigger)</f>
        <v>-5.3931001780494578E-5</v>
      </c>
      <c r="AP62" s="31">
        <f t="shared" si="9"/>
        <v>1.5693100178049458E-4</v>
      </c>
    </row>
    <row r="63" spans="1:42" x14ac:dyDescent="0.2">
      <c r="M63" s="26" t="e">
        <v>#N/A</v>
      </c>
      <c r="N63" s="26" t="e">
        <f>_xll.qlRateHelperQuoteName(M63,trigger)</f>
        <v>#VALUE!</v>
      </c>
      <c r="O63" s="31" t="e">
        <f>_xll.qlRateHelperRate(M63,trigger)</f>
        <v>#VALUE!</v>
      </c>
      <c r="P63" s="27" t="e">
        <f>_xll.qlRateHelperEarliestDate(M63,trigger)</f>
        <v>#VALUE!</v>
      </c>
      <c r="Q63" s="27" t="e">
        <f>_xll.qlRateHelperPillarDate(M63,trigger)</f>
        <v>#VALUE!</v>
      </c>
      <c r="R63" s="38" t="e">
        <f>_xll.qlYieldTSDiscount($U$6,Q63)</f>
        <v>#NUM!</v>
      </c>
      <c r="AA63" s="45" t="s">
        <v>74</v>
      </c>
      <c r="AB63" s="46">
        <f>_xll.qlCalendarAdvance(calendar,AB62,AA63,,,trigger)</f>
        <v>44179</v>
      </c>
      <c r="AC63" s="46">
        <f>_xll.qlInterestRateIndexMaturity($U$5,AB63,trigger)</f>
        <v>44361</v>
      </c>
      <c r="AD63" s="50">
        <f>_xll.qlTenorBasisValue($U$13,AB63,trigger)</f>
        <v>2.3803046956216798E-3</v>
      </c>
      <c r="AE63" s="50">
        <f>_xll.qlTenorBasisForwardRate($U$13,AB63,trigger)</f>
        <v>1.0079615892869261E-2</v>
      </c>
      <c r="AF63" s="50">
        <f>_xll.qlTenorBasisForwardRate2($U$13,AB63,AC63,trigger)</f>
        <v>1.0079615892869261E-2</v>
      </c>
      <c r="AG63" s="50">
        <f>_xll.qlIndexFixing($U$5,_xll.qlInterestRateIndexFixingDate($U$5,AB63,trigger),,trigger)</f>
        <v>1.028618951127052E-2</v>
      </c>
      <c r="AH63" s="50">
        <f t="shared" si="5"/>
        <v>-2.0657361840125885E-4</v>
      </c>
      <c r="AI63" s="53">
        <f t="shared" si="6"/>
        <v>1.0204941954730038</v>
      </c>
      <c r="AK63" s="28" t="s">
        <v>9</v>
      </c>
      <c r="AL63" s="29">
        <f>_xll.qlCalendarAdvance(calendar,_xll.qlSettingsEvaluationDate(trigger),"2D")</f>
        <v>42311</v>
      </c>
      <c r="AM63" s="29">
        <f>_xll.qlCalendarAdvance(calendar,AL63,AK63)</f>
        <v>42493</v>
      </c>
      <c r="AN63" s="32">
        <f>_xll.qlQuoteValue(currency&amp;AK63&amp;"D_SYNTH"&amp;$U$4&amp;"_Quote",trigger)</f>
        <v>1.7E-5</v>
      </c>
      <c r="AO63" s="32">
        <f>_xll.qlTenorBasisForwardRate2($U$13,AL63,AM63,trigger)</f>
        <v>-1.0570018207535946E-4</v>
      </c>
      <c r="AP63" s="32">
        <f t="shared" si="9"/>
        <v>1.2270018207535946E-4</v>
      </c>
    </row>
    <row r="64" spans="1:42" x14ac:dyDescent="0.2">
      <c r="M64" s="26" t="e">
        <v>#N/A</v>
      </c>
      <c r="N64" s="26" t="e">
        <f>_xll.qlRateHelperQuoteName(M64,trigger)</f>
        <v>#VALUE!</v>
      </c>
      <c r="O64" s="31" t="e">
        <f>_xll.qlRateHelperRate(M64,trigger)</f>
        <v>#VALUE!</v>
      </c>
      <c r="P64" s="27" t="e">
        <f>_xll.qlRateHelperEarliestDate(M64,trigger)</f>
        <v>#VALUE!</v>
      </c>
      <c r="Q64" s="27" t="e">
        <f>_xll.qlRateHelperPillarDate(M64,trigger)</f>
        <v>#VALUE!</v>
      </c>
      <c r="R64" s="38" t="e">
        <f>_xll.qlYieldTSDiscount($U$6,Q64)</f>
        <v>#NUM!</v>
      </c>
      <c r="AA64" s="45" t="s">
        <v>74</v>
      </c>
      <c r="AB64" s="46">
        <f>_xll.qlCalendarAdvance(calendar,AB63,AA64,,,trigger)</f>
        <v>44210</v>
      </c>
      <c r="AC64" s="46">
        <f>_xll.qlInterestRateIndexMaturity($U$5,AB64,trigger)</f>
        <v>44391</v>
      </c>
      <c r="AD64" s="50">
        <f>_xll.qlTenorBasisValue($U$13,AB64,trigger)</f>
        <v>2.3717578793577294E-3</v>
      </c>
      <c r="AE64" s="50">
        <f>_xll.qlTenorBasisForwardRate($U$13,AB64,trigger)</f>
        <v>1.0344534247028355E-2</v>
      </c>
      <c r="AF64" s="50">
        <f>_xll.qlTenorBasisForwardRate2($U$13,AB64,AC64,trigger)</f>
        <v>1.0344534247028355E-2</v>
      </c>
      <c r="AG64" s="50">
        <f>_xll.qlIndexFixing($U$5,_xll.qlInterestRateIndexFixingDate($U$5,AB64,trigger),,trigger)</f>
        <v>1.0537080475254836E-2</v>
      </c>
      <c r="AH64" s="50">
        <f t="shared" si="5"/>
        <v>-1.9254622822648115E-4</v>
      </c>
      <c r="AI64" s="53">
        <f t="shared" si="6"/>
        <v>1.0186133298637194</v>
      </c>
    </row>
    <row r="65" spans="13:39" x14ac:dyDescent="0.2">
      <c r="M65" s="26" t="e">
        <v>#N/A</v>
      </c>
      <c r="N65" s="26" t="e">
        <f>_xll.qlRateHelperQuoteName(M65,trigger)</f>
        <v>#VALUE!</v>
      </c>
      <c r="O65" s="31" t="e">
        <f>_xll.qlRateHelperRate(M65,trigger)</f>
        <v>#VALUE!</v>
      </c>
      <c r="P65" s="27" t="e">
        <f>_xll.qlRateHelperEarliestDate(M65,trigger)</f>
        <v>#VALUE!</v>
      </c>
      <c r="Q65" s="27" t="e">
        <f>_xll.qlRateHelperPillarDate(M65,trigger)</f>
        <v>#VALUE!</v>
      </c>
      <c r="R65" s="38" t="e">
        <f>_xll.qlYieldTSDiscount($U$6,Q65)</f>
        <v>#NUM!</v>
      </c>
      <c r="AA65" s="45" t="s">
        <v>74</v>
      </c>
      <c r="AB65" s="46">
        <f>_xll.qlCalendarAdvance(calendar,AB64,AA65,,,trigger)</f>
        <v>44242</v>
      </c>
      <c r="AC65" s="46">
        <f>_xll.qlInterestRateIndexMaturity($U$5,AB65,trigger)</f>
        <v>44424</v>
      </c>
      <c r="AD65" s="50">
        <f>_xll.qlTenorBasisValue($U$13,AB65,trigger)</f>
        <v>2.3627128575006181E-3</v>
      </c>
      <c r="AE65" s="50">
        <f>_xll.qlTenorBasisForwardRate($U$13,AB65,trigger)</f>
        <v>1.062473315910413E-2</v>
      </c>
      <c r="AF65" s="50">
        <f>_xll.qlTenorBasisForwardRate2($U$13,AB65,AC65,trigger)</f>
        <v>1.062473315910413E-2</v>
      </c>
      <c r="AG65" s="50">
        <f>_xll.qlIndexFixing($U$5,_xll.qlInterestRateIndexFixingDate($U$5,AB65,trigger),,trigger)</f>
        <v>1.0802966476645028E-2</v>
      </c>
      <c r="AH65" s="50">
        <f t="shared" si="5"/>
        <v>-1.7823331754089795E-4</v>
      </c>
      <c r="AI65" s="53">
        <f t="shared" si="6"/>
        <v>1.0167753217772038</v>
      </c>
    </row>
    <row r="66" spans="13:39" x14ac:dyDescent="0.2">
      <c r="M66" s="26" t="e">
        <v>#N/A</v>
      </c>
      <c r="N66" s="26" t="e">
        <f>_xll.qlRateHelperQuoteName(M66,trigger)</f>
        <v>#VALUE!</v>
      </c>
      <c r="O66" s="31" t="e">
        <f>_xll.qlRateHelperRate(M66,trigger)</f>
        <v>#VALUE!</v>
      </c>
      <c r="P66" s="27" t="e">
        <f>_xll.qlRateHelperEarliestDate(M66,trigger)</f>
        <v>#VALUE!</v>
      </c>
      <c r="Q66" s="27" t="e">
        <f>_xll.qlRateHelperPillarDate(M66,trigger)</f>
        <v>#VALUE!</v>
      </c>
      <c r="R66" s="38" t="e">
        <f>_xll.qlYieldTSDiscount($U$6,Q66)</f>
        <v>#NUM!</v>
      </c>
      <c r="AA66" s="45" t="s">
        <v>74</v>
      </c>
      <c r="AB66" s="46">
        <f>_xll.qlCalendarAdvance(calendar,AB65,AA66,,,trigger)</f>
        <v>44270</v>
      </c>
      <c r="AC66" s="46">
        <f>_xll.qlInterestRateIndexMaturity($U$5,AB66,trigger)</f>
        <v>44454</v>
      </c>
      <c r="AD66" s="50">
        <f>_xll.qlTenorBasisValue($U$13,AB66,trigger)</f>
        <v>2.3546196589407003E-3</v>
      </c>
      <c r="AE66" s="50">
        <f>_xll.qlTenorBasisForwardRate($U$13,AB66,trigger)</f>
        <v>1.0872893990564894E-2</v>
      </c>
      <c r="AF66" s="50">
        <f>_xll.qlTenorBasisForwardRate2($U$13,AB66,AC66,trigger)</f>
        <v>1.0872893990564894E-2</v>
      </c>
      <c r="AG66" s="50">
        <f>_xll.qlIndexFixing($U$5,_xll.qlInterestRateIndexFixingDate($U$5,AB66,trigger),,trigger)</f>
        <v>1.1038704757101014E-2</v>
      </c>
      <c r="AH66" s="50">
        <f t="shared" si="5"/>
        <v>-1.6581076653611991E-4</v>
      </c>
      <c r="AI66" s="53">
        <f t="shared" si="6"/>
        <v>1.0152499202769754</v>
      </c>
    </row>
    <row r="67" spans="13:39" x14ac:dyDescent="0.2">
      <c r="M67" s="26" t="e">
        <v>#N/A</v>
      </c>
      <c r="N67" s="26" t="e">
        <f>_xll.qlRateHelperQuoteName(M67,trigger)</f>
        <v>#VALUE!</v>
      </c>
      <c r="O67" s="31" t="e">
        <f>_xll.qlRateHelperRate(M67,trigger)</f>
        <v>#VALUE!</v>
      </c>
      <c r="P67" s="27" t="e">
        <f>_xll.qlRateHelperEarliestDate(M67,trigger)</f>
        <v>#VALUE!</v>
      </c>
      <c r="Q67" s="27" t="e">
        <f>_xll.qlRateHelperPillarDate(M67,trigger)</f>
        <v>#VALUE!</v>
      </c>
      <c r="R67" s="38" t="e">
        <f>_xll.qlYieldTSDiscount($U$6,Q67)</f>
        <v>#NUM!</v>
      </c>
      <c r="AA67" s="45" t="s">
        <v>74</v>
      </c>
      <c r="AB67" s="46">
        <f>_xll.qlCalendarAdvance(calendar,AB66,AA67,,,trigger)</f>
        <v>44301</v>
      </c>
      <c r="AC67" s="46">
        <f>_xll.qlInterestRateIndexMaturity($U$5,AB67,trigger)</f>
        <v>44484</v>
      </c>
      <c r="AD67" s="50">
        <f>_xll.qlTenorBasisValue($U$13,AB67,trigger)</f>
        <v>2.3454717078534039E-3</v>
      </c>
      <c r="AE67" s="50">
        <f>_xll.qlTenorBasisForwardRate($U$13,AB67,trigger)</f>
        <v>1.113145018785246E-2</v>
      </c>
      <c r="AF67" s="50">
        <f>_xll.qlTenorBasisForwardRate2($U$13,AB67,AC67,trigger)</f>
        <v>1.113145018785246E-2</v>
      </c>
      <c r="AG67" s="50">
        <f>_xll.qlIndexFixing($U$5,_xll.qlInterestRateIndexFixingDate($U$5,AB67,trigger),,trigger)</f>
        <v>1.1284336651286633E-2</v>
      </c>
      <c r="AH67" s="50">
        <f t="shared" si="5"/>
        <v>-1.5288646343417263E-4</v>
      </c>
      <c r="AI67" s="53">
        <f t="shared" si="6"/>
        <v>1.0137346402179488</v>
      </c>
      <c r="AL67" s="71">
        <v>42326</v>
      </c>
      <c r="AM67" s="72">
        <f>_xll.qlTenorBasisForwardRate($U$13,AL67,trigger)*_xll.qlInterpolationInterpolate($AI$1,AL67)</f>
        <v>-1.124729070936685E-5</v>
      </c>
    </row>
    <row r="68" spans="13:39" x14ac:dyDescent="0.2">
      <c r="M68" s="26" t="e">
        <v>#N/A</v>
      </c>
      <c r="N68" s="26" t="e">
        <f>_xll.qlRateHelperQuoteName(M68,trigger)</f>
        <v>#VALUE!</v>
      </c>
      <c r="O68" s="31" t="e">
        <f>_xll.qlRateHelperRate(M68,trigger)</f>
        <v>#VALUE!</v>
      </c>
      <c r="P68" s="27" t="e">
        <f>_xll.qlRateHelperEarliestDate(M68,trigger)</f>
        <v>#VALUE!</v>
      </c>
      <c r="Q68" s="27" t="e">
        <f>_xll.qlRateHelperPillarDate(M68,trigger)</f>
        <v>#VALUE!</v>
      </c>
      <c r="R68" s="38" t="e">
        <f>_xll.qlYieldTSDiscount($U$6,Q68)</f>
        <v>#NUM!</v>
      </c>
      <c r="AA68" s="45" t="s">
        <v>74</v>
      </c>
      <c r="AB68" s="46">
        <f>_xll.qlCalendarAdvance(calendar,AB67,AA68,,,trigger)</f>
        <v>44333</v>
      </c>
      <c r="AC68" s="46">
        <f>_xll.qlInterestRateIndexMaturity($U$5,AB68,trigger)</f>
        <v>44517</v>
      </c>
      <c r="AD68" s="50">
        <f>_xll.qlTenorBasisValue($U$13,AB68,trigger)</f>
        <v>2.3358294363891997E-3</v>
      </c>
      <c r="AE68" s="50">
        <f>_xll.qlTenorBasisForwardRate($U$13,AB68,trigger)</f>
        <v>1.1404939079156495E-2</v>
      </c>
      <c r="AF68" s="50">
        <f>_xll.qlTenorBasisForwardRate2($U$13,AB68,AC68,trigger)</f>
        <v>1.1404939079156495E-2</v>
      </c>
      <c r="AG68" s="50">
        <f>_xll.qlIndexFixing($U$5,_xll.qlInterestRateIndexFixingDate($U$5,AB68,trigger),,trigger)</f>
        <v>1.1544050922759246E-2</v>
      </c>
      <c r="AH68" s="50">
        <f t="shared" ref="AH68:AH131" si="10">AE68-AG68</f>
        <v>-1.3911184360275095E-4</v>
      </c>
      <c r="AI68" s="53">
        <f t="shared" ref="AI68:AI131" si="11">AG68/AF68</f>
        <v>1.0121975086966479</v>
      </c>
      <c r="AL68" s="71">
        <v>42354</v>
      </c>
      <c r="AM68" s="72">
        <f>_xll.qlTenorBasisForwardRate($U$13,AL68,trigger)*_xll.qlInterpolationInterpolate($AI$1,AL68)</f>
        <v>-3.0724716521815331E-4</v>
      </c>
    </row>
    <row r="69" spans="13:39" x14ac:dyDescent="0.2">
      <c r="M69" s="26" t="e">
        <v>#N/A</v>
      </c>
      <c r="N69" s="26" t="e">
        <f>_xll.qlRateHelperQuoteName(M69,trigger)</f>
        <v>#VALUE!</v>
      </c>
      <c r="O69" s="31" t="e">
        <f>_xll.qlRateHelperRate(M69,trigger)</f>
        <v>#VALUE!</v>
      </c>
      <c r="P69" s="27" t="e">
        <f>_xll.qlRateHelperEarliestDate(M69,trigger)</f>
        <v>#VALUE!</v>
      </c>
      <c r="Q69" s="27" t="e">
        <f>_xll.qlRateHelperPillarDate(M69,trigger)</f>
        <v>#VALUE!</v>
      </c>
      <c r="R69" s="38" t="e">
        <f>_xll.qlYieldTSDiscount($U$6,Q69)</f>
        <v>#NUM!</v>
      </c>
      <c r="AA69" s="45" t="s">
        <v>74</v>
      </c>
      <c r="AB69" s="46">
        <f>_xll.qlCalendarAdvance(calendar,AB68,AA69,,,trigger)</f>
        <v>44364</v>
      </c>
      <c r="AC69" s="46">
        <f>_xll.qlInterestRateIndexMaturity($U$5,AB69,trigger)</f>
        <v>44547</v>
      </c>
      <c r="AD69" s="50">
        <f>_xll.qlTenorBasisValue($U$13,AB69,trigger)</f>
        <v>2.3263029020884479E-3</v>
      </c>
      <c r="AE69" s="50">
        <f>_xll.qlTenorBasisForwardRate($U$13,AB69,trigger)</f>
        <v>1.1659156205788307E-2</v>
      </c>
      <c r="AF69" s="50">
        <f>_xll.qlTenorBasisForwardRate2($U$13,AB69,AC69,trigger)</f>
        <v>1.1659156205788307E-2</v>
      </c>
      <c r="AG69" s="50">
        <f>_xll.qlIndexFixing($U$5,_xll.qlInterestRateIndexFixingDate($U$5,AB69,trigger),,trigger)</f>
        <v>1.1785239415404519E-2</v>
      </c>
      <c r="AH69" s="50">
        <f t="shared" si="10"/>
        <v>-1.2608320961621233E-4</v>
      </c>
      <c r="AI69" s="53">
        <f t="shared" si="11"/>
        <v>1.0108140938667256</v>
      </c>
      <c r="AL69" s="71">
        <v>42389</v>
      </c>
      <c r="AM69" s="72">
        <f>_xll.qlTenorBasisForwardRate($U$13,AL69,trigger)*_xll.qlInterpolationInterpolate($AI$1,AL69)</f>
        <v>-4.7442057502045234E-4</v>
      </c>
    </row>
    <row r="70" spans="13:39" x14ac:dyDescent="0.2">
      <c r="M70" s="26" t="e">
        <v>#N/A</v>
      </c>
      <c r="N70" s="26" t="e">
        <f>_xll.qlRateHelperQuoteName(M70,trigger)</f>
        <v>#VALUE!</v>
      </c>
      <c r="O70" s="31" t="e">
        <f>_xll.qlRateHelperRate(M70,trigger)</f>
        <v>#VALUE!</v>
      </c>
      <c r="P70" s="27" t="e">
        <f>_xll.qlRateHelperEarliestDate(M70,trigger)</f>
        <v>#VALUE!</v>
      </c>
      <c r="Q70" s="27" t="e">
        <f>_xll.qlRateHelperPillarDate(M70,trigger)</f>
        <v>#VALUE!</v>
      </c>
      <c r="R70" s="38" t="e">
        <f>_xll.qlYieldTSDiscount($U$6,Q70)</f>
        <v>#NUM!</v>
      </c>
      <c r="AA70" s="45" t="s">
        <v>74</v>
      </c>
      <c r="AB70" s="46">
        <f>_xll.qlCalendarAdvance(calendar,AB69,AA70,,,trigger)</f>
        <v>44396</v>
      </c>
      <c r="AC70" s="46">
        <f>_xll.qlInterestRateIndexMaturity($U$5,AB70,trigger)</f>
        <v>44580</v>
      </c>
      <c r="AD70" s="50">
        <f>_xll.qlTenorBasisValue($U$13,AB70,trigger)</f>
        <v>2.3162850448043004E-3</v>
      </c>
      <c r="AE70" s="50">
        <f>_xll.qlTenorBasisForwardRate($U$13,AB70,trigger)</f>
        <v>1.1928057666187996E-2</v>
      </c>
      <c r="AF70" s="50">
        <f>_xll.qlTenorBasisForwardRate2($U$13,AB70,AC70,trigger)</f>
        <v>1.1928057666187996E-2</v>
      </c>
      <c r="AG70" s="50">
        <f>_xll.qlIndexFixing($U$5,_xll.qlInterestRateIndexFixingDate($U$5,AB70,trigger),,trigger)</f>
        <v>1.2040217051199693E-2</v>
      </c>
      <c r="AH70" s="50">
        <f t="shared" si="10"/>
        <v>-1.121593850116967E-4</v>
      </c>
      <c r="AI70" s="53">
        <f t="shared" si="11"/>
        <v>1.0094029881603968</v>
      </c>
      <c r="AL70" s="71">
        <v>42417</v>
      </c>
      <c r="AM70" s="72">
        <f>_xll.qlTenorBasisForwardRate($U$13,AL70,trigger)*_xll.qlInterpolationInterpolate($AI$1,AL70)</f>
        <v>-5.4388987205592854E-4</v>
      </c>
    </row>
    <row r="71" spans="13:39" x14ac:dyDescent="0.2">
      <c r="M71" s="28" t="e">
        <v>#N/A</v>
      </c>
      <c r="N71" s="28" t="e">
        <f>_xll.qlRateHelperQuoteName(M71,trigger)</f>
        <v>#VALUE!</v>
      </c>
      <c r="O71" s="32" t="e">
        <f>_xll.qlRateHelperRate(M71,trigger)</f>
        <v>#VALUE!</v>
      </c>
      <c r="P71" s="29" t="e">
        <f>_xll.qlRateHelperEarliestDate(M71,trigger)</f>
        <v>#VALUE!</v>
      </c>
      <c r="Q71" s="29" t="e">
        <f>_xll.qlRateHelperPillarDate(M71,trigger)</f>
        <v>#VALUE!</v>
      </c>
      <c r="R71" s="39" t="e">
        <f>_xll.qlYieldTSDiscount($U$6,Q71)</f>
        <v>#NUM!</v>
      </c>
      <c r="AA71" s="45" t="s">
        <v>74</v>
      </c>
      <c r="AB71" s="46">
        <f>_xll.qlCalendarAdvance(calendar,AB70,AA71,,,trigger)</f>
        <v>44427</v>
      </c>
      <c r="AC71" s="46">
        <f>_xll.qlInterestRateIndexMaturity($U$5,AB71,trigger)</f>
        <v>44613</v>
      </c>
      <c r="AD71" s="50">
        <f>_xll.qlTenorBasisValue($U$13,AB71,trigger)</f>
        <v>2.3064090521695791E-3</v>
      </c>
      <c r="AE71" s="50">
        <f>_xll.qlTenorBasisForwardRate($U$13,AB71,trigger)</f>
        <v>1.2190688968148218E-2</v>
      </c>
      <c r="AF71" s="50">
        <f>_xll.qlTenorBasisForwardRate2($U$13,AB71,AC71,trigger)</f>
        <v>1.2190688968148218E-2</v>
      </c>
      <c r="AG71" s="50">
        <f>_xll.qlIndexFixing($U$5,_xll.qlInterestRateIndexFixingDate($U$5,AB71,trigger),,trigger)</f>
        <v>1.2289190239705157E-2</v>
      </c>
      <c r="AH71" s="50">
        <f t="shared" si="10"/>
        <v>-9.8501271556939232E-5</v>
      </c>
      <c r="AI71" s="53">
        <f t="shared" si="11"/>
        <v>1.0080800413999818</v>
      </c>
      <c r="AL71" s="71">
        <v>42445</v>
      </c>
      <c r="AM71" s="72">
        <f>_xll.qlTenorBasisForwardRate($U$13,AL71,trigger)*_xll.qlInterpolationInterpolate($AI$1,AL71)</f>
        <v>-5.9779825002409634E-4</v>
      </c>
    </row>
    <row r="72" spans="13:39" x14ac:dyDescent="0.2">
      <c r="AA72" s="45" t="s">
        <v>74</v>
      </c>
      <c r="AB72" s="46">
        <f>_xll.qlCalendarAdvance(calendar,AB71,AA72,,,trigger)</f>
        <v>44459</v>
      </c>
      <c r="AC72" s="46">
        <f>_xll.qlInterestRateIndexMaturity($U$5,AB72,trigger)</f>
        <v>44641</v>
      </c>
      <c r="AD72" s="50">
        <f>_xll.qlTenorBasisValue($U$13,AB72,trigger)</f>
        <v>2.2960449666067375E-3</v>
      </c>
      <c r="AE72" s="50">
        <f>_xll.qlTenorBasisForwardRate($U$13,AB72,trigger)</f>
        <v>1.2433790196436487E-2</v>
      </c>
      <c r="AF72" s="50">
        <f>_xll.qlTenorBasisForwardRate2($U$13,AB72,AC72,trigger)</f>
        <v>1.2433790196436487E-2</v>
      </c>
      <c r="AG72" s="50">
        <f>_xll.qlIndexFixing($U$5,_xll.qlInterestRateIndexFixingDate($U$5,AB72,trigger),,trigger)</f>
        <v>1.25195696728982E-2</v>
      </c>
      <c r="AH72" s="50">
        <f t="shared" si="10"/>
        <v>-8.5779476461713203E-5</v>
      </c>
      <c r="AI72" s="53">
        <f t="shared" si="11"/>
        <v>1.0068989001025848</v>
      </c>
      <c r="AL72" s="71">
        <v>42480</v>
      </c>
      <c r="AM72" s="72">
        <f>_xll.qlTenorBasisForwardRate($U$13,AL72,trigger)*_xll.qlInterpolationInterpolate($AI$1,AL72)</f>
        <v>-6.4060814240721198E-4</v>
      </c>
    </row>
    <row r="73" spans="13:39" x14ac:dyDescent="0.2">
      <c r="AA73" s="45" t="s">
        <v>74</v>
      </c>
      <c r="AB73" s="46">
        <f>_xll.qlCalendarAdvance(calendar,AB72,AA73,,,trigger)</f>
        <v>44489</v>
      </c>
      <c r="AC73" s="46">
        <f>_xll.qlInterestRateIndexMaturity($U$5,AB73,trigger)</f>
        <v>44671</v>
      </c>
      <c r="AD73" s="50">
        <f>_xll.qlTenorBasisValue($U$13,AB73,trigger)</f>
        <v>2.286178593949788E-3</v>
      </c>
      <c r="AE73" s="50">
        <f>_xll.qlTenorBasisForwardRate($U$13,AB73,trigger)</f>
        <v>1.2675544624173368E-2</v>
      </c>
      <c r="AF73" s="50">
        <f>_xll.qlTenorBasisForwardRate2($U$13,AB73,AC73,trigger)</f>
        <v>1.2675544624173368E-2</v>
      </c>
      <c r="AG73" s="50">
        <f>_xll.qlIndexFixing($U$5,_xll.qlInterestRateIndexFixingDate($U$5,AB73,trigger),,trigger)</f>
        <v>1.2748847318233119E-2</v>
      </c>
      <c r="AH73" s="50">
        <f t="shared" si="10"/>
        <v>-7.3302694059751428E-5</v>
      </c>
      <c r="AI73" s="53">
        <f t="shared" si="11"/>
        <v>1.0057830015382501</v>
      </c>
      <c r="AL73" s="71">
        <v>42508</v>
      </c>
      <c r="AM73" s="72">
        <f>_xll.qlTenorBasisForwardRate($U$13,AL73,trigger)*_xll.qlInterpolationInterpolate($AI$1,AL73)</f>
        <v>-6.6452979010291578E-4</v>
      </c>
    </row>
    <row r="74" spans="13:39" x14ac:dyDescent="0.2">
      <c r="AA74" s="45" t="s">
        <v>74</v>
      </c>
      <c r="AB74" s="46">
        <f>_xll.qlCalendarAdvance(calendar,AB73,AA74,,,trigger)</f>
        <v>44522</v>
      </c>
      <c r="AC74" s="46">
        <f>_xll.qlInterestRateIndexMaturity($U$5,AB74,trigger)</f>
        <v>44704</v>
      </c>
      <c r="AD74" s="50">
        <f>_xll.qlTenorBasisValue($U$13,AB74,trigger)</f>
        <v>2.2751649566374755E-3</v>
      </c>
      <c r="AE74" s="50">
        <f>_xll.qlTenorBasisForwardRate($U$13,AB74,trigger)</f>
        <v>1.2939127344297493E-2</v>
      </c>
      <c r="AF74" s="50">
        <f>_xll.qlTenorBasisForwardRate2($U$13,AB74,AC74,trigger)</f>
        <v>1.2939127344297493E-2</v>
      </c>
      <c r="AG74" s="50">
        <f>_xll.qlIndexFixing($U$5,_xll.qlInterestRateIndexFixingDate($U$5,AB74,trigger),,trigger)</f>
        <v>1.2999080186382598E-2</v>
      </c>
      <c r="AH74" s="50">
        <f t="shared" si="10"/>
        <v>-5.995284208510504E-5</v>
      </c>
      <c r="AI74" s="53">
        <f t="shared" si="11"/>
        <v>1.0046334532839671</v>
      </c>
      <c r="AL74" s="71">
        <v>42536</v>
      </c>
      <c r="AM74" s="72">
        <f>_xll.qlTenorBasisForwardRate($U$13,AL74,trigger)*_xll.qlInterpolationInterpolate($AI$1,AL74)</f>
        <v>-6.7780674751454645E-4</v>
      </c>
    </row>
    <row r="75" spans="13:39" x14ac:dyDescent="0.2">
      <c r="AA75" s="45" t="s">
        <v>74</v>
      </c>
      <c r="AB75" s="46">
        <f>_xll.qlCalendarAdvance(calendar,AB74,AA75,,,trigger)</f>
        <v>44552</v>
      </c>
      <c r="AC75" s="46">
        <f>_xll.qlInterestRateIndexMaturity($U$5,AB75,trigger)</f>
        <v>44734</v>
      </c>
      <c r="AD75" s="50">
        <f>_xll.qlTenorBasisValue($U$13,AB75,trigger)</f>
        <v>2.2650126870265991E-3</v>
      </c>
      <c r="AE75" s="50">
        <f>_xll.qlTenorBasisForwardRate($U$13,AB75,trigger)</f>
        <v>1.31766161348498E-2</v>
      </c>
      <c r="AF75" s="50">
        <f>_xll.qlTenorBasisForwardRate2($U$13,AB75,AC75,trigger)</f>
        <v>1.31766161348498E-2</v>
      </c>
      <c r="AG75" s="50">
        <f>_xll.qlIndexFixing($U$5,_xll.qlInterestRateIndexFixingDate($U$5,AB75,trigger),,trigger)</f>
        <v>1.3224765280399108E-2</v>
      </c>
      <c r="AH75" s="50">
        <f t="shared" si="10"/>
        <v>-4.8149145549307784E-5</v>
      </c>
      <c r="AI75" s="53">
        <f t="shared" si="11"/>
        <v>1.003654135861328</v>
      </c>
      <c r="AL75" s="71">
        <v>42571</v>
      </c>
      <c r="AM75" s="72">
        <f>_xll.qlTenorBasisForwardRate($U$13,AL75,trigger)*_xll.qlInterpolationInterpolate($AI$1,AL75)</f>
        <v>-6.3919871326176215E-4</v>
      </c>
    </row>
    <row r="76" spans="13:39" x14ac:dyDescent="0.2">
      <c r="AA76" s="45" t="s">
        <v>74</v>
      </c>
      <c r="AB76" s="46">
        <f>_xll.qlCalendarAdvance(calendar,AB75,AA76,,,trigger)</f>
        <v>44585</v>
      </c>
      <c r="AC76" s="46">
        <f>_xll.qlInterestRateIndexMaturity($U$5,AB76,trigger)</f>
        <v>44767</v>
      </c>
      <c r="AD76" s="50">
        <f>_xll.qlTenorBasisValue($U$13,AB76,trigger)</f>
        <v>2.2536981503179896E-3</v>
      </c>
      <c r="AE76" s="50">
        <f>_xll.qlTenorBasisForwardRate($U$13,AB76,trigger)</f>
        <v>1.3435514507695501E-2</v>
      </c>
      <c r="AF76" s="50">
        <f>_xll.qlTenorBasisForwardRate2($U$13,AB76,AC76,trigger)</f>
        <v>1.3435514507695501E-2</v>
      </c>
      <c r="AG76" s="50">
        <f>_xll.qlIndexFixing($U$5,_xll.qlInterestRateIndexFixingDate($U$5,AB76,trigger),,trigger)</f>
        <v>1.3470920598566969E-2</v>
      </c>
      <c r="AH76" s="50">
        <f t="shared" si="10"/>
        <v>-3.5406090871468315E-5</v>
      </c>
      <c r="AI76" s="53">
        <f t="shared" si="11"/>
        <v>1.0026352612585985</v>
      </c>
      <c r="AL76" s="71">
        <v>42599</v>
      </c>
      <c r="AM76" s="72">
        <f>_xll.qlTenorBasisForwardRate($U$13,AL76,trigger)*_xll.qlInterpolationInterpolate($AI$1,AL76)</f>
        <v>-6.2149570108358963E-4</v>
      </c>
    </row>
    <row r="77" spans="13:39" x14ac:dyDescent="0.2">
      <c r="AA77" s="45" t="s">
        <v>74</v>
      </c>
      <c r="AB77" s="46">
        <f>_xll.qlCalendarAdvance(calendar,AB76,AA77,,,trigger)</f>
        <v>44616</v>
      </c>
      <c r="AC77" s="46">
        <f>_xll.qlInterestRateIndexMaturity($U$5,AB77,trigger)</f>
        <v>44797</v>
      </c>
      <c r="AD77" s="50">
        <f>_xll.qlTenorBasisValue($U$13,AB77,trigger)</f>
        <v>2.2429352394882263E-3</v>
      </c>
      <c r="AE77" s="50">
        <f>_xll.qlTenorBasisForwardRate($U$13,AB77,trigger)</f>
        <v>1.3672400611181324E-2</v>
      </c>
      <c r="AF77" s="50">
        <f>_xll.qlTenorBasisForwardRate2($U$13,AB77,AC77,trigger)</f>
        <v>1.3672400611181324E-2</v>
      </c>
      <c r="AG77" s="50">
        <f>_xll.qlIndexFixing($U$5,_xll.qlInterestRateIndexFixingDate($U$5,AB77,trigger),,trigger)</f>
        <v>1.3696136198096039E-2</v>
      </c>
      <c r="AH77" s="50">
        <f t="shared" si="10"/>
        <v>-2.3735586914715168E-5</v>
      </c>
      <c r="AI77" s="53">
        <f t="shared" si="11"/>
        <v>1.0017360219020575</v>
      </c>
      <c r="AL77" s="71">
        <v>42634</v>
      </c>
      <c r="AM77" s="72">
        <f>_xll.qlTenorBasisForwardRate($U$13,AL77,trigger)*_xll.qlInterpolationInterpolate($AI$1,AL77)</f>
        <v>-5.8364163585167153E-4</v>
      </c>
    </row>
    <row r="78" spans="13:39" x14ac:dyDescent="0.2">
      <c r="AA78" s="45" t="s">
        <v>74</v>
      </c>
      <c r="AB78" s="46">
        <f>_xll.qlCalendarAdvance(calendar,AB77,AA78,,,trigger)</f>
        <v>44644</v>
      </c>
      <c r="AC78" s="46">
        <f>_xll.qlInterestRateIndexMaturity($U$5,AB78,trigger)</f>
        <v>44830</v>
      </c>
      <c r="AD78" s="50">
        <f>_xll.qlTenorBasisValue($U$13,AB78,trigger)</f>
        <v>2.2331071862117342E-3</v>
      </c>
      <c r="AE78" s="50">
        <f>_xll.qlTenorBasisForwardRate($U$13,AB78,trigger)</f>
        <v>1.3908585790542561E-2</v>
      </c>
      <c r="AF78" s="50">
        <f>_xll.qlTenorBasisForwardRate2($U$13,AB78,AC78,trigger)</f>
        <v>1.3908585790542561E-2</v>
      </c>
      <c r="AG78" s="50">
        <f>_xll.qlIndexFixing($U$5,_xll.qlInterestRateIndexFixingDate($U$5,AB78,trigger),,trigger)</f>
        <v>1.3920637946044544E-2</v>
      </c>
      <c r="AH78" s="50">
        <f t="shared" si="10"/>
        <v>-1.2052155501983061E-5</v>
      </c>
      <c r="AI78" s="53">
        <f t="shared" si="11"/>
        <v>1.0008665263085323</v>
      </c>
      <c r="AL78" s="71">
        <v>42662</v>
      </c>
      <c r="AM78" s="72">
        <f>_xll.qlTenorBasisForwardRate($U$13,AL78,trigger)*_xll.qlInterpolationInterpolate($AI$1,AL78)</f>
        <v>-5.2148470270947092E-4</v>
      </c>
    </row>
    <row r="79" spans="13:39" x14ac:dyDescent="0.2">
      <c r="AA79" s="45" t="s">
        <v>74</v>
      </c>
      <c r="AB79" s="46">
        <f>_xll.qlCalendarAdvance(calendar,AB78,AA79,,,trigger)</f>
        <v>44676</v>
      </c>
      <c r="AC79" s="46">
        <f>_xll.qlInterestRateIndexMaturity($U$5,AB79,trigger)</f>
        <v>44859</v>
      </c>
      <c r="AD79" s="50">
        <f>_xll.qlTenorBasisValue($U$13,AB79,trigger)</f>
        <v>2.2217566517935667E-3</v>
      </c>
      <c r="AE79" s="50">
        <f>_xll.qlTenorBasisForwardRate($U$13,AB79,trigger)</f>
        <v>1.4140843591728394E-2</v>
      </c>
      <c r="AF79" s="50">
        <f>_xll.qlTenorBasisForwardRate2($U$13,AB79,AC79,trigger)</f>
        <v>1.4140843591728394E-2</v>
      </c>
      <c r="AG79" s="50">
        <f>_xll.qlIndexFixing($U$5,_xll.qlInterestRateIndexFixingDate($U$5,AB79,trigger),,trigger)</f>
        <v>1.4141101206846703E-2</v>
      </c>
      <c r="AH79" s="50">
        <f t="shared" si="10"/>
        <v>-2.5761511830875439E-7</v>
      </c>
      <c r="AI79" s="53">
        <f t="shared" si="11"/>
        <v>1.0000182178040962</v>
      </c>
      <c r="AL79" s="71">
        <v>42690</v>
      </c>
      <c r="AM79" s="72">
        <f>_xll.qlTenorBasisForwardRate($U$13,AL79,trigger)*_xll.qlInterpolationInterpolate($AI$1,AL79)</f>
        <v>-4.5648195455470086E-4</v>
      </c>
    </row>
    <row r="80" spans="13:39" x14ac:dyDescent="0.2">
      <c r="AA80" s="45" t="s">
        <v>74</v>
      </c>
      <c r="AB80" s="46">
        <f>_xll.qlCalendarAdvance(calendar,AB79,AA80,,,trigger)</f>
        <v>44706</v>
      </c>
      <c r="AC80" s="46">
        <f>_xll.qlInterestRateIndexMaturity($U$5,AB80,trigger)</f>
        <v>44890</v>
      </c>
      <c r="AD80" s="50">
        <f>_xll.qlTenorBasisValue($U$13,AB80,trigger)</f>
        <v>2.2110059504816364E-3</v>
      </c>
      <c r="AE80" s="50">
        <f>_xll.qlTenorBasisForwardRate($U$13,AB80,trigger)</f>
        <v>1.4371914017733219E-2</v>
      </c>
      <c r="AF80" s="50">
        <f>_xll.qlTenorBasisForwardRate2($U$13,AB80,AC80,trigger)</f>
        <v>1.4371914017733219E-2</v>
      </c>
      <c r="AG80" s="50">
        <f>_xll.qlIndexFixing($U$5,_xll.qlInterestRateIndexFixingDate($U$5,AB80,trigger),,trigger)</f>
        <v>1.4360177929785665E-2</v>
      </c>
      <c r="AH80" s="50">
        <f t="shared" si="10"/>
        <v>1.1736087947553792E-5</v>
      </c>
      <c r="AI80" s="53">
        <f t="shared" si="11"/>
        <v>0.99918340118559901</v>
      </c>
      <c r="AL80" s="71">
        <v>42725</v>
      </c>
      <c r="AM80" s="72">
        <f>_xll.qlTenorBasisForwardRate($U$13,AL80,trigger)*_xll.qlInterpolationInterpolate($AI$1,AL80)</f>
        <v>-3.6246543302513546E-4</v>
      </c>
    </row>
    <row r="81" spans="27:39" x14ac:dyDescent="0.2">
      <c r="AA81" s="45" t="s">
        <v>74</v>
      </c>
      <c r="AB81" s="46">
        <f>_xll.qlCalendarAdvance(calendar,AB80,AA81,,,trigger)</f>
        <v>44739</v>
      </c>
      <c r="AC81" s="46">
        <f>_xll.qlInterestRateIndexMaturity($U$5,AB81,trigger)</f>
        <v>44922</v>
      </c>
      <c r="AD81" s="50">
        <f>_xll.qlTenorBasisValue($U$13,AB81,trigger)</f>
        <v>2.1990636862885345E-3</v>
      </c>
      <c r="AE81" s="50">
        <f>_xll.qlTenorBasisForwardRate($U$13,AB81,trigger)</f>
        <v>1.4614514481687352E-2</v>
      </c>
      <c r="AF81" s="50">
        <f>_xll.qlTenorBasisForwardRate2($U$13,AB81,AC81,trigger)</f>
        <v>1.4614514481687352E-2</v>
      </c>
      <c r="AG81" s="50">
        <f>_xll.qlIndexFixing($U$5,_xll.qlInterestRateIndexFixingDate($U$5,AB81,trigger),,trigger)</f>
        <v>1.4590127488635068E-2</v>
      </c>
      <c r="AH81" s="50">
        <f t="shared" si="10"/>
        <v>2.4386993052284006E-5</v>
      </c>
      <c r="AI81" s="53">
        <f t="shared" si="11"/>
        <v>0.9983313169190231</v>
      </c>
      <c r="AL81" s="71">
        <v>42753</v>
      </c>
      <c r="AM81" s="72">
        <f>_xll.qlTenorBasisForwardRate($U$13,AL81,trigger)*_xll.qlInterpolationInterpolate($AI$1,AL81)</f>
        <v>-3.3492823641838825E-4</v>
      </c>
    </row>
    <row r="82" spans="27:39" x14ac:dyDescent="0.2">
      <c r="AA82" s="45" t="s">
        <v>74</v>
      </c>
      <c r="AB82" s="46">
        <f>_xll.qlCalendarAdvance(calendar,AB81,AA82,,,trigger)</f>
        <v>44769</v>
      </c>
      <c r="AC82" s="46">
        <f>_xll.qlInterestRateIndexMaturity($U$5,AB82,trigger)</f>
        <v>44953</v>
      </c>
      <c r="AD82" s="50">
        <f>_xll.qlTenorBasisValue($U$13,AB82,trigger)</f>
        <v>2.188106375953913E-3</v>
      </c>
      <c r="AE82" s="50">
        <f>_xll.qlTenorBasisForwardRate($U$13,AB82,trigger)</f>
        <v>1.4838641107752746E-2</v>
      </c>
      <c r="AF82" s="50">
        <f>_xll.qlTenorBasisForwardRate2($U$13,AB82,AC82,trigger)</f>
        <v>1.4838641107752746E-2</v>
      </c>
      <c r="AG82" s="50">
        <f>_xll.qlIndexFixing($U$5,_xll.qlInterestRateIndexFixingDate($U$5,AB82,trigger),,trigger)</f>
        <v>1.4803024829877524E-2</v>
      </c>
      <c r="AH82" s="50">
        <f t="shared" si="10"/>
        <v>3.5616277875221564E-5</v>
      </c>
      <c r="AI82" s="53">
        <f t="shared" si="11"/>
        <v>0.99759976148647378</v>
      </c>
      <c r="AL82" s="71">
        <v>42781</v>
      </c>
      <c r="AM82" s="72">
        <f>_xll.qlTenorBasisForwardRate($U$13,AL82,trigger)*_xll.qlInterpolationInterpolate($AI$1,AL82)</f>
        <v>-2.2314896021662829E-4</v>
      </c>
    </row>
    <row r="83" spans="27:39" x14ac:dyDescent="0.2">
      <c r="AA83" s="45" t="s">
        <v>74</v>
      </c>
      <c r="AB83" s="46">
        <f>_xll.qlCalendarAdvance(calendar,AB82,AA83,,,trigger)</f>
        <v>44802</v>
      </c>
      <c r="AC83" s="46">
        <f>_xll.qlInterestRateIndexMaturity($U$5,AB83,trigger)</f>
        <v>44985</v>
      </c>
      <c r="AD83" s="50">
        <f>_xll.qlTenorBasisValue($U$13,AB83,trigger)</f>
        <v>2.1759483120149681E-3</v>
      </c>
      <c r="AE83" s="50">
        <f>_xll.qlTenorBasisForwardRate($U$13,AB83,trigger)</f>
        <v>1.5071548769671362E-2</v>
      </c>
      <c r="AF83" s="50">
        <f>_xll.qlTenorBasisForwardRate2($U$13,AB83,AC83,trigger)</f>
        <v>1.5071548769671362E-2</v>
      </c>
      <c r="AG83" s="50">
        <f>_xll.qlIndexFixing($U$5,_xll.qlInterestRateIndexFixingDate($U$5,AB83,trigger),,trigger)</f>
        <v>1.5025148436558115E-2</v>
      </c>
      <c r="AH83" s="50">
        <f t="shared" si="10"/>
        <v>4.6400333113247316E-5</v>
      </c>
      <c r="AI83" s="53">
        <f t="shared" si="11"/>
        <v>0.99692132946505008</v>
      </c>
      <c r="AL83" s="71">
        <v>42809</v>
      </c>
      <c r="AM83" s="72">
        <f>_xll.qlTenorBasisForwardRate($U$13,AL83,trigger)*_xll.qlInterpolationInterpolate($AI$1,AL83)</f>
        <v>-4.9484763372956723E-6</v>
      </c>
    </row>
    <row r="84" spans="27:39" x14ac:dyDescent="0.2">
      <c r="AA84" s="45" t="s">
        <v>74</v>
      </c>
      <c r="AB84" s="46">
        <f>_xll.qlCalendarAdvance(calendar,AB83,AA84,,,trigger)</f>
        <v>44833</v>
      </c>
      <c r="AC84" s="46">
        <f>_xll.qlInterestRateIndexMaturity($U$5,AB84,trigger)</f>
        <v>45014</v>
      </c>
      <c r="AD84" s="50">
        <f>_xll.qlTenorBasisValue($U$13,AB84,trigger)</f>
        <v>2.1644321200044885E-3</v>
      </c>
      <c r="AE84" s="50">
        <f>_xll.qlTenorBasisForwardRate($U$13,AB84,trigger)</f>
        <v>1.5280303842131771E-2</v>
      </c>
      <c r="AF84" s="50">
        <f>_xll.qlTenorBasisForwardRate2($U$13,AB84,AC84,trigger)</f>
        <v>1.5280303842131771E-2</v>
      </c>
      <c r="AG84" s="50">
        <f>_xll.qlIndexFixing($U$5,_xll.qlInterestRateIndexFixingDate($U$5,AB84,trigger),,trigger)</f>
        <v>1.5225465646000089E-2</v>
      </c>
      <c r="AH84" s="50">
        <f t="shared" si="10"/>
        <v>5.4838196131681838E-5</v>
      </c>
      <c r="AI84" s="53">
        <f t="shared" si="11"/>
        <v>0.99641118418205277</v>
      </c>
      <c r="AL84" s="71">
        <v>42844</v>
      </c>
      <c r="AM84" s="72">
        <f>_xll.qlTenorBasisForwardRate($U$13,AL84,trigger)*_xll.qlInterpolationInterpolate($AI$1,AL84)</f>
        <v>1.040616720698751E-4</v>
      </c>
    </row>
    <row r="85" spans="27:39" x14ac:dyDescent="0.2">
      <c r="AA85" s="45" t="s">
        <v>74</v>
      </c>
      <c r="AB85" s="46">
        <f>_xll.qlCalendarAdvance(calendar,AB84,AA85,,,trigger)</f>
        <v>44865</v>
      </c>
      <c r="AC85" s="46">
        <f>_xll.qlInterestRateIndexMaturity($U$5,AB85,trigger)</f>
        <v>45044</v>
      </c>
      <c r="AD85" s="50">
        <f>_xll.qlTenorBasisValue($U$13,AB85,trigger)</f>
        <v>2.1524532313749543E-3</v>
      </c>
      <c r="AE85" s="50">
        <f>_xll.qlTenorBasisForwardRate($U$13,AB85,trigger)</f>
        <v>1.5488859319573054E-2</v>
      </c>
      <c r="AF85" s="50">
        <f>_xll.qlTenorBasisForwardRate2($U$13,AB85,AC85,trigger)</f>
        <v>1.5488859319573054E-2</v>
      </c>
      <c r="AG85" s="50">
        <f>_xll.qlIndexFixing($U$5,_xll.qlInterestRateIndexFixingDate($U$5,AB85,trigger),,trigger)</f>
        <v>1.5427335032426145E-2</v>
      </c>
      <c r="AH85" s="50">
        <f t="shared" si="10"/>
        <v>6.1524287146908982E-5</v>
      </c>
      <c r="AI85" s="53">
        <f t="shared" si="11"/>
        <v>0.99602783614483725</v>
      </c>
      <c r="AL85" s="71">
        <v>42872</v>
      </c>
      <c r="AM85" s="72">
        <f>_xll.qlTenorBasisForwardRate($U$13,AL85,trigger)*_xll.qlInterpolationInterpolate($AI$1,AL85)</f>
        <v>2.0353442148696562E-4</v>
      </c>
    </row>
    <row r="86" spans="27:39" x14ac:dyDescent="0.2">
      <c r="AA86" s="45" t="s">
        <v>74</v>
      </c>
      <c r="AB86" s="46">
        <f>_xll.qlCalendarAdvance(calendar,AB85,AA86,,,trigger)</f>
        <v>44895</v>
      </c>
      <c r="AC86" s="46">
        <f>_xll.qlInterestRateIndexMaturity($U$5,AB86,trigger)</f>
        <v>45077</v>
      </c>
      <c r="AD86" s="50">
        <f>_xll.qlTenorBasisValue($U$13,AB86,trigger)</f>
        <v>2.1411434982364615E-3</v>
      </c>
      <c r="AE86" s="50">
        <f>_xll.qlTenorBasisForwardRate($U$13,AB86,trigger)</f>
        <v>1.5693308814997083E-2</v>
      </c>
      <c r="AF86" s="50">
        <f>_xll.qlTenorBasisForwardRate2($U$13,AB86,AC86,trigger)</f>
        <v>1.5693308814997083E-2</v>
      </c>
      <c r="AG86" s="50">
        <f>_xll.qlIndexFixing($U$5,_xll.qlInterestRateIndexFixingDate($U$5,AB86,trigger),,trigger)</f>
        <v>1.5627685332599936E-2</v>
      </c>
      <c r="AH86" s="50">
        <f t="shared" si="10"/>
        <v>6.5623482397147298E-5</v>
      </c>
      <c r="AI86" s="53">
        <f t="shared" si="11"/>
        <v>0.99581837819093733</v>
      </c>
      <c r="AL86" s="71">
        <v>42907</v>
      </c>
      <c r="AM86" s="72">
        <f>_xll.qlTenorBasisForwardRate($U$13,AL86,trigger)*_xll.qlInterpolationInterpolate($AI$1,AL86)</f>
        <v>3.5640548361887304E-4</v>
      </c>
    </row>
    <row r="87" spans="27:39" x14ac:dyDescent="0.2">
      <c r="AA87" s="45" t="s">
        <v>74</v>
      </c>
      <c r="AB87" s="46">
        <f>_xll.qlCalendarAdvance(calendar,AB86,AA87,,,trigger)</f>
        <v>44925</v>
      </c>
      <c r="AC87" s="46">
        <f>_xll.qlInterestRateIndexMaturity($U$5,AB87,trigger)</f>
        <v>45107</v>
      </c>
      <c r="AD87" s="50">
        <f>_xll.qlTenorBasisValue($U$13,AB87,trigger)</f>
        <v>2.1297611235382998E-3</v>
      </c>
      <c r="AE87" s="50">
        <f>_xll.qlTenorBasisForwardRate($U$13,AB87,trigger)</f>
        <v>1.5879262065405457E-2</v>
      </c>
      <c r="AF87" s="50">
        <f>_xll.qlTenorBasisForwardRate2($U$13,AB87,AC87,trigger)</f>
        <v>1.5879262065405457E-2</v>
      </c>
      <c r="AG87" s="50">
        <f>_xll.qlIndexFixing($U$5,_xll.qlInterestRateIndexFixingDate($U$5,AB87,trigger),,trigger)</f>
        <v>1.58119015972298E-2</v>
      </c>
      <c r="AH87" s="50">
        <f t="shared" si="10"/>
        <v>6.7360468175656912E-5</v>
      </c>
      <c r="AI87" s="53">
        <f t="shared" si="11"/>
        <v>0.99575795979068771</v>
      </c>
      <c r="AL87" s="71">
        <v>42935</v>
      </c>
      <c r="AM87" s="72">
        <f>_xll.qlTenorBasisForwardRate($U$13,AL87,trigger)*_xll.qlInterpolationInterpolate($AI$1,AL87)</f>
        <v>5.2133127202120362E-4</v>
      </c>
    </row>
    <row r="88" spans="27:39" x14ac:dyDescent="0.2">
      <c r="AA88" s="45" t="s">
        <v>74</v>
      </c>
      <c r="AB88" s="46">
        <f>_xll.qlCalendarAdvance(calendar,AB87,AA88,,,trigger)</f>
        <v>44956</v>
      </c>
      <c r="AC88" s="46">
        <f>_xll.qlInterestRateIndexMaturity($U$5,AB88,trigger)</f>
        <v>45138</v>
      </c>
      <c r="AD88" s="50">
        <f>_xll.qlTenorBasisValue($U$13,AB88,trigger)</f>
        <v>2.1179273991177401E-3</v>
      </c>
      <c r="AE88" s="50">
        <f>_xll.qlTenorBasisForwardRate($U$13,AB88,trigger)</f>
        <v>1.6063017614861615E-2</v>
      </c>
      <c r="AF88" s="50">
        <f>_xll.qlTenorBasisForwardRate2($U$13,AB88,AC88,trigger)</f>
        <v>1.6063017614861615E-2</v>
      </c>
      <c r="AG88" s="50">
        <f>_xll.qlIndexFixing($U$5,_xll.qlInterestRateIndexFixingDate($U$5,AB88,trigger),,trigger)</f>
        <v>1.5995963832521807E-2</v>
      </c>
      <c r="AH88" s="50">
        <f t="shared" si="10"/>
        <v>6.7053782339808465E-5</v>
      </c>
      <c r="AI88" s="53">
        <f t="shared" si="11"/>
        <v>0.99582557997833676</v>
      </c>
      <c r="AL88" s="71">
        <v>42963</v>
      </c>
      <c r="AM88" s="72">
        <f>_xll.qlTenorBasisForwardRate($U$13,AL88,trigger)*_xll.qlInterpolationInterpolate($AI$1,AL88)</f>
        <v>6.6202589123307606E-4</v>
      </c>
    </row>
    <row r="89" spans="27:39" x14ac:dyDescent="0.2">
      <c r="AA89" s="45" t="s">
        <v>74</v>
      </c>
      <c r="AB89" s="46">
        <f>_xll.qlCalendarAdvance(calendar,AB88,AA89,,,trigger)</f>
        <v>44985</v>
      </c>
      <c r="AC89" s="46">
        <f>_xll.qlInterestRateIndexMaturity($U$5,AB89,trigger)</f>
        <v>45169</v>
      </c>
      <c r="AD89" s="50">
        <f>_xll.qlTenorBasisValue($U$13,AB89,trigger)</f>
        <v>2.106794834824672E-3</v>
      </c>
      <c r="AE89" s="50">
        <f>_xll.qlTenorBasisForwardRate($U$13,AB89,trigger)</f>
        <v>1.6233180949863923E-2</v>
      </c>
      <c r="AF89" s="50">
        <f>_xll.qlTenorBasisForwardRate2($U$13,AB89,AC89,trigger)</f>
        <v>1.6233180949863923E-2</v>
      </c>
      <c r="AG89" s="50">
        <f>_xll.qlIndexFixing($U$5,_xll.qlInterestRateIndexFixingDate($U$5,AB89,trigger),,trigger)</f>
        <v>1.6168284648504651E-2</v>
      </c>
      <c r="AH89" s="50">
        <f t="shared" si="10"/>
        <v>6.4896301359272657E-5</v>
      </c>
      <c r="AI89" s="53">
        <f t="shared" si="11"/>
        <v>0.99600224370320856</v>
      </c>
      <c r="AL89" s="71">
        <v>42998</v>
      </c>
      <c r="AM89" s="72">
        <f>_xll.qlTenorBasisForwardRate($U$13,AL89,trigger)*_xll.qlInterpolationInterpolate($AI$1,AL89)</f>
        <v>8.5629623991186272E-4</v>
      </c>
    </row>
    <row r="90" spans="27:39" x14ac:dyDescent="0.2">
      <c r="AA90" s="45" t="s">
        <v>74</v>
      </c>
      <c r="AB90" s="46">
        <f>_xll.qlCalendarAdvance(calendar,AB89,AA90,,,trigger)</f>
        <v>45013</v>
      </c>
      <c r="AC90" s="46">
        <f>_xll.qlInterestRateIndexMaturity($U$5,AB90,trigger)</f>
        <v>45197</v>
      </c>
      <c r="AD90" s="50">
        <f>_xll.qlTenorBasisValue($U$13,AB90,trigger)</f>
        <v>2.0959924054009863E-3</v>
      </c>
      <c r="AE90" s="50">
        <f>_xll.qlTenorBasisForwardRate($U$13,AB90,trigger)</f>
        <v>1.638437832712486E-2</v>
      </c>
      <c r="AF90" s="50">
        <f>_xll.qlTenorBasisForwardRate2($U$13,AB90,AC90,trigger)</f>
        <v>1.638437832712486E-2</v>
      </c>
      <c r="AG90" s="50">
        <f>_xll.qlIndexFixing($U$5,_xll.qlInterestRateIndexFixingDate($U$5,AB90,trigger),,trigger)</f>
        <v>1.6322863042362714E-2</v>
      </c>
      <c r="AH90" s="50">
        <f t="shared" si="10"/>
        <v>6.1515284762145989E-5</v>
      </c>
      <c r="AI90" s="53">
        <f t="shared" si="11"/>
        <v>0.99624549167908893</v>
      </c>
      <c r="AL90" s="71">
        <v>43026</v>
      </c>
      <c r="AM90" s="72">
        <f>_xll.qlTenorBasisForwardRate($U$13,AL90,trigger)*_xll.qlInterpolationInterpolate($AI$1,AL90)</f>
        <v>1.0219232427289191E-3</v>
      </c>
    </row>
    <row r="91" spans="27:39" x14ac:dyDescent="0.2">
      <c r="AA91" s="45" t="s">
        <v>74</v>
      </c>
      <c r="AB91" s="46">
        <f>_xll.qlCalendarAdvance(calendar,AB90,AA91,,,trigger)</f>
        <v>45044</v>
      </c>
      <c r="AC91" s="46">
        <f>_xll.qlInterestRateIndexMaturity($U$5,AB91,trigger)</f>
        <v>45230</v>
      </c>
      <c r="AD91" s="50">
        <f>_xll.qlTenorBasisValue($U$13,AB91,trigger)</f>
        <v>2.0839747852955644E-3</v>
      </c>
      <c r="AE91" s="50">
        <f>_xll.qlTenorBasisForwardRate($U$13,AB91,trigger)</f>
        <v>1.6549140377788214E-2</v>
      </c>
      <c r="AF91" s="50">
        <f>_xll.qlTenorBasisForwardRate2($U$13,AB91,AC91,trigger)</f>
        <v>1.6549140377788214E-2</v>
      </c>
      <c r="AG91" s="50">
        <f>_xll.qlIndexFixing($U$5,_xll.qlInterestRateIndexFixingDate($U$5,AB91,trigger),,trigger)</f>
        <v>1.6492970879436766E-2</v>
      </c>
      <c r="AH91" s="50">
        <f t="shared" si="10"/>
        <v>5.616949835144866E-5</v>
      </c>
      <c r="AI91" s="53">
        <f t="shared" si="11"/>
        <v>0.99660589631429808</v>
      </c>
      <c r="AL91" s="71">
        <v>43054</v>
      </c>
      <c r="AM91" s="72">
        <f>_xll.qlTenorBasisForwardRate($U$13,AL91,trigger)</f>
        <v>1.245221488526765E-3</v>
      </c>
    </row>
    <row r="92" spans="27:39" x14ac:dyDescent="0.2">
      <c r="AA92" s="45" t="s">
        <v>74</v>
      </c>
      <c r="AB92" s="46">
        <f>_xll.qlCalendarAdvance(calendar,AB91,AA92,,,trigger)</f>
        <v>45075</v>
      </c>
      <c r="AC92" s="46">
        <f>_xll.qlInterestRateIndexMaturity($U$5,AB92,trigger)</f>
        <v>45259</v>
      </c>
      <c r="AD92" s="50">
        <f>_xll.qlTenorBasisValue($U$13,AB92,trigger)</f>
        <v>2.0719004301209768E-3</v>
      </c>
      <c r="AE92" s="50">
        <f>_xll.qlTenorBasisForwardRate($U$13,AB92,trigger)</f>
        <v>1.6694553035905377E-2</v>
      </c>
      <c r="AF92" s="50">
        <f>_xll.qlTenorBasisForwardRate2($U$13,AB92,AC92,trigger)</f>
        <v>1.6694553035905377E-2</v>
      </c>
      <c r="AG92" s="50">
        <f>_xll.qlIndexFixing($U$5,_xll.qlInterestRateIndexFixingDate($U$5,AB92,trigger),,trigger)</f>
        <v>1.6644471552691831E-2</v>
      </c>
      <c r="AH92" s="50">
        <f t="shared" si="10"/>
        <v>5.0081483213545996E-5</v>
      </c>
      <c r="AI92" s="53">
        <f t="shared" si="11"/>
        <v>0.997000130335575</v>
      </c>
      <c r="AL92" s="71">
        <v>43089</v>
      </c>
      <c r="AM92" s="72">
        <f>_xll.qlTenorBasisForwardRate($U$13,AL92,trigger)</f>
        <v>1.4590407572369667E-3</v>
      </c>
    </row>
    <row r="93" spans="27:39" x14ac:dyDescent="0.2">
      <c r="AA93" s="45" t="s">
        <v>74</v>
      </c>
      <c r="AB93" s="46">
        <f>_xll.qlCalendarAdvance(calendar,AB92,AA93,,,trigger)</f>
        <v>45106</v>
      </c>
      <c r="AC93" s="46">
        <f>_xll.qlInterestRateIndexMaturity($U$5,AB93,trigger)</f>
        <v>45289</v>
      </c>
      <c r="AD93" s="50">
        <f>_xll.qlTenorBasisValue($U$13,AB93,trigger)</f>
        <v>2.0597733615543932E-3</v>
      </c>
      <c r="AE93" s="50">
        <f>_xll.qlTenorBasisForwardRate($U$13,AB93,trigger)</f>
        <v>1.6835554337363189E-2</v>
      </c>
      <c r="AF93" s="50">
        <f>_xll.qlTenorBasisForwardRate2($U$13,AB93,AC93,trigger)</f>
        <v>1.6835554337363189E-2</v>
      </c>
      <c r="AG93" s="50">
        <f>_xll.qlIndexFixing($U$5,_xll.qlInterestRateIndexFixingDate($U$5,AB93,trigger),,trigger)</f>
        <v>1.6792327668756653E-2</v>
      </c>
      <c r="AH93" s="50">
        <f t="shared" si="10"/>
        <v>4.3226668606535096E-5</v>
      </c>
      <c r="AI93" s="53">
        <f t="shared" si="11"/>
        <v>0.99743241786160841</v>
      </c>
      <c r="AL93" s="71">
        <v>43117</v>
      </c>
      <c r="AM93" s="72">
        <f>_xll.qlTenorBasisForwardRate($U$13,AL93,trigger)</f>
        <v>1.630380577857065E-3</v>
      </c>
    </row>
    <row r="94" spans="27:39" x14ac:dyDescent="0.2">
      <c r="AA94" s="45" t="s">
        <v>74</v>
      </c>
      <c r="AB94" s="46">
        <f>_xll.qlCalendarAdvance(calendar,AB93,AA94,,,trigger)</f>
        <v>45138</v>
      </c>
      <c r="AC94" s="46">
        <f>_xll.qlInterestRateIndexMaturity($U$5,AB94,trigger)</f>
        <v>45322</v>
      </c>
      <c r="AD94" s="50">
        <f>_xll.qlTenorBasisValue($U$13,AB94,trigger)</f>
        <v>2.0472039598556997E-3</v>
      </c>
      <c r="AE94" s="50">
        <f>_xll.qlTenorBasisForwardRate($U$13,AB94,trigger)</f>
        <v>1.698008500289918E-2</v>
      </c>
      <c r="AF94" s="50">
        <f>_xll.qlTenorBasisForwardRate2($U$13,AB94,AC94,trigger)</f>
        <v>1.698008500289918E-2</v>
      </c>
      <c r="AG94" s="50">
        <f>_xll.qlIndexFixing($U$5,_xll.qlInterestRateIndexFixingDate($U$5,AB94,trigger),,trigger)</f>
        <v>1.6944243370876876E-2</v>
      </c>
      <c r="AH94" s="50">
        <f t="shared" si="10"/>
        <v>3.5841632022304282E-5</v>
      </c>
      <c r="AI94" s="53">
        <f t="shared" si="11"/>
        <v>0.99788919596007997</v>
      </c>
      <c r="AL94" s="71">
        <v>43152</v>
      </c>
      <c r="AM94" s="72">
        <f>_xll.qlTenorBasisForwardRate($U$13,AL94,trigger)</f>
        <v>1.8560464414214453E-3</v>
      </c>
    </row>
    <row r="95" spans="27:39" x14ac:dyDescent="0.2">
      <c r="AA95" s="45" t="s">
        <v>74</v>
      </c>
      <c r="AB95" s="46">
        <f>_xll.qlCalendarAdvance(calendar,AB94,AA95,,,trigger)</f>
        <v>45169</v>
      </c>
      <c r="AC95" s="46">
        <f>_xll.qlInterestRateIndexMaturity($U$5,AB95,trigger)</f>
        <v>45351</v>
      </c>
      <c r="AD95" s="50">
        <f>_xll.qlTenorBasisValue($U$13,AB95,trigger)</f>
        <v>2.03498173289272E-3</v>
      </c>
      <c r="AE95" s="50">
        <f>_xll.qlTenorBasisForwardRate($U$13,AB95,trigger)</f>
        <v>1.7108104195994314E-2</v>
      </c>
      <c r="AF95" s="50">
        <f>_xll.qlTenorBasisForwardRate2($U$13,AB95,AC95,trigger)</f>
        <v>1.7108104195994314E-2</v>
      </c>
      <c r="AG95" s="50">
        <f>_xll.qlIndexFixing($U$5,_xll.qlInterestRateIndexFixingDate($U$5,AB95,trigger),,trigger)</f>
        <v>1.7078656632232805E-2</v>
      </c>
      <c r="AH95" s="50">
        <f t="shared" si="10"/>
        <v>2.9447563761508116E-5</v>
      </c>
      <c r="AI95" s="53">
        <f t="shared" si="11"/>
        <v>0.99827873600580463</v>
      </c>
      <c r="AL95" s="71">
        <v>43180</v>
      </c>
      <c r="AM95" s="72">
        <f>_xll.qlTenorBasisForwardRate($U$13,AL95,trigger)</f>
        <v>2.0530894035273115E-3</v>
      </c>
    </row>
    <row r="96" spans="27:39" x14ac:dyDescent="0.2">
      <c r="AA96" s="45" t="s">
        <v>74</v>
      </c>
      <c r="AB96" s="46">
        <f>_xll.qlCalendarAdvance(calendar,AB95,AA96,,,trigger)</f>
        <v>45201</v>
      </c>
      <c r="AC96" s="46">
        <f>_xll.qlInterestRateIndexMaturity($U$5,AB96,trigger)</f>
        <v>45384</v>
      </c>
      <c r="AD96" s="50">
        <f>_xll.qlTenorBasisValue($U$13,AB96,trigger)</f>
        <v>2.0223221325547116E-3</v>
      </c>
      <c r="AE96" s="50">
        <f>_xll.qlTenorBasisForwardRate($U$13,AB96,trigger)</f>
        <v>1.7244673749030531E-2</v>
      </c>
      <c r="AF96" s="50">
        <f>_xll.qlTenorBasisForwardRate2($U$13,AB96,AC96,trigger)</f>
        <v>1.7244673749030531E-2</v>
      </c>
      <c r="AG96" s="50">
        <f>_xll.qlIndexFixing($U$5,_xll.qlInterestRateIndexFixingDate($U$5,AB96,trigger),,trigger)</f>
        <v>1.7221055428553893E-2</v>
      </c>
      <c r="AH96" s="50">
        <f t="shared" si="10"/>
        <v>2.3618320476637839E-5</v>
      </c>
      <c r="AI96" s="53">
        <f t="shared" si="11"/>
        <v>0.99863039911219165</v>
      </c>
      <c r="AL96" s="71">
        <v>43208</v>
      </c>
      <c r="AM96" s="72">
        <f>_xll.qlTenorBasisForwardRate($U$13,AL96,trigger)</f>
        <v>2.241735736435367E-3</v>
      </c>
    </row>
    <row r="97" spans="27:39" x14ac:dyDescent="0.2">
      <c r="AA97" s="45" t="s">
        <v>74</v>
      </c>
      <c r="AB97" s="46">
        <f>_xll.qlCalendarAdvance(calendar,AB96,AA97,,,trigger)</f>
        <v>45232</v>
      </c>
      <c r="AC97" s="46">
        <f>_xll.qlInterestRateIndexMaturity($U$5,AB97,trigger)</f>
        <v>45414</v>
      </c>
      <c r="AD97" s="50">
        <f>_xll.qlTenorBasisValue($U$13,AB97,trigger)</f>
        <v>2.0100201009188318E-3</v>
      </c>
      <c r="AE97" s="50">
        <f>_xll.qlTenorBasisForwardRate($U$13,AB97,trigger)</f>
        <v>1.7370443187263586E-2</v>
      </c>
      <c r="AF97" s="50">
        <f>_xll.qlTenorBasisForwardRate2($U$13,AB97,AC97,trigger)</f>
        <v>1.7370443187263586E-2</v>
      </c>
      <c r="AG97" s="50">
        <f>_xll.qlIndexFixing($U$5,_xll.qlInterestRateIndexFixingDate($U$5,AB97,trigger),,trigger)</f>
        <v>1.7350895852991041E-2</v>
      </c>
      <c r="AH97" s="50">
        <f t="shared" si="10"/>
        <v>1.9547334272545375E-5</v>
      </c>
      <c r="AI97" s="53">
        <f t="shared" si="11"/>
        <v>0.99887467843728495</v>
      </c>
      <c r="AL97" s="71">
        <v>43236</v>
      </c>
      <c r="AM97" s="72">
        <f>_xll.qlTenorBasisForwardRate($U$13,AL97,trigger)</f>
        <v>2.4429502910837822E-3</v>
      </c>
    </row>
    <row r="98" spans="27:39" x14ac:dyDescent="0.2">
      <c r="AA98" s="45" t="s">
        <v>74</v>
      </c>
      <c r="AB98" s="46">
        <f>_xll.qlCalendarAdvance(calendar,AB97,AA98,,,trigger)</f>
        <v>45264</v>
      </c>
      <c r="AC98" s="46">
        <f>_xll.qlInterestRateIndexMaturity($U$5,AB98,trigger)</f>
        <v>45447</v>
      </c>
      <c r="AD98" s="50">
        <f>_xll.qlTenorBasisValue($U$13,AB98,trigger)</f>
        <v>1.9972857336247153E-3</v>
      </c>
      <c r="AE98" s="50">
        <f>_xll.qlTenorBasisForwardRate($U$13,AB98,trigger)</f>
        <v>1.7504891372361123E-2</v>
      </c>
      <c r="AF98" s="50">
        <f>_xll.qlTenorBasisForwardRate2($U$13,AB98,AC98,trigger)</f>
        <v>1.7504891372361123E-2</v>
      </c>
      <c r="AG98" s="50">
        <f>_xll.qlIndexFixing($U$5,_xll.qlInterestRateIndexFixingDate($U$5,AB98,trigger),,trigger)</f>
        <v>1.7487683459096313E-2</v>
      </c>
      <c r="AH98" s="50">
        <f t="shared" si="10"/>
        <v>1.7207913264809249E-5</v>
      </c>
      <c r="AI98" s="53">
        <f t="shared" si="11"/>
        <v>0.99901696543561647</v>
      </c>
    </row>
    <row r="99" spans="27:39" x14ac:dyDescent="0.2">
      <c r="AA99" s="45" t="s">
        <v>74</v>
      </c>
      <c r="AB99" s="46">
        <f>_xll.qlCalendarAdvance(calendar,AB98,AA99,,,trigger)</f>
        <v>45295</v>
      </c>
      <c r="AC99" s="46">
        <f>_xll.qlInterestRateIndexMaturity($U$5,AB99,trigger)</f>
        <v>45477</v>
      </c>
      <c r="AD99" s="50">
        <f>_xll.qlTenorBasisValue($U$13,AB99,trigger)</f>
        <v>1.9849184508935829E-3</v>
      </c>
      <c r="AE99" s="50">
        <f>_xll.qlTenorBasisForwardRate($U$13,AB99,trigger)</f>
        <v>1.763011058890861E-2</v>
      </c>
      <c r="AF99" s="50">
        <f>_xll.qlTenorBasisForwardRate2($U$13,AB99,AC99,trigger)</f>
        <v>1.763011058890861E-2</v>
      </c>
      <c r="AG99" s="50">
        <f>_xll.qlIndexFixing($U$5,_xll.qlInterestRateIndexFixingDate($U$5,AB99,trigger),,trigger)</f>
        <v>1.7613280462553192E-2</v>
      </c>
      <c r="AH99" s="50">
        <f t="shared" si="10"/>
        <v>1.6830126355418112E-5</v>
      </c>
      <c r="AI99" s="53">
        <f t="shared" si="11"/>
        <v>0.99904537601902477</v>
      </c>
    </row>
    <row r="100" spans="27:39" x14ac:dyDescent="0.2">
      <c r="AA100" s="45" t="s">
        <v>74</v>
      </c>
      <c r="AB100" s="46">
        <f>_xll.qlCalendarAdvance(calendar,AB99,AA100,,,trigger)</f>
        <v>45327</v>
      </c>
      <c r="AC100" s="46">
        <f>_xll.qlInterestRateIndexMaturity($U$5,AB100,trigger)</f>
        <v>45509</v>
      </c>
      <c r="AD100" s="50">
        <f>_xll.qlTenorBasisValue($U$13,AB100,trigger)</f>
        <v>1.9721239396689079E-3</v>
      </c>
      <c r="AE100" s="50">
        <f>_xll.qlTenorBasisForwardRate($U$13,AB100,trigger)</f>
        <v>1.7761791656290628E-2</v>
      </c>
      <c r="AF100" s="50">
        <f>_xll.qlTenorBasisForwardRate2($U$13,AB100,AC100,trigger)</f>
        <v>1.7761791656290628E-2</v>
      </c>
      <c r="AG100" s="50">
        <f>_xll.qlIndexFixing($U$5,_xll.qlInterestRateIndexFixingDate($U$5,AB100,trigger),,trigger)</f>
        <v>1.7743389198040638E-2</v>
      </c>
      <c r="AH100" s="50">
        <f t="shared" si="10"/>
        <v>1.8402458249990733E-5</v>
      </c>
      <c r="AI100" s="53">
        <f t="shared" si="11"/>
        <v>0.99896393006932538</v>
      </c>
    </row>
    <row r="101" spans="27:39" x14ac:dyDescent="0.2">
      <c r="AA101" s="45" t="s">
        <v>74</v>
      </c>
      <c r="AB101" s="46">
        <f>_xll.qlCalendarAdvance(calendar,AB100,AA101,,,trigger)</f>
        <v>45356</v>
      </c>
      <c r="AC101" s="46">
        <f>_xll.qlInterestRateIndexMaturity($U$5,AB101,trigger)</f>
        <v>45540</v>
      </c>
      <c r="AD101" s="50">
        <f>_xll.qlTenorBasisValue($U$13,AB101,trigger)</f>
        <v>1.9605070536310525E-3</v>
      </c>
      <c r="AE101" s="50">
        <f>_xll.qlTenorBasisForwardRate($U$13,AB101,trigger)</f>
        <v>1.7885997851120907E-2</v>
      </c>
      <c r="AF101" s="50">
        <f>_xll.qlTenorBasisForwardRate2($U$13,AB101,AC101,trigger)</f>
        <v>1.7885997851120907E-2</v>
      </c>
      <c r="AG101" s="50">
        <f>_xll.qlIndexFixing($U$5,_xll.qlInterestRateIndexFixingDate($U$5,AB101,trigger),,trigger)</f>
        <v>1.7864275447127518E-2</v>
      </c>
      <c r="AH101" s="50">
        <f t="shared" si="10"/>
        <v>2.172240399338915E-5</v>
      </c>
      <c r="AI101" s="53">
        <f t="shared" si="11"/>
        <v>0.99878550784953679</v>
      </c>
    </row>
    <row r="102" spans="27:39" x14ac:dyDescent="0.2">
      <c r="AA102" s="45" t="s">
        <v>74</v>
      </c>
      <c r="AB102" s="46">
        <f>_xll.qlCalendarAdvance(calendar,AB101,AA102,,,trigger)</f>
        <v>45387</v>
      </c>
      <c r="AC102" s="46">
        <f>_xll.qlInterestRateIndexMaturity($U$5,AB102,trigger)</f>
        <v>45572</v>
      </c>
      <c r="AD102" s="50">
        <f>_xll.qlTenorBasisValue($U$13,AB102,trigger)</f>
        <v>1.9480690464531588E-3</v>
      </c>
      <c r="AE102" s="50">
        <f>_xll.qlTenorBasisForwardRate($U$13,AB102,trigger)</f>
        <v>1.8015820390743995E-2</v>
      </c>
      <c r="AF102" s="50">
        <f>_xll.qlTenorBasisForwardRate2($U$13,AB102,AC102,trigger)</f>
        <v>1.8015820390743995E-2</v>
      </c>
      <c r="AG102" s="50">
        <f>_xll.qlIndexFixing($U$5,_xll.qlInterestRateIndexFixingDate($U$5,AB102,trigger),,trigger)</f>
        <v>1.7988801339482136E-2</v>
      </c>
      <c r="AH102" s="50">
        <f t="shared" si="10"/>
        <v>2.7019051261858995E-5</v>
      </c>
      <c r="AI102" s="53">
        <f t="shared" si="11"/>
        <v>0.99850025973417555</v>
      </c>
    </row>
    <row r="103" spans="27:39" x14ac:dyDescent="0.2">
      <c r="AA103" s="45" t="s">
        <v>74</v>
      </c>
      <c r="AB103" s="46">
        <f>_xll.qlCalendarAdvance(calendar,AB102,AA103,,,trigger)</f>
        <v>45418</v>
      </c>
      <c r="AC103" s="46">
        <f>_xll.qlInterestRateIndexMaturity($U$5,AB103,trigger)</f>
        <v>45602</v>
      </c>
      <c r="AD103" s="50">
        <f>_xll.qlTenorBasisValue($U$13,AB103,trigger)</f>
        <v>1.9356134301831336E-3</v>
      </c>
      <c r="AE103" s="50">
        <f>_xll.qlTenorBasisForwardRate($U$13,AB103,trigger)</f>
        <v>1.8140518777445849E-2</v>
      </c>
      <c r="AF103" s="50">
        <f>_xll.qlTenorBasisForwardRate2($U$13,AB103,AC103,trigger)</f>
        <v>1.8140518777445849E-2</v>
      </c>
      <c r="AG103" s="50">
        <f>_xll.qlIndexFixing($U$5,_xll.qlInterestRateIndexFixingDate($U$5,AB103,trigger),,trigger)</f>
        <v>1.8106647014183394E-2</v>
      </c>
      <c r="AH103" s="50">
        <f t="shared" si="10"/>
        <v>3.387176326245453E-5</v>
      </c>
      <c r="AI103" s="53">
        <f t="shared" si="11"/>
        <v>0.99813281176365432</v>
      </c>
    </row>
    <row r="104" spans="27:39" x14ac:dyDescent="0.2">
      <c r="AA104" s="45" t="s">
        <v>74</v>
      </c>
      <c r="AB104" s="46">
        <f>_xll.qlCalendarAdvance(calendar,AB103,AA104,,,trigger)</f>
        <v>45449</v>
      </c>
      <c r="AC104" s="46">
        <f>_xll.qlInterestRateIndexMaturity($U$5,AB104,trigger)</f>
        <v>45632</v>
      </c>
      <c r="AD104" s="50">
        <f>_xll.qlTenorBasisValue($U$13,AB104,trigger)</f>
        <v>1.9231432019600544E-3</v>
      </c>
      <c r="AE104" s="50">
        <f>_xll.qlTenorBasisForwardRate($U$13,AB104,trigger)</f>
        <v>1.8264898137959128E-2</v>
      </c>
      <c r="AF104" s="50">
        <f>_xll.qlTenorBasisForwardRate2($U$13,AB104,AC104,trigger)</f>
        <v>1.8264898137959128E-2</v>
      </c>
      <c r="AG104" s="50">
        <f>_xll.qlIndexFixing($U$5,_xll.qlInterestRateIndexFixingDate($U$5,AB104,trigger),,trigger)</f>
        <v>1.8222602976447004E-2</v>
      </c>
      <c r="AH104" s="50">
        <f t="shared" si="10"/>
        <v>4.2295161512124341E-5</v>
      </c>
      <c r="AI104" s="53">
        <f t="shared" si="11"/>
        <v>0.99768434725490074</v>
      </c>
    </row>
    <row r="105" spans="27:39" x14ac:dyDescent="0.2">
      <c r="AA105" s="45" t="s">
        <v>74</v>
      </c>
      <c r="AB105" s="46">
        <f>_xll.qlCalendarAdvance(calendar,AB104,AA105,,,trigger)</f>
        <v>45481</v>
      </c>
      <c r="AC105" s="46">
        <f>_xll.qlInterestRateIndexMaturity($U$5,AB105,trigger)</f>
        <v>45665</v>
      </c>
      <c r="AD105" s="50">
        <f>_xll.qlTenorBasisValue($U$13,AB105,trigger)</f>
        <v>1.9102584722525975E-3</v>
      </c>
      <c r="AE105" s="50">
        <f>_xll.qlTenorBasisForwardRate($U$13,AB105,trigger)</f>
        <v>1.8397072566843017E-2</v>
      </c>
      <c r="AF105" s="50">
        <f>_xll.qlTenorBasisForwardRate2($U$13,AB105,AC105,trigger)</f>
        <v>1.8397072566843017E-2</v>
      </c>
      <c r="AG105" s="50">
        <f>_xll.qlIndexFixing($U$5,_xll.qlInterestRateIndexFixingDate($U$5,AB105,trigger),,trigger)</f>
        <v>1.8344898782069633E-2</v>
      </c>
      <c r="AH105" s="50">
        <f t="shared" si="10"/>
        <v>5.2173784773384274E-5</v>
      </c>
      <c r="AI105" s="53">
        <f t="shared" si="11"/>
        <v>0.99716401701499957</v>
      </c>
    </row>
    <row r="106" spans="27:39" x14ac:dyDescent="0.2">
      <c r="AA106" s="45" t="s">
        <v>74</v>
      </c>
      <c r="AB106" s="46">
        <f>_xll.qlCalendarAdvance(calendar,AB105,AA106,,,trigger)</f>
        <v>45512</v>
      </c>
      <c r="AC106" s="46">
        <f>_xll.qlInterestRateIndexMaturity($U$5,AB106,trigger)</f>
        <v>45698</v>
      </c>
      <c r="AD106" s="50">
        <f>_xll.qlTenorBasisValue($U$13,AB106,trigger)</f>
        <v>1.8977674481146377E-3</v>
      </c>
      <c r="AE106" s="50">
        <f>_xll.qlTenorBasisForwardRate($U$13,AB106,trigger)</f>
        <v>1.8525182725808307E-2</v>
      </c>
      <c r="AF106" s="50">
        <f>_xll.qlTenorBasisForwardRate2($U$13,AB106,AC106,trigger)</f>
        <v>1.8525182725808307E-2</v>
      </c>
      <c r="AG106" s="50">
        <f>_xll.qlIndexFixing($U$5,_xll.qlInterestRateIndexFixingDate($U$5,AB106,trigger),,trigger)</f>
        <v>1.8463492565113242E-2</v>
      </c>
      <c r="AH106" s="50">
        <f t="shared" si="10"/>
        <v>6.1690160695064555E-5</v>
      </c>
      <c r="AI106" s="53">
        <f t="shared" si="11"/>
        <v>0.99666992970551804</v>
      </c>
    </row>
    <row r="107" spans="27:39" x14ac:dyDescent="0.2">
      <c r="AA107" s="45" t="s">
        <v>74</v>
      </c>
      <c r="AB107" s="46">
        <f>_xll.qlCalendarAdvance(calendar,AB106,AA107,,,trigger)</f>
        <v>45544</v>
      </c>
      <c r="AC107" s="46">
        <f>_xll.qlInterestRateIndexMaturity($U$5,AB107,trigger)</f>
        <v>45726</v>
      </c>
      <c r="AD107" s="50">
        <f>_xll.qlTenorBasisValue($U$13,AB107,trigger)</f>
        <v>1.884867209445385E-3</v>
      </c>
      <c r="AE107" s="50">
        <f>_xll.qlTenorBasisForwardRate($U$13,AB107,trigger)</f>
        <v>1.8639655238049509E-2</v>
      </c>
      <c r="AF107" s="50">
        <f>_xll.qlTenorBasisForwardRate2($U$13,AB107,AC107,trigger)</f>
        <v>1.8639655238049509E-2</v>
      </c>
      <c r="AG107" s="50">
        <f>_xll.qlIndexFixing($U$5,_xll.qlInterestRateIndexFixingDate($U$5,AB107,trigger),,trigger)</f>
        <v>1.8569960059303926E-2</v>
      </c>
      <c r="AH107" s="50">
        <f t="shared" si="10"/>
        <v>6.9695178745582398E-5</v>
      </c>
      <c r="AI107" s="53">
        <f t="shared" si="11"/>
        <v>0.99626091910738179</v>
      </c>
    </row>
    <row r="108" spans="27:39" x14ac:dyDescent="0.2">
      <c r="AA108" s="45" t="s">
        <v>74</v>
      </c>
      <c r="AB108" s="46">
        <f>_xll.qlCalendarAdvance(calendar,AB107,AA108,,,trigger)</f>
        <v>45574</v>
      </c>
      <c r="AC108" s="46">
        <f>_xll.qlInterestRateIndexMaturity($U$5,AB108,trigger)</f>
        <v>45756</v>
      </c>
      <c r="AD108" s="50">
        <f>_xll.qlTenorBasisValue($U$13,AB108,trigger)</f>
        <v>1.8727700353864353E-3</v>
      </c>
      <c r="AE108" s="50">
        <f>_xll.qlTenorBasisForwardRate($U$13,AB108,trigger)</f>
        <v>1.8751761496793778E-2</v>
      </c>
      <c r="AF108" s="50">
        <f>_xll.qlTenorBasisForwardRate2($U$13,AB108,AC108,trigger)</f>
        <v>1.8751761496793778E-2</v>
      </c>
      <c r="AG108" s="50">
        <f>_xll.qlIndexFixing($U$5,_xll.qlInterestRateIndexFixingDate($U$5,AB108,trigger),,trigger)</f>
        <v>1.8676001236148192E-2</v>
      </c>
      <c r="AH108" s="50">
        <f t="shared" si="10"/>
        <v>7.5760260645586081E-5</v>
      </c>
      <c r="AI108" s="53">
        <f t="shared" si="11"/>
        <v>0.99595983232516372</v>
      </c>
    </row>
    <row r="109" spans="27:39" x14ac:dyDescent="0.2">
      <c r="AA109" s="45" t="s">
        <v>74</v>
      </c>
      <c r="AB109" s="46">
        <f>_xll.qlCalendarAdvance(calendar,AB108,AA109,,,trigger)</f>
        <v>45607</v>
      </c>
      <c r="AC109" s="46">
        <f>_xll.qlInterestRateIndexMaturity($U$5,AB109,trigger)</f>
        <v>45789</v>
      </c>
      <c r="AD109" s="50">
        <f>_xll.qlTenorBasisValue($U$13,AB109,trigger)</f>
        <v>1.8594624425925077E-3</v>
      </c>
      <c r="AE109" s="50">
        <f>_xll.qlTenorBasisForwardRate($U$13,AB109,trigger)</f>
        <v>1.8869284747074264E-2</v>
      </c>
      <c r="AF109" s="50">
        <f>_xll.qlTenorBasisForwardRate2($U$13,AB109,AC109,trigger)</f>
        <v>1.8869284747074264E-2</v>
      </c>
      <c r="AG109" s="50">
        <f>_xll.qlIndexFixing($U$5,_xll.qlInterestRateIndexFixingDate($U$5,AB109,trigger),,trigger)</f>
        <v>1.8790020458522599E-2</v>
      </c>
      <c r="AH109" s="50">
        <f t="shared" si="10"/>
        <v>7.926428855166423E-5</v>
      </c>
      <c r="AI109" s="53">
        <f t="shared" si="11"/>
        <v>0.995799295542246</v>
      </c>
    </row>
    <row r="110" spans="27:39" x14ac:dyDescent="0.2">
      <c r="AA110" s="45" t="s">
        <v>74</v>
      </c>
      <c r="AB110" s="46">
        <f>_xll.qlCalendarAdvance(calendar,AB109,AA110,,,trigger)</f>
        <v>45637</v>
      </c>
      <c r="AC110" s="46">
        <f>_xll.qlInterestRateIndexMaturity($U$5,AB110,trigger)</f>
        <v>45819</v>
      </c>
      <c r="AD110" s="50">
        <f>_xll.qlTenorBasisValue($U$13,AB110,trigger)</f>
        <v>1.8473664802321826E-3</v>
      </c>
      <c r="AE110" s="50">
        <f>_xll.qlTenorBasisForwardRate($U$13,AB110,trigger)</f>
        <v>1.8970127645520463E-2</v>
      </c>
      <c r="AF110" s="50">
        <f>_xll.qlTenorBasisForwardRate2($U$13,AB110,AC110,trigger)</f>
        <v>1.8970127645520463E-2</v>
      </c>
      <c r="AG110" s="50">
        <f>_xll.qlIndexFixing($U$5,_xll.qlInterestRateIndexFixingDate($U$5,AB110,trigger),,trigger)</f>
        <v>1.889120659512538E-2</v>
      </c>
      <c r="AH110" s="50">
        <f t="shared" si="10"/>
        <v>7.8921050395083098E-5</v>
      </c>
      <c r="AI110" s="53">
        <f t="shared" si="11"/>
        <v>0.99583971959125328</v>
      </c>
    </row>
    <row r="111" spans="27:39" x14ac:dyDescent="0.2">
      <c r="AA111" s="45" t="s">
        <v>74</v>
      </c>
      <c r="AB111" s="46">
        <f>_xll.qlCalendarAdvance(calendar,AB110,AA111,,,trigger)</f>
        <v>45670</v>
      </c>
      <c r="AC111" s="46">
        <f>_xll.qlInterestRateIndexMaturity($U$5,AB111,trigger)</f>
        <v>45852</v>
      </c>
      <c r="AD111" s="50">
        <f>_xll.qlTenorBasisValue($U$13,AB111,trigger)</f>
        <v>1.8340656984464248E-3</v>
      </c>
      <c r="AE111" s="50">
        <f>_xll.qlTenorBasisForwardRate($U$13,AB111,trigger)</f>
        <v>1.90743585213396E-2</v>
      </c>
      <c r="AF111" s="50">
        <f>_xll.qlTenorBasisForwardRate2($U$13,AB111,AC111,trigger)</f>
        <v>1.90743585213396E-2</v>
      </c>
      <c r="AG111" s="50">
        <f>_xll.qlIndexFixing($U$5,_xll.qlInterestRateIndexFixingDate($U$5,AB111,trigger),,trigger)</f>
        <v>1.899978065298534E-2</v>
      </c>
      <c r="AH111" s="50">
        <f t="shared" si="10"/>
        <v>7.4577868354259308E-5</v>
      </c>
      <c r="AI111" s="53">
        <f t="shared" si="11"/>
        <v>0.99609015064538997</v>
      </c>
    </row>
    <row r="112" spans="27:39" x14ac:dyDescent="0.2">
      <c r="AA112" s="45" t="s">
        <v>74</v>
      </c>
      <c r="AB112" s="46">
        <f>_xll.qlCalendarAdvance(calendar,AB111,AA112,,,trigger)</f>
        <v>45701</v>
      </c>
      <c r="AC112" s="46">
        <f>_xll.qlInterestRateIndexMaturity($U$5,AB112,trigger)</f>
        <v>45882</v>
      </c>
      <c r="AD112" s="50">
        <f>_xll.qlTenorBasisValue($U$13,AB112,trigger)</f>
        <v>1.8215780711523198E-3</v>
      </c>
      <c r="AE112" s="50">
        <f>_xll.qlTenorBasisForwardRate($U$13,AB112,trigger)</f>
        <v>1.9164045454595321E-2</v>
      </c>
      <c r="AF112" s="50">
        <f>_xll.qlTenorBasisForwardRate2($U$13,AB112,AC112,trigger)</f>
        <v>1.9164045454595321E-2</v>
      </c>
      <c r="AG112" s="50">
        <f>_xll.qlIndexFixing($U$5,_xll.qlInterestRateIndexFixingDate($U$5,AB112,trigger),,trigger)</f>
        <v>1.9097115554191975E-2</v>
      </c>
      <c r="AH112" s="50">
        <f t="shared" si="10"/>
        <v>6.6929900403345927E-5</v>
      </c>
      <c r="AI112" s="53">
        <f t="shared" si="11"/>
        <v>0.99650752756969185</v>
      </c>
    </row>
    <row r="113" spans="27:35" x14ac:dyDescent="0.2">
      <c r="AA113" s="45" t="s">
        <v>74</v>
      </c>
      <c r="AB113" s="46">
        <f>_xll.qlCalendarAdvance(calendar,AB112,AA113,,,trigger)</f>
        <v>45729</v>
      </c>
      <c r="AC113" s="46">
        <f>_xll.qlInterestRateIndexMaturity($U$5,AB113,trigger)</f>
        <v>45915</v>
      </c>
      <c r="AD113" s="50">
        <f>_xll.qlTenorBasisValue($U$13,AB113,trigger)</f>
        <v>1.8103067615257325E-3</v>
      </c>
      <c r="AE113" s="50">
        <f>_xll.qlTenorBasisForwardRate($U$13,AB113,trigger)</f>
        <v>1.9250221485133862E-2</v>
      </c>
      <c r="AF113" s="50">
        <f>_xll.qlTenorBasisForwardRate2($U$13,AB113,AC113,trigger)</f>
        <v>1.9250221485133862E-2</v>
      </c>
      <c r="AG113" s="50">
        <f>_xll.qlIndexFixing($U$5,_xll.qlInterestRateIndexFixingDate($U$5,AB113,trigger),,trigger)</f>
        <v>1.9194804620817942E-2</v>
      </c>
      <c r="AH113" s="50">
        <f t="shared" si="10"/>
        <v>5.5416864315920022E-5</v>
      </c>
      <c r="AI113" s="53">
        <f t="shared" si="11"/>
        <v>0.99712123497598637</v>
      </c>
    </row>
    <row r="114" spans="27:35" x14ac:dyDescent="0.2">
      <c r="AA114" s="45" t="s">
        <v>74</v>
      </c>
      <c r="AB114" s="46">
        <f>_xll.qlCalendarAdvance(calendar,AB113,AA114,,,trigger)</f>
        <v>45761</v>
      </c>
      <c r="AC114" s="46">
        <f>_xll.qlInterestRateIndexMaturity($U$5,AB114,trigger)</f>
        <v>45944</v>
      </c>
      <c r="AD114" s="50">
        <f>_xll.qlTenorBasisValue($U$13,AB114,trigger)</f>
        <v>1.7974365733511679E-3</v>
      </c>
      <c r="AE114" s="50">
        <f>_xll.qlTenorBasisForwardRate($U$13,AB114,trigger)</f>
        <v>1.9327103861969213E-2</v>
      </c>
      <c r="AF114" s="50">
        <f>_xll.qlTenorBasisForwardRate2($U$13,AB114,AC114,trigger)</f>
        <v>1.9327103861969213E-2</v>
      </c>
      <c r="AG114" s="50">
        <f>_xll.qlIndexFixing($U$5,_xll.qlInterestRateIndexFixingDate($U$5,AB114,trigger),,trigger)</f>
        <v>1.9286289893172236E-2</v>
      </c>
      <c r="AH114" s="50">
        <f t="shared" si="10"/>
        <v>4.0813968796977323E-5</v>
      </c>
      <c r="AI114" s="53">
        <f t="shared" si="11"/>
        <v>0.99788825221365485</v>
      </c>
    </row>
    <row r="115" spans="27:35" x14ac:dyDescent="0.2">
      <c r="AA115" s="45" t="s">
        <v>74</v>
      </c>
      <c r="AB115" s="46">
        <f>_xll.qlCalendarAdvance(calendar,AB114,AA115,,,trigger)</f>
        <v>45791</v>
      </c>
      <c r="AC115" s="46">
        <f>_xll.qlInterestRateIndexMaturity($U$5,AB115,trigger)</f>
        <v>45975</v>
      </c>
      <c r="AD115" s="50">
        <f>_xll.qlTenorBasisValue($U$13,AB115,trigger)</f>
        <v>1.7853837744296144E-3</v>
      </c>
      <c r="AE115" s="50">
        <f>_xll.qlTenorBasisForwardRate($U$13,AB115,trigger)</f>
        <v>1.9399675781561623E-2</v>
      </c>
      <c r="AF115" s="50">
        <f>_xll.qlTenorBasisForwardRate2($U$13,AB115,AC115,trigger)</f>
        <v>1.9399675781561623E-2</v>
      </c>
      <c r="AG115" s="50">
        <f>_xll.qlIndexFixing($U$5,_xll.qlInterestRateIndexFixingDate($U$5,AB115,trigger),,trigger)</f>
        <v>1.937719953964832E-2</v>
      </c>
      <c r="AH115" s="50">
        <f t="shared" si="10"/>
        <v>2.2476241913302331E-5</v>
      </c>
      <c r="AI115" s="53">
        <f t="shared" si="11"/>
        <v>0.99884141146654293</v>
      </c>
    </row>
    <row r="116" spans="27:35" x14ac:dyDescent="0.2">
      <c r="AA116" s="45" t="s">
        <v>74</v>
      </c>
      <c r="AB116" s="46">
        <f>_xll.qlCalendarAdvance(calendar,AB115,AA116,,,trigger)</f>
        <v>45824</v>
      </c>
      <c r="AC116" s="46">
        <f>_xll.qlInterestRateIndexMaturity($U$5,AB116,trigger)</f>
        <v>46007</v>
      </c>
      <c r="AD116" s="50">
        <f>_xll.qlTenorBasisValue($U$13,AB116,trigger)</f>
        <v>1.7721425741909643E-3</v>
      </c>
      <c r="AE116" s="50">
        <f>_xll.qlTenorBasisForwardRate($U$13,AB116,trigger)</f>
        <v>1.947026958039445E-2</v>
      </c>
      <c r="AF116" s="50">
        <f>_xll.qlTenorBasisForwardRate2($U$13,AB116,AC116,trigger)</f>
        <v>1.947026958039445E-2</v>
      </c>
      <c r="AG116" s="50">
        <f>_xll.qlIndexFixing($U$5,_xll.qlInterestRateIndexFixingDate($U$5,AB116,trigger),,trigger)</f>
        <v>1.9470379429733693E-2</v>
      </c>
      <c r="AH116" s="50">
        <f t="shared" si="10"/>
        <v>-1.0984933924290674E-7</v>
      </c>
      <c r="AI116" s="53">
        <f t="shared" si="11"/>
        <v>1.0000056419012993</v>
      </c>
    </row>
    <row r="117" spans="27:35" x14ac:dyDescent="0.2">
      <c r="AA117" s="45" t="s">
        <v>74</v>
      </c>
      <c r="AB117" s="46">
        <f>_xll.qlCalendarAdvance(calendar,AB116,AA117,,,trigger)</f>
        <v>45854</v>
      </c>
      <c r="AC117" s="46">
        <f>_xll.qlInterestRateIndexMaturity($U$5,AB117,trigger)</f>
        <v>46038</v>
      </c>
      <c r="AD117" s="50">
        <f>_xll.qlTenorBasisValue($U$13,AB117,trigger)</f>
        <v>1.7601224883436798E-3</v>
      </c>
      <c r="AE117" s="50">
        <f>_xll.qlTenorBasisForwardRate($U$13,AB117,trigger)</f>
        <v>1.9533521739673237E-2</v>
      </c>
      <c r="AF117" s="50">
        <f>_xll.qlTenorBasisForwardRate2($U$13,AB117,AC117,trigger)</f>
        <v>1.9533521739673237E-2</v>
      </c>
      <c r="AG117" s="50">
        <f>_xll.qlIndexFixing($U$5,_xll.qlInterestRateIndexFixingDate($U$5,AB117,trigger),,trigger)</f>
        <v>1.955625752899923E-2</v>
      </c>
      <c r="AH117" s="50">
        <f t="shared" si="10"/>
        <v>-2.2735789325992878E-5</v>
      </c>
      <c r="AI117" s="53">
        <f t="shared" si="11"/>
        <v>1.0011639370323999</v>
      </c>
    </row>
    <row r="118" spans="27:35" x14ac:dyDescent="0.2">
      <c r="AA118" s="45" t="s">
        <v>74</v>
      </c>
      <c r="AB118" s="46">
        <f>_xll.qlCalendarAdvance(calendar,AB117,AA118,,,trigger)</f>
        <v>45887</v>
      </c>
      <c r="AC118" s="46">
        <f>_xll.qlInterestRateIndexMaturity($U$5,AB118,trigger)</f>
        <v>46071</v>
      </c>
      <c r="AD118" s="50">
        <f>_xll.qlTenorBasisValue($U$13,AB118,trigger)</f>
        <v>1.7469217290449171E-3</v>
      </c>
      <c r="AE118" s="50">
        <f>_xll.qlTenorBasisForwardRate($U$13,AB118,trigger)</f>
        <v>1.9599143049518802E-2</v>
      </c>
      <c r="AF118" s="50">
        <f>_xll.qlTenorBasisForwardRate2($U$13,AB118,AC118,trigger)</f>
        <v>1.9599143049518802E-2</v>
      </c>
      <c r="AG118" s="50">
        <f>_xll.qlIndexFixing($U$5,_xll.qlInterestRateIndexFixingDate($U$5,AB118,trigger),,trigger)</f>
        <v>1.9645950718887549E-2</v>
      </c>
      <c r="AH118" s="50">
        <f t="shared" si="10"/>
        <v>-4.6807669368747334E-5</v>
      </c>
      <c r="AI118" s="53">
        <f t="shared" si="11"/>
        <v>1.0023882508153792</v>
      </c>
    </row>
    <row r="119" spans="27:35" x14ac:dyDescent="0.2">
      <c r="AA119" s="45" t="s">
        <v>74</v>
      </c>
      <c r="AB119" s="46">
        <f>_xll.qlCalendarAdvance(calendar,AB118,AA119,,,trigger)</f>
        <v>45918</v>
      </c>
      <c r="AC119" s="46">
        <f>_xll.qlInterestRateIndexMaturity($U$5,AB119,trigger)</f>
        <v>46099</v>
      </c>
      <c r="AD119" s="50">
        <f>_xll.qlTenorBasisValue($U$13,AB119,trigger)</f>
        <v>1.7345433948669979E-3</v>
      </c>
      <c r="AE119" s="50">
        <f>_xll.qlTenorBasisForwardRate($U$13,AB119,trigger)</f>
        <v>1.9655656842588271E-2</v>
      </c>
      <c r="AF119" s="50">
        <f>_xll.qlTenorBasisForwardRate2($U$13,AB119,AC119,trigger)</f>
        <v>1.9655656842588271E-2</v>
      </c>
      <c r="AG119" s="50">
        <f>_xll.qlIndexFixing($U$5,_xll.qlInterestRateIndexFixingDate($U$5,AB119,trigger),,trigger)</f>
        <v>1.972228404746949E-2</v>
      </c>
      <c r="AH119" s="50">
        <f t="shared" si="10"/>
        <v>-6.6627204881219287E-5</v>
      </c>
      <c r="AI119" s="53">
        <f t="shared" si="11"/>
        <v>1.0033897216162655</v>
      </c>
    </row>
    <row r="120" spans="27:35" x14ac:dyDescent="0.2">
      <c r="AA120" s="45" t="s">
        <v>74</v>
      </c>
      <c r="AB120" s="46">
        <f>_xll.qlCalendarAdvance(calendar,AB119,AA120,,,trigger)</f>
        <v>45950</v>
      </c>
      <c r="AC120" s="46">
        <f>_xll.qlInterestRateIndexMaturity($U$5,AB120,trigger)</f>
        <v>46132</v>
      </c>
      <c r="AD120" s="50">
        <f>_xll.qlTenorBasisValue($U$13,AB120,trigger)</f>
        <v>1.7217905300463982E-3</v>
      </c>
      <c r="AE120" s="50">
        <f>_xll.qlTenorBasisForwardRate($U$13,AB120,trigger)</f>
        <v>1.9721626575981397E-2</v>
      </c>
      <c r="AF120" s="50">
        <f>_xll.qlTenorBasisForwardRate2($U$13,AB120,AC120,trigger)</f>
        <v>1.9721626575981397E-2</v>
      </c>
      <c r="AG120" s="50">
        <f>_xll.qlIndexFixing($U$5,_xll.qlInterestRateIndexFixingDate($U$5,AB120,trigger),,trigger)</f>
        <v>1.9805996775814971E-2</v>
      </c>
      <c r="AH120" s="50">
        <f t="shared" si="10"/>
        <v>-8.4370199833573578E-5</v>
      </c>
      <c r="AI120" s="53">
        <f t="shared" si="11"/>
        <v>1.0042780548302404</v>
      </c>
    </row>
    <row r="121" spans="27:35" x14ac:dyDescent="0.2">
      <c r="AA121" s="45" t="s">
        <v>74</v>
      </c>
      <c r="AB121" s="46">
        <f>_xll.qlCalendarAdvance(calendar,AB120,AA121,,,trigger)</f>
        <v>45981</v>
      </c>
      <c r="AC121" s="46">
        <f>_xll.qlInterestRateIndexMaturity($U$5,AB121,trigger)</f>
        <v>46162</v>
      </c>
      <c r="AD121" s="50">
        <f>_xll.qlTenorBasisValue($U$13,AB121,trigger)</f>
        <v>1.7094620541254848E-3</v>
      </c>
      <c r="AE121" s="50">
        <f>_xll.qlTenorBasisForwardRate($U$13,AB121,trigger)</f>
        <v>1.9785324517722514E-2</v>
      </c>
      <c r="AF121" s="50">
        <f>_xll.qlTenorBasisForwardRate2($U$13,AB121,AC121,trigger)</f>
        <v>1.9785324517722514E-2</v>
      </c>
      <c r="AG121" s="50">
        <f>_xll.qlIndexFixing($U$5,_xll.qlInterestRateIndexFixingDate($U$5,AB121,trigger),,trigger)</f>
        <v>1.9881200865222819E-2</v>
      </c>
      <c r="AH121" s="50">
        <f t="shared" si="10"/>
        <v>-9.5876347500304521E-5</v>
      </c>
      <c r="AI121" s="53">
        <f t="shared" si="11"/>
        <v>1.0048458314350328</v>
      </c>
    </row>
    <row r="122" spans="27:35" x14ac:dyDescent="0.2">
      <c r="AA122" s="45" t="s">
        <v>74</v>
      </c>
      <c r="AB122" s="46">
        <f>_xll.qlCalendarAdvance(calendar,AB121,AA122,,,trigger)</f>
        <v>46013</v>
      </c>
      <c r="AC122" s="46">
        <f>_xll.qlInterestRateIndexMaturity($U$5,AB122,trigger)</f>
        <v>46195</v>
      </c>
      <c r="AD122" s="50">
        <f>_xll.qlTenorBasisValue($U$13,AB122,trigger)</f>
        <v>1.6967644665114856E-3</v>
      </c>
      <c r="AE122" s="50">
        <f>_xll.qlTenorBasisForwardRate($U$13,AB122,trigger)</f>
        <v>1.9858429200619952E-2</v>
      </c>
      <c r="AF122" s="50">
        <f>_xll.qlTenorBasisForwardRate2($U$13,AB122,AC122,trigger)</f>
        <v>1.9858429200619952E-2</v>
      </c>
      <c r="AG122" s="50">
        <f>_xll.qlIndexFixing($U$5,_xll.qlInterestRateIndexFixingDate($U$5,AB122,trigger),,trigger)</f>
        <v>1.9959875638432767E-2</v>
      </c>
      <c r="AH122" s="50">
        <f t="shared" si="10"/>
        <v>-1.0144643781281534E-4</v>
      </c>
      <c r="AI122" s="53">
        <f t="shared" si="11"/>
        <v>1.0051084824881138</v>
      </c>
    </row>
    <row r="123" spans="27:35" x14ac:dyDescent="0.2">
      <c r="AA123" s="45" t="s">
        <v>74</v>
      </c>
      <c r="AB123" s="46">
        <f>_xll.qlCalendarAdvance(calendar,AB122,AA123,,,trigger)</f>
        <v>46044</v>
      </c>
      <c r="AC123" s="46">
        <f>_xll.qlInterestRateIndexMaturity($U$5,AB123,trigger)</f>
        <v>46225</v>
      </c>
      <c r="AD123" s="50">
        <f>_xll.qlTenorBasisValue($U$13,AB123,trigger)</f>
        <v>1.6844931158863622E-3</v>
      </c>
      <c r="AE123" s="50">
        <f>_xll.qlTenorBasisForwardRate($U$13,AB123,trigger)</f>
        <v>1.9929632432526611E-2</v>
      </c>
      <c r="AF123" s="50">
        <f>_xll.qlTenorBasisForwardRate2($U$13,AB123,AC123,trigger)</f>
        <v>1.9929632432526611E-2</v>
      </c>
      <c r="AG123" s="50">
        <f>_xll.qlIndexFixing($U$5,_xll.qlInterestRateIndexFixingDate($U$5,AB123,trigger),,trigger)</f>
        <v>2.0030354918307416E-2</v>
      </c>
      <c r="AH123" s="50">
        <f t="shared" si="10"/>
        <v>-1.0072248578080548E-4</v>
      </c>
      <c r="AI123" s="53">
        <f t="shared" si="11"/>
        <v>1.0050539058420576</v>
      </c>
    </row>
    <row r="124" spans="27:35" x14ac:dyDescent="0.2">
      <c r="AA124" s="45" t="s">
        <v>74</v>
      </c>
      <c r="AB124" s="46">
        <f>_xll.qlCalendarAdvance(calendar,AB123,AA124,,,trigger)</f>
        <v>46076</v>
      </c>
      <c r="AC124" s="46">
        <f>_xll.qlInterestRateIndexMaturity($U$5,AB124,trigger)</f>
        <v>46258</v>
      </c>
      <c r="AD124" s="50">
        <f>_xll.qlTenorBasisValue($U$13,AB124,trigger)</f>
        <v>1.6718580687996375E-3</v>
      </c>
      <c r="AE124" s="50">
        <f>_xll.qlTenorBasisForwardRate($U$13,AB124,trigger)</f>
        <v>2.001078322934036E-2</v>
      </c>
      <c r="AF124" s="50">
        <f>_xll.qlTenorBasisForwardRate2($U$13,AB124,AC124,trigger)</f>
        <v>2.001078322934036E-2</v>
      </c>
      <c r="AG124" s="50">
        <f>_xll.qlIndexFixing($U$5,_xll.qlInterestRateIndexFixingDate($U$5,AB124,trigger),,trigger)</f>
        <v>2.0104016650483784E-2</v>
      </c>
      <c r="AH124" s="50">
        <f t="shared" si="10"/>
        <v>-9.3233421143423811E-5</v>
      </c>
      <c r="AI124" s="53">
        <f t="shared" si="11"/>
        <v>1.0046591590181599</v>
      </c>
    </row>
    <row r="125" spans="27:35" x14ac:dyDescent="0.2">
      <c r="AA125" s="45" t="s">
        <v>74</v>
      </c>
      <c r="AB125" s="46">
        <f>_xll.qlCalendarAdvance(calendar,AB124,AA125,,,trigger)</f>
        <v>46104</v>
      </c>
      <c r="AC125" s="46">
        <f>_xll.qlInterestRateIndexMaturity($U$5,AB125,trigger)</f>
        <v>46288</v>
      </c>
      <c r="AD125" s="50">
        <f>_xll.qlTenorBasisValue($U$13,AB125,trigger)</f>
        <v>1.6608305628045827E-3</v>
      </c>
      <c r="AE125" s="50">
        <f>_xll.qlTenorBasisForwardRate($U$13,AB125,trigger)</f>
        <v>2.0087391608170323E-2</v>
      </c>
      <c r="AF125" s="50">
        <f>_xll.qlTenorBasisForwardRate2($U$13,AB125,AC125,trigger)</f>
        <v>2.0087391608170323E-2</v>
      </c>
      <c r="AG125" s="50">
        <f>_xll.qlIndexFixing($U$5,_xll.qlInterestRateIndexFixingDate($U$5,AB125,trigger),,trigger)</f>
        <v>2.0168149958928343E-2</v>
      </c>
      <c r="AH125" s="50">
        <f t="shared" si="10"/>
        <v>-8.075835075802007E-5</v>
      </c>
      <c r="AI125" s="53">
        <f t="shared" si="11"/>
        <v>1.0040203502940208</v>
      </c>
    </row>
    <row r="126" spans="27:35" x14ac:dyDescent="0.2">
      <c r="AA126" s="45" t="s">
        <v>74</v>
      </c>
      <c r="AB126" s="46">
        <f>_xll.qlCalendarAdvance(calendar,AB125,AA126,,,trigger)</f>
        <v>46135</v>
      </c>
      <c r="AC126" s="46">
        <f>_xll.qlInterestRateIndexMaturity($U$5,AB126,trigger)</f>
        <v>46318</v>
      </c>
      <c r="AD126" s="50">
        <f>_xll.qlTenorBasisValue($U$13,AB126,trigger)</f>
        <v>1.6486536356402214E-3</v>
      </c>
      <c r="AE126" s="50">
        <f>_xll.qlTenorBasisForwardRate($U$13,AB126,trigger)</f>
        <v>2.0169614769859474E-2</v>
      </c>
      <c r="AF126" s="50">
        <f>_xll.qlTenorBasisForwardRate2($U$13,AB126,AC126,trigger)</f>
        <v>2.0169614769859474E-2</v>
      </c>
      <c r="AG126" s="50">
        <f>_xll.qlIndexFixing($U$5,_xll.qlInterestRateIndexFixingDate($U$5,AB126,trigger),,trigger)</f>
        <v>2.0231752004415016E-2</v>
      </c>
      <c r="AH126" s="50">
        <f t="shared" si="10"/>
        <v>-6.2137234555541959E-5</v>
      </c>
      <c r="AI126" s="53">
        <f t="shared" si="11"/>
        <v>1.0030807348213906</v>
      </c>
    </row>
    <row r="127" spans="27:35" x14ac:dyDescent="0.2">
      <c r="AA127" s="45" t="s">
        <v>74</v>
      </c>
      <c r="AB127" s="46">
        <f>_xll.qlCalendarAdvance(calendar,AB126,AA127,,,trigger)</f>
        <v>46167</v>
      </c>
      <c r="AC127" s="46">
        <f>_xll.qlInterestRateIndexMaturity($U$5,AB127,trigger)</f>
        <v>46351</v>
      </c>
      <c r="AD127" s="50">
        <f>_xll.qlTenorBasisValue($U$13,AB127,trigger)</f>
        <v>1.6361208189591184E-3</v>
      </c>
      <c r="AE127" s="50">
        <f>_xll.qlTenorBasisForwardRate($U$13,AB127,trigger)</f>
        <v>2.0262436740438088E-2</v>
      </c>
      <c r="AF127" s="50">
        <f>_xll.qlTenorBasisForwardRate2($U$13,AB127,AC127,trigger)</f>
        <v>2.0262436740438088E-2</v>
      </c>
      <c r="AG127" s="50">
        <f>_xll.qlIndexFixing($U$5,_xll.qlInterestRateIndexFixingDate($U$5,AB127,trigger),,trigger)</f>
        <v>2.0298113520198988E-2</v>
      </c>
      <c r="AH127" s="50">
        <f t="shared" si="10"/>
        <v>-3.5676779760900057E-5</v>
      </c>
      <c r="AI127" s="53">
        <f t="shared" si="11"/>
        <v>1.0017607349114976</v>
      </c>
    </row>
    <row r="128" spans="27:35" x14ac:dyDescent="0.2">
      <c r="AA128" s="45" t="s">
        <v>74</v>
      </c>
      <c r="AB128" s="46">
        <f>_xll.qlCalendarAdvance(calendar,AB127,AA128,,,trigger)</f>
        <v>46198</v>
      </c>
      <c r="AC128" s="46">
        <f>_xll.qlInterestRateIndexMaturity($U$5,AB128,trigger)</f>
        <v>46384</v>
      </c>
      <c r="AD128" s="50">
        <f>_xll.qlTenorBasisValue($U$13,AB128,trigger)</f>
        <v>1.6240169007331318E-3</v>
      </c>
      <c r="AE128" s="50">
        <f>_xll.qlTenorBasisForwardRate($U$13,AB128,trigger)</f>
        <v>2.0357103507086076E-2</v>
      </c>
      <c r="AF128" s="50">
        <f>_xll.qlTenorBasisForwardRate2($U$13,AB128,AC128,trigger)</f>
        <v>2.0357103507086076E-2</v>
      </c>
      <c r="AG128" s="50">
        <f>_xll.qlIndexFixing($U$5,_xll.qlInterestRateIndexFixingDate($U$5,AB128,trigger),,trigger)</f>
        <v>2.0361483031593425E-2</v>
      </c>
      <c r="AH128" s="50">
        <f t="shared" si="10"/>
        <v>-4.379524507349547E-6</v>
      </c>
      <c r="AI128" s="53">
        <f t="shared" si="11"/>
        <v>1.0002151349530559</v>
      </c>
    </row>
    <row r="129" spans="27:35" x14ac:dyDescent="0.2">
      <c r="AA129" s="45" t="s">
        <v>74</v>
      </c>
      <c r="AB129" s="46">
        <f>_xll.qlCalendarAdvance(calendar,AB128,AA129,,,trigger)</f>
        <v>46230</v>
      </c>
      <c r="AC129" s="46">
        <f>_xll.qlInterestRateIndexMaturity($U$5,AB129,trigger)</f>
        <v>46414</v>
      </c>
      <c r="AD129" s="50">
        <f>_xll.qlTenorBasisValue($U$13,AB129,trigger)</f>
        <v>1.6115624818734923E-3</v>
      </c>
      <c r="AE129" s="50">
        <f>_xll.qlTenorBasisForwardRate($U$13,AB129,trigger)</f>
        <v>2.0447136858254302E-2</v>
      </c>
      <c r="AF129" s="50">
        <f>_xll.qlTenorBasisForwardRate2($U$13,AB129,AC129,trigger)</f>
        <v>2.0447136858254302E-2</v>
      </c>
      <c r="AG129" s="50">
        <f>_xll.qlIndexFixing($U$5,_xll.qlInterestRateIndexFixingDate($U$5,AB129,trigger),,trigger)</f>
        <v>2.0418376603667306E-2</v>
      </c>
      <c r="AH129" s="50">
        <f t="shared" si="10"/>
        <v>2.876025458699652E-5</v>
      </c>
      <c r="AI129" s="53">
        <f t="shared" si="11"/>
        <v>0.99859343365350506</v>
      </c>
    </row>
    <row r="130" spans="27:35" x14ac:dyDescent="0.2">
      <c r="AA130" s="45" t="s">
        <v>74</v>
      </c>
      <c r="AB130" s="46">
        <f>_xll.qlCalendarAdvance(calendar,AB129,AA130,,,trigger)</f>
        <v>46261</v>
      </c>
      <c r="AC130" s="46">
        <f>_xll.qlInterestRateIndexMaturity($U$5,AB130,trigger)</f>
        <v>46444</v>
      </c>
      <c r="AD130" s="50">
        <f>_xll.qlTenorBasisValue($U$13,AB130,trigger)</f>
        <v>1.5995373512380725E-3</v>
      </c>
      <c r="AE130" s="50">
        <f>_xll.qlTenorBasisForwardRate($U$13,AB130,trigger)</f>
        <v>2.0535258893430261E-2</v>
      </c>
      <c r="AF130" s="50">
        <f>_xll.qlTenorBasisForwardRate2($U$13,AB130,AC130,trigger)</f>
        <v>2.0535258893430261E-2</v>
      </c>
      <c r="AG130" s="50">
        <f>_xll.qlIndexFixing($U$5,_xll.qlInterestRateIndexFixingDate($U$5,AB130,trigger),,trigger)</f>
        <v>2.0472576110714194E-2</v>
      </c>
      <c r="AH130" s="50">
        <f t="shared" si="10"/>
        <v>6.2682782716066976E-5</v>
      </c>
      <c r="AI130" s="53">
        <f t="shared" si="11"/>
        <v>0.99694755332565488</v>
      </c>
    </row>
    <row r="131" spans="27:35" x14ac:dyDescent="0.2">
      <c r="AA131" s="45" t="s">
        <v>74</v>
      </c>
      <c r="AB131" s="46">
        <f>_xll.qlCalendarAdvance(calendar,AB130,AA131,,,trigger)</f>
        <v>46293</v>
      </c>
      <c r="AC131" s="46">
        <f>_xll.qlInterestRateIndexMaturity($U$5,AB131,trigger)</f>
        <v>46476</v>
      </c>
      <c r="AD131" s="50">
        <f>_xll.qlTenorBasisValue($U$13,AB131,trigger)</f>
        <v>1.5871670916160954E-3</v>
      </c>
      <c r="AE131" s="50">
        <f>_xll.qlTenorBasisForwardRate($U$13,AB131,trigger)</f>
        <v>2.0625234537693073E-2</v>
      </c>
      <c r="AF131" s="50">
        <f>_xll.qlTenorBasisForwardRate2($U$13,AB131,AC131,trigger)</f>
        <v>2.0625234537693073E-2</v>
      </c>
      <c r="AG131" s="50">
        <f>_xll.qlIndexFixing($U$5,_xll.qlInterestRateIndexFixingDate($U$5,AB131,trigger),,trigger)</f>
        <v>2.0527569352524165E-2</v>
      </c>
      <c r="AH131" s="50">
        <f t="shared" si="10"/>
        <v>9.7665185168908236E-5</v>
      </c>
      <c r="AI131" s="53">
        <f t="shared" si="11"/>
        <v>0.99526477214160047</v>
      </c>
    </row>
    <row r="132" spans="27:35" x14ac:dyDescent="0.2">
      <c r="AA132" s="45" t="s">
        <v>74</v>
      </c>
      <c r="AB132" s="46">
        <f>_xll.qlCalendarAdvance(calendar,AB131,AA132,,,trigger)</f>
        <v>46323</v>
      </c>
      <c r="AC132" s="46">
        <f>_xll.qlInterestRateIndexMaturity($U$5,AB132,trigger)</f>
        <v>46505</v>
      </c>
      <c r="AD132" s="50">
        <f>_xll.qlTenorBasisValue($U$13,AB132,trigger)</f>
        <v>1.575610660003731E-3</v>
      </c>
      <c r="AE132" s="50">
        <f>_xll.qlTenorBasisForwardRate($U$13,AB132,trigger)</f>
        <v>2.0703221669251707E-2</v>
      </c>
      <c r="AF132" s="50">
        <f>_xll.qlTenorBasisForwardRate2($U$13,AB132,AC132,trigger)</f>
        <v>2.0703221669251707E-2</v>
      </c>
      <c r="AG132" s="50">
        <f>_xll.qlIndexFixing($U$5,_xll.qlInterestRateIndexFixingDate($U$5,AB132,trigger),,trigger)</f>
        <v>2.0575507462159609E-2</v>
      </c>
      <c r="AH132" s="50">
        <f t="shared" ref="AH132:AH195" si="12">AE132-AG132</f>
        <v>1.2771420709209794E-4</v>
      </c>
      <c r="AI132" s="53">
        <f t="shared" ref="AI132:AI195" si="13">AG132/AF132</f>
        <v>0.99383119163131128</v>
      </c>
    </row>
    <row r="133" spans="27:35" x14ac:dyDescent="0.2">
      <c r="AA133" s="45" t="s">
        <v>74</v>
      </c>
      <c r="AB133" s="46">
        <f>_xll.qlCalendarAdvance(calendar,AB132,AA133,,,trigger)</f>
        <v>46356</v>
      </c>
      <c r="AC133" s="46">
        <f>_xll.qlInterestRateIndexMaturity($U$5,AB133,trigger)</f>
        <v>46538</v>
      </c>
      <c r="AD133" s="50">
        <f>_xll.qlTenorBasisValue($U$13,AB133,trigger)</f>
        <v>1.5629454046345154E-3</v>
      </c>
      <c r="AE133" s="50">
        <f>_xll.qlTenorBasisForwardRate($U$13,AB133,trigger)</f>
        <v>2.07841298041209E-2</v>
      </c>
      <c r="AF133" s="50">
        <f>_xll.qlTenorBasisForwardRate2($U$13,AB133,AC133,trigger)</f>
        <v>2.07841298041209E-2</v>
      </c>
      <c r="AG133" s="50">
        <f>_xll.qlIndexFixing($U$5,_xll.qlInterestRateIndexFixingDate($U$5,AB133,trigger),,trigger)</f>
        <v>2.0627234052418179E-2</v>
      </c>
      <c r="AH133" s="50">
        <f t="shared" si="12"/>
        <v>1.5689575170272155E-4</v>
      </c>
      <c r="AI133" s="53">
        <f t="shared" si="13"/>
        <v>0.99245117533515337</v>
      </c>
    </row>
    <row r="134" spans="27:35" x14ac:dyDescent="0.2">
      <c r="AA134" s="45" t="s">
        <v>74</v>
      </c>
      <c r="AB134" s="46">
        <f>_xll.qlCalendarAdvance(calendar,AB133,AA134,,,trigger)</f>
        <v>46386</v>
      </c>
      <c r="AC134" s="46">
        <f>_xll.qlInterestRateIndexMaturity($U$5,AB134,trigger)</f>
        <v>46568</v>
      </c>
      <c r="AD134" s="50">
        <f>_xll.qlTenorBasisValue($U$13,AB134,trigger)</f>
        <v>1.5514752511013069E-3</v>
      </c>
      <c r="AE134" s="50">
        <f>_xll.qlTenorBasisForwardRate($U$13,AB134,trigger)</f>
        <v>2.0850911526596839E-2</v>
      </c>
      <c r="AF134" s="50">
        <f>_xll.qlTenorBasisForwardRate2($U$13,AB134,AC134,trigger)</f>
        <v>2.0850911526596839E-2</v>
      </c>
      <c r="AG134" s="50">
        <f>_xll.qlIndexFixing($U$5,_xll.qlInterestRateIndexFixingDate($U$5,AB134,trigger),,trigger)</f>
        <v>2.0671959979423251E-2</v>
      </c>
      <c r="AH134" s="50">
        <f t="shared" si="12"/>
        <v>1.789515471735878E-4</v>
      </c>
      <c r="AI134" s="53">
        <f t="shared" si="13"/>
        <v>0.99141756719147156</v>
      </c>
    </row>
    <row r="135" spans="27:35" x14ac:dyDescent="0.2">
      <c r="AA135" s="45" t="s">
        <v>74</v>
      </c>
      <c r="AB135" s="46">
        <f>_xll.qlCalendarAdvance(calendar,AB134,AA135,,,trigger)</f>
        <v>46419</v>
      </c>
      <c r="AC135" s="46">
        <f>_xll.qlInterestRateIndexMaturity($U$5,AB135,trigger)</f>
        <v>46601</v>
      </c>
      <c r="AD135" s="50">
        <f>_xll.qlTenorBasisValue($U$13,AB135,trigger)</f>
        <v>1.5389074291303024E-3</v>
      </c>
      <c r="AE135" s="50">
        <f>_xll.qlTenorBasisForwardRate($U$13,AB135,trigger)</f>
        <v>2.0916921445034955E-2</v>
      </c>
      <c r="AF135" s="50">
        <f>_xll.qlTenorBasisForwardRate2($U$13,AB135,AC135,trigger)</f>
        <v>2.0916921445034955E-2</v>
      </c>
      <c r="AG135" s="50">
        <f>_xll.qlIndexFixing($U$5,_xll.qlInterestRateIndexFixingDate($U$5,AB135,trigger),,trigger)</f>
        <v>2.0718632561662693E-2</v>
      </c>
      <c r="AH135" s="50">
        <f t="shared" si="12"/>
        <v>1.9828888337226208E-4</v>
      </c>
      <c r="AI135" s="53">
        <f t="shared" si="13"/>
        <v>0.99052016885499516</v>
      </c>
    </row>
    <row r="136" spans="27:35" x14ac:dyDescent="0.2">
      <c r="AA136" s="45" t="s">
        <v>74</v>
      </c>
      <c r="AB136" s="46">
        <f>_xll.qlCalendarAdvance(calendar,AB135,AA136,,,trigger)</f>
        <v>46447</v>
      </c>
      <c r="AC136" s="46">
        <f>_xll.qlInterestRateIndexMaturity($U$5,AB136,trigger)</f>
        <v>46631</v>
      </c>
      <c r="AD136" s="50">
        <f>_xll.qlTenorBasisValue($U$13,AB136,trigger)</f>
        <v>1.528285309488268E-3</v>
      </c>
      <c r="AE136" s="50">
        <f>_xll.qlTenorBasisForwardRate($U$13,AB136,trigger)</f>
        <v>2.0969485994730794E-2</v>
      </c>
      <c r="AF136" s="50">
        <f>_xll.qlTenorBasisForwardRate2($U$13,AB136,AC136,trigger)</f>
        <v>2.0969485994730794E-2</v>
      </c>
      <c r="AG136" s="50">
        <f>_xll.qlIndexFixing($U$5,_xll.qlInterestRateIndexFixingDate($U$5,AB136,trigger),,trigger)</f>
        <v>2.0758583828540969E-2</v>
      </c>
      <c r="AH136" s="50">
        <f t="shared" si="12"/>
        <v>2.1090216618982471E-4</v>
      </c>
      <c r="AI136" s="53">
        <f t="shared" si="13"/>
        <v>0.98994242556814127</v>
      </c>
    </row>
    <row r="137" spans="27:35" x14ac:dyDescent="0.2">
      <c r="AA137" s="45" t="s">
        <v>74</v>
      </c>
      <c r="AB137" s="46">
        <f>_xll.qlCalendarAdvance(calendar,AB136,AA137,,,trigger)</f>
        <v>46478</v>
      </c>
      <c r="AC137" s="46">
        <f>_xll.qlInterestRateIndexMaturity($U$5,AB137,trigger)</f>
        <v>46661</v>
      </c>
      <c r="AD137" s="50">
        <f>_xll.qlTenorBasisValue($U$13,AB137,trigger)</f>
        <v>1.5165705186125356E-3</v>
      </c>
      <c r="AE137" s="50">
        <f>_xll.qlTenorBasisForwardRate($U$13,AB137,trigger)</f>
        <v>2.1016720962951277E-2</v>
      </c>
      <c r="AF137" s="50">
        <f>_xll.qlTenorBasisForwardRate2($U$13,AB137,AC137,trigger)</f>
        <v>2.1016720962951277E-2</v>
      </c>
      <c r="AG137" s="50">
        <f>_xll.qlIndexFixing($U$5,_xll.qlInterestRateIndexFixingDate($U$5,AB137,trigger),,trigger)</f>
        <v>2.0796666658757172E-2</v>
      </c>
      <c r="AH137" s="50">
        <f t="shared" si="12"/>
        <v>2.2005430419410471E-4</v>
      </c>
      <c r="AI137" s="53">
        <f t="shared" si="13"/>
        <v>0.98952956055409302</v>
      </c>
    </row>
    <row r="138" spans="27:35" x14ac:dyDescent="0.2">
      <c r="AA138" s="45" t="s">
        <v>74</v>
      </c>
      <c r="AB138" s="46">
        <f>_xll.qlCalendarAdvance(calendar,AB137,AA138,,,trigger)</f>
        <v>46510</v>
      </c>
      <c r="AC138" s="46">
        <f>_xll.qlInterestRateIndexMaturity($U$5,AB138,trigger)</f>
        <v>46694</v>
      </c>
      <c r="AD138" s="50">
        <f>_xll.qlTenorBasisValue($U$13,AB138,trigger)</f>
        <v>1.504528923419609E-3</v>
      </c>
      <c r="AE138" s="50">
        <f>_xll.qlTenorBasisForwardRate($U$13,AB138,trigger)</f>
        <v>2.1060753202204949E-2</v>
      </c>
      <c r="AF138" s="50">
        <f>_xll.qlTenorBasisForwardRate2($U$13,AB138,AC138,trigger)</f>
        <v>2.1060753202204949E-2</v>
      </c>
      <c r="AG138" s="50">
        <f>_xll.qlIndexFixing($U$5,_xll.qlInterestRateIndexFixingDate($U$5,AB138,trigger),,trigger)</f>
        <v>2.0835924743438167E-2</v>
      </c>
      <c r="AH138" s="50">
        <f t="shared" si="12"/>
        <v>2.2482845876678134E-4</v>
      </c>
      <c r="AI138" s="53">
        <f t="shared" si="13"/>
        <v>0.98932476646926171</v>
      </c>
    </row>
    <row r="139" spans="27:35" x14ac:dyDescent="0.2">
      <c r="AA139" s="45" t="s">
        <v>74</v>
      </c>
      <c r="AB139" s="46">
        <f>_xll.qlCalendarAdvance(calendar,AB138,AA139,,,trigger)</f>
        <v>46541</v>
      </c>
      <c r="AC139" s="46">
        <f>_xll.qlInterestRateIndexMaturity($U$5,AB139,trigger)</f>
        <v>46724</v>
      </c>
      <c r="AD139" s="50">
        <f>_xll.qlTenorBasisValue($U$13,AB139,trigger)</f>
        <v>1.4929141217711851E-3</v>
      </c>
      <c r="AE139" s="50">
        <f>_xll.qlTenorBasisForwardRate($U$13,AB139,trigger)</f>
        <v>2.1094366567409623E-2</v>
      </c>
      <c r="AF139" s="50">
        <f>_xll.qlTenorBasisForwardRate2($U$13,AB139,AC139,trigger)</f>
        <v>2.1094366567409623E-2</v>
      </c>
      <c r="AG139" s="50">
        <f>_xll.qlIndexFixing($U$5,_xll.qlInterestRateIndexFixingDate($U$5,AB139,trigger),,trigger)</f>
        <v>2.0869364031153609E-2</v>
      </c>
      <c r="AH139" s="50">
        <f t="shared" si="12"/>
        <v>2.2500253625601374E-4</v>
      </c>
      <c r="AI139" s="53">
        <f t="shared" si="13"/>
        <v>0.98933352487561121</v>
      </c>
    </row>
    <row r="140" spans="27:35" x14ac:dyDescent="0.2">
      <c r="AA140" s="45" t="s">
        <v>74</v>
      </c>
      <c r="AB140" s="46">
        <f>_xll.qlCalendarAdvance(calendar,AB139,AA140,,,trigger)</f>
        <v>46573</v>
      </c>
      <c r="AC140" s="46">
        <f>_xll.qlInterestRateIndexMaturity($U$5,AB140,trigger)</f>
        <v>46757</v>
      </c>
      <c r="AD140" s="50">
        <f>_xll.qlTenorBasisValue($U$13,AB140,trigger)</f>
        <v>1.4809777723137948E-3</v>
      </c>
      <c r="AE140" s="50">
        <f>_xll.qlTenorBasisForwardRate($U$13,AB140,trigger)</f>
        <v>2.1124982941465226E-2</v>
      </c>
      <c r="AF140" s="50">
        <f>_xll.qlTenorBasisForwardRate2($U$13,AB140,AC140,trigger)</f>
        <v>2.1124982941465226E-2</v>
      </c>
      <c r="AG140" s="50">
        <f>_xll.qlIndexFixing($U$5,_xll.qlInterestRateIndexFixingDate($U$5,AB140,trigger),,trigger)</f>
        <v>2.0903809540558302E-2</v>
      </c>
      <c r="AH140" s="50">
        <f t="shared" si="12"/>
        <v>2.2117340090692383E-4</v>
      </c>
      <c r="AI140" s="53">
        <f t="shared" si="13"/>
        <v>0.98953024475713103</v>
      </c>
    </row>
    <row r="141" spans="27:35" x14ac:dyDescent="0.2">
      <c r="AA141" s="45" t="s">
        <v>74</v>
      </c>
      <c r="AB141" s="46">
        <f>_xll.qlCalendarAdvance(calendar,AB140,AA141,,,trigger)</f>
        <v>46604</v>
      </c>
      <c r="AC141" s="46">
        <f>_xll.qlInterestRateIndexMaturity($U$5,AB141,trigger)</f>
        <v>46790</v>
      </c>
      <c r="AD141" s="50">
        <f>_xll.qlTenorBasisValue($U$13,AB141,trigger)</f>
        <v>1.4694668180631671E-3</v>
      </c>
      <c r="AE141" s="50">
        <f>_xll.qlTenorBasisForwardRate($U$13,AB141,trigger)</f>
        <v>2.115052978856824E-2</v>
      </c>
      <c r="AF141" s="50">
        <f>_xll.qlTenorBasisForwardRate2($U$13,AB141,AC141,trigger)</f>
        <v>2.115052978856824E-2</v>
      </c>
      <c r="AG141" s="50">
        <f>_xll.qlIndexFixing($U$5,_xll.qlInterestRateIndexFixingDate($U$5,AB141,trigger),,trigger)</f>
        <v>2.093607082318194E-2</v>
      </c>
      <c r="AH141" s="50">
        <f t="shared" si="12"/>
        <v>2.1445896538629938E-4</v>
      </c>
      <c r="AI141" s="53">
        <f t="shared" si="13"/>
        <v>0.98986035018838092</v>
      </c>
    </row>
    <row r="142" spans="27:35" x14ac:dyDescent="0.2">
      <c r="AA142" s="45" t="s">
        <v>74</v>
      </c>
      <c r="AB142" s="46">
        <f>_xll.qlCalendarAdvance(calendar,AB141,AA142,,,trigger)</f>
        <v>46636</v>
      </c>
      <c r="AC142" s="46">
        <f>_xll.qlInterestRateIndexMaturity($U$5,AB142,trigger)</f>
        <v>46818</v>
      </c>
      <c r="AD142" s="50">
        <f>_xll.qlTenorBasisValue($U$13,AB142,trigger)</f>
        <v>1.4576395390710362E-3</v>
      </c>
      <c r="AE142" s="50">
        <f>_xll.qlTenorBasisForwardRate($U$13,AB142,trigger)</f>
        <v>2.1167441331071696E-2</v>
      </c>
      <c r="AF142" s="50">
        <f>_xll.qlTenorBasisForwardRate2($U$13,AB142,AC142,trigger)</f>
        <v>2.1167441331071696E-2</v>
      </c>
      <c r="AG142" s="50">
        <f>_xll.qlIndexFixing($U$5,_xll.qlInterestRateIndexFixingDate($U$5,AB142,trigger),,trigger)</f>
        <v>2.0961022722945383E-2</v>
      </c>
      <c r="AH142" s="50">
        <f t="shared" si="12"/>
        <v>2.0641860812631307E-4</v>
      </c>
      <c r="AI142" s="53">
        <f t="shared" si="13"/>
        <v>0.99024829666950298</v>
      </c>
    </row>
    <row r="143" spans="27:35" x14ac:dyDescent="0.2">
      <c r="AA143" s="45" t="s">
        <v>74</v>
      </c>
      <c r="AB143" s="46">
        <f>_xll.qlCalendarAdvance(calendar,AB142,AA143,,,trigger)</f>
        <v>46666</v>
      </c>
      <c r="AC143" s="46">
        <f>_xll.qlInterestRateIndexMaturity($U$5,AB143,trigger)</f>
        <v>46849</v>
      </c>
      <c r="AD143" s="50">
        <f>_xll.qlTenorBasisValue($U$13,AB143,trigger)</f>
        <v>1.4466030047881962E-3</v>
      </c>
      <c r="AE143" s="50">
        <f>_xll.qlTenorBasisForwardRate($U$13,AB143,trigger)</f>
        <v>2.1184799252216863E-2</v>
      </c>
      <c r="AF143" s="50">
        <f>_xll.qlTenorBasisForwardRate2($U$13,AB143,AC143,trigger)</f>
        <v>2.1184799252216863E-2</v>
      </c>
      <c r="AG143" s="50">
        <f>_xll.qlIndexFixing($U$5,_xll.qlInterestRateIndexFixingDate($U$5,AB143,trigger),,trigger)</f>
        <v>2.098754228226259E-2</v>
      </c>
      <c r="AH143" s="50">
        <f t="shared" si="12"/>
        <v>1.9725696995427297E-4</v>
      </c>
      <c r="AI143" s="53">
        <f t="shared" si="13"/>
        <v>0.99068874962628539</v>
      </c>
    </row>
    <row r="144" spans="27:35" x14ac:dyDescent="0.2">
      <c r="AA144" s="45" t="s">
        <v>74</v>
      </c>
      <c r="AB144" s="46">
        <f>_xll.qlCalendarAdvance(calendar,AB143,AA144,,,trigger)</f>
        <v>46699</v>
      </c>
      <c r="AC144" s="46">
        <f>_xll.qlInterestRateIndexMaturity($U$5,AB144,trigger)</f>
        <v>46881</v>
      </c>
      <c r="AD144" s="50">
        <f>_xll.qlTenorBasisValue($U$13,AB144,trigger)</f>
        <v>1.4345212995253186E-3</v>
      </c>
      <c r="AE144" s="50">
        <f>_xll.qlTenorBasisForwardRate($U$13,AB144,trigger)</f>
        <v>2.1200129005463551E-2</v>
      </c>
      <c r="AF144" s="50">
        <f>_xll.qlTenorBasisForwardRate2($U$13,AB144,AC144,trigger)</f>
        <v>2.1200129005463551E-2</v>
      </c>
      <c r="AG144" s="50">
        <f>_xll.qlIndexFixing($U$5,_xll.qlInterestRateIndexFixingDate($U$5,AB144,trigger),,trigger)</f>
        <v>2.1012768145642853E-2</v>
      </c>
      <c r="AH144" s="50">
        <f t="shared" si="12"/>
        <v>1.8736085982069828E-4</v>
      </c>
      <c r="AI144" s="53">
        <f t="shared" si="13"/>
        <v>0.9911622773723493</v>
      </c>
    </row>
    <row r="145" spans="27:35" x14ac:dyDescent="0.2">
      <c r="AA145" s="45" t="s">
        <v>74</v>
      </c>
      <c r="AB145" s="46">
        <f>_xll.qlCalendarAdvance(calendar,AB144,AA145,,,trigger)</f>
        <v>46729</v>
      </c>
      <c r="AC145" s="46">
        <f>_xll.qlInterestRateIndexMaturity($U$5,AB145,trigger)</f>
        <v>46912</v>
      </c>
      <c r="AD145" s="50">
        <f>_xll.qlTenorBasisValue($U$13,AB145,trigger)</f>
        <v>1.423591842202038E-3</v>
      </c>
      <c r="AE145" s="50">
        <f>_xll.qlTenorBasisForwardRate($U$13,AB145,trigger)</f>
        <v>2.1214647663064093E-2</v>
      </c>
      <c r="AF145" s="50">
        <f>_xll.qlTenorBasisForwardRate2($U$13,AB145,AC145,trigger)</f>
        <v>2.1214647663064093E-2</v>
      </c>
      <c r="AG145" s="50">
        <f>_xll.qlIndexFixing($U$5,_xll.qlInterestRateIndexFixingDate($U$5,AB145,trigger),,trigger)</f>
        <v>2.1035965444933465E-2</v>
      </c>
      <c r="AH145" s="50">
        <f t="shared" si="12"/>
        <v>1.786822181306276E-4</v>
      </c>
      <c r="AI145" s="53">
        <f t="shared" si="13"/>
        <v>0.99157741288149115</v>
      </c>
    </row>
    <row r="146" spans="27:35" x14ac:dyDescent="0.2">
      <c r="AA146" s="45" t="s">
        <v>74</v>
      </c>
      <c r="AB146" s="46">
        <f>_xll.qlCalendarAdvance(calendar,AB145,AA146,,,trigger)</f>
        <v>46762</v>
      </c>
      <c r="AC146" s="46">
        <f>_xll.qlInterestRateIndexMaturity($U$5,AB146,trigger)</f>
        <v>46944</v>
      </c>
      <c r="AD146" s="50">
        <f>_xll.qlTenorBasisValue($U$13,AB146,trigger)</f>
        <v>1.4116295508765752E-3</v>
      </c>
      <c r="AE146" s="50">
        <f>_xll.qlTenorBasisForwardRate($U$13,AB146,trigger)</f>
        <v>2.1227873343788325E-2</v>
      </c>
      <c r="AF146" s="50">
        <f>_xll.qlTenorBasisForwardRate2($U$13,AB146,AC146,trigger)</f>
        <v>2.1227873343788325E-2</v>
      </c>
      <c r="AG146" s="50">
        <f>_xll.qlIndexFixing($U$5,_xll.qlInterestRateIndexFixingDate($U$5,AB146,trigger),,trigger)</f>
        <v>2.1057789408903599E-2</v>
      </c>
      <c r="AH146" s="50">
        <f t="shared" si="12"/>
        <v>1.7008393488472662E-4</v>
      </c>
      <c r="AI146" s="53">
        <f t="shared" si="13"/>
        <v>0.99198770728795138</v>
      </c>
    </row>
    <row r="147" spans="27:35" x14ac:dyDescent="0.2">
      <c r="AA147" s="45" t="s">
        <v>74</v>
      </c>
      <c r="AB147" s="46">
        <f>_xll.qlCalendarAdvance(calendar,AB146,AA147,,,trigger)</f>
        <v>46793</v>
      </c>
      <c r="AC147" s="46">
        <f>_xll.qlInterestRateIndexMaturity($U$5,AB147,trigger)</f>
        <v>46975</v>
      </c>
      <c r="AD147" s="50">
        <f>_xll.qlTenorBasisValue($U$13,AB147,trigger)</f>
        <v>1.4004503345436919E-3</v>
      </c>
      <c r="AE147" s="50">
        <f>_xll.qlTenorBasisForwardRate($U$13,AB147,trigger)</f>
        <v>2.1240118689158993E-2</v>
      </c>
      <c r="AF147" s="50">
        <f>_xll.qlTenorBasisForwardRate2($U$13,AB147,AC147,trigger)</f>
        <v>2.1240118689158993E-2</v>
      </c>
      <c r="AG147" s="50">
        <f>_xll.qlIndexFixing($U$5,_xll.qlInterestRateIndexFixingDate($U$5,AB147,trigger),,trigger)</f>
        <v>2.1077571578194829E-2</v>
      </c>
      <c r="AH147" s="50">
        <f t="shared" si="12"/>
        <v>1.6254711096416394E-4</v>
      </c>
      <c r="AI147" s="53">
        <f t="shared" si="13"/>
        <v>0.99234716560001479</v>
      </c>
    </row>
    <row r="148" spans="27:35" x14ac:dyDescent="0.2">
      <c r="AA148" s="45" t="s">
        <v>74</v>
      </c>
      <c r="AB148" s="46">
        <f>_xll.qlCalendarAdvance(calendar,AB147,AA148,,,trigger)</f>
        <v>46822</v>
      </c>
      <c r="AC148" s="46">
        <f>_xll.qlInterestRateIndexMaturity($U$5,AB148,trigger)</f>
        <v>47007</v>
      </c>
      <c r="AD148" s="50">
        <f>_xll.qlTenorBasisValue($U$13,AB148,trigger)</f>
        <v>1.3900439012033588E-3</v>
      </c>
      <c r="AE148" s="50">
        <f>_xll.qlTenorBasisForwardRate($U$13,AB148,trigger)</f>
        <v>2.1253092840327604E-2</v>
      </c>
      <c r="AF148" s="50">
        <f>_xll.qlTenorBasisForwardRate2($U$13,AB148,AC148,trigger)</f>
        <v>2.1253092840327604E-2</v>
      </c>
      <c r="AG148" s="50">
        <f>_xll.qlIndexFixing($U$5,_xll.qlInterestRateIndexFixingDate($U$5,AB148,trigger),,trigger)</f>
        <v>2.1097310792171219E-2</v>
      </c>
      <c r="AH148" s="50">
        <f t="shared" si="12"/>
        <v>1.5578204815638527E-4</v>
      </c>
      <c r="AI148" s="53">
        <f t="shared" si="13"/>
        <v>0.99267014691335698</v>
      </c>
    </row>
    <row r="149" spans="27:35" x14ac:dyDescent="0.2">
      <c r="AA149" s="45" t="s">
        <v>74</v>
      </c>
      <c r="AB149" s="46">
        <f>_xll.qlCalendarAdvance(calendar,AB148,AA149,,,trigger)</f>
        <v>46853</v>
      </c>
      <c r="AC149" s="46">
        <f>_xll.qlInterestRateIndexMaturity($U$5,AB149,trigger)</f>
        <v>47036</v>
      </c>
      <c r="AD149" s="50">
        <f>_xll.qlTenorBasisValue($U$13,AB149,trigger)</f>
        <v>1.3789754792560202E-3</v>
      </c>
      <c r="AE149" s="50">
        <f>_xll.qlTenorBasisForwardRate($U$13,AB149,trigger)</f>
        <v>2.1261958720107707E-2</v>
      </c>
      <c r="AF149" s="50">
        <f>_xll.qlTenorBasisForwardRate2($U$13,AB149,AC149,trigger)</f>
        <v>2.1261958720107707E-2</v>
      </c>
      <c r="AG149" s="50">
        <f>_xll.qlIndexFixing($U$5,_xll.qlInterestRateIndexFixingDate($U$5,AB149,trigger),,trigger)</f>
        <v>2.1112366298131936E-2</v>
      </c>
      <c r="AH149" s="50">
        <f t="shared" si="12"/>
        <v>1.4959242197577077E-4</v>
      </c>
      <c r="AI149" s="53">
        <f t="shared" si="13"/>
        <v>0.99296431603762358</v>
      </c>
    </row>
    <row r="150" spans="27:35" x14ac:dyDescent="0.2">
      <c r="AA150" s="45" t="s">
        <v>74</v>
      </c>
      <c r="AB150" s="46">
        <f>_xll.qlCalendarAdvance(calendar,AB149,AA150,,,trigger)</f>
        <v>46883</v>
      </c>
      <c r="AC150" s="46">
        <f>_xll.qlInterestRateIndexMaturity($U$5,AB150,trigger)</f>
        <v>47067</v>
      </c>
      <c r="AD150" s="50">
        <f>_xll.qlTenorBasisValue($U$13,AB150,trigger)</f>
        <v>1.3683194572950107E-3</v>
      </c>
      <c r="AE150" s="50">
        <f>_xll.qlTenorBasisForwardRate($U$13,AB150,trigger)</f>
        <v>2.1271935911149887E-2</v>
      </c>
      <c r="AF150" s="50">
        <f>_xll.qlTenorBasisForwardRate2($U$13,AB150,AC150,trigger)</f>
        <v>2.1271935911149887E-2</v>
      </c>
      <c r="AG150" s="50">
        <f>_xll.qlIndexFixing($U$5,_xll.qlInterestRateIndexFixingDate($U$5,AB150,trigger),,trigger)</f>
        <v>2.1128034172741998E-2</v>
      </c>
      <c r="AH150" s="50">
        <f t="shared" si="12"/>
        <v>1.4390173840788875E-4</v>
      </c>
      <c r="AI150" s="53">
        <f t="shared" si="13"/>
        <v>0.99323513670739949</v>
      </c>
    </row>
    <row r="151" spans="27:35" x14ac:dyDescent="0.2">
      <c r="AA151" s="45" t="s">
        <v>74</v>
      </c>
      <c r="AB151" s="46">
        <f>_xll.qlCalendarAdvance(calendar,AB150,AA151,,,trigger)</f>
        <v>46916</v>
      </c>
      <c r="AC151" s="46">
        <f>_xll.qlInterestRateIndexMaturity($U$5,AB151,trigger)</f>
        <v>47099</v>
      </c>
      <c r="AD151" s="50">
        <f>_xll.qlTenorBasisValue($U$13,AB151,trigger)</f>
        <v>1.3566613476875466E-3</v>
      </c>
      <c r="AE151" s="50">
        <f>_xll.qlTenorBasisForwardRate($U$13,AB151,trigger)</f>
        <v>2.1280318683705678E-2</v>
      </c>
      <c r="AF151" s="50">
        <f>_xll.qlTenorBasisForwardRate2($U$13,AB151,AC151,trigger)</f>
        <v>2.1280318683705678E-2</v>
      </c>
      <c r="AG151" s="50">
        <f>_xll.qlIndexFixing($U$5,_xll.qlInterestRateIndexFixingDate($U$5,AB151,trigger),,trigger)</f>
        <v>2.1141930486472213E-2</v>
      </c>
      <c r="AH151" s="50">
        <f t="shared" si="12"/>
        <v>1.3838819723346538E-4</v>
      </c>
      <c r="AI151" s="53">
        <f t="shared" si="13"/>
        <v>0.99349689263162078</v>
      </c>
    </row>
    <row r="152" spans="27:35" x14ac:dyDescent="0.2">
      <c r="AA152" s="45" t="s">
        <v>74</v>
      </c>
      <c r="AB152" s="46">
        <f>_xll.qlCalendarAdvance(calendar,AB151,AA152,,,trigger)</f>
        <v>46946</v>
      </c>
      <c r="AC152" s="46">
        <f>_xll.qlInterestRateIndexMaturity($U$5,AB152,trigger)</f>
        <v>47130</v>
      </c>
      <c r="AD152" s="50">
        <f>_xll.qlTenorBasisValue($U$13,AB152,trigger)</f>
        <v>1.3461213446309104E-3</v>
      </c>
      <c r="AE152" s="50">
        <f>_xll.qlTenorBasisForwardRate($U$13,AB152,trigger)</f>
        <v>2.1288447439614378E-2</v>
      </c>
      <c r="AF152" s="50">
        <f>_xll.qlTenorBasisForwardRate2($U$13,AB152,AC152,trigger)</f>
        <v>2.1288447439614378E-2</v>
      </c>
      <c r="AG152" s="50">
        <f>_xll.qlIndexFixing($U$5,_xll.qlInterestRateIndexFixingDate($U$5,AB152,trigger),,trigger)</f>
        <v>2.1154671912600238E-2</v>
      </c>
      <c r="AH152" s="50">
        <f t="shared" si="12"/>
        <v>1.3377552701413983E-4</v>
      </c>
      <c r="AI152" s="53">
        <f t="shared" si="13"/>
        <v>0.99371605057655799</v>
      </c>
    </row>
    <row r="153" spans="27:35" x14ac:dyDescent="0.2">
      <c r="AA153" s="45" t="s">
        <v>74</v>
      </c>
      <c r="AB153" s="46">
        <f>_xll.qlCalendarAdvance(calendar,AB152,AA153,,,trigger)</f>
        <v>46979</v>
      </c>
      <c r="AC153" s="46">
        <f>_xll.qlInterestRateIndexMaturity($U$5,AB153,trigger)</f>
        <v>47163</v>
      </c>
      <c r="AD153" s="50">
        <f>_xll.qlTenorBasisValue($U$13,AB153,trigger)</f>
        <v>1.3345920273349814E-3</v>
      </c>
      <c r="AE153" s="50">
        <f>_xll.qlTenorBasisForwardRate($U$13,AB153,trigger)</f>
        <v>2.1295572675936205E-2</v>
      </c>
      <c r="AF153" s="50">
        <f>_xll.qlTenorBasisForwardRate2($U$13,AB153,AC153,trigger)</f>
        <v>2.1295572675936205E-2</v>
      </c>
      <c r="AG153" s="50">
        <f>_xll.qlIndexFixing($U$5,_xll.qlInterestRateIndexFixingDate($U$5,AB153,trigger),,trigger)</f>
        <v>2.1166251030866192E-2</v>
      </c>
      <c r="AH153" s="50">
        <f t="shared" si="12"/>
        <v>1.2932164507001298E-4</v>
      </c>
      <c r="AI153" s="53">
        <f t="shared" si="13"/>
        <v>0.9939272990194743</v>
      </c>
    </row>
    <row r="154" spans="27:35" x14ac:dyDescent="0.2">
      <c r="AA154" s="45" t="s">
        <v>74</v>
      </c>
      <c r="AB154" s="46">
        <f>_xll.qlCalendarAdvance(calendar,AB153,AA154,,,trigger)</f>
        <v>47010</v>
      </c>
      <c r="AC154" s="46">
        <f>_xll.qlInterestRateIndexMaturity($U$5,AB154,trigger)</f>
        <v>47191</v>
      </c>
      <c r="AD154" s="50">
        <f>_xll.qlTenorBasisValue($U$13,AB154,trigger)</f>
        <v>1.3238237001317412E-3</v>
      </c>
      <c r="AE154" s="50">
        <f>_xll.qlTenorBasisForwardRate($U$13,AB154,trigger)</f>
        <v>2.129921627900757E-2</v>
      </c>
      <c r="AF154" s="50">
        <f>_xll.qlTenorBasisForwardRate2($U$13,AB154,AC154,trigger)</f>
        <v>2.129921627900757E-2</v>
      </c>
      <c r="AG154" s="50">
        <f>_xll.qlIndexFixing($U$5,_xll.qlInterestRateIndexFixingDate($U$5,AB154,trigger),,trigger)</f>
        <v>2.1173451798229784E-2</v>
      </c>
      <c r="AH154" s="50">
        <f t="shared" si="12"/>
        <v>1.2576448077778607E-4</v>
      </c>
      <c r="AI154" s="53">
        <f t="shared" si="13"/>
        <v>0.99409534702449409</v>
      </c>
    </row>
    <row r="155" spans="27:35" x14ac:dyDescent="0.2">
      <c r="AA155" s="45" t="s">
        <v>74</v>
      </c>
      <c r="AB155" s="46">
        <f>_xll.qlCalendarAdvance(calendar,AB154,AA155,,,trigger)</f>
        <v>47042</v>
      </c>
      <c r="AC155" s="46">
        <f>_xll.qlInterestRateIndexMaturity($U$5,AB155,trigger)</f>
        <v>47224</v>
      </c>
      <c r="AD155" s="50">
        <f>_xll.qlTenorBasisValue($U$13,AB155,trigger)</f>
        <v>1.3127717592385146E-3</v>
      </c>
      <c r="AE155" s="50">
        <f>_xll.qlTenorBasisForwardRate($U$13,AB155,trigger)</f>
        <v>2.130490209004058E-2</v>
      </c>
      <c r="AF155" s="50">
        <f>_xll.qlTenorBasisForwardRate2($U$13,AB155,AC155,trigger)</f>
        <v>2.130490209004058E-2</v>
      </c>
      <c r="AG155" s="50">
        <f>_xll.qlIndexFixing($U$5,_xll.qlInterestRateIndexFixingDate($U$5,AB155,trigger),,trigger)</f>
        <v>2.1182501208353629E-2</v>
      </c>
      <c r="AH155" s="50">
        <f t="shared" si="12"/>
        <v>1.2240088168695082E-4</v>
      </c>
      <c r="AI155" s="53">
        <f t="shared" si="13"/>
        <v>0.99425480196202498</v>
      </c>
    </row>
    <row r="156" spans="27:35" x14ac:dyDescent="0.2">
      <c r="AA156" s="45" t="s">
        <v>74</v>
      </c>
      <c r="AB156" s="46">
        <f>_xll.qlCalendarAdvance(calendar,AB155,AA156,,,trigger)</f>
        <v>47073</v>
      </c>
      <c r="AC156" s="46">
        <f>_xll.qlInterestRateIndexMaturity($U$5,AB156,trigger)</f>
        <v>47254</v>
      </c>
      <c r="AD156" s="50">
        <f>_xll.qlTenorBasisValue($U$13,AB156,trigger)</f>
        <v>1.3021274025964455E-3</v>
      </c>
      <c r="AE156" s="50">
        <f>_xll.qlTenorBasisForwardRate($U$13,AB156,trigger)</f>
        <v>2.130812607516766E-2</v>
      </c>
      <c r="AF156" s="50">
        <f>_xll.qlTenorBasisForwardRate2($U$13,AB156,AC156,trigger)</f>
        <v>2.130812607516766E-2</v>
      </c>
      <c r="AG156" s="50">
        <f>_xll.qlIndexFixing($U$5,_xll.qlInterestRateIndexFixingDate($U$5,AB156,trigger),,trigger)</f>
        <v>2.1188461783972511E-2</v>
      </c>
      <c r="AH156" s="50">
        <f t="shared" si="12"/>
        <v>1.1966429119514982E-4</v>
      </c>
      <c r="AI156" s="53">
        <f t="shared" si="13"/>
        <v>0.99438410065845229</v>
      </c>
    </row>
    <row r="157" spans="27:35" x14ac:dyDescent="0.2">
      <c r="AA157" s="45" t="s">
        <v>74</v>
      </c>
      <c r="AB157" s="46">
        <f>_xll.qlCalendarAdvance(calendar,AB156,AA157,,,trigger)</f>
        <v>47105</v>
      </c>
      <c r="AC157" s="46">
        <f>_xll.qlInterestRateIndexMaturity($U$5,AB157,trigger)</f>
        <v>47287</v>
      </c>
      <c r="AD157" s="50">
        <f>_xll.qlTenorBasisValue($U$13,AB157,trigger)</f>
        <v>1.2912043418287452E-3</v>
      </c>
      <c r="AE157" s="50">
        <f>_xll.qlTenorBasisForwardRate($U$13,AB157,trigger)</f>
        <v>2.1311846917301539E-2</v>
      </c>
      <c r="AF157" s="50">
        <f>_xll.qlTenorBasisForwardRate2($U$13,AB157,AC157,trigger)</f>
        <v>2.1311846917301539E-2</v>
      </c>
      <c r="AG157" s="50">
        <f>_xll.qlIndexFixing($U$5,_xll.qlInterestRateIndexFixingDate($U$5,AB157,trigger),,trigger)</f>
        <v>2.1194615490372035E-2</v>
      </c>
      <c r="AH157" s="50">
        <f t="shared" si="12"/>
        <v>1.1723142692950453E-4</v>
      </c>
      <c r="AI157" s="53">
        <f t="shared" si="13"/>
        <v>0.99449923662719575</v>
      </c>
    </row>
    <row r="158" spans="27:35" x14ac:dyDescent="0.2">
      <c r="AA158" s="45" t="s">
        <v>74</v>
      </c>
      <c r="AB158" s="46">
        <f>_xll.qlCalendarAdvance(calendar,AB157,AA158,,,trigger)</f>
        <v>47136</v>
      </c>
      <c r="AC158" s="46">
        <f>_xll.qlInterestRateIndexMaturity($U$5,AB158,trigger)</f>
        <v>47317</v>
      </c>
      <c r="AD158" s="50">
        <f>_xll.qlTenorBasisValue($U$13,AB158,trigger)</f>
        <v>1.2806856690323408E-3</v>
      </c>
      <c r="AE158" s="50">
        <f>_xll.qlTenorBasisForwardRate($U$13,AB158,trigger)</f>
        <v>2.1313226845432166E-2</v>
      </c>
      <c r="AF158" s="50">
        <f>_xll.qlTenorBasisForwardRate2($U$13,AB158,AC158,trigger)</f>
        <v>2.1313226845432166E-2</v>
      </c>
      <c r="AG158" s="50">
        <f>_xll.qlIndexFixing($U$5,_xll.qlInterestRateIndexFixingDate($U$5,AB158,trigger),,trigger)</f>
        <v>2.1197897962010354E-2</v>
      </c>
      <c r="AH158" s="50">
        <f t="shared" si="12"/>
        <v>1.1532888342181274E-4</v>
      </c>
      <c r="AI158" s="53">
        <f t="shared" si="13"/>
        <v>0.99458885863420865</v>
      </c>
    </row>
    <row r="159" spans="27:35" x14ac:dyDescent="0.2">
      <c r="AA159" s="45" t="s">
        <v>74</v>
      </c>
      <c r="AB159" s="46">
        <f>_xll.qlCalendarAdvance(calendar,AB158,AA159,,,trigger)</f>
        <v>47168</v>
      </c>
      <c r="AC159" s="46">
        <f>_xll.qlInterestRateIndexMaturity($U$5,AB159,trigger)</f>
        <v>47350</v>
      </c>
      <c r="AD159" s="50">
        <f>_xll.qlTenorBasisValue($U$13,AB159,trigger)</f>
        <v>1.2698931527685496E-3</v>
      </c>
      <c r="AE159" s="50">
        <f>_xll.qlTenorBasisForwardRate($U$13,AB159,trigger)</f>
        <v>2.1314984165359801E-2</v>
      </c>
      <c r="AF159" s="50">
        <f>_xll.qlTenorBasisForwardRate2($U$13,AB159,AC159,trigger)</f>
        <v>2.1314984165359801E-2</v>
      </c>
      <c r="AG159" s="50">
        <f>_xll.qlIndexFixing($U$5,_xll.qlInterestRateIndexFixingDate($U$5,AB159,trigger),,trigger)</f>
        <v>2.1201245289406635E-2</v>
      </c>
      <c r="AH159" s="50">
        <f t="shared" si="12"/>
        <v>1.1373887595316629E-4</v>
      </c>
      <c r="AI159" s="53">
        <f t="shared" si="13"/>
        <v>0.99466390051849018</v>
      </c>
    </row>
    <row r="160" spans="27:35" x14ac:dyDescent="0.2">
      <c r="AA160" s="45" t="s">
        <v>74</v>
      </c>
      <c r="AB160" s="46">
        <f>_xll.qlCalendarAdvance(calendar,AB159,AA160,,,trigger)</f>
        <v>47196</v>
      </c>
      <c r="AC160" s="46">
        <f>_xll.qlInterestRateIndexMaturity($U$5,AB160,trigger)</f>
        <v>47380</v>
      </c>
      <c r="AD160" s="50">
        <f>_xll.qlTenorBasisValue($U$13,AB160,trigger)</f>
        <v>1.2605045521814683E-3</v>
      </c>
      <c r="AE160" s="50">
        <f>_xll.qlTenorBasisForwardRate($U$13,AB160,trigger)</f>
        <v>2.1316377732312163E-2</v>
      </c>
      <c r="AF160" s="50">
        <f>_xll.qlTenorBasisForwardRate2($U$13,AB160,AC160,trigger)</f>
        <v>2.1316377732312163E-2</v>
      </c>
      <c r="AG160" s="50">
        <f>_xll.qlIndexFixing($U$5,_xll.qlInterestRateIndexFixingDate($U$5,AB160,trigger),,trigger)</f>
        <v>2.1203705800822596E-2</v>
      </c>
      <c r="AH160" s="50">
        <f t="shared" si="12"/>
        <v>1.1267193148956772E-4</v>
      </c>
      <c r="AI160" s="53">
        <f t="shared" si="13"/>
        <v>0.99471430217157508</v>
      </c>
    </row>
    <row r="161" spans="27:35" x14ac:dyDescent="0.2">
      <c r="AA161" s="45" t="s">
        <v>74</v>
      </c>
      <c r="AB161" s="46">
        <f>_xll.qlCalendarAdvance(calendar,AB160,AA161,,,trigger)</f>
        <v>47227</v>
      </c>
      <c r="AC161" s="46">
        <f>_xll.qlInterestRateIndexMaturity($U$5,AB161,trigger)</f>
        <v>47410</v>
      </c>
      <c r="AD161" s="50">
        <f>_xll.qlTenorBasisValue($U$13,AB161,trigger)</f>
        <v>1.2501700456936406E-3</v>
      </c>
      <c r="AE161" s="50">
        <f>_xll.qlTenorBasisForwardRate($U$13,AB161,trigger)</f>
        <v>2.1315067804616242E-2</v>
      </c>
      <c r="AF161" s="50">
        <f>_xll.qlTenorBasisForwardRate2($U$13,AB161,AC161,trigger)</f>
        <v>2.1315067804616242E-2</v>
      </c>
      <c r="AG161" s="50">
        <f>_xll.qlIndexFixing($U$5,_xll.qlInterestRateIndexFixingDate($U$5,AB161,trigger),,trigger)</f>
        <v>2.1203229955937229E-2</v>
      </c>
      <c r="AH161" s="50">
        <f t="shared" si="12"/>
        <v>1.1183784867901253E-4</v>
      </c>
      <c r="AI161" s="53">
        <f t="shared" si="13"/>
        <v>0.99475310847217702</v>
      </c>
    </row>
    <row r="162" spans="27:35" x14ac:dyDescent="0.2">
      <c r="AA162" s="45" t="s">
        <v>74</v>
      </c>
      <c r="AB162" s="46">
        <f>_xll.qlCalendarAdvance(calendar,AB161,AA162,,,trigger)</f>
        <v>47259</v>
      </c>
      <c r="AC162" s="46">
        <f>_xll.qlInterestRateIndexMaturity($U$5,AB162,trigger)</f>
        <v>47443</v>
      </c>
      <c r="AD162" s="50">
        <f>_xll.qlTenorBasisValue($U$13,AB162,trigger)</f>
        <v>1.2395686279076375E-3</v>
      </c>
      <c r="AE162" s="50">
        <f>_xll.qlTenorBasisForwardRate($U$13,AB162,trigger)</f>
        <v>2.131395965519536E-2</v>
      </c>
      <c r="AF162" s="50">
        <f>_xll.qlTenorBasisForwardRate2($U$13,AB162,AC162,trigger)</f>
        <v>2.131395965519536E-2</v>
      </c>
      <c r="AG162" s="50">
        <f>_xll.qlIndexFixing($U$5,_xll.qlInterestRateIndexFixingDate($U$5,AB162,trigger),,trigger)</f>
        <v>2.1202639991695121E-2</v>
      </c>
      <c r="AH162" s="50">
        <f t="shared" si="12"/>
        <v>1.1131966350023947E-4</v>
      </c>
      <c r="AI162" s="53">
        <f t="shared" si="13"/>
        <v>0.99477714768625336</v>
      </c>
    </row>
    <row r="163" spans="27:35" x14ac:dyDescent="0.2">
      <c r="AA163" s="45" t="s">
        <v>74</v>
      </c>
      <c r="AB163" s="46">
        <f>_xll.qlCalendarAdvance(calendar,AB162,AA163,,,trigger)</f>
        <v>47290</v>
      </c>
      <c r="AC163" s="46">
        <f>_xll.qlInterestRateIndexMaturity($U$5,AB163,trigger)</f>
        <v>47473</v>
      </c>
      <c r="AD163" s="50">
        <f>_xll.qlTenorBasisValue($U$13,AB163,trigger)</f>
        <v>1.2293631744415821E-3</v>
      </c>
      <c r="AE163" s="50">
        <f>_xll.qlTenorBasisForwardRate($U$13,AB163,trigger)</f>
        <v>2.1310809331032424E-2</v>
      </c>
      <c r="AF163" s="50">
        <f>_xll.qlTenorBasisForwardRate2($U$13,AB163,AC163,trigger)</f>
        <v>2.1310809331032424E-2</v>
      </c>
      <c r="AG163" s="50">
        <f>_xll.qlIndexFixing($U$5,_xll.qlInterestRateIndexFixingDate($U$5,AB163,trigger),,trigger)</f>
        <v>2.1199693568391589E-2</v>
      </c>
      <c r="AH163" s="50">
        <f t="shared" si="12"/>
        <v>1.1111576264083434E-4</v>
      </c>
      <c r="AI163" s="53">
        <f t="shared" si="13"/>
        <v>0.99478594355968308</v>
      </c>
    </row>
    <row r="164" spans="27:35" x14ac:dyDescent="0.2">
      <c r="AA164" s="45" t="s">
        <v>74</v>
      </c>
      <c r="AB164" s="46">
        <f>_xll.qlCalendarAdvance(calendar,AB163,AA164,,,trigger)</f>
        <v>47322</v>
      </c>
      <c r="AC164" s="46">
        <f>_xll.qlInterestRateIndexMaturity($U$5,AB164,trigger)</f>
        <v>47506</v>
      </c>
      <c r="AD164" s="50">
        <f>_xll.qlTenorBasisValue($U$13,AB164,trigger)</f>
        <v>1.2188955458865285E-3</v>
      </c>
      <c r="AE164" s="50">
        <f>_xll.qlTenorBasisForwardRate($U$13,AB164,trigger)</f>
        <v>2.1307740190881799E-2</v>
      </c>
      <c r="AF164" s="50">
        <f>_xll.qlTenorBasisForwardRate2($U$13,AB164,AC164,trigger)</f>
        <v>2.1307740190881799E-2</v>
      </c>
      <c r="AG164" s="50">
        <f>_xll.qlIndexFixing($U$5,_xll.qlInterestRateIndexFixingDate($U$5,AB164,trigger),,trigger)</f>
        <v>2.1196516837588324E-2</v>
      </c>
      <c r="AH164" s="50">
        <f t="shared" si="12"/>
        <v>1.1122335329347491E-4</v>
      </c>
      <c r="AI164" s="53">
        <f t="shared" si="13"/>
        <v>0.99478014316407559</v>
      </c>
    </row>
    <row r="165" spans="27:35" x14ac:dyDescent="0.2">
      <c r="AA165" s="45" t="s">
        <v>74</v>
      </c>
      <c r="AB165" s="46">
        <f>_xll.qlCalendarAdvance(calendar,AB164,AA165,,,trigger)</f>
        <v>47353</v>
      </c>
      <c r="AC165" s="46">
        <f>_xll.qlInterestRateIndexMaturity($U$5,AB165,trigger)</f>
        <v>47539</v>
      </c>
      <c r="AD165" s="50">
        <f>_xll.qlTenorBasisValue($U$13,AB165,trigger)</f>
        <v>1.2088202135099755E-3</v>
      </c>
      <c r="AE165" s="50">
        <f>_xll.qlTenorBasisForwardRate($U$13,AB165,trigger)</f>
        <v>2.1304352585667239E-2</v>
      </c>
      <c r="AF165" s="50">
        <f>_xll.qlTenorBasisForwardRate2($U$13,AB165,AC165,trigger)</f>
        <v>2.1304352585667239E-2</v>
      </c>
      <c r="AG165" s="50">
        <f>_xll.qlIndexFixing($U$5,_xll.qlInterestRateIndexFixingDate($U$5,AB165,trigger),,trigger)</f>
        <v>2.1192731309250559E-2</v>
      </c>
      <c r="AH165" s="50">
        <f t="shared" si="12"/>
        <v>1.1162127641668046E-4</v>
      </c>
      <c r="AI165" s="53">
        <f t="shared" si="13"/>
        <v>0.99476063513463564</v>
      </c>
    </row>
    <row r="166" spans="27:35" x14ac:dyDescent="0.2">
      <c r="AA166" s="45" t="s">
        <v>74</v>
      </c>
      <c r="AB166" s="46">
        <f>_xll.qlCalendarAdvance(calendar,AB165,AA166,,,trigger)</f>
        <v>47385</v>
      </c>
      <c r="AC166" s="46">
        <f>_xll.qlInterestRateIndexMaturity($U$5,AB166,trigger)</f>
        <v>47567</v>
      </c>
      <c r="AD166" s="50">
        <f>_xll.qlTenorBasisValue($U$13,AB166,trigger)</f>
        <v>1.1984873896075743E-3</v>
      </c>
      <c r="AE166" s="50">
        <f>_xll.qlTenorBasisForwardRate($U$13,AB166,trigger)</f>
        <v>2.1296683918600071E-2</v>
      </c>
      <c r="AF166" s="50">
        <f>_xll.qlTenorBasisForwardRate2($U$13,AB166,AC166,trigger)</f>
        <v>2.1296683918600071E-2</v>
      </c>
      <c r="AG166" s="50">
        <f>_xll.qlIndexFixing($U$5,_xll.qlInterestRateIndexFixingDate($U$5,AB166,trigger),,trigger)</f>
        <v>2.1184516198233635E-2</v>
      </c>
      <c r="AH166" s="50">
        <f t="shared" si="12"/>
        <v>1.1216772036643646E-4</v>
      </c>
      <c r="AI166" s="53">
        <f t="shared" si="13"/>
        <v>0.99473308986529718</v>
      </c>
    </row>
    <row r="167" spans="27:35" x14ac:dyDescent="0.2">
      <c r="AA167" s="45" t="s">
        <v>74</v>
      </c>
      <c r="AB167" s="46">
        <f>_xll.qlCalendarAdvance(calendar,AB166,AA167,,,trigger)</f>
        <v>47415</v>
      </c>
      <c r="AC167" s="46">
        <f>_xll.qlInterestRateIndexMaturity($U$5,AB167,trigger)</f>
        <v>47597</v>
      </c>
      <c r="AD167" s="50">
        <f>_xll.qlTenorBasisValue($U$13,AB167,trigger)</f>
        <v>1.1888628542068706E-3</v>
      </c>
      <c r="AE167" s="50">
        <f>_xll.qlTenorBasisForwardRate($U$13,AB167,trigger)</f>
        <v>2.1290607690640603E-2</v>
      </c>
      <c r="AF167" s="50">
        <f>_xll.qlTenorBasisForwardRate2($U$13,AB167,AC167,trigger)</f>
        <v>2.1290607690640603E-2</v>
      </c>
      <c r="AG167" s="50">
        <f>_xll.qlIndexFixing($U$5,_xll.qlInterestRateIndexFixingDate($U$5,AB167,trigger),,trigger)</f>
        <v>2.1177644521988906E-2</v>
      </c>
      <c r="AH167" s="50">
        <f t="shared" si="12"/>
        <v>1.1296316865169742E-4</v>
      </c>
      <c r="AI167" s="53">
        <f t="shared" si="13"/>
        <v>0.99469422525213513</v>
      </c>
    </row>
    <row r="168" spans="27:35" x14ac:dyDescent="0.2">
      <c r="AA168" s="45" t="s">
        <v>74</v>
      </c>
      <c r="AB168" s="46">
        <f>_xll.qlCalendarAdvance(calendar,AB167,AA168,,,trigger)</f>
        <v>47448</v>
      </c>
      <c r="AC168" s="46">
        <f>_xll.qlInterestRateIndexMaturity($U$5,AB168,trigger)</f>
        <v>47630</v>
      </c>
      <c r="AD168" s="50">
        <f>_xll.qlTenorBasisValue($U$13,AB168,trigger)</f>
        <v>1.17834590858118E-3</v>
      </c>
      <c r="AE168" s="50">
        <f>_xll.qlTenorBasisForwardRate($U$13,AB168,trigger)</f>
        <v>2.1282929584180963E-2</v>
      </c>
      <c r="AF168" s="50">
        <f>_xll.qlTenorBasisForwardRate2($U$13,AB168,AC168,trigger)</f>
        <v>2.1282929584180963E-2</v>
      </c>
      <c r="AG168" s="50">
        <f>_xll.qlIndexFixing($U$5,_xll.qlInterestRateIndexFixingDate($U$5,AB168,trigger),,trigger)</f>
        <v>2.1168874096916125E-2</v>
      </c>
      <c r="AH168" s="50">
        <f t="shared" si="12"/>
        <v>1.1405548726483791E-4</v>
      </c>
      <c r="AI168" s="53">
        <f t="shared" si="13"/>
        <v>0.99464098742545237</v>
      </c>
    </row>
    <row r="169" spans="27:35" x14ac:dyDescent="0.2">
      <c r="AA169" s="45" t="s">
        <v>74</v>
      </c>
      <c r="AB169" s="46">
        <f>_xll.qlCalendarAdvance(calendar,AB168,AA169,,,trigger)</f>
        <v>47479</v>
      </c>
      <c r="AC169" s="46">
        <f>_xll.qlInterestRateIndexMaturity($U$5,AB169,trigger)</f>
        <v>47661</v>
      </c>
      <c r="AD169" s="50">
        <f>_xll.qlTenorBasisValue($U$13,AB169,trigger)</f>
        <v>1.1685333650016572E-3</v>
      </c>
      <c r="AE169" s="50">
        <f>_xll.qlTenorBasisForwardRate($U$13,AB169,trigger)</f>
        <v>2.1274768173686728E-2</v>
      </c>
      <c r="AF169" s="50">
        <f>_xll.qlTenorBasisForwardRate2($U$13,AB169,AC169,trigger)</f>
        <v>2.1274768173686728E-2</v>
      </c>
      <c r="AG169" s="50">
        <f>_xll.qlIndexFixing($U$5,_xll.qlInterestRateIndexFixingDate($U$5,AB169,trigger),,trigger)</f>
        <v>2.1159500622721494E-2</v>
      </c>
      <c r="AH169" s="50">
        <f t="shared" si="12"/>
        <v>1.15267550965234E-4</v>
      </c>
      <c r="AI169" s="53">
        <f t="shared" si="13"/>
        <v>0.99458195971753049</v>
      </c>
    </row>
    <row r="170" spans="27:35" x14ac:dyDescent="0.2">
      <c r="AA170" s="45" t="s">
        <v>74</v>
      </c>
      <c r="AB170" s="46">
        <f>_xll.qlCalendarAdvance(calendar,AB169,AA170,,,trigger)</f>
        <v>47511</v>
      </c>
      <c r="AC170" s="46">
        <f>_xll.qlInterestRateIndexMaturity($U$5,AB170,trigger)</f>
        <v>47693</v>
      </c>
      <c r="AD170" s="50">
        <f>_xll.qlTenorBasisValue($U$13,AB170,trigger)</f>
        <v>1.1584725357326488E-3</v>
      </c>
      <c r="AE170" s="50">
        <f>_xll.qlTenorBasisForwardRate($U$13,AB170,trigger)</f>
        <v>2.1265379715539556E-2</v>
      </c>
      <c r="AF170" s="50">
        <f>_xll.qlTenorBasisForwardRate2($U$13,AB170,AC170,trigger)</f>
        <v>2.1265379715539556E-2</v>
      </c>
      <c r="AG170" s="50">
        <f>_xll.qlIndexFixing($U$5,_xll.qlInterestRateIndexFixingDate($U$5,AB170,trigger),,trigger)</f>
        <v>2.1148694334443219E-2</v>
      </c>
      <c r="AH170" s="50">
        <f t="shared" si="12"/>
        <v>1.1668538109633683E-4</v>
      </c>
      <c r="AI170" s="53">
        <f t="shared" si="13"/>
        <v>0.9945128945423406</v>
      </c>
    </row>
    <row r="171" spans="27:35" x14ac:dyDescent="0.2">
      <c r="AA171" s="45" t="s">
        <v>74</v>
      </c>
      <c r="AB171" s="46">
        <f>_xll.qlCalendarAdvance(calendar,AB170,AA171,,,trigger)</f>
        <v>47542</v>
      </c>
      <c r="AC171" s="46">
        <f>_xll.qlInterestRateIndexMaturity($U$5,AB171,trigger)</f>
        <v>47725</v>
      </c>
      <c r="AD171" s="50">
        <f>_xll.qlTenorBasisValue($U$13,AB171,trigger)</f>
        <v>1.1487923523366367E-3</v>
      </c>
      <c r="AE171" s="50">
        <f>_xll.qlTenorBasisForwardRate($U$13,AB171,trigger)</f>
        <v>2.1255792566588997E-2</v>
      </c>
      <c r="AF171" s="50">
        <f>_xll.qlTenorBasisForwardRate2($U$13,AB171,AC171,trigger)</f>
        <v>2.1255792566588997E-2</v>
      </c>
      <c r="AG171" s="50">
        <f>_xll.qlIndexFixing($U$5,_xll.qlInterestRateIndexFixingDate($U$5,AB171,trigger),,trigger)</f>
        <v>2.1137559145575087E-2</v>
      </c>
      <c r="AH171" s="50">
        <f t="shared" si="12"/>
        <v>1.1823342101391007E-4</v>
      </c>
      <c r="AI171" s="53">
        <f t="shared" si="13"/>
        <v>0.99443759057002867</v>
      </c>
    </row>
    <row r="172" spans="27:35" x14ac:dyDescent="0.2">
      <c r="AA172" s="45" t="s">
        <v>74</v>
      </c>
      <c r="AB172" s="46">
        <f>_xll.qlCalendarAdvance(calendar,AB171,AA172,,,trigger)</f>
        <v>47570</v>
      </c>
      <c r="AC172" s="46">
        <f>_xll.qlInterestRateIndexMaturity($U$5,AB172,trigger)</f>
        <v>47756</v>
      </c>
      <c r="AD172" s="50">
        <f>_xll.qlTenorBasisValue($U$13,AB172,trigger)</f>
        <v>1.1401050884984087E-3</v>
      </c>
      <c r="AE172" s="50">
        <f>_xll.qlTenorBasisForwardRate($U$13,AB172,trigger)</f>
        <v>2.1247211521721363E-2</v>
      </c>
      <c r="AF172" s="50">
        <f>_xll.qlTenorBasisForwardRate2($U$13,AB172,AC172,trigger)</f>
        <v>2.1247211521721363E-2</v>
      </c>
      <c r="AG172" s="50">
        <f>_xll.qlIndexFixing($U$5,_xll.qlInterestRateIndexFixingDate($U$5,AB172,trigger),,trigger)</f>
        <v>2.1127401200053745E-2</v>
      </c>
      <c r="AH172" s="50">
        <f t="shared" si="12"/>
        <v>1.198103216676176E-4</v>
      </c>
      <c r="AI172" s="53">
        <f t="shared" si="13"/>
        <v>0.9943611272686238</v>
      </c>
    </row>
    <row r="173" spans="27:35" x14ac:dyDescent="0.2">
      <c r="AA173" s="45" t="s">
        <v>74</v>
      </c>
      <c r="AB173" s="46">
        <f>_xll.qlCalendarAdvance(calendar,AB172,AA173,,,trigger)</f>
        <v>47602</v>
      </c>
      <c r="AC173" s="46">
        <f>_xll.qlInterestRateIndexMaturity($U$5,AB173,trigger)</f>
        <v>47785</v>
      </c>
      <c r="AD173" s="50">
        <f>_xll.qlTenorBasisValue($U$13,AB173,trigger)</f>
        <v>1.1302421117682861E-3</v>
      </c>
      <c r="AE173" s="50">
        <f>_xll.qlTenorBasisForwardRate($U$13,AB173,trigger)</f>
        <v>2.1233743063227044E-2</v>
      </c>
      <c r="AF173" s="50">
        <f>_xll.qlTenorBasisForwardRate2($U$13,AB173,AC173,trigger)</f>
        <v>2.1233743063227044E-2</v>
      </c>
      <c r="AG173" s="50">
        <f>_xll.qlIndexFixing($U$5,_xll.qlInterestRateIndexFixingDate($U$5,AB173,trigger),,trigger)</f>
        <v>2.1112262247463525E-2</v>
      </c>
      <c r="AH173" s="50">
        <f t="shared" si="12"/>
        <v>1.2148081576351943E-4</v>
      </c>
      <c r="AI173" s="53">
        <f t="shared" si="13"/>
        <v>0.99427887888622413</v>
      </c>
    </row>
    <row r="174" spans="27:35" x14ac:dyDescent="0.2">
      <c r="AA174" s="45" t="s">
        <v>74</v>
      </c>
      <c r="AB174" s="46">
        <f>_xll.qlCalendarAdvance(calendar,AB173,AA174,,,trigger)</f>
        <v>47632</v>
      </c>
      <c r="AC174" s="46">
        <f>_xll.qlInterestRateIndexMaturity($U$5,AB174,trigger)</f>
        <v>47816</v>
      </c>
      <c r="AD174" s="50">
        <f>_xll.qlTenorBasisValue($U$13,AB174,trigger)</f>
        <v>1.1210589279537166E-3</v>
      </c>
      <c r="AE174" s="50">
        <f>_xll.qlTenorBasisForwardRate($U$13,AB174,trigger)</f>
        <v>2.1221822240345922E-2</v>
      </c>
      <c r="AF174" s="50">
        <f>_xll.qlTenorBasisForwardRate2($U$13,AB174,AC174,trigger)</f>
        <v>2.1221822240345922E-2</v>
      </c>
      <c r="AG174" s="50">
        <f>_xll.qlIndexFixing($U$5,_xll.qlInterestRateIndexFixingDate($U$5,AB174,trigger),,trigger)</f>
        <v>2.1098560137681577E-2</v>
      </c>
      <c r="AH174" s="50">
        <f t="shared" si="12"/>
        <v>1.2326210266434476E-4</v>
      </c>
      <c r="AI174" s="53">
        <f t="shared" si="13"/>
        <v>0.99419172862403848</v>
      </c>
    </row>
    <row r="175" spans="27:35" x14ac:dyDescent="0.2">
      <c r="AA175" s="45" t="s">
        <v>74</v>
      </c>
      <c r="AB175" s="46">
        <f>_xll.qlCalendarAdvance(calendar,AB174,AA175,,,trigger)</f>
        <v>47665</v>
      </c>
      <c r="AC175" s="46">
        <f>_xll.qlInterestRateIndexMaturity($U$5,AB175,trigger)</f>
        <v>47850</v>
      </c>
      <c r="AD175" s="50">
        <f>_xll.qlTenorBasisValue($U$13,AB175,trigger)</f>
        <v>1.1110283122429153E-3</v>
      </c>
      <c r="AE175" s="50">
        <f>_xll.qlTenorBasisForwardRate($U$13,AB175,trigger)</f>
        <v>2.1207621634709056E-2</v>
      </c>
      <c r="AF175" s="50">
        <f>_xll.qlTenorBasisForwardRate2($U$13,AB175,AC175,trigger)</f>
        <v>2.1207621634709056E-2</v>
      </c>
      <c r="AG175" s="50">
        <f>_xll.qlIndexFixing($U$5,_xll.qlInterestRateIndexFixingDate($U$5,AB175,trigger),,trigger)</f>
        <v>2.1082314580006409E-2</v>
      </c>
      <c r="AH175" s="50">
        <f t="shared" si="12"/>
        <v>1.2530705470264678E-4</v>
      </c>
      <c r="AI175" s="53">
        <f t="shared" si="13"/>
        <v>0.99409141407457191</v>
      </c>
    </row>
    <row r="176" spans="27:35" x14ac:dyDescent="0.2">
      <c r="AA176" s="45" t="s">
        <v>74</v>
      </c>
      <c r="AB176" s="46">
        <f>_xll.qlCalendarAdvance(calendar,AB175,AA176,,,trigger)</f>
        <v>47696</v>
      </c>
      <c r="AC176" s="46">
        <f>_xll.qlInterestRateIndexMaturity($U$5,AB176,trigger)</f>
        <v>47882</v>
      </c>
      <c r="AD176" s="50">
        <f>_xll.qlTenorBasisValue($U$13,AB176,trigger)</f>
        <v>1.1016733100845089E-3</v>
      </c>
      <c r="AE176" s="50">
        <f>_xll.qlTenorBasisForwardRate($U$13,AB176,trigger)</f>
        <v>2.1193280095504849E-2</v>
      </c>
      <c r="AF176" s="50">
        <f>_xll.qlTenorBasisForwardRate2($U$13,AB176,AC176,trigger)</f>
        <v>2.1193280095504849E-2</v>
      </c>
      <c r="AG176" s="50">
        <f>_xll.qlIndexFixing($U$5,_xll.qlInterestRateIndexFixingDate($U$5,AB176,trigger),,trigger)</f>
        <v>2.106595418488863E-2</v>
      </c>
      <c r="AH176" s="50">
        <f t="shared" si="12"/>
        <v>1.273259106162189E-4</v>
      </c>
      <c r="AI176" s="53">
        <f t="shared" si="13"/>
        <v>0.99399215647401251</v>
      </c>
    </row>
    <row r="177" spans="27:35" x14ac:dyDescent="0.2">
      <c r="AA177" s="45" t="s">
        <v>74</v>
      </c>
      <c r="AB177" s="46">
        <f>_xll.qlCalendarAdvance(calendar,AB176,AA177,,,trigger)</f>
        <v>47728</v>
      </c>
      <c r="AC177" s="46">
        <f>_xll.qlInterestRateIndexMaturity($U$5,AB177,trigger)</f>
        <v>47910</v>
      </c>
      <c r="AD177" s="50">
        <f>_xll.qlTenorBasisValue($U$13,AB177,trigger)</f>
        <v>1.0920853590490646E-3</v>
      </c>
      <c r="AE177" s="50">
        <f>_xll.qlTenorBasisForwardRate($U$13,AB177,trigger)</f>
        <v>2.1175682620931911E-2</v>
      </c>
      <c r="AF177" s="50">
        <f>_xll.qlTenorBasisForwardRate2($U$13,AB177,AC177,trigger)</f>
        <v>2.1175682620931911E-2</v>
      </c>
      <c r="AG177" s="50">
        <f>_xll.qlIndexFixing($U$5,_xll.qlInterestRateIndexFixingDate($U$5,AB177,trigger),,trigger)</f>
        <v>2.1046385031517414E-2</v>
      </c>
      <c r="AH177" s="50">
        <f t="shared" si="12"/>
        <v>1.2929758941449682E-4</v>
      </c>
      <c r="AI177" s="53">
        <f t="shared" si="13"/>
        <v>0.9938940533002375</v>
      </c>
    </row>
    <row r="178" spans="27:35" x14ac:dyDescent="0.2">
      <c r="AA178" s="45" t="s">
        <v>74</v>
      </c>
      <c r="AB178" s="46">
        <f>_xll.qlCalendarAdvance(calendar,AB177,AA178,,,trigger)</f>
        <v>47758</v>
      </c>
      <c r="AC178" s="46">
        <f>_xll.qlInterestRateIndexMaturity($U$5,AB178,trigger)</f>
        <v>47940</v>
      </c>
      <c r="AD178" s="50">
        <f>_xll.qlTenorBasisValue($U$13,AB178,trigger)</f>
        <v>1.0831601729010334E-3</v>
      </c>
      <c r="AE178" s="50">
        <f>_xll.qlTenorBasisForwardRate($U$13,AB178,trigger)</f>
        <v>2.1159568516446858E-2</v>
      </c>
      <c r="AF178" s="50">
        <f>_xll.qlTenorBasisForwardRate2($U$13,AB178,AC178,trigger)</f>
        <v>2.1159568516446858E-2</v>
      </c>
      <c r="AG178" s="50">
        <f>_xll.qlIndexFixing($U$5,_xll.qlInterestRateIndexFixingDate($U$5,AB178,trigger),,trigger)</f>
        <v>2.1028160555117338E-2</v>
      </c>
      <c r="AH178" s="50">
        <f t="shared" si="12"/>
        <v>1.3140796132951951E-4</v>
      </c>
      <c r="AI178" s="53">
        <f t="shared" si="13"/>
        <v>0.99378966725019091</v>
      </c>
    </row>
    <row r="179" spans="27:35" x14ac:dyDescent="0.2">
      <c r="AA179" s="45" t="s">
        <v>74</v>
      </c>
      <c r="AB179" s="46">
        <f>_xll.qlCalendarAdvance(calendar,AB178,AA179,,,trigger)</f>
        <v>47791</v>
      </c>
      <c r="AC179" s="46">
        <f>_xll.qlInterestRateIndexMaturity($U$5,AB179,trigger)</f>
        <v>47973</v>
      </c>
      <c r="AD179" s="50">
        <f>_xll.qlTenorBasisValue($U$13,AB179,trigger)</f>
        <v>1.0734134703528544E-3</v>
      </c>
      <c r="AE179" s="50">
        <f>_xll.qlTenorBasisForwardRate($U$13,AB179,trigger)</f>
        <v>2.1140733168072683E-2</v>
      </c>
      <c r="AF179" s="50">
        <f>_xll.qlTenorBasisForwardRate2($U$13,AB179,AC179,trigger)</f>
        <v>2.1140733168072683E-2</v>
      </c>
      <c r="AG179" s="50">
        <f>_xll.qlIndexFixing($U$5,_xll.qlInterestRateIndexFixingDate($U$5,AB179,trigger),,trigger)</f>
        <v>2.1006871685934222E-2</v>
      </c>
      <c r="AH179" s="50">
        <f t="shared" si="12"/>
        <v>1.3386148213846011E-4</v>
      </c>
      <c r="AI179" s="53">
        <f t="shared" si="13"/>
        <v>0.99366807758868925</v>
      </c>
    </row>
    <row r="180" spans="27:35" x14ac:dyDescent="0.2">
      <c r="AA180" s="45" t="s">
        <v>74</v>
      </c>
      <c r="AB180" s="46">
        <f>_xll.qlCalendarAdvance(calendar,AB179,AA180,,,trigger)</f>
        <v>47821</v>
      </c>
      <c r="AC180" s="46">
        <f>_xll.qlInterestRateIndexMaturity($U$5,AB180,trigger)</f>
        <v>48003</v>
      </c>
      <c r="AD180" s="50">
        <f>_xll.qlTenorBasisValue($U$13,AB180,trigger)</f>
        <v>1.0646173708641939E-3</v>
      </c>
      <c r="AE180" s="50">
        <f>_xll.qlTenorBasisForwardRate($U$13,AB180,trigger)</f>
        <v>2.1122582639921891E-2</v>
      </c>
      <c r="AF180" s="50">
        <f>_xll.qlTenorBasisForwardRate2($U$13,AB180,AC180,trigger)</f>
        <v>2.1122582639921891E-2</v>
      </c>
      <c r="AG180" s="50">
        <f>_xll.qlIndexFixing($U$5,_xll.qlInterestRateIndexFixingDate($U$5,AB180,trigger),,trigger)</f>
        <v>2.0986361603483352E-2</v>
      </c>
      <c r="AH180" s="50">
        <f t="shared" si="12"/>
        <v>1.3622103643853856E-4</v>
      </c>
      <c r="AI180" s="53">
        <f t="shared" si="13"/>
        <v>0.99355092893891306</v>
      </c>
    </row>
    <row r="181" spans="27:35" x14ac:dyDescent="0.2">
      <c r="AA181" s="45" t="s">
        <v>74</v>
      </c>
      <c r="AB181" s="46">
        <f>_xll.qlCalendarAdvance(calendar,AB180,AA181,,,trigger)</f>
        <v>47854</v>
      </c>
      <c r="AC181" s="46">
        <f>_xll.qlInterestRateIndexMaturity($U$5,AB181,trigger)</f>
        <v>48036</v>
      </c>
      <c r="AD181" s="50">
        <f>_xll.qlTenorBasisValue($U$13,AB181,trigger)</f>
        <v>1.0550126304582916E-3</v>
      </c>
      <c r="AE181" s="50">
        <f>_xll.qlTenorBasisForwardRate($U$13,AB181,trigger)</f>
        <v>2.110148235153942E-2</v>
      </c>
      <c r="AF181" s="50">
        <f>_xll.qlTenorBasisForwardRate2($U$13,AB181,AC181,trigger)</f>
        <v>2.110148235153942E-2</v>
      </c>
      <c r="AG181" s="50">
        <f>_xll.qlIndexFixing($U$5,_xll.qlInterestRateIndexFixingDate($U$5,AB181,trigger),,trigger)</f>
        <v>2.0962533901088883E-2</v>
      </c>
      <c r="AH181" s="50">
        <f t="shared" si="12"/>
        <v>1.3894845045053783E-4</v>
      </c>
      <c r="AI181" s="53">
        <f t="shared" si="13"/>
        <v>0.9934152279856111</v>
      </c>
    </row>
    <row r="182" spans="27:35" x14ac:dyDescent="0.2">
      <c r="AA182" s="45" t="s">
        <v>74</v>
      </c>
      <c r="AB182" s="46">
        <f>_xll.qlCalendarAdvance(calendar,AB181,AA182,,,trigger)</f>
        <v>47885</v>
      </c>
      <c r="AC182" s="46">
        <f>_xll.qlInterestRateIndexMaturity($U$5,AB182,trigger)</f>
        <v>48066</v>
      </c>
      <c r="AD182" s="50">
        <f>_xll.qlTenorBasisValue($U$13,AB182,trigger)</f>
        <v>1.0460576857012948E-3</v>
      </c>
      <c r="AE182" s="50">
        <f>_xll.qlTenorBasisForwardRate($U$13,AB182,trigger)</f>
        <v>2.1080324975644407E-2</v>
      </c>
      <c r="AF182" s="50">
        <f>_xll.qlTenorBasisForwardRate2($U$13,AB182,AC182,trigger)</f>
        <v>2.1080324975644407E-2</v>
      </c>
      <c r="AG182" s="50">
        <f>_xll.qlIndexFixing($U$5,_xll.qlInterestRateIndexFixingDate($U$5,AB182,trigger),,trigger)</f>
        <v>2.0938756786304264E-2</v>
      </c>
      <c r="AH182" s="50">
        <f t="shared" si="12"/>
        <v>1.4156818934014243E-4</v>
      </c>
      <c r="AI182" s="53">
        <f t="shared" si="13"/>
        <v>0.99328434502296781</v>
      </c>
    </row>
    <row r="183" spans="27:35" x14ac:dyDescent="0.2">
      <c r="AA183" s="45" t="s">
        <v>74</v>
      </c>
      <c r="AB183" s="46">
        <f>_xll.qlCalendarAdvance(calendar,AB182,AA183,,,trigger)</f>
        <v>47913</v>
      </c>
      <c r="AC183" s="46">
        <f>_xll.qlInterestRateIndexMaturity($U$5,AB183,trigger)</f>
        <v>48099</v>
      </c>
      <c r="AD183" s="50">
        <f>_xll.qlTenorBasisValue($U$13,AB183,trigger)</f>
        <v>1.0380256719944576E-3</v>
      </c>
      <c r="AE183" s="50">
        <f>_xll.qlTenorBasisForwardRate($U$13,AB183,trigger)</f>
        <v>2.1061737556285359E-2</v>
      </c>
      <c r="AF183" s="50">
        <f>_xll.qlTenorBasisForwardRate2($U$13,AB183,AC183,trigger)</f>
        <v>2.1061737556285359E-2</v>
      </c>
      <c r="AG183" s="50">
        <f>_xll.qlIndexFixing($U$5,_xll.qlInterestRateIndexFixingDate($U$5,AB183,trigger),,trigger)</f>
        <v>2.0917401071483772E-2</v>
      </c>
      <c r="AH183" s="50">
        <f t="shared" si="12"/>
        <v>1.4433648480158615E-4</v>
      </c>
      <c r="AI183" s="53">
        <f t="shared" si="13"/>
        <v>0.9931469811350625</v>
      </c>
    </row>
    <row r="184" spans="27:35" x14ac:dyDescent="0.2">
      <c r="AA184" s="45" t="s">
        <v>74</v>
      </c>
      <c r="AB184" s="46">
        <f>_xll.qlCalendarAdvance(calendar,AB183,AA184,,,trigger)</f>
        <v>47945</v>
      </c>
      <c r="AC184" s="46">
        <f>_xll.qlInterestRateIndexMaturity($U$5,AB184,trigger)</f>
        <v>48128</v>
      </c>
      <c r="AD184" s="50">
        <f>_xll.qlTenorBasisValue($U$13,AB184,trigger)</f>
        <v>1.0289116314892476E-3</v>
      </c>
      <c r="AE184" s="50">
        <f>_xll.qlTenorBasisForwardRate($U$13,AB184,trigger)</f>
        <v>2.103735525541918E-2</v>
      </c>
      <c r="AF184" s="50">
        <f>_xll.qlTenorBasisForwardRate2($U$13,AB184,AC184,trigger)</f>
        <v>2.103735525541918E-2</v>
      </c>
      <c r="AG184" s="50">
        <f>_xll.qlIndexFixing($U$5,_xll.qlInterestRateIndexFixingDate($U$5,AB184,trigger),,trigger)</f>
        <v>2.0890250553468576E-2</v>
      </c>
      <c r="AH184" s="50">
        <f t="shared" si="12"/>
        <v>1.4710470195060388E-4</v>
      </c>
      <c r="AI184" s="53">
        <f t="shared" si="13"/>
        <v>0.99300745268763235</v>
      </c>
    </row>
    <row r="185" spans="27:35" x14ac:dyDescent="0.2">
      <c r="AA185" s="45" t="s">
        <v>74</v>
      </c>
      <c r="AB185" s="46">
        <f>_xll.qlCalendarAdvance(calendar,AB184,AA185,,,trigger)</f>
        <v>47975</v>
      </c>
      <c r="AC185" s="46">
        <f>_xll.qlInterestRateIndexMaturity($U$5,AB185,trigger)</f>
        <v>48159</v>
      </c>
      <c r="AD185" s="50">
        <f>_xll.qlTenorBasisValue($U$13,AB185,trigger)</f>
        <v>1.0204305132599256E-3</v>
      </c>
      <c r="AE185" s="50">
        <f>_xll.qlTenorBasisForwardRate($U$13,AB185,trigger)</f>
        <v>2.1014342996349605E-2</v>
      </c>
      <c r="AF185" s="50">
        <f>_xll.qlTenorBasisForwardRate2($U$13,AB185,AC185,trigger)</f>
        <v>2.1014342996349605E-2</v>
      </c>
      <c r="AG185" s="50">
        <f>_xll.qlIndexFixing($U$5,_xll.qlInterestRateIndexFixingDate($U$5,AB185,trigger),,trigger)</f>
        <v>2.0864367856139807E-2</v>
      </c>
      <c r="AH185" s="50">
        <f t="shared" si="12"/>
        <v>1.4997514020979874E-4</v>
      </c>
      <c r="AI185" s="53">
        <f t="shared" si="13"/>
        <v>0.99286320108909187</v>
      </c>
    </row>
    <row r="186" spans="27:35" x14ac:dyDescent="0.2">
      <c r="AA186" s="45" t="s">
        <v>74</v>
      </c>
      <c r="AB186" s="46">
        <f>_xll.qlCalendarAdvance(calendar,AB185,AA186,,,trigger)</f>
        <v>48008</v>
      </c>
      <c r="AC186" s="46">
        <f>_xll.qlInterestRateIndexMaturity($U$5,AB186,trigger)</f>
        <v>48191</v>
      </c>
      <c r="AD186" s="50">
        <f>_xll.qlTenorBasisValue($U$13,AB186,trigger)</f>
        <v>1.0111719413164525E-3</v>
      </c>
      <c r="AE186" s="50">
        <f>_xll.qlTenorBasisForwardRate($U$13,AB186,trigger)</f>
        <v>2.0987476174799482E-2</v>
      </c>
      <c r="AF186" s="50">
        <f>_xll.qlTenorBasisForwardRate2($U$13,AB186,AC186,trigger)</f>
        <v>2.0987476174799482E-2</v>
      </c>
      <c r="AG186" s="50">
        <f>_xll.qlIndexFixing($U$5,_xll.qlInterestRateIndexFixingDate($U$5,AB186,trigger),,trigger)</f>
        <v>2.0834406921400723E-2</v>
      </c>
      <c r="AH186" s="50">
        <f t="shared" si="12"/>
        <v>1.5306925339875904E-4</v>
      </c>
      <c r="AI186" s="53">
        <f t="shared" si="13"/>
        <v>0.99270663837214712</v>
      </c>
    </row>
    <row r="187" spans="27:35" x14ac:dyDescent="0.2">
      <c r="AA187" s="45" t="s">
        <v>74</v>
      </c>
      <c r="AB187" s="46">
        <f>_xll.qlCalendarAdvance(calendar,AB186,AA187,,,trigger)</f>
        <v>48038</v>
      </c>
      <c r="AC187" s="46">
        <f>_xll.qlInterestRateIndexMaturity($U$5,AB187,trigger)</f>
        <v>48222</v>
      </c>
      <c r="AD187" s="50">
        <f>_xll.qlTenorBasisValue($U$13,AB187,trigger)</f>
        <v>1.0028192023424191E-3</v>
      </c>
      <c r="AE187" s="50">
        <f>_xll.qlTenorBasisForwardRate($U$13,AB187,trigger)</f>
        <v>2.0962363011048347E-2</v>
      </c>
      <c r="AF187" s="50">
        <f>_xll.qlTenorBasisForwardRate2($U$13,AB187,AC187,trigger)</f>
        <v>2.0962363011048347E-2</v>
      </c>
      <c r="AG187" s="50">
        <f>_xll.qlIndexFixing($U$5,_xll.qlInterestRateIndexFixingDate($U$5,AB187,trigger),,trigger)</f>
        <v>2.0806334243608181E-2</v>
      </c>
      <c r="AH187" s="50">
        <f t="shared" si="12"/>
        <v>1.56028767440166E-4</v>
      </c>
      <c r="AI187" s="53">
        <f t="shared" si="13"/>
        <v>0.99255671856469951</v>
      </c>
    </row>
    <row r="188" spans="27:35" x14ac:dyDescent="0.2">
      <c r="AA188" s="45" t="s">
        <v>74</v>
      </c>
      <c r="AB188" s="46">
        <f>_xll.qlCalendarAdvance(calendar,AB187,AA188,,,trigger)</f>
        <v>48071</v>
      </c>
      <c r="AC188" s="46">
        <f>_xll.qlInterestRateIndexMaturity($U$5,AB188,trigger)</f>
        <v>48255</v>
      </c>
      <c r="AD188" s="50">
        <f>_xll.qlTenorBasisValue($U$13,AB188,trigger)</f>
        <v>9.9370163437559529E-4</v>
      </c>
      <c r="AE188" s="50">
        <f>_xll.qlTenorBasisForwardRate($U$13,AB188,trigger)</f>
        <v>2.0933405785478778E-2</v>
      </c>
      <c r="AF188" s="50">
        <f>_xll.qlTenorBasisForwardRate2($U$13,AB188,AC188,trigger)</f>
        <v>2.0933405785478778E-2</v>
      </c>
      <c r="AG188" s="50">
        <f>_xll.qlIndexFixing($U$5,_xll.qlInterestRateIndexFixingDate($U$5,AB188,trigger),,trigger)</f>
        <v>2.0774160116566454E-2</v>
      </c>
      <c r="AH188" s="50">
        <f t="shared" si="12"/>
        <v>1.5924566891232367E-4</v>
      </c>
      <c r="AI188" s="53">
        <f t="shared" si="13"/>
        <v>0.99239274915203768</v>
      </c>
    </row>
    <row r="189" spans="27:35" x14ac:dyDescent="0.2">
      <c r="AA189" s="45" t="s">
        <v>74</v>
      </c>
      <c r="AB189" s="46">
        <f>_xll.qlCalendarAdvance(calendar,AB188,AA189,,,trigger)</f>
        <v>48102</v>
      </c>
      <c r="AC189" s="46">
        <f>_xll.qlInterestRateIndexMaturity($U$5,AB189,trigger)</f>
        <v>48284</v>
      </c>
      <c r="AD189" s="50">
        <f>_xll.qlTenorBasisValue($U$13,AB189,trigger)</f>
        <v>9.8520375462715745E-4</v>
      </c>
      <c r="AE189" s="50">
        <f>_xll.qlTenorBasisForwardRate($U$13,AB189,trigger)</f>
        <v>2.0904872676778877E-2</v>
      </c>
      <c r="AF189" s="50">
        <f>_xll.qlTenorBasisForwardRate2($U$13,AB189,AC189,trigger)</f>
        <v>2.0904872676778877E-2</v>
      </c>
      <c r="AG189" s="50">
        <f>_xll.qlIndexFixing($U$5,_xll.qlInterestRateIndexFixingDate($U$5,AB189,trigger),,trigger)</f>
        <v>2.0742712454508982E-2</v>
      </c>
      <c r="AH189" s="50">
        <f t="shared" si="12"/>
        <v>1.6216022226989493E-4</v>
      </c>
      <c r="AI189" s="53">
        <f t="shared" si="13"/>
        <v>0.99224294618880782</v>
      </c>
    </row>
    <row r="190" spans="27:35" x14ac:dyDescent="0.2">
      <c r="AA190" s="45" t="s">
        <v>74</v>
      </c>
      <c r="AB190" s="46">
        <f>_xll.qlCalendarAdvance(calendar,AB189,AA190,,,trigger)</f>
        <v>48134</v>
      </c>
      <c r="AC190" s="46">
        <f>_xll.qlInterestRateIndexMaturity($U$5,AB190,trigger)</f>
        <v>48317</v>
      </c>
      <c r="AD190" s="50">
        <f>_xll.qlTenorBasisValue($U$13,AB190,trigger)</f>
        <v>9.7649980756925911E-4</v>
      </c>
      <c r="AE190" s="50">
        <f>_xll.qlTenorBasisForwardRate($U$13,AB190,trigger)</f>
        <v>2.0874717080924057E-2</v>
      </c>
      <c r="AF190" s="50">
        <f>_xll.qlTenorBasisForwardRate2($U$13,AB190,AC190,trigger)</f>
        <v>2.0874717080924057E-2</v>
      </c>
      <c r="AG190" s="50">
        <f>_xll.qlIndexFixing($U$5,_xll.qlInterestRateIndexFixingDate($U$5,AB190,trigger),,trigger)</f>
        <v>2.0709376186152716E-2</v>
      </c>
      <c r="AH190" s="50">
        <f t="shared" si="12"/>
        <v>1.6534089477134029E-4</v>
      </c>
      <c r="AI190" s="53">
        <f t="shared" si="13"/>
        <v>0.99207937074642161</v>
      </c>
    </row>
    <row r="191" spans="27:35" x14ac:dyDescent="0.2">
      <c r="AA191" s="45" t="s">
        <v>74</v>
      </c>
      <c r="AB191" s="46">
        <f>_xll.qlCalendarAdvance(calendar,AB190,AA191,,,trigger)</f>
        <v>48165</v>
      </c>
      <c r="AC191" s="46">
        <f>_xll.qlInterestRateIndexMaturity($U$5,AB191,trigger)</f>
        <v>48347</v>
      </c>
      <c r="AD191" s="50">
        <f>_xll.qlTenorBasisValue($U$13,AB191,trigger)</f>
        <v>9.6813365376509266E-4</v>
      </c>
      <c r="AE191" s="50">
        <f>_xll.qlTenorBasisForwardRate($U$13,AB191,trigger)</f>
        <v>2.084423118160493E-2</v>
      </c>
      <c r="AF191" s="50">
        <f>_xll.qlTenorBasisForwardRate2($U$13,AB191,AC191,trigger)</f>
        <v>2.084423118160493E-2</v>
      </c>
      <c r="AG191" s="50">
        <f>_xll.qlIndexFixing($U$5,_xll.qlInterestRateIndexFixingDate($U$5,AB191,trigger),,trigger)</f>
        <v>2.0675943066277878E-2</v>
      </c>
      <c r="AH191" s="50">
        <f t="shared" si="12"/>
        <v>1.6828811532705254E-4</v>
      </c>
      <c r="AI191" s="53">
        <f t="shared" si="13"/>
        <v>0.99192639374123004</v>
      </c>
    </row>
    <row r="192" spans="27:35" x14ac:dyDescent="0.2">
      <c r="AA192" s="45" t="s">
        <v>74</v>
      </c>
      <c r="AB192" s="46">
        <f>_xll.qlCalendarAdvance(calendar,AB191,AA192,,,trigger)</f>
        <v>48197</v>
      </c>
      <c r="AC192" s="46">
        <f>_xll.qlInterestRateIndexMaturity($U$5,AB192,trigger)</f>
        <v>48380</v>
      </c>
      <c r="AD192" s="50">
        <f>_xll.qlTenorBasisValue($U$13,AB192,trigger)</f>
        <v>9.5956538924779774E-4</v>
      </c>
      <c r="AE192" s="50">
        <f>_xll.qlTenorBasisForwardRate($U$13,AB192,trigger)</f>
        <v>2.0811835840818013E-2</v>
      </c>
      <c r="AF192" s="50">
        <f>_xll.qlTenorBasisForwardRate2($U$13,AB192,AC192,trigger)</f>
        <v>2.0811835840818013E-2</v>
      </c>
      <c r="AG192" s="50">
        <f>_xll.qlIndexFixing($U$5,_xll.qlInterestRateIndexFixingDate($U$5,AB192,trigger),,trigger)</f>
        <v>2.0640425133835353E-2</v>
      </c>
      <c r="AH192" s="50">
        <f t="shared" si="12"/>
        <v>1.7141070698266023E-4</v>
      </c>
      <c r="AI192" s="53">
        <f t="shared" si="13"/>
        <v>0.99176378728461456</v>
      </c>
    </row>
    <row r="193" spans="27:35" x14ac:dyDescent="0.2">
      <c r="AA193" s="45" t="s">
        <v>74</v>
      </c>
      <c r="AB193" s="46">
        <f>_xll.qlCalendarAdvance(calendar,AB192,AA193,,,trigger)</f>
        <v>48228</v>
      </c>
      <c r="AC193" s="46">
        <f>_xll.qlInterestRateIndexMaturity($U$5,AB193,trigger)</f>
        <v>48410</v>
      </c>
      <c r="AD193" s="50">
        <f>_xll.qlTenorBasisValue($U$13,AB193,trigger)</f>
        <v>9.5133037537548256E-4</v>
      </c>
      <c r="AE193" s="50">
        <f>_xll.qlTenorBasisForwardRate($U$13,AB193,trigger)</f>
        <v>2.0779254858075816E-2</v>
      </c>
      <c r="AF193" s="50">
        <f>_xll.qlTenorBasisForwardRate2($U$13,AB193,AC193,trigger)</f>
        <v>2.0779254858075816E-2</v>
      </c>
      <c r="AG193" s="50">
        <f>_xll.qlIndexFixing($U$5,_xll.qlInterestRateIndexFixingDate($U$5,AB193,trigger),,trigger)</f>
        <v>2.0604979939259763E-2</v>
      </c>
      <c r="AH193" s="50">
        <f t="shared" si="12"/>
        <v>1.7427491881605306E-4</v>
      </c>
      <c r="AI193" s="53">
        <f t="shared" si="13"/>
        <v>0.99161303328697947</v>
      </c>
    </row>
    <row r="194" spans="27:35" x14ac:dyDescent="0.2">
      <c r="AA194" s="45" t="s">
        <v>74</v>
      </c>
      <c r="AB194" s="46">
        <f>_xll.qlCalendarAdvance(calendar,AB193,AA194,,,trigger)</f>
        <v>48260</v>
      </c>
      <c r="AC194" s="46">
        <f>_xll.qlInterestRateIndexMaturity($U$5,AB194,trigger)</f>
        <v>48442</v>
      </c>
      <c r="AD194" s="50">
        <f>_xll.qlTenorBasisValue($U$13,AB194,trigger)</f>
        <v>9.4289714958535652E-4</v>
      </c>
      <c r="AE194" s="50">
        <f>_xll.qlTenorBasisForwardRate($U$13,AB194,trigger)</f>
        <v>2.0744590635515307E-2</v>
      </c>
      <c r="AF194" s="50">
        <f>_xll.qlTenorBasisForwardRate2($U$13,AB194,AC194,trigger)</f>
        <v>2.0744590635515307E-2</v>
      </c>
      <c r="AG194" s="50">
        <f>_xll.qlIndexFixing($U$5,_xll.qlInterestRateIndexFixingDate($U$5,AB194,trigger),,trigger)</f>
        <v>2.0567366898921163E-2</v>
      </c>
      <c r="AH194" s="50">
        <f t="shared" si="12"/>
        <v>1.7722373659414398E-4</v>
      </c>
      <c r="AI194" s="53">
        <f t="shared" si="13"/>
        <v>0.99145686990367832</v>
      </c>
    </row>
    <row r="195" spans="27:35" x14ac:dyDescent="0.2">
      <c r="AA195" s="45" t="s">
        <v>74</v>
      </c>
      <c r="AB195" s="46">
        <f>_xll.qlCalendarAdvance(calendar,AB194,AA195,,,trigger)</f>
        <v>48289</v>
      </c>
      <c r="AC195" s="46">
        <f>_xll.qlInterestRateIndexMaturity($U$5,AB195,trigger)</f>
        <v>48473</v>
      </c>
      <c r="AD195" s="50">
        <f>_xll.qlTenorBasisValue($U$13,AB195,trigger)</f>
        <v>9.3531355717442575E-4</v>
      </c>
      <c r="AE195" s="50">
        <f>_xll.qlTenorBasisForwardRate($U$13,AB195,trigger)</f>
        <v>2.071223097619496E-2</v>
      </c>
      <c r="AF195" s="50">
        <f>_xll.qlTenorBasisForwardRate2($U$13,AB195,AC195,trigger)</f>
        <v>2.071223097619496E-2</v>
      </c>
      <c r="AG195" s="50">
        <f>_xll.qlIndexFixing($U$5,_xll.qlInterestRateIndexFixingDate($U$5,AB195,trigger),,trigger)</f>
        <v>2.0532299902331536E-2</v>
      </c>
      <c r="AH195" s="50">
        <f t="shared" si="12"/>
        <v>1.7993107386342355E-4</v>
      </c>
      <c r="AI195" s="53">
        <f t="shared" si="13"/>
        <v>0.99131281057698606</v>
      </c>
    </row>
    <row r="196" spans="27:35" x14ac:dyDescent="0.2">
      <c r="AA196" s="45" t="s">
        <v>74</v>
      </c>
      <c r="AB196" s="46">
        <f>_xll.qlCalendarAdvance(calendar,AB195,AA196,,,trigger)</f>
        <v>48320</v>
      </c>
      <c r="AC196" s="46">
        <f>_xll.qlInterestRateIndexMaturity($U$5,AB196,trigger)</f>
        <v>48505</v>
      </c>
      <c r="AD196" s="50">
        <f>_xll.qlTenorBasisValue($U$13,AB196,trigger)</f>
        <v>9.2726884396823143E-4</v>
      </c>
      <c r="AE196" s="50">
        <f>_xll.qlTenorBasisForwardRate($U$13,AB196,trigger)</f>
        <v>2.0676553900136389E-2</v>
      </c>
      <c r="AF196" s="50">
        <f>_xll.qlTenorBasisForwardRate2($U$13,AB196,AC196,trigger)</f>
        <v>2.0676553900136389E-2</v>
      </c>
      <c r="AG196" s="50">
        <f>_xll.qlIndexFixing($U$5,_xll.qlInterestRateIndexFixingDate($U$5,AB196,trigger),,trigger)</f>
        <v>2.0493882368457172E-2</v>
      </c>
      <c r="AH196" s="50">
        <f t="shared" ref="AH196:AH259" si="14">AE196-AG196</f>
        <v>1.8267153167921685E-4</v>
      </c>
      <c r="AI196" s="53">
        <f t="shared" ref="AI196:AI259" si="15">AG196/AF196</f>
        <v>0.99116528157634565</v>
      </c>
    </row>
    <row r="197" spans="27:35" x14ac:dyDescent="0.2">
      <c r="AA197" s="45" t="s">
        <v>74</v>
      </c>
      <c r="AB197" s="46">
        <f>_xll.qlCalendarAdvance(calendar,AB196,AA197,,,trigger)</f>
        <v>48351</v>
      </c>
      <c r="AC197" s="46">
        <f>_xll.qlInterestRateIndexMaturity($U$5,AB197,trigger)</f>
        <v>48535</v>
      </c>
      <c r="AD197" s="50">
        <f>_xll.qlTenorBasisValue($U$13,AB197,trigger)</f>
        <v>9.1928789893054651E-4</v>
      </c>
      <c r="AE197" s="50">
        <f>_xll.qlTenorBasisForwardRate($U$13,AB197,trigger)</f>
        <v>2.0639844634507291E-2</v>
      </c>
      <c r="AF197" s="50">
        <f>_xll.qlTenorBasisForwardRate2($U$13,AB197,AC197,trigger)</f>
        <v>2.0639844634507291E-2</v>
      </c>
      <c r="AG197" s="50">
        <f>_xll.qlIndexFixing($U$5,_xll.qlInterestRateIndexFixingDate($U$5,AB197,trigger),,trigger)</f>
        <v>2.0454640662837219E-2</v>
      </c>
      <c r="AH197" s="50">
        <f t="shared" si="14"/>
        <v>1.8520397167007263E-4</v>
      </c>
      <c r="AI197" s="53">
        <f t="shared" si="15"/>
        <v>0.99102687181276383</v>
      </c>
    </row>
    <row r="198" spans="27:35" x14ac:dyDescent="0.2">
      <c r="AA198" s="45" t="s">
        <v>74</v>
      </c>
      <c r="AB198" s="46">
        <f>_xll.qlCalendarAdvance(calendar,AB197,AA198,,,trigger)</f>
        <v>48382</v>
      </c>
      <c r="AC198" s="46">
        <f>_xll.qlInterestRateIndexMaturity($U$5,AB198,trigger)</f>
        <v>48565</v>
      </c>
      <c r="AD198" s="50">
        <f>_xll.qlTenorBasisValue($U$13,AB198,trigger)</f>
        <v>9.1137053033772328E-4</v>
      </c>
      <c r="AE198" s="50">
        <f>_xll.qlTenorBasisForwardRate($U$13,AB198,trigger)</f>
        <v>2.0602122698989679E-2</v>
      </c>
      <c r="AF198" s="50">
        <f>_xll.qlTenorBasisForwardRate2($U$13,AB198,AC198,trigger)</f>
        <v>2.0602122698989679E-2</v>
      </c>
      <c r="AG198" s="50">
        <f>_xll.qlIndexFixing($U$5,_xll.qlInterestRateIndexFixingDate($U$5,AB198,trigger),,trigger)</f>
        <v>2.0414501985942142E-2</v>
      </c>
      <c r="AH198" s="50">
        <f t="shared" si="14"/>
        <v>1.8762071304753714E-4</v>
      </c>
      <c r="AI198" s="53">
        <f t="shared" si="15"/>
        <v>0.99089313680008628</v>
      </c>
    </row>
    <row r="199" spans="27:35" x14ac:dyDescent="0.2">
      <c r="AA199" s="45" t="s">
        <v>74</v>
      </c>
      <c r="AB199" s="46">
        <f>_xll.qlCalendarAdvance(calendar,AB198,AA199,,,trigger)</f>
        <v>48414</v>
      </c>
      <c r="AC199" s="46">
        <f>_xll.qlInterestRateIndexMaturity($U$5,AB199,trigger)</f>
        <v>48598</v>
      </c>
      <c r="AD199" s="50">
        <f>_xll.qlTenorBasisValue($U$13,AB199,trigger)</f>
        <v>9.0326423741996409E-4</v>
      </c>
      <c r="AE199" s="50">
        <f>_xll.qlTenorBasisForwardRate($U$13,AB199,trigger)</f>
        <v>2.0561986982516108E-2</v>
      </c>
      <c r="AF199" s="50">
        <f>_xll.qlTenorBasisForwardRate2($U$13,AB199,AC199,trigger)</f>
        <v>2.0561986982516108E-2</v>
      </c>
      <c r="AG199" s="50">
        <f>_xll.qlIndexFixing($U$5,_xll.qlInterestRateIndexFixingDate($U$5,AB199,trigger),,trigger)</f>
        <v>2.0371916234646601E-2</v>
      </c>
      <c r="AH199" s="50">
        <f t="shared" si="14"/>
        <v>1.9007074786950642E-4</v>
      </c>
      <c r="AI199" s="53">
        <f t="shared" si="15"/>
        <v>0.9907562071685424</v>
      </c>
    </row>
    <row r="200" spans="27:35" x14ac:dyDescent="0.2">
      <c r="AA200" s="45" t="s">
        <v>74</v>
      </c>
      <c r="AB200" s="46">
        <f>_xll.qlCalendarAdvance(calendar,AB199,AA200,,,trigger)</f>
        <v>48445</v>
      </c>
      <c r="AC200" s="46">
        <f>_xll.qlInterestRateIndexMaturity($U$5,AB200,trigger)</f>
        <v>48631</v>
      </c>
      <c r="AD200" s="50">
        <f>_xll.qlTenorBasisValue($U$13,AB200,trigger)</f>
        <v>8.95475451567909E-4</v>
      </c>
      <c r="AE200" s="50">
        <f>_xll.qlTenorBasisForwardRate($U$13,AB200,trigger)</f>
        <v>2.0521910425564838E-2</v>
      </c>
      <c r="AF200" s="50">
        <f>_xll.qlTenorBasisForwardRate2($U$13,AB200,AC200,trigger)</f>
        <v>2.0521910425564838E-2</v>
      </c>
      <c r="AG200" s="50">
        <f>_xll.qlIndexFixing($U$5,_xll.qlInterestRateIndexFixingDate($U$5,AB200,trigger),,trigger)</f>
        <v>2.0329578732255528E-2</v>
      </c>
      <c r="AH200" s="50">
        <f t="shared" si="14"/>
        <v>1.9233169330930971E-4</v>
      </c>
      <c r="AI200" s="53">
        <f t="shared" si="15"/>
        <v>0.99062798300348709</v>
      </c>
    </row>
    <row r="201" spans="27:35" x14ac:dyDescent="0.2">
      <c r="AA201" s="45" t="s">
        <v>74</v>
      </c>
      <c r="AB201" s="46">
        <f>_xll.qlCalendarAdvance(calendar,AB200,AA201,,,trigger)</f>
        <v>48477</v>
      </c>
      <c r="AC201" s="46">
        <f>_xll.qlInterestRateIndexMaturity($U$5,AB201,trigger)</f>
        <v>48659</v>
      </c>
      <c r="AD201" s="50">
        <f>_xll.qlTenorBasisValue($U$13,AB201,trigger)</f>
        <v>8.8750144190084725E-4</v>
      </c>
      <c r="AE201" s="50">
        <f>_xll.qlTenorBasisForwardRate($U$13,AB201,trigger)</f>
        <v>2.048000080476552E-2</v>
      </c>
      <c r="AF201" s="50">
        <f>_xll.qlTenorBasisForwardRate2($U$13,AB201,AC201,trigger)</f>
        <v>2.048000080476552E-2</v>
      </c>
      <c r="AG201" s="50">
        <f>_xll.qlIndexFixing($U$5,_xll.qlInterestRateIndexFixingDate($U$5,AB201,trigger),,trigger)</f>
        <v>2.028575537192458E-2</v>
      </c>
      <c r="AH201" s="50">
        <f t="shared" si="14"/>
        <v>1.9424543284093931E-4</v>
      </c>
      <c r="AI201" s="53">
        <f t="shared" si="15"/>
        <v>0.99051536009726426</v>
      </c>
    </row>
    <row r="202" spans="27:35" x14ac:dyDescent="0.2">
      <c r="AA202" s="45" t="s">
        <v>74</v>
      </c>
      <c r="AB202" s="46">
        <f>_xll.qlCalendarAdvance(calendar,AB201,AA202,,,trigger)</f>
        <v>48507</v>
      </c>
      <c r="AC202" s="46">
        <f>_xll.qlInterestRateIndexMaturity($U$5,AB202,trigger)</f>
        <v>48689</v>
      </c>
      <c r="AD202" s="50">
        <f>_xll.qlTenorBasisValue($U$13,AB202,trigger)</f>
        <v>8.8008651300246113E-4</v>
      </c>
      <c r="AE202" s="50">
        <f>_xll.qlTenorBasisForwardRate($U$13,AB202,trigger)</f>
        <v>2.0439371216164751E-2</v>
      </c>
      <c r="AF202" s="50">
        <f>_xll.qlTenorBasisForwardRate2($U$13,AB202,AC202,trigger)</f>
        <v>2.0439371216164751E-2</v>
      </c>
      <c r="AG202" s="50">
        <f>_xll.qlIndexFixing($U$5,_xll.qlInterestRateIndexFixingDate($U$5,AB202,trigger),,trigger)</f>
        <v>2.0243344817875288E-2</v>
      </c>
      <c r="AH202" s="50">
        <f t="shared" si="14"/>
        <v>1.9602639828946236E-4</v>
      </c>
      <c r="AI202" s="53">
        <f t="shared" si="15"/>
        <v>0.99040937237176685</v>
      </c>
    </row>
    <row r="203" spans="27:35" x14ac:dyDescent="0.2">
      <c r="AA203" s="45" t="s">
        <v>74</v>
      </c>
      <c r="AB203" s="46">
        <f>_xll.qlCalendarAdvance(calendar,AB202,AA203,,,trigger)</f>
        <v>48540</v>
      </c>
      <c r="AC203" s="46">
        <f>_xll.qlInterestRateIndexMaturity($U$5,AB203,trigger)</f>
        <v>48722</v>
      </c>
      <c r="AD203" s="50">
        <f>_xll.qlTenorBasisValue($U$13,AB203,trigger)</f>
        <v>8.7199769362606599E-4</v>
      </c>
      <c r="AE203" s="50">
        <f>_xll.qlTenorBasisForwardRate($U$13,AB203,trigger)</f>
        <v>2.0393541780731748E-2</v>
      </c>
      <c r="AF203" s="50">
        <f>_xll.qlTenorBasisForwardRate2($U$13,AB203,AC203,trigger)</f>
        <v>2.0393541780731748E-2</v>
      </c>
      <c r="AG203" s="50">
        <f>_xll.qlIndexFixing($U$5,_xll.qlInterestRateIndexFixingDate($U$5,AB203,trigger),,trigger)</f>
        <v>2.0195763179886927E-2</v>
      </c>
      <c r="AH203" s="50">
        <f t="shared" si="14"/>
        <v>1.9777860084482096E-4</v>
      </c>
      <c r="AI203" s="53">
        <f t="shared" si="15"/>
        <v>0.99030190032848109</v>
      </c>
    </row>
    <row r="204" spans="27:35" x14ac:dyDescent="0.2">
      <c r="AA204" s="45" t="s">
        <v>74</v>
      </c>
      <c r="AB204" s="46">
        <f>_xll.qlCalendarAdvance(calendar,AB203,AA204,,,trigger)</f>
        <v>48570</v>
      </c>
      <c r="AC204" s="46">
        <f>_xll.qlInterestRateIndexMaturity($U$5,AB204,trigger)</f>
        <v>48752</v>
      </c>
      <c r="AD204" s="50">
        <f>_xll.qlTenorBasisValue($U$13,AB204,trigger)</f>
        <v>8.6470544932901454E-4</v>
      </c>
      <c r="AE204" s="50">
        <f>_xll.qlTenorBasisForwardRate($U$13,AB204,trigger)</f>
        <v>2.0350844962093717E-2</v>
      </c>
      <c r="AF204" s="50">
        <f>_xll.qlTenorBasisForwardRate2($U$13,AB204,AC204,trigger)</f>
        <v>2.0350844962093717E-2</v>
      </c>
      <c r="AG204" s="50">
        <f>_xll.qlIndexFixing($U$5,_xll.qlInterestRateIndexFixingDate($U$5,AB204,trigger),,trigger)</f>
        <v>2.0151675495942892E-2</v>
      </c>
      <c r="AH204" s="50">
        <f t="shared" si="14"/>
        <v>1.9916946615082531E-4</v>
      </c>
      <c r="AI204" s="53">
        <f t="shared" si="15"/>
        <v>0.99021320900818588</v>
      </c>
    </row>
    <row r="205" spans="27:35" x14ac:dyDescent="0.2">
      <c r="AA205" s="45" t="s">
        <v>74</v>
      </c>
      <c r="AB205" s="46">
        <f>_xll.qlCalendarAdvance(calendar,AB204,AA205,,,trigger)</f>
        <v>48603</v>
      </c>
      <c r="AC205" s="46">
        <f>_xll.qlInterestRateIndexMaturity($U$5,AB205,trigger)</f>
        <v>48785</v>
      </c>
      <c r="AD205" s="50">
        <f>_xll.qlTenorBasisValue($U$13,AB205,trigger)</f>
        <v>8.5675106461512033E-4</v>
      </c>
      <c r="AE205" s="50">
        <f>_xll.qlTenorBasisForwardRate($U$13,AB205,trigger)</f>
        <v>2.0302741208883968E-2</v>
      </c>
      <c r="AF205" s="50">
        <f>_xll.qlTenorBasisForwardRate2($U$13,AB205,AC205,trigger)</f>
        <v>2.0302741208883968E-2</v>
      </c>
      <c r="AG205" s="50">
        <f>_xll.qlIndexFixing($U$5,_xll.qlInterestRateIndexFixingDate($U$5,AB205,trigger),,trigger)</f>
        <v>2.0102279934002827E-2</v>
      </c>
      <c r="AH205" s="50">
        <f t="shared" si="14"/>
        <v>2.0046127488114115E-4</v>
      </c>
      <c r="AI205" s="53">
        <f t="shared" si="15"/>
        <v>0.99012639363233257</v>
      </c>
    </row>
    <row r="206" spans="27:35" x14ac:dyDescent="0.2">
      <c r="AA206" s="45" t="s">
        <v>74</v>
      </c>
      <c r="AB206" s="46">
        <f>_xll.qlCalendarAdvance(calendar,AB205,AA206,,,trigger)</f>
        <v>48634</v>
      </c>
      <c r="AC206" s="46">
        <f>_xll.qlInterestRateIndexMaturity($U$5,AB206,trigger)</f>
        <v>48815</v>
      </c>
      <c r="AD206" s="50">
        <f>_xll.qlTenorBasisValue($U$13,AB206,trigger)</f>
        <v>8.4934252715012759E-4</v>
      </c>
      <c r="AE206" s="50">
        <f>_xll.qlTenorBasisForwardRate($U$13,AB206,trigger)</f>
        <v>2.0256670643589388E-2</v>
      </c>
      <c r="AF206" s="50">
        <f>_xll.qlTenorBasisForwardRate2($U$13,AB206,AC206,trigger)</f>
        <v>2.0256670643589388E-2</v>
      </c>
      <c r="AG206" s="50">
        <f>_xll.qlIndexFixing($U$5,_xll.qlInterestRateIndexFixingDate($U$5,AB206,trigger),,trigger)</f>
        <v>2.0055259000622903E-2</v>
      </c>
      <c r="AH206" s="50">
        <f t="shared" si="14"/>
        <v>2.0141164296648417E-4</v>
      </c>
      <c r="AI206" s="53">
        <f t="shared" si="15"/>
        <v>0.99005702138765705</v>
      </c>
    </row>
    <row r="207" spans="27:35" x14ac:dyDescent="0.2">
      <c r="AA207" s="45" t="s">
        <v>74</v>
      </c>
      <c r="AB207" s="46">
        <f>_xll.qlCalendarAdvance(calendar,AB206,AA207,,,trigger)</f>
        <v>48662</v>
      </c>
      <c r="AC207" s="46">
        <f>_xll.qlInterestRateIndexMaturity($U$5,AB207,trigger)</f>
        <v>48848</v>
      </c>
      <c r="AD207" s="50">
        <f>_xll.qlTenorBasisValue($U$13,AB207,trigger)</f>
        <v>8.4270382551865516E-4</v>
      </c>
      <c r="AE207" s="50">
        <f>_xll.qlTenorBasisForwardRate($U$13,AB207,trigger)</f>
        <v>2.0212879397841523E-2</v>
      </c>
      <c r="AF207" s="50">
        <f>_xll.qlTenorBasisForwardRate2($U$13,AB207,AC207,trigger)</f>
        <v>2.0212879397841523E-2</v>
      </c>
      <c r="AG207" s="50">
        <f>_xll.qlIndexFixing($U$5,_xll.qlInterestRateIndexFixingDate($U$5,AB207,trigger),,trigger)</f>
        <v>2.001071551887388E-2</v>
      </c>
      <c r="AH207" s="50">
        <f t="shared" si="14"/>
        <v>2.0216387896764346E-4</v>
      </c>
      <c r="AI207" s="53">
        <f t="shared" si="15"/>
        <v>0.98999826422606407</v>
      </c>
    </row>
    <row r="208" spans="27:35" x14ac:dyDescent="0.2">
      <c r="AA208" s="45" t="s">
        <v>74</v>
      </c>
      <c r="AB208" s="46">
        <f>_xll.qlCalendarAdvance(calendar,AB207,AA208,,,trigger)</f>
        <v>48694</v>
      </c>
      <c r="AC208" s="46">
        <f>_xll.qlInterestRateIndexMaturity($U$5,AB208,trigger)</f>
        <v>48877</v>
      </c>
      <c r="AD208" s="50">
        <f>_xll.qlTenorBasisValue($U$13,AB208,trigger)</f>
        <v>8.35177947556041E-4</v>
      </c>
      <c r="AE208" s="50">
        <f>_xll.qlTenorBasisForwardRate($U$13,AB208,trigger)</f>
        <v>2.0163675489290479E-2</v>
      </c>
      <c r="AF208" s="50">
        <f>_xll.qlTenorBasisForwardRate2($U$13,AB208,AC208,trigger)</f>
        <v>2.0163675489290479E-2</v>
      </c>
      <c r="AG208" s="50">
        <f>_xll.qlIndexFixing($U$5,_xll.qlInterestRateIndexFixingDate($U$5,AB208,trigger),,trigger)</f>
        <v>1.9961070621027966E-2</v>
      </c>
      <c r="AH208" s="50">
        <f t="shared" si="14"/>
        <v>2.0260486826251256E-4</v>
      </c>
      <c r="AI208" s="53">
        <f t="shared" si="15"/>
        <v>0.98995198725697986</v>
      </c>
    </row>
    <row r="209" spans="27:35" x14ac:dyDescent="0.2">
      <c r="AA209" s="45" t="s">
        <v>74</v>
      </c>
      <c r="AB209" s="46">
        <f>_xll.qlCalendarAdvance(calendar,AB208,AA209,,,trigger)</f>
        <v>48724</v>
      </c>
      <c r="AC209" s="46">
        <f>_xll.qlInterestRateIndexMaturity($U$5,AB209,trigger)</f>
        <v>48908</v>
      </c>
      <c r="AD209" s="50">
        <f>_xll.qlTenorBasisValue($U$13,AB209,trigger)</f>
        <v>8.2818148989262743E-4</v>
      </c>
      <c r="AE209" s="50">
        <f>_xll.qlTenorBasisForwardRate($U$13,AB209,trigger)</f>
        <v>2.0115642223531283E-2</v>
      </c>
      <c r="AF209" s="50">
        <f>_xll.qlTenorBasisForwardRate2($U$13,AB209,AC209,trigger)</f>
        <v>2.0115642223531283E-2</v>
      </c>
      <c r="AG209" s="50">
        <f>_xll.qlIndexFixing($U$5,_xll.qlInterestRateIndexFixingDate($U$5,AB209,trigger),,trigger)</f>
        <v>1.9912836742501615E-2</v>
      </c>
      <c r="AH209" s="50">
        <f t="shared" si="14"/>
        <v>2.0280548102966783E-4</v>
      </c>
      <c r="AI209" s="53">
        <f t="shared" si="15"/>
        <v>0.98991802107156057</v>
      </c>
    </row>
    <row r="210" spans="27:35" x14ac:dyDescent="0.2">
      <c r="AA210" s="45" t="s">
        <v>74</v>
      </c>
      <c r="AB210" s="46">
        <f>_xll.qlCalendarAdvance(calendar,AB209,AA210,,,trigger)</f>
        <v>48757</v>
      </c>
      <c r="AC210" s="46">
        <f>_xll.qlInterestRateIndexMaturity($U$5,AB210,trigger)</f>
        <v>48940</v>
      </c>
      <c r="AD210" s="50">
        <f>_xll.qlTenorBasisValue($U$13,AB210,trigger)</f>
        <v>8.2055109924829566E-4</v>
      </c>
      <c r="AE210" s="50">
        <f>_xll.qlTenorBasisForwardRate($U$13,AB210,trigger)</f>
        <v>2.0062215963421573E-2</v>
      </c>
      <c r="AF210" s="50">
        <f>_xll.qlTenorBasisForwardRate2($U$13,AB210,AC210,trigger)</f>
        <v>2.0062215963421573E-2</v>
      </c>
      <c r="AG210" s="50">
        <f>_xll.qlIndexFixing($U$5,_xll.qlInterestRateIndexFixingDate($U$5,AB210,trigger),,trigger)</f>
        <v>1.9859520579922227E-2</v>
      </c>
      <c r="AH210" s="50">
        <f t="shared" si="14"/>
        <v>2.0269538349934613E-4</v>
      </c>
      <c r="AI210" s="53">
        <f t="shared" si="15"/>
        <v>0.98989666027576861</v>
      </c>
    </row>
    <row r="211" spans="27:35" x14ac:dyDescent="0.2">
      <c r="AA211" s="45" t="s">
        <v>74</v>
      </c>
      <c r="AB211" s="46">
        <f>_xll.qlCalendarAdvance(calendar,AB210,AA211,,,trigger)</f>
        <v>48787</v>
      </c>
      <c r="AC211" s="46">
        <f>_xll.qlInterestRateIndexMaturity($U$5,AB211,trigger)</f>
        <v>48971</v>
      </c>
      <c r="AD211" s="50">
        <f>_xll.qlTenorBasisValue($U$13,AB211,trigger)</f>
        <v>8.1367385379626752E-4</v>
      </c>
      <c r="AE211" s="50">
        <f>_xll.qlTenorBasisForwardRate($U$13,AB211,trigger)</f>
        <v>2.0012072669950084E-2</v>
      </c>
      <c r="AF211" s="50">
        <f>_xll.qlTenorBasisForwardRate2($U$13,AB211,AC211,trigger)</f>
        <v>2.0012072669950084E-2</v>
      </c>
      <c r="AG211" s="50">
        <f>_xll.qlIndexFixing($U$5,_xll.qlInterestRateIndexFixingDate($U$5,AB211,trigger),,trigger)</f>
        <v>1.980977387474241E-2</v>
      </c>
      <c r="AH211" s="50">
        <f t="shared" si="14"/>
        <v>2.0229879520767408E-4</v>
      </c>
      <c r="AI211" s="53">
        <f t="shared" si="15"/>
        <v>0.98989116227268936</v>
      </c>
    </row>
    <row r="212" spans="27:35" x14ac:dyDescent="0.2">
      <c r="AA212" s="45" t="s">
        <v>74</v>
      </c>
      <c r="AB212" s="46">
        <f>_xll.qlCalendarAdvance(calendar,AB211,AA212,,,trigger)</f>
        <v>48820</v>
      </c>
      <c r="AC212" s="46">
        <f>_xll.qlInterestRateIndexMaturity($U$5,AB212,trigger)</f>
        <v>49003</v>
      </c>
      <c r="AD212" s="50">
        <f>_xll.qlTenorBasisValue($U$13,AB212,trigger)</f>
        <v>8.0617399772874064E-4</v>
      </c>
      <c r="AE212" s="50">
        <f>_xll.qlTenorBasisForwardRate($U$13,AB212,trigger)</f>
        <v>1.9956409485968839E-2</v>
      </c>
      <c r="AF212" s="50">
        <f>_xll.qlTenorBasisForwardRate2($U$13,AB212,AC212,trigger)</f>
        <v>1.9956409485968839E-2</v>
      </c>
      <c r="AG212" s="50">
        <f>_xll.qlIndexFixing($U$5,_xll.qlInterestRateIndexFixingDate($U$5,AB212,trigger),,trigger)</f>
        <v>1.975488687910508E-2</v>
      </c>
      <c r="AH212" s="50">
        <f t="shared" si="14"/>
        <v>2.0152260686375975E-4</v>
      </c>
      <c r="AI212" s="53">
        <f t="shared" si="15"/>
        <v>0.98990186050223872</v>
      </c>
    </row>
    <row r="213" spans="27:35" x14ac:dyDescent="0.2">
      <c r="AA213" s="45" t="s">
        <v>74</v>
      </c>
      <c r="AB213" s="46">
        <f>_xll.qlCalendarAdvance(calendar,AB212,AA213,,,trigger)</f>
        <v>48851</v>
      </c>
      <c r="AC213" s="46">
        <f>_xll.qlInterestRateIndexMaturity($U$5,AB213,trigger)</f>
        <v>49032</v>
      </c>
      <c r="AD213" s="50">
        <f>_xll.qlTenorBasisValue($U$13,AB213,trigger)</f>
        <v>7.9919052567696547E-4</v>
      </c>
      <c r="AE213" s="50">
        <f>_xll.qlTenorBasisForwardRate($U$13,AB213,trigger)</f>
        <v>1.9903433631978832E-2</v>
      </c>
      <c r="AF213" s="50">
        <f>_xll.qlTenorBasisForwardRate2($U$13,AB213,AC213,trigger)</f>
        <v>1.9903433631978832E-2</v>
      </c>
      <c r="AG213" s="50">
        <f>_xll.qlIndexFixing($U$5,_xll.qlInterestRateIndexFixingDate($U$5,AB213,trigger),,trigger)</f>
        <v>1.9702959156691499E-2</v>
      </c>
      <c r="AH213" s="50">
        <f t="shared" si="14"/>
        <v>2.0047447528733289E-4</v>
      </c>
      <c r="AI213" s="53">
        <f t="shared" si="15"/>
        <v>0.98992764369233099</v>
      </c>
    </row>
    <row r="214" spans="27:35" x14ac:dyDescent="0.2">
      <c r="AA214" s="45" t="s">
        <v>74</v>
      </c>
      <c r="AB214" s="46">
        <f>_xll.qlCalendarAdvance(calendar,AB213,AA214,,,trigger)</f>
        <v>48883</v>
      </c>
      <c r="AC214" s="46">
        <f>_xll.qlInterestRateIndexMaturity($U$5,AB214,trigger)</f>
        <v>49062</v>
      </c>
      <c r="AD214" s="50">
        <f>_xll.qlTenorBasisValue($U$13,AB214,trigger)</f>
        <v>7.9204431830487388E-4</v>
      </c>
      <c r="AE214" s="50">
        <f>_xll.qlTenorBasisForwardRate($U$13,AB214,trigger)</f>
        <v>1.9847702993485372E-2</v>
      </c>
      <c r="AF214" s="50">
        <f>_xll.qlTenorBasisForwardRate2($U$13,AB214,AC214,trigger)</f>
        <v>1.9847702993485372E-2</v>
      </c>
      <c r="AG214" s="50">
        <f>_xll.qlIndexFixing($U$5,_xll.qlInterestRateIndexFixingDate($U$5,AB214,trigger),,trigger)</f>
        <v>1.9648653193304565E-2</v>
      </c>
      <c r="AH214" s="50">
        <f t="shared" si="14"/>
        <v>1.9904980018080679E-4</v>
      </c>
      <c r="AI214" s="53">
        <f t="shared" si="15"/>
        <v>0.98997114173634393</v>
      </c>
    </row>
    <row r="215" spans="27:35" x14ac:dyDescent="0.2">
      <c r="AA215" s="45" t="s">
        <v>74</v>
      </c>
      <c r="AB215" s="46">
        <f>_xll.qlCalendarAdvance(calendar,AB214,AA215,,,trigger)</f>
        <v>48913</v>
      </c>
      <c r="AC215" s="46">
        <f>_xll.qlInterestRateIndexMaturity($U$5,AB215,trigger)</f>
        <v>49095</v>
      </c>
      <c r="AD215" s="50">
        <f>_xll.qlTenorBasisValue($U$13,AB215,trigger)</f>
        <v>7.8540216942622439E-4</v>
      </c>
      <c r="AE215" s="50">
        <f>_xll.qlTenorBasisForwardRate($U$13,AB215,trigger)</f>
        <v>1.9792652970489221E-2</v>
      </c>
      <c r="AF215" s="50">
        <f>_xll.qlTenorBasisForwardRate2($U$13,AB215,AC215,trigger)</f>
        <v>1.9792652970489221E-2</v>
      </c>
      <c r="AG215" s="50">
        <f>_xll.qlIndexFixing($U$5,_xll.qlInterestRateIndexFixingDate($U$5,AB215,trigger),,trigger)</f>
        <v>1.959539682647209E-2</v>
      </c>
      <c r="AH215" s="50">
        <f t="shared" si="14"/>
        <v>1.9725614401713137E-4</v>
      </c>
      <c r="AI215" s="53">
        <f t="shared" si="15"/>
        <v>0.9900338704310514</v>
      </c>
    </row>
    <row r="216" spans="27:35" x14ac:dyDescent="0.2">
      <c r="AA216" s="45" t="s">
        <v>74</v>
      </c>
      <c r="AB216" s="46">
        <f>_xll.qlCalendarAdvance(calendar,AB215,AA216,,,trigger)</f>
        <v>48943</v>
      </c>
      <c r="AC216" s="46">
        <f>_xll.qlInterestRateIndexMaturity($U$5,AB216,trigger)</f>
        <v>49125</v>
      </c>
      <c r="AD216" s="50">
        <f>_xll.qlTenorBasisValue($U$13,AB216,trigger)</f>
        <v>7.7881531896452989E-4</v>
      </c>
      <c r="AE216" s="50">
        <f>_xll.qlTenorBasisForwardRate($U$13,AB216,trigger)</f>
        <v>1.9737702116636079E-2</v>
      </c>
      <c r="AF216" s="50">
        <f>_xll.qlTenorBasisForwardRate2($U$13,AB216,AC216,trigger)</f>
        <v>1.9737702116636079E-2</v>
      </c>
      <c r="AG216" s="50">
        <f>_xll.qlIndexFixing($U$5,_xll.qlInterestRateIndexFixingDate($U$5,AB216,trigger),,trigger)</f>
        <v>1.9542531070372744E-2</v>
      </c>
      <c r="AH216" s="50">
        <f t="shared" si="14"/>
        <v>1.9517104626333437E-4</v>
      </c>
      <c r="AI216" s="53">
        <f t="shared" si="15"/>
        <v>0.99011176452506933</v>
      </c>
    </row>
    <row r="217" spans="27:35" x14ac:dyDescent="0.2">
      <c r="AA217" s="45" t="s">
        <v>74</v>
      </c>
      <c r="AB217" s="46">
        <f>_xll.qlCalendarAdvance(calendar,AB216,AA217,,,trigger)</f>
        <v>48974</v>
      </c>
      <c r="AC217" s="46">
        <f>_xll.qlInterestRateIndexMaturity($U$5,AB217,trigger)</f>
        <v>49156</v>
      </c>
      <c r="AD217" s="50">
        <f>_xll.qlTenorBasisValue($U$13,AB217,trigger)</f>
        <v>7.7206671698086874E-4</v>
      </c>
      <c r="AE217" s="50">
        <f>_xll.qlTenorBasisForwardRate($U$13,AB217,trigger)</f>
        <v>1.9679882913783739E-2</v>
      </c>
      <c r="AF217" s="50">
        <f>_xll.qlTenorBasisForwardRate2($U$13,AB217,AC217,trigger)</f>
        <v>1.9679882913783739E-2</v>
      </c>
      <c r="AG217" s="50">
        <f>_xll.qlIndexFixing($U$5,_xll.qlInterestRateIndexFixingDate($U$5,AB217,trigger),,trigger)</f>
        <v>1.9487251489754675E-2</v>
      </c>
      <c r="AH217" s="50">
        <f t="shared" si="14"/>
        <v>1.92631424029064E-4</v>
      </c>
      <c r="AI217" s="53">
        <f t="shared" si="15"/>
        <v>0.99021175964953811</v>
      </c>
    </row>
    <row r="218" spans="27:35" x14ac:dyDescent="0.2">
      <c r="AA218" s="45" t="s">
        <v>74</v>
      </c>
      <c r="AB218" s="46">
        <f>_xll.qlCalendarAdvance(calendar,AB217,AA218,,,trigger)</f>
        <v>49003</v>
      </c>
      <c r="AC218" s="46">
        <f>_xll.qlInterestRateIndexMaturity($U$5,AB218,trigger)</f>
        <v>49187</v>
      </c>
      <c r="AD218" s="50">
        <f>_xll.qlTenorBasisValue($U$13,AB218,trigger)</f>
        <v>7.6580644125164282E-4</v>
      </c>
      <c r="AE218" s="50">
        <f>_xll.qlTenorBasisForwardRate($U$13,AB218,trigger)</f>
        <v>1.9623958056773496E-2</v>
      </c>
      <c r="AF218" s="50">
        <f>_xll.qlTenorBasisForwardRate2($U$13,AB218,AC218,trigger)</f>
        <v>1.9623958056773496E-2</v>
      </c>
      <c r="AG218" s="50">
        <f>_xll.qlIndexFixing($U$5,_xll.qlInterestRateIndexFixingDate($U$5,AB218,trigger),,trigger)</f>
        <v>1.9434163044144716E-2</v>
      </c>
      <c r="AH218" s="50">
        <f t="shared" si="14"/>
        <v>1.8979501262877951E-4</v>
      </c>
      <c r="AI218" s="53">
        <f t="shared" si="15"/>
        <v>0.99032840306325109</v>
      </c>
    </row>
    <row r="219" spans="27:35" x14ac:dyDescent="0.2">
      <c r="AA219" s="45" t="s">
        <v>74</v>
      </c>
      <c r="AB219" s="46">
        <f>_xll.qlCalendarAdvance(calendar,AB218,AA219,,,trigger)</f>
        <v>49031</v>
      </c>
      <c r="AC219" s="46">
        <f>_xll.qlInterestRateIndexMaturity($U$5,AB219,trigger)</f>
        <v>49215</v>
      </c>
      <c r="AD219" s="50">
        <f>_xll.qlTenorBasisValue($U$13,AB219,trigger)</f>
        <v>7.5981035216842309E-4</v>
      </c>
      <c r="AE219" s="50">
        <f>_xll.qlTenorBasisForwardRate($U$13,AB219,trigger)</f>
        <v>1.9569901265401639E-2</v>
      </c>
      <c r="AF219" s="50">
        <f>_xll.qlTenorBasisForwardRate2($U$13,AB219,AC219,trigger)</f>
        <v>1.9569901265401639E-2</v>
      </c>
      <c r="AG219" s="50">
        <f>_xll.qlIndexFixing($U$5,_xll.qlInterestRateIndexFixingDate($U$5,AB219,trigger),,trigger)</f>
        <v>1.938311504126904E-2</v>
      </c>
      <c r="AH219" s="50">
        <f t="shared" si="14"/>
        <v>1.8678622413259918E-4</v>
      </c>
      <c r="AI219" s="53">
        <f t="shared" si="15"/>
        <v>0.990455433494556</v>
      </c>
    </row>
    <row r="220" spans="27:35" x14ac:dyDescent="0.2">
      <c r="AA220" s="45" t="s">
        <v>74</v>
      </c>
      <c r="AB220" s="46">
        <f>_xll.qlCalendarAdvance(calendar,AB219,AA220,,,trigger)</f>
        <v>49062</v>
      </c>
      <c r="AC220" s="46">
        <f>_xll.qlInterestRateIndexMaturity($U$5,AB220,trigger)</f>
        <v>49248</v>
      </c>
      <c r="AD220" s="50">
        <f>_xll.qlTenorBasisValue($U$13,AB220,trigger)</f>
        <v>7.5322691932174532E-4</v>
      </c>
      <c r="AE220" s="50">
        <f>_xll.qlTenorBasisForwardRate($U$13,AB220,trigger)</f>
        <v>1.9508088487914823E-2</v>
      </c>
      <c r="AF220" s="50">
        <f>_xll.qlTenorBasisForwardRate2($U$13,AB220,AC220,trigger)</f>
        <v>1.9508088487914823E-2</v>
      </c>
      <c r="AG220" s="50">
        <f>_xll.qlIndexFixing($U$5,_xll.qlInterestRateIndexFixingDate($U$5,AB220,trigger),,trigger)</f>
        <v>1.9325167931556544E-2</v>
      </c>
      <c r="AH220" s="50">
        <f t="shared" si="14"/>
        <v>1.829205563582785E-4</v>
      </c>
      <c r="AI220" s="53">
        <f t="shared" si="15"/>
        <v>0.99062334802963414</v>
      </c>
    </row>
    <row r="221" spans="27:35" x14ac:dyDescent="0.2">
      <c r="AA221" s="45" t="s">
        <v>74</v>
      </c>
      <c r="AB221" s="46">
        <f>_xll.qlCalendarAdvance(calendar,AB220,AA221,,,trigger)</f>
        <v>49093</v>
      </c>
      <c r="AC221" s="46">
        <f>_xll.qlInterestRateIndexMaturity($U$5,AB221,trigger)</f>
        <v>49277</v>
      </c>
      <c r="AD221" s="50">
        <f>_xll.qlTenorBasisValue($U$13,AB221,trigger)</f>
        <v>7.4670108467075706E-4</v>
      </c>
      <c r="AE221" s="50">
        <f>_xll.qlTenorBasisForwardRate($U$13,AB221,trigger)</f>
        <v>1.9447142892865341E-2</v>
      </c>
      <c r="AF221" s="50">
        <f>_xll.qlTenorBasisForwardRate2($U$13,AB221,AC221,trigger)</f>
        <v>1.9447142892865341E-2</v>
      </c>
      <c r="AG221" s="50">
        <f>_xll.qlIndexFixing($U$5,_xll.qlInterestRateIndexFixingDate($U$5,AB221,trigger),,trigger)</f>
        <v>1.9268288829548313E-2</v>
      </c>
      <c r="AH221" s="50">
        <f t="shared" si="14"/>
        <v>1.7885406331702783E-4</v>
      </c>
      <c r="AI221" s="53">
        <f t="shared" si="15"/>
        <v>0.99080306735532631</v>
      </c>
    </row>
    <row r="222" spans="27:35" x14ac:dyDescent="0.2">
      <c r="AA222" s="45" t="s">
        <v>74</v>
      </c>
      <c r="AB222" s="46">
        <f>_xll.qlCalendarAdvance(calendar,AB221,AA222,,,trigger)</f>
        <v>49124</v>
      </c>
      <c r="AC222" s="46">
        <f>_xll.qlInterestRateIndexMaturity($U$5,AB222,trigger)</f>
        <v>49307</v>
      </c>
      <c r="AD222" s="50">
        <f>_xll.qlTenorBasisValue($U$13,AB222,trigger)</f>
        <v>7.4023253788870163E-4</v>
      </c>
      <c r="AE222" s="50">
        <f>_xll.qlTenorBasisForwardRate($U$13,AB222,trigger)</f>
        <v>1.9384702173412417E-2</v>
      </c>
      <c r="AF222" s="50">
        <f>_xll.qlTenorBasisForwardRate2($U$13,AB222,AC222,trigger)</f>
        <v>1.9384702173412417E-2</v>
      </c>
      <c r="AG222" s="50">
        <f>_xll.qlIndexFixing($U$5,_xll.qlInterestRateIndexFixingDate($U$5,AB222,trigger),,trigger)</f>
        <v>1.9210421124725544E-2</v>
      </c>
      <c r="AH222" s="50">
        <f t="shared" si="14"/>
        <v>1.7428104868687233E-4</v>
      </c>
      <c r="AI222" s="53">
        <f t="shared" si="15"/>
        <v>0.99100935123337042</v>
      </c>
    </row>
    <row r="223" spans="27:35" x14ac:dyDescent="0.2">
      <c r="AA223" s="45" t="s">
        <v>74</v>
      </c>
      <c r="AB223" s="46">
        <f>_xll.qlCalendarAdvance(calendar,AB222,AA223,,,trigger)</f>
        <v>49156</v>
      </c>
      <c r="AC223" s="46">
        <f>_xll.qlInterestRateIndexMaturity($U$5,AB223,trigger)</f>
        <v>49340</v>
      </c>
      <c r="AD223" s="50">
        <f>_xll.qlTenorBasisValue($U$13,AB223,trigger)</f>
        <v>7.3361508601035201E-4</v>
      </c>
      <c r="AE223" s="50">
        <f>_xll.qlTenorBasisForwardRate($U$13,AB223,trigger)</f>
        <v>1.9318082903751359E-2</v>
      </c>
      <c r="AF223" s="50">
        <f>_xll.qlTenorBasisForwardRate2($U$13,AB223,AC223,trigger)</f>
        <v>1.9318082903751359E-2</v>
      </c>
      <c r="AG223" s="50">
        <f>_xll.qlIndexFixing($U$5,_xll.qlInterestRateIndexFixingDate($U$5,AB223,trigger),,trigger)</f>
        <v>1.914917721722191E-2</v>
      </c>
      <c r="AH223" s="50">
        <f t="shared" si="14"/>
        <v>1.6890568652944832E-4</v>
      </c>
      <c r="AI223" s="53">
        <f t="shared" si="15"/>
        <v>0.99125660204633204</v>
      </c>
    </row>
    <row r="224" spans="27:35" x14ac:dyDescent="0.2">
      <c r="AA224" s="45" t="s">
        <v>74</v>
      </c>
      <c r="AB224" s="46">
        <f>_xll.qlCalendarAdvance(calendar,AB223,AA224,,,trigger)</f>
        <v>49187</v>
      </c>
      <c r="AC224" s="46">
        <f>_xll.qlInterestRateIndexMaturity($U$5,AB224,trigger)</f>
        <v>49368</v>
      </c>
      <c r="AD224" s="50">
        <f>_xll.qlTenorBasisValue($U$13,AB224,trigger)</f>
        <v>7.2726199546375113E-4</v>
      </c>
      <c r="AE224" s="50">
        <f>_xll.qlTenorBasisForwardRate($U$13,AB224,trigger)</f>
        <v>1.9254662400002565E-2</v>
      </c>
      <c r="AF224" s="50">
        <f>_xll.qlTenorBasisForwardRate2($U$13,AB224,AC224,trigger)</f>
        <v>1.9254662400002565E-2</v>
      </c>
      <c r="AG224" s="50">
        <f>_xll.qlIndexFixing($U$5,_xll.qlInterestRateIndexFixingDate($U$5,AB224,trigger),,trigger)</f>
        <v>1.9091105128237907E-2</v>
      </c>
      <c r="AH224" s="50">
        <f t="shared" si="14"/>
        <v>1.6355727176465759E-4</v>
      </c>
      <c r="AI224" s="53">
        <f t="shared" si="15"/>
        <v>0.99150557572151277</v>
      </c>
    </row>
    <row r="225" spans="27:35" x14ac:dyDescent="0.2">
      <c r="AA225" s="45" t="s">
        <v>74</v>
      </c>
      <c r="AB225" s="46">
        <f>_xll.qlCalendarAdvance(calendar,AB224,AA225,,,trigger)</f>
        <v>49219</v>
      </c>
      <c r="AC225" s="46">
        <f>_xll.qlInterestRateIndexMaturity($U$5,AB225,trigger)</f>
        <v>49401</v>
      </c>
      <c r="AD225" s="50">
        <f>_xll.qlTenorBasisValue($U$13,AB225,trigger)</f>
        <v>7.2076304839052067E-4</v>
      </c>
      <c r="AE225" s="50">
        <f>_xll.qlTenorBasisForwardRate($U$13,AB225,trigger)</f>
        <v>1.9185831065985089E-2</v>
      </c>
      <c r="AF225" s="50">
        <f>_xll.qlTenorBasisForwardRate2($U$13,AB225,AC225,trigger)</f>
        <v>1.9185831065985089E-2</v>
      </c>
      <c r="AG225" s="50">
        <f>_xll.qlIndexFixing($U$5,_xll.qlInterestRateIndexFixingDate($U$5,AB225,trigger),,trigger)</f>
        <v>1.902868995386511E-2</v>
      </c>
      <c r="AH225" s="50">
        <f t="shared" si="14"/>
        <v>1.571411121199795E-4</v>
      </c>
      <c r="AI225" s="53">
        <f t="shared" si="15"/>
        <v>0.99180952278900347</v>
      </c>
    </row>
    <row r="226" spans="27:35" x14ac:dyDescent="0.2">
      <c r="AA226" s="45" t="s">
        <v>74</v>
      </c>
      <c r="AB226" s="46">
        <f>_xll.qlCalendarAdvance(calendar,AB225,AA226,,,trigger)</f>
        <v>49250</v>
      </c>
      <c r="AC226" s="46">
        <f>_xll.qlInterestRateIndexMaturity($U$5,AB226,trigger)</f>
        <v>49431</v>
      </c>
      <c r="AD226" s="50">
        <f>_xll.qlTenorBasisValue($U$13,AB226,trigger)</f>
        <v>7.1452409961204812E-4</v>
      </c>
      <c r="AE226" s="50">
        <f>_xll.qlTenorBasisForwardRate($U$13,AB226,trigger)</f>
        <v>1.9119224756265523E-2</v>
      </c>
      <c r="AF226" s="50">
        <f>_xll.qlTenorBasisForwardRate2($U$13,AB226,AC226,trigger)</f>
        <v>1.9119224756265523E-2</v>
      </c>
      <c r="AG226" s="50">
        <f>_xll.qlIndexFixing($U$5,_xll.qlInterestRateIndexFixingDate($U$5,AB226,trigger),,trigger)</f>
        <v>1.8968622940612974E-2</v>
      </c>
      <c r="AH226" s="50">
        <f t="shared" si="14"/>
        <v>1.5060181565254918E-4</v>
      </c>
      <c r="AI226" s="53">
        <f t="shared" si="15"/>
        <v>0.99212301661953128</v>
      </c>
    </row>
    <row r="227" spans="27:35" x14ac:dyDescent="0.2">
      <c r="AA227" s="45" t="s">
        <v>74</v>
      </c>
      <c r="AB227" s="46">
        <f>_xll.qlCalendarAdvance(calendar,AB226,AA227,,,trigger)</f>
        <v>49282</v>
      </c>
      <c r="AC227" s="46">
        <f>_xll.qlInterestRateIndexMaturity($U$5,AB227,trigger)</f>
        <v>49464</v>
      </c>
      <c r="AD227" s="50">
        <f>_xll.qlTenorBasisValue($U$13,AB227,trigger)</f>
        <v>7.0814229027277363E-4</v>
      </c>
      <c r="AE227" s="50">
        <f>_xll.qlTenorBasisForwardRate($U$13,AB227,trigger)</f>
        <v>1.9048137119434434E-2</v>
      </c>
      <c r="AF227" s="50">
        <f>_xll.qlTenorBasisForwardRate2($U$13,AB227,AC227,trigger)</f>
        <v>1.9048137119434434E-2</v>
      </c>
      <c r="AG227" s="50">
        <f>_xll.qlIndexFixing($U$5,_xll.qlInterestRateIndexFixingDate($U$5,AB227,trigger),,trigger)</f>
        <v>1.8905071630799242E-2</v>
      </c>
      <c r="AH227" s="50">
        <f t="shared" si="14"/>
        <v>1.4306548863519258E-4</v>
      </c>
      <c r="AI227" s="53">
        <f t="shared" si="15"/>
        <v>0.99248926612937782</v>
      </c>
    </row>
    <row r="228" spans="27:35" x14ac:dyDescent="0.2">
      <c r="AA228" s="45" t="s">
        <v>74</v>
      </c>
      <c r="AB228" s="46">
        <f>_xll.qlCalendarAdvance(calendar,AB227,AA228,,,trigger)</f>
        <v>49313</v>
      </c>
      <c r="AC228" s="46">
        <f>_xll.qlInterestRateIndexMaturity($U$5,AB228,trigger)</f>
        <v>49494</v>
      </c>
      <c r="AD228" s="50">
        <f>_xll.qlTenorBasisValue($U$13,AB228,trigger)</f>
        <v>7.0201614958359092E-4</v>
      </c>
      <c r="AE228" s="50">
        <f>_xll.qlTenorBasisForwardRate($U$13,AB228,trigger)</f>
        <v>1.8979427041577127E-2</v>
      </c>
      <c r="AF228" s="50">
        <f>_xll.qlTenorBasisForwardRate2($U$13,AB228,AC228,trigger)</f>
        <v>1.8979427041577127E-2</v>
      </c>
      <c r="AG228" s="50">
        <f>_xll.qlIndexFixing($U$5,_xll.qlInterestRateIndexFixingDate($U$5,AB228,trigger),,trigger)</f>
        <v>1.8843978631755045E-2</v>
      </c>
      <c r="AH228" s="50">
        <f t="shared" si="14"/>
        <v>1.3544840982208234E-4</v>
      </c>
      <c r="AI228" s="53">
        <f t="shared" si="15"/>
        <v>0.99286340891506564</v>
      </c>
    </row>
    <row r="229" spans="27:35" x14ac:dyDescent="0.2">
      <c r="AA229" s="45" t="s">
        <v>74</v>
      </c>
      <c r="AB229" s="46">
        <f>_xll.qlCalendarAdvance(calendar,AB228,AA229,,,trigger)</f>
        <v>49345</v>
      </c>
      <c r="AC229" s="46">
        <f>_xll.qlInterestRateIndexMaturity($U$5,AB229,trigger)</f>
        <v>49527</v>
      </c>
      <c r="AD229" s="50">
        <f>_xll.qlTenorBasisValue($U$13,AB229,trigger)</f>
        <v>6.9575009221161581E-4</v>
      </c>
      <c r="AE229" s="50">
        <f>_xll.qlTenorBasisForwardRate($U$13,AB229,trigger)</f>
        <v>1.8906081991935976E-2</v>
      </c>
      <c r="AF229" s="50">
        <f>_xll.qlTenorBasisForwardRate2($U$13,AB229,AC229,trigger)</f>
        <v>1.8906081991935976E-2</v>
      </c>
      <c r="AG229" s="50">
        <f>_xll.qlIndexFixing($U$5,_xll.qlInterestRateIndexFixingDate($U$5,AB229,trigger),,trigger)</f>
        <v>1.877935193509616E-2</v>
      </c>
      <c r="AH229" s="50">
        <f t="shared" si="14"/>
        <v>1.2673005683981609E-4</v>
      </c>
      <c r="AI229" s="53">
        <f t="shared" si="15"/>
        <v>0.99329686304682951</v>
      </c>
    </row>
    <row r="230" spans="27:35" x14ac:dyDescent="0.2">
      <c r="AA230" s="45" t="s">
        <v>74</v>
      </c>
      <c r="AB230" s="46">
        <f>_xll.qlCalendarAdvance(calendar,AB229,AA230,,,trigger)</f>
        <v>49373</v>
      </c>
      <c r="AC230" s="46">
        <f>_xll.qlInterestRateIndexMaturity($U$5,AB230,trigger)</f>
        <v>49557</v>
      </c>
      <c r="AD230" s="50">
        <f>_xll.qlTenorBasisValue($U$13,AB230,trigger)</f>
        <v>6.9031509466600111E-4</v>
      </c>
      <c r="AE230" s="50">
        <f>_xll.qlTenorBasisForwardRate($U$13,AB230,trigger)</f>
        <v>1.8840174402229053E-2</v>
      </c>
      <c r="AF230" s="50">
        <f>_xll.qlTenorBasisForwardRate2($U$13,AB230,AC230,trigger)</f>
        <v>1.8840174402229053E-2</v>
      </c>
      <c r="AG230" s="50">
        <f>_xll.qlIndexFixing($U$5,_xll.qlInterestRateIndexFixingDate($U$5,AB230,trigger),,trigger)</f>
        <v>1.8721762787151073E-2</v>
      </c>
      <c r="AH230" s="50">
        <f t="shared" si="14"/>
        <v>1.1841161507798043E-4</v>
      </c>
      <c r="AI230" s="53">
        <f t="shared" si="15"/>
        <v>0.99371494060776999</v>
      </c>
    </row>
    <row r="231" spans="27:35" x14ac:dyDescent="0.2">
      <c r="AA231" s="45" t="s">
        <v>74</v>
      </c>
      <c r="AB231" s="46">
        <f>_xll.qlCalendarAdvance(calendar,AB230,AA231,,,trigger)</f>
        <v>49404</v>
      </c>
      <c r="AC231" s="46">
        <f>_xll.qlInterestRateIndexMaturity($U$5,AB231,trigger)</f>
        <v>49587</v>
      </c>
      <c r="AD231" s="50">
        <f>_xll.qlTenorBasisValue($U$13,AB231,trigger)</f>
        <v>6.8434951040604274E-4</v>
      </c>
      <c r="AE231" s="50">
        <f>_xll.qlTenorBasisForwardRate($U$13,AB231,trigger)</f>
        <v>1.8768383622277344E-2</v>
      </c>
      <c r="AF231" s="50">
        <f>_xll.qlTenorBasisForwardRate2($U$13,AB231,AC231,trigger)</f>
        <v>1.8768383622277344E-2</v>
      </c>
      <c r="AG231" s="50">
        <f>_xll.qlIndexFixing($U$5,_xll.qlInterestRateIndexFixingDate($U$5,AB231,trigger),,trigger)</f>
        <v>1.8659268231774166E-2</v>
      </c>
      <c r="AH231" s="50">
        <f t="shared" si="14"/>
        <v>1.0911539050317831E-4</v>
      </c>
      <c r="AI231" s="53">
        <f t="shared" si="15"/>
        <v>0.99418621269155738</v>
      </c>
    </row>
    <row r="232" spans="27:35" x14ac:dyDescent="0.2">
      <c r="AA232" s="45" t="s">
        <v>74</v>
      </c>
      <c r="AB232" s="46">
        <f>_xll.qlCalendarAdvance(calendar,AB231,AA232,,,trigger)</f>
        <v>49436</v>
      </c>
      <c r="AC232" s="46">
        <f>_xll.qlInterestRateIndexMaturity($U$5,AB232,trigger)</f>
        <v>49620</v>
      </c>
      <c r="AD232" s="50">
        <f>_xll.qlTenorBasisValue($U$13,AB232,trigger)</f>
        <v>6.7824817085012821E-4</v>
      </c>
      <c r="AE232" s="50">
        <f>_xll.qlTenorBasisForwardRate($U$13,AB232,trigger)</f>
        <v>1.8691731912553564E-2</v>
      </c>
      <c r="AF232" s="50">
        <f>_xll.qlTenorBasisForwardRate2($U$13,AB232,AC232,trigger)</f>
        <v>1.8691731912553564E-2</v>
      </c>
      <c r="AG232" s="50">
        <f>_xll.qlIndexFixing($U$5,_xll.qlInterestRateIndexFixingDate($U$5,AB232,trigger),,trigger)</f>
        <v>1.8593173819664011E-2</v>
      </c>
      <c r="AH232" s="50">
        <f t="shared" si="14"/>
        <v>9.8558092889552279E-5</v>
      </c>
      <c r="AI232" s="53">
        <f t="shared" si="15"/>
        <v>0.99472718240606905</v>
      </c>
    </row>
    <row r="233" spans="27:35" x14ac:dyDescent="0.2">
      <c r="AA233" s="45" t="s">
        <v>74</v>
      </c>
      <c r="AB233" s="46">
        <f>_xll.qlCalendarAdvance(calendar,AB232,AA233,,,trigger)</f>
        <v>49467</v>
      </c>
      <c r="AC233" s="46">
        <f>_xll.qlInterestRateIndexMaturity($U$5,AB233,trigger)</f>
        <v>49650</v>
      </c>
      <c r="AD233" s="50">
        <f>_xll.qlTenorBasisValue($U$13,AB233,trigger)</f>
        <v>6.723920670063285E-4</v>
      </c>
      <c r="AE233" s="50">
        <f>_xll.qlTenorBasisForwardRate($U$13,AB233,trigger)</f>
        <v>1.8617899636376806E-2</v>
      </c>
      <c r="AF233" s="50">
        <f>_xll.qlTenorBasisForwardRate2($U$13,AB233,AC233,trigger)</f>
        <v>1.8617899636376806E-2</v>
      </c>
      <c r="AG233" s="50">
        <f>_xll.qlIndexFixing($U$5,_xll.qlInterestRateIndexFixingDate($U$5,AB233,trigger),,trigger)</f>
        <v>1.85298138464207E-2</v>
      </c>
      <c r="AH233" s="50">
        <f t="shared" si="14"/>
        <v>8.8085789956105637E-5</v>
      </c>
      <c r="AI233" s="53">
        <f t="shared" si="15"/>
        <v>0.99526875793314529</v>
      </c>
    </row>
    <row r="234" spans="27:35" x14ac:dyDescent="0.2">
      <c r="AA234" s="45" t="s">
        <v>74</v>
      </c>
      <c r="AB234" s="46">
        <f>_xll.qlCalendarAdvance(calendar,AB233,AA234,,,trigger)</f>
        <v>49499</v>
      </c>
      <c r="AC234" s="46">
        <f>_xll.qlInterestRateIndexMaturity($U$5,AB234,trigger)</f>
        <v>49683</v>
      </c>
      <c r="AD234" s="50">
        <f>_xll.qlTenorBasisValue($U$13,AB234,trigger)</f>
        <v>6.6640302667265474E-4</v>
      </c>
      <c r="AE234" s="50">
        <f>_xll.qlTenorBasisForwardRate($U$13,AB234,trigger)</f>
        <v>1.8539458422446406E-2</v>
      </c>
      <c r="AF234" s="50">
        <f>_xll.qlTenorBasisForwardRate2($U$13,AB234,AC234,trigger)</f>
        <v>1.8539458422446406E-2</v>
      </c>
      <c r="AG234" s="50">
        <f>_xll.qlIndexFixing($U$5,_xll.qlInterestRateIndexFixingDate($U$5,AB234,trigger),,trigger)</f>
        <v>1.8462941568950498E-2</v>
      </c>
      <c r="AH234" s="50">
        <f t="shared" si="14"/>
        <v>7.651685349590806E-5</v>
      </c>
      <c r="AI234" s="53">
        <f t="shared" si="15"/>
        <v>0.99587275681131726</v>
      </c>
    </row>
    <row r="235" spans="27:35" x14ac:dyDescent="0.2">
      <c r="AA235" s="45" t="s">
        <v>74</v>
      </c>
      <c r="AB235" s="46">
        <f>_xll.qlCalendarAdvance(calendar,AB234,AA235,,,trigger)</f>
        <v>49530</v>
      </c>
      <c r="AC235" s="46">
        <f>_xll.qlInterestRateIndexMaturity($U$5,AB235,trigger)</f>
        <v>49716</v>
      </c>
      <c r="AD235" s="50">
        <f>_xll.qlTenorBasisValue($U$13,AB235,trigger)</f>
        <v>6.6065501935860175E-4</v>
      </c>
      <c r="AE235" s="50">
        <f>_xll.qlTenorBasisForwardRate($U$13,AB235,trigger)</f>
        <v>1.846235732342635E-2</v>
      </c>
      <c r="AF235" s="50">
        <f>_xll.qlTenorBasisForwardRate2($U$13,AB235,AC235,trigger)</f>
        <v>1.846235732342635E-2</v>
      </c>
      <c r="AG235" s="50">
        <f>_xll.qlIndexFixing($U$5,_xll.qlInterestRateIndexFixingDate($U$5,AB235,trigger),,trigger)</f>
        <v>1.8397379440882974E-2</v>
      </c>
      <c r="AH235" s="50">
        <f t="shared" si="14"/>
        <v>6.497788254337597E-5</v>
      </c>
      <c r="AI235" s="53">
        <f t="shared" si="15"/>
        <v>0.99648052080213356</v>
      </c>
    </row>
    <row r="236" spans="27:35" x14ac:dyDescent="0.2">
      <c r="AA236" s="45" t="s">
        <v>74</v>
      </c>
      <c r="AB236" s="46">
        <f>_xll.qlCalendarAdvance(calendar,AB235,AA236,,,trigger)</f>
        <v>49562</v>
      </c>
      <c r="AC236" s="46">
        <f>_xll.qlInterestRateIndexMaturity($U$5,AB236,trigger)</f>
        <v>49744</v>
      </c>
      <c r="AD236" s="50">
        <f>_xll.qlTenorBasisValue($U$13,AB236,trigger)</f>
        <v>6.5477684414629565E-4</v>
      </c>
      <c r="AE236" s="50">
        <f>_xll.qlTenorBasisForwardRate($U$13,AB236,trigger)</f>
        <v>1.83873129787877E-2</v>
      </c>
      <c r="AF236" s="50">
        <f>_xll.qlTenorBasisForwardRate2($U$13,AB236,AC236,trigger)</f>
        <v>1.83873129787877E-2</v>
      </c>
      <c r="AG236" s="50">
        <f>_xll.qlIndexFixing($U$5,_xll.qlInterestRateIndexFixingDate($U$5,AB236,trigger),,trigger)</f>
        <v>1.8333118916559091E-2</v>
      </c>
      <c r="AH236" s="50">
        <f t="shared" si="14"/>
        <v>5.4194062228608147E-5</v>
      </c>
      <c r="AI236" s="53">
        <f t="shared" si="15"/>
        <v>0.99705263828972024</v>
      </c>
    </row>
    <row r="237" spans="27:35" x14ac:dyDescent="0.2">
      <c r="AA237" s="45" t="s">
        <v>74</v>
      </c>
      <c r="AB237" s="46">
        <f>_xll.qlCalendarAdvance(calendar,AB236,AA237,,,trigger)</f>
        <v>49592</v>
      </c>
      <c r="AC237" s="46">
        <f>_xll.qlInterestRateIndexMaturity($U$5,AB237,trigger)</f>
        <v>49775</v>
      </c>
      <c r="AD237" s="50">
        <f>_xll.qlTenorBasisValue($U$13,AB237,trigger)</f>
        <v>6.4931670337768416E-4</v>
      </c>
      <c r="AE237" s="50">
        <f>_xll.qlTenorBasisForwardRate($U$13,AB237,trigger)</f>
        <v>1.831377849532391E-2</v>
      </c>
      <c r="AF237" s="50">
        <f>_xll.qlTenorBasisForwardRate2($U$13,AB237,AC237,trigger)</f>
        <v>1.831377849532391E-2</v>
      </c>
      <c r="AG237" s="50">
        <f>_xll.qlIndexFixing($U$5,_xll.qlInterestRateIndexFixingDate($U$5,AB237,trigger),,trigger)</f>
        <v>1.827023332699941E-2</v>
      </c>
      <c r="AH237" s="50">
        <f t="shared" si="14"/>
        <v>4.3545168324499173E-5</v>
      </c>
      <c r="AI237" s="53">
        <f t="shared" si="15"/>
        <v>0.99762227285125149</v>
      </c>
    </row>
    <row r="238" spans="27:35" x14ac:dyDescent="0.2">
      <c r="AA238" s="45" t="s">
        <v>74</v>
      </c>
      <c r="AB238" s="46">
        <f>_xll.qlCalendarAdvance(calendar,AB237,AA238,,,trigger)</f>
        <v>49625</v>
      </c>
      <c r="AC238" s="46">
        <f>_xll.qlInterestRateIndexMaturity($U$5,AB238,trigger)</f>
        <v>49807</v>
      </c>
      <c r="AD238" s="50">
        <f>_xll.qlTenorBasisValue($U$13,AB238,trigger)</f>
        <v>6.4336678513588473E-4</v>
      </c>
      <c r="AE238" s="50">
        <f>_xll.qlTenorBasisForwardRate($U$13,AB238,trigger)</f>
        <v>1.8235206316836557E-2</v>
      </c>
      <c r="AF238" s="50">
        <f>_xll.qlTenorBasisForwardRate2($U$13,AB238,AC238,trigger)</f>
        <v>1.8235206316836557E-2</v>
      </c>
      <c r="AG238" s="50">
        <f>_xll.qlIndexFixing($U$5,_xll.qlInterestRateIndexFixingDate($U$5,AB238,trigger),,trigger)</f>
        <v>1.820248674105987E-2</v>
      </c>
      <c r="AH238" s="50">
        <f t="shared" si="14"/>
        <v>3.2719575776687243E-5</v>
      </c>
      <c r="AI238" s="53">
        <f t="shared" si="15"/>
        <v>0.99820569204383081</v>
      </c>
    </row>
    <row r="239" spans="27:35" x14ac:dyDescent="0.2">
      <c r="AA239" s="45" t="s">
        <v>74</v>
      </c>
      <c r="AB239" s="46">
        <f>_xll.qlCalendarAdvance(calendar,AB238,AA239,,,trigger)</f>
        <v>49655</v>
      </c>
      <c r="AC239" s="46">
        <f>_xll.qlInterestRateIndexMaturity($U$5,AB239,trigger)</f>
        <v>49838</v>
      </c>
      <c r="AD239" s="50">
        <f>_xll.qlTenorBasisValue($U$13,AB239,trigger)</f>
        <v>6.3800855782774582E-4</v>
      </c>
      <c r="AE239" s="50">
        <f>_xll.qlTenorBasisForwardRate($U$13,AB239,trigger)</f>
        <v>1.8163367629591653E-2</v>
      </c>
      <c r="AF239" s="50">
        <f>_xll.qlTenorBasisForwardRate2($U$13,AB239,AC239,trigger)</f>
        <v>1.8163367629591653E-2</v>
      </c>
      <c r="AG239" s="50">
        <f>_xll.qlIndexFixing($U$5,_xll.qlInterestRateIndexFixingDate($U$5,AB239,trigger),,trigger)</f>
        <v>1.8140122698879588E-2</v>
      </c>
      <c r="AH239" s="50">
        <f t="shared" si="14"/>
        <v>2.3244930712065098E-5</v>
      </c>
      <c r="AI239" s="53">
        <f t="shared" si="15"/>
        <v>0.9987202301254865</v>
      </c>
    </row>
    <row r="240" spans="27:35" x14ac:dyDescent="0.2">
      <c r="AA240" s="45" t="s">
        <v>74</v>
      </c>
      <c r="AB240" s="46">
        <f>_xll.qlCalendarAdvance(calendar,AB239,AA240,,,trigger)</f>
        <v>49688</v>
      </c>
      <c r="AC240" s="46">
        <f>_xll.qlInterestRateIndexMaturity($U$5,AB240,trigger)</f>
        <v>49870</v>
      </c>
      <c r="AD240" s="50">
        <f>_xll.qlTenorBasisValue($U$13,AB240,trigger)</f>
        <v>6.3216999481382845E-4</v>
      </c>
      <c r="AE240" s="50">
        <f>_xll.qlTenorBasisForwardRate($U$13,AB240,trigger)</f>
        <v>1.8086914552368161E-2</v>
      </c>
      <c r="AF240" s="50">
        <f>_xll.qlTenorBasisForwardRate2($U$13,AB240,AC240,trigger)</f>
        <v>1.8086914552368161E-2</v>
      </c>
      <c r="AG240" s="50">
        <f>_xll.qlIndexFixing($U$5,_xll.qlInterestRateIndexFixingDate($U$5,AB240,trigger),,trigger)</f>
        <v>1.8073089504019837E-2</v>
      </c>
      <c r="AH240" s="50">
        <f t="shared" si="14"/>
        <v>1.3825048348323904E-5</v>
      </c>
      <c r="AI240" s="53">
        <f t="shared" si="15"/>
        <v>0.99923563257247139</v>
      </c>
    </row>
    <row r="241" spans="27:35" x14ac:dyDescent="0.2">
      <c r="AA241" s="45" t="s">
        <v>74</v>
      </c>
      <c r="AB241" s="46">
        <f>_xll.qlCalendarAdvance(calendar,AB240,AA241,,,trigger)</f>
        <v>49719</v>
      </c>
      <c r="AC241" s="46">
        <f>_xll.qlInterestRateIndexMaturity($U$5,AB241,trigger)</f>
        <v>49901</v>
      </c>
      <c r="AD241" s="50">
        <f>_xll.qlTenorBasisValue($U$13,AB241,trigger)</f>
        <v>6.2673787872215552E-4</v>
      </c>
      <c r="AE241" s="50">
        <f>_xll.qlTenorBasisForwardRate($U$13,AB241,trigger)</f>
        <v>1.8015471809966595E-2</v>
      </c>
      <c r="AF241" s="50">
        <f>_xll.qlTenorBasisForwardRate2($U$13,AB241,AC241,trigger)</f>
        <v>1.8015471809966595E-2</v>
      </c>
      <c r="AG241" s="50">
        <f>_xll.qlIndexFixing($U$5,_xll.qlInterestRateIndexFixingDate($U$5,AB241,trigger),,trigger)</f>
        <v>1.8009974149945304E-2</v>
      </c>
      <c r="AH241" s="50">
        <f t="shared" si="14"/>
        <v>5.4976600212912341E-6</v>
      </c>
      <c r="AI241" s="53">
        <f t="shared" si="15"/>
        <v>0.99969483674481119</v>
      </c>
    </row>
    <row r="242" spans="27:35" x14ac:dyDescent="0.2">
      <c r="AA242" s="45" t="s">
        <v>74</v>
      </c>
      <c r="AB242" s="46">
        <f>_xll.qlCalendarAdvance(calendar,AB241,AA242,,,trigger)</f>
        <v>49748</v>
      </c>
      <c r="AC242" s="46">
        <f>_xll.qlInterestRateIndexMaturity($U$5,AB242,trigger)</f>
        <v>49933</v>
      </c>
      <c r="AD242" s="50">
        <f>_xll.qlTenorBasisValue($U$13,AB242,trigger)</f>
        <v>6.2170203781873211E-4</v>
      </c>
      <c r="AE242" s="50">
        <f>_xll.qlTenorBasisForwardRate($U$13,AB242,trigger)</f>
        <v>1.7947549073470771E-2</v>
      </c>
      <c r="AF242" s="50">
        <f>_xll.qlTenorBasisForwardRate2($U$13,AB242,AC242,trigger)</f>
        <v>1.7947549073470771E-2</v>
      </c>
      <c r="AG242" s="50">
        <f>_xll.qlIndexFixing($U$5,_xll.qlInterestRateIndexFixingDate($U$5,AB242,trigger),,trigger)</f>
        <v>1.7949625856579932E-2</v>
      </c>
      <c r="AH242" s="50">
        <f t="shared" si="14"/>
        <v>-2.0767831091610123E-6</v>
      </c>
      <c r="AI242" s="53">
        <f t="shared" si="15"/>
        <v>1.0001157140231605</v>
      </c>
    </row>
    <row r="243" spans="27:35" x14ac:dyDescent="0.2">
      <c r="AA243" s="45" t="s">
        <v>74</v>
      </c>
      <c r="AB243" s="46">
        <f>_xll.qlCalendarAdvance(calendar,AB242,AA243,,,trigger)</f>
        <v>49780</v>
      </c>
      <c r="AC243" s="46">
        <f>_xll.qlInterestRateIndexMaturity($U$5,AB243,trigger)</f>
        <v>49963</v>
      </c>
      <c r="AD243" s="50">
        <f>_xll.qlTenorBasisValue($U$13,AB243,trigger)</f>
        <v>6.161963013040497E-4</v>
      </c>
      <c r="AE243" s="50">
        <f>_xll.qlTenorBasisForwardRate($U$13,AB243,trigger)</f>
        <v>1.7877174318402904E-2</v>
      </c>
      <c r="AF243" s="50">
        <f>_xll.qlTenorBasisForwardRate2($U$13,AB243,AC243,trigger)</f>
        <v>1.7877174318402904E-2</v>
      </c>
      <c r="AG243" s="50">
        <f>_xll.qlIndexFixing($U$5,_xll.qlInterestRateIndexFixingDate($U$5,AB243,trigger),,trigger)</f>
        <v>1.7886420676277239E-2</v>
      </c>
      <c r="AH243" s="50">
        <f t="shared" si="14"/>
        <v>-9.2463578743352814E-6</v>
      </c>
      <c r="AI243" s="53">
        <f t="shared" si="15"/>
        <v>1.0005172158479663</v>
      </c>
    </row>
    <row r="244" spans="27:35" x14ac:dyDescent="0.2">
      <c r="AA244" s="45" t="s">
        <v>74</v>
      </c>
      <c r="AB244" s="46">
        <f>_xll.qlCalendarAdvance(calendar,AB243,AA244,,,trigger)</f>
        <v>49810</v>
      </c>
      <c r="AC244" s="46">
        <f>_xll.qlInterestRateIndexMaturity($U$5,AB244,trigger)</f>
        <v>49996</v>
      </c>
      <c r="AD244" s="50">
        <f>_xll.qlTenorBasisValue($U$13,AB244,trigger)</f>
        <v>6.1108299515060243E-4</v>
      </c>
      <c r="AE244" s="50">
        <f>_xll.qlTenorBasisForwardRate($U$13,AB244,trigger)</f>
        <v>1.7808998591519812E-2</v>
      </c>
      <c r="AF244" s="50">
        <f>_xll.qlTenorBasisForwardRate2($U$13,AB244,AC244,trigger)</f>
        <v>1.7808998591519812E-2</v>
      </c>
      <c r="AG244" s="50">
        <f>_xll.qlIndexFixing($U$5,_xll.qlInterestRateIndexFixingDate($U$5,AB244,trigger),,trigger)</f>
        <v>1.7824919661635422E-2</v>
      </c>
      <c r="AH244" s="50">
        <f t="shared" si="14"/>
        <v>-1.5921070115609837E-5</v>
      </c>
      <c r="AI244" s="53">
        <f t="shared" si="15"/>
        <v>1.0008939901945519</v>
      </c>
    </row>
    <row r="245" spans="27:35" x14ac:dyDescent="0.2">
      <c r="AA245" s="45" t="s">
        <v>74</v>
      </c>
      <c r="AB245" s="46">
        <f>_xll.qlCalendarAdvance(calendar,AB244,AA245,,,trigger)</f>
        <v>49842</v>
      </c>
      <c r="AC245" s="46">
        <f>_xll.qlInterestRateIndexMaturity($U$5,AB245,trigger)</f>
        <v>50025</v>
      </c>
      <c r="AD245" s="50">
        <f>_xll.qlTenorBasisValue($U$13,AB245,trigger)</f>
        <v>6.0567998628782498E-4</v>
      </c>
      <c r="AE245" s="50">
        <f>_xll.qlTenorBasisForwardRate($U$13,AB245,trigger)</f>
        <v>1.7741288063056769E-2</v>
      </c>
      <c r="AF245" s="50">
        <f>_xll.qlTenorBasisForwardRate2($U$13,AB245,AC245,trigger)</f>
        <v>1.7741288063056769E-2</v>
      </c>
      <c r="AG245" s="50">
        <f>_xll.qlIndexFixing($U$5,_xll.qlInterestRateIndexFixingDate($U$5,AB245,trigger),,trigger)</f>
        <v>1.7763195862030168E-2</v>
      </c>
      <c r="AH245" s="50">
        <f t="shared" si="14"/>
        <v>-2.1907798973399423E-5</v>
      </c>
      <c r="AI245" s="53">
        <f t="shared" si="15"/>
        <v>1.0012348482757021</v>
      </c>
    </row>
    <row r="246" spans="27:35" x14ac:dyDescent="0.2">
      <c r="AA246" s="45" t="s">
        <v>74</v>
      </c>
      <c r="AB246" s="46">
        <f>_xll.qlCalendarAdvance(calendar,AB245,AA246,,,trigger)</f>
        <v>49872</v>
      </c>
      <c r="AC246" s="46">
        <f>_xll.qlInterestRateIndexMaturity($U$5,AB246,trigger)</f>
        <v>50056</v>
      </c>
      <c r="AD246" s="50">
        <f>_xll.qlTenorBasisValue($U$13,AB246,trigger)</f>
        <v>6.0066232123214415E-4</v>
      </c>
      <c r="AE246" s="50">
        <f>_xll.qlTenorBasisForwardRate($U$13,AB246,trigger)</f>
        <v>1.7676363846615879E-2</v>
      </c>
      <c r="AF246" s="50">
        <f>_xll.qlTenorBasisForwardRate2($U$13,AB246,AC246,trigger)</f>
        <v>1.7676363846615879E-2</v>
      </c>
      <c r="AG246" s="50">
        <f>_xll.qlIndexFixing($U$5,_xll.qlInterestRateIndexFixingDate($U$5,AB246,trigger),,trigger)</f>
        <v>1.7703740353990409E-2</v>
      </c>
      <c r="AH246" s="50">
        <f t="shared" si="14"/>
        <v>-2.7376507374530373E-5</v>
      </c>
      <c r="AI246" s="53">
        <f t="shared" si="15"/>
        <v>1.0015487635133609</v>
      </c>
    </row>
    <row r="247" spans="27:35" x14ac:dyDescent="0.2">
      <c r="AA247" s="45" t="s">
        <v>74</v>
      </c>
      <c r="AB247" s="46">
        <f>_xll.qlCalendarAdvance(calendar,AB246,AA247,,,trigger)</f>
        <v>49905</v>
      </c>
      <c r="AC247" s="46">
        <f>_xll.qlInterestRateIndexMaturity($U$5,AB247,trigger)</f>
        <v>50089</v>
      </c>
      <c r="AD247" s="50">
        <f>_xll.qlTenorBasisValue($U$13,AB247,trigger)</f>
        <v>5.9519577587065372E-4</v>
      </c>
      <c r="AE247" s="50">
        <f>_xll.qlTenorBasisForwardRate($U$13,AB247,trigger)</f>
        <v>1.7606723714626547E-2</v>
      </c>
      <c r="AF247" s="50">
        <f>_xll.qlTenorBasisForwardRate2($U$13,AB247,AC247,trigger)</f>
        <v>1.7606723714626547E-2</v>
      </c>
      <c r="AG247" s="50">
        <f>_xll.qlIndexFixing($U$5,_xll.qlInterestRateIndexFixingDate($U$5,AB247,trigger),,trigger)</f>
        <v>1.7639502175240591E-2</v>
      </c>
      <c r="AH247" s="50">
        <f t="shared" si="14"/>
        <v>-3.2778460614044103E-5</v>
      </c>
      <c r="AI247" s="53">
        <f t="shared" si="15"/>
        <v>1.0018617013105517</v>
      </c>
    </row>
    <row r="248" spans="27:35" x14ac:dyDescent="0.2">
      <c r="AA248" s="45" t="s">
        <v>74</v>
      </c>
      <c r="AB248" s="46">
        <f>_xll.qlCalendarAdvance(calendar,AB247,AA248,,,trigger)</f>
        <v>49936</v>
      </c>
      <c r="AC248" s="46">
        <f>_xll.qlInterestRateIndexMaturity($U$5,AB248,trigger)</f>
        <v>50117</v>
      </c>
      <c r="AD248" s="50">
        <f>_xll.qlTenorBasisValue($U$13,AB248,trigger)</f>
        <v>5.9011064630140207E-4</v>
      </c>
      <c r="AE248" s="50">
        <f>_xll.qlTenorBasisForwardRate($U$13,AB248,trigger)</f>
        <v>1.7544105995038375E-2</v>
      </c>
      <c r="AF248" s="50">
        <f>_xll.qlTenorBasisForwardRate2($U$13,AB248,AC248,trigger)</f>
        <v>1.7544105995038375E-2</v>
      </c>
      <c r="AG248" s="50">
        <f>_xll.qlIndexFixing($U$5,_xll.qlInterestRateIndexFixingDate($U$5,AB248,trigger),,trigger)</f>
        <v>1.7581292931379677E-2</v>
      </c>
      <c r="AH248" s="50">
        <f t="shared" si="14"/>
        <v>-3.7186936341301186E-5</v>
      </c>
      <c r="AI248" s="53">
        <f t="shared" si="15"/>
        <v>1.0021196256082707</v>
      </c>
    </row>
    <row r="249" spans="27:35" x14ac:dyDescent="0.2">
      <c r="AA249" s="45" t="s">
        <v>74</v>
      </c>
      <c r="AB249" s="46">
        <f>_xll.qlCalendarAdvance(calendar,AB248,AA249,,,trigger)</f>
        <v>49968</v>
      </c>
      <c r="AC249" s="46">
        <f>_xll.qlInterestRateIndexMaturity($U$5,AB249,trigger)</f>
        <v>50150</v>
      </c>
      <c r="AD249" s="50">
        <f>_xll.qlTenorBasisValue($U$13,AB249,trigger)</f>
        <v>5.8491202535514424E-4</v>
      </c>
      <c r="AE249" s="50">
        <f>_xll.qlTenorBasisForwardRate($U$13,AB249,trigger)</f>
        <v>1.7478081609499624E-2</v>
      </c>
      <c r="AF249" s="50">
        <f>_xll.qlTenorBasisForwardRate2($U$13,AB249,AC249,trigger)</f>
        <v>1.7478081609499624E-2</v>
      </c>
      <c r="AG249" s="50">
        <f>_xll.qlIndexFixing($U$5,_xll.qlInterestRateIndexFixingDate($U$5,AB249,trigger),,trigger)</f>
        <v>1.7519653879123746E-2</v>
      </c>
      <c r="AH249" s="50">
        <f t="shared" si="14"/>
        <v>-4.1572269624121777E-5</v>
      </c>
      <c r="AI249" s="53">
        <f t="shared" si="15"/>
        <v>1.0023785373333838</v>
      </c>
    </row>
    <row r="250" spans="27:35" x14ac:dyDescent="0.2">
      <c r="AA250" s="45" t="s">
        <v>74</v>
      </c>
      <c r="AB250" s="46">
        <f>_xll.qlCalendarAdvance(calendar,AB249,AA250,,,trigger)</f>
        <v>49999</v>
      </c>
      <c r="AC250" s="46">
        <f>_xll.qlInterestRateIndexMaturity($U$5,AB250,trigger)</f>
        <v>50180</v>
      </c>
      <c r="AD250" s="50">
        <f>_xll.qlTenorBasisValue($U$13,AB250,trigger)</f>
        <v>5.7992447287827929E-4</v>
      </c>
      <c r="AE250" s="50">
        <f>_xll.qlTenorBasisForwardRate($U$13,AB250,trigger)</f>
        <v>1.7416271890417674E-2</v>
      </c>
      <c r="AF250" s="50">
        <f>_xll.qlTenorBasisForwardRate2($U$13,AB250,AC250,trigger)</f>
        <v>1.7416271890417674E-2</v>
      </c>
      <c r="AG250" s="50">
        <f>_xll.qlIndexFixing($U$5,_xll.qlInterestRateIndexFixingDate($U$5,AB250,trigger),,trigger)</f>
        <v>1.7461565223442173E-2</v>
      </c>
      <c r="AH250" s="50">
        <f t="shared" si="14"/>
        <v>-4.5293333024498672E-5</v>
      </c>
      <c r="AI250" s="53">
        <f t="shared" si="15"/>
        <v>1.0026006330924024</v>
      </c>
    </row>
    <row r="251" spans="27:35" x14ac:dyDescent="0.2">
      <c r="AA251" s="45" t="s">
        <v>74</v>
      </c>
      <c r="AB251" s="46">
        <f>_xll.qlCalendarAdvance(calendar,AB250,AA251,,,trigger)</f>
        <v>50031</v>
      </c>
      <c r="AC251" s="46">
        <f>_xll.qlInterestRateIndexMaturity($U$5,AB251,trigger)</f>
        <v>50213</v>
      </c>
      <c r="AD251" s="50">
        <f>_xll.qlTenorBasisValue($U$13,AB251,trigger)</f>
        <v>5.7482584212303206E-4</v>
      </c>
      <c r="AE251" s="50">
        <f>_xll.qlTenorBasisForwardRate($U$13,AB251,trigger)</f>
        <v>1.7352376756303106E-2</v>
      </c>
      <c r="AF251" s="50">
        <f>_xll.qlTenorBasisForwardRate2($U$13,AB251,AC251,trigger)</f>
        <v>1.7352376756303106E-2</v>
      </c>
      <c r="AG251" s="50">
        <f>_xll.qlIndexFixing($U$5,_xll.qlInterestRateIndexFixingDate($U$5,AB251,trigger),,trigger)</f>
        <v>1.7401225873175077E-2</v>
      </c>
      <c r="AH251" s="50">
        <f t="shared" si="14"/>
        <v>-4.8849116871970549E-5</v>
      </c>
      <c r="AI251" s="53">
        <f t="shared" si="15"/>
        <v>1.0028151254181492</v>
      </c>
    </row>
    <row r="252" spans="27:35" x14ac:dyDescent="0.2">
      <c r="AA252" s="45" t="s">
        <v>74</v>
      </c>
      <c r="AB252" s="46">
        <f>_xll.qlCalendarAdvance(calendar,AB251,AA252,,,trigger)</f>
        <v>50062</v>
      </c>
      <c r="AC252" s="46">
        <f>_xll.qlInterestRateIndexMaturity($U$5,AB252,trigger)</f>
        <v>50243</v>
      </c>
      <c r="AD252" s="50">
        <f>_xll.qlTenorBasisValue($U$13,AB252,trigger)</f>
        <v>5.6993444380966103E-4</v>
      </c>
      <c r="AE252" s="50">
        <f>_xll.qlTenorBasisForwardRate($U$13,AB252,trigger)</f>
        <v>1.7292576132521283E-2</v>
      </c>
      <c r="AF252" s="50">
        <f>_xll.qlTenorBasisForwardRate2($U$13,AB252,AC252,trigger)</f>
        <v>1.7292576132521283E-2</v>
      </c>
      <c r="AG252" s="50">
        <f>_xll.qlIndexFixing($U$5,_xll.qlInterestRateIndexFixingDate($U$5,AB252,trigger),,trigger)</f>
        <v>1.7344416982930183E-2</v>
      </c>
      <c r="AH252" s="50">
        <f t="shared" si="14"/>
        <v>-5.1840850408900463E-5</v>
      </c>
      <c r="AI252" s="53">
        <f t="shared" si="15"/>
        <v>1.0029978674092062</v>
      </c>
    </row>
    <row r="253" spans="27:35" x14ac:dyDescent="0.2">
      <c r="AA253" s="45" t="s">
        <v>74</v>
      </c>
      <c r="AB253" s="46">
        <f>_xll.qlCalendarAdvance(calendar,AB252,AA253,,,trigger)</f>
        <v>50094</v>
      </c>
      <c r="AC253" s="46">
        <f>_xll.qlInterestRateIndexMaturity($U$5,AB253,trigger)</f>
        <v>50276</v>
      </c>
      <c r="AD253" s="50">
        <f>_xll.qlTenorBasisValue($U$13,AB253,trigger)</f>
        <v>5.6493433510213745E-4</v>
      </c>
      <c r="AE253" s="50">
        <f>_xll.qlTenorBasisForwardRate($U$13,AB253,trigger)</f>
        <v>1.7230808609463827E-2</v>
      </c>
      <c r="AF253" s="50">
        <f>_xll.qlTenorBasisForwardRate2($U$13,AB253,AC253,trigger)</f>
        <v>1.7230808609463827E-2</v>
      </c>
      <c r="AG253" s="50">
        <f>_xll.qlIndexFixing($U$5,_xll.qlInterestRateIndexFixingDate($U$5,AB253,trigger),,trigger)</f>
        <v>1.7285485126700251E-2</v>
      </c>
      <c r="AH253" s="50">
        <f t="shared" si="14"/>
        <v>-5.4676517236423861E-5</v>
      </c>
      <c r="AI253" s="53">
        <f t="shared" si="15"/>
        <v>1.0031731834805706</v>
      </c>
    </row>
    <row r="254" spans="27:35" x14ac:dyDescent="0.2">
      <c r="AA254" s="45" t="s">
        <v>74</v>
      </c>
      <c r="AB254" s="46">
        <f>_xll.qlCalendarAdvance(calendar,AB253,AA254,,,trigger)</f>
        <v>50122</v>
      </c>
      <c r="AC254" s="46">
        <f>_xll.qlInterestRateIndexMaturity($U$5,AB254,trigger)</f>
        <v>50306</v>
      </c>
      <c r="AD254" s="50">
        <f>_xll.qlTenorBasisValue($U$13,AB254,trigger)</f>
        <v>5.6059984307931334E-4</v>
      </c>
      <c r="AE254" s="50">
        <f>_xll.qlTenorBasisForwardRate($U$13,AB254,trigger)</f>
        <v>1.7177086905341581E-2</v>
      </c>
      <c r="AF254" s="50">
        <f>_xll.qlTenorBasisForwardRate2($U$13,AB254,AC254,trigger)</f>
        <v>1.7177086905341581E-2</v>
      </c>
      <c r="AG254" s="50">
        <f>_xll.qlIndexFixing($U$5,_xll.qlInterestRateIndexFixingDate($U$5,AB254,trigger),,trigger)</f>
        <v>1.7234013878223289E-2</v>
      </c>
      <c r="AH254" s="50">
        <f t="shared" si="14"/>
        <v>-5.6926972881708032E-5</v>
      </c>
      <c r="AI254" s="53">
        <f t="shared" si="15"/>
        <v>1.0033141226562698</v>
      </c>
    </row>
    <row r="255" spans="27:35" x14ac:dyDescent="0.2">
      <c r="AA255" s="45" t="s">
        <v>74</v>
      </c>
      <c r="AB255" s="46">
        <f>_xll.qlCalendarAdvance(calendar,AB254,AA255,,,trigger)</f>
        <v>50153</v>
      </c>
      <c r="AC255" s="46">
        <f>_xll.qlInterestRateIndexMaturity($U$5,AB255,trigger)</f>
        <v>50336</v>
      </c>
      <c r="AD255" s="50">
        <f>_xll.qlTenorBasisValue($U$13,AB255,trigger)</f>
        <v>5.5584482552419035E-4</v>
      </c>
      <c r="AE255" s="50">
        <f>_xll.qlTenorBasisForwardRate($U$13,AB255,trigger)</f>
        <v>1.7120211045308167E-2</v>
      </c>
      <c r="AF255" s="50">
        <f>_xll.qlTenorBasisForwardRate2($U$13,AB255,AC255,trigger)</f>
        <v>1.7120211045308167E-2</v>
      </c>
      <c r="AG255" s="50">
        <f>_xll.qlIndexFixing($U$5,_xll.qlInterestRateIndexFixingDate($U$5,AB255,trigger),,trigger)</f>
        <v>1.7179250418133944E-2</v>
      </c>
      <c r="AH255" s="50">
        <f t="shared" si="14"/>
        <v>-5.9039372825777509E-5</v>
      </c>
      <c r="AI255" s="53">
        <f t="shared" si="15"/>
        <v>1.0034485189855156</v>
      </c>
    </row>
    <row r="256" spans="27:35" x14ac:dyDescent="0.2">
      <c r="AA256" s="45" t="s">
        <v>74</v>
      </c>
      <c r="AB256" s="46">
        <f>_xll.qlCalendarAdvance(calendar,AB255,AA256,,,trigger)</f>
        <v>50185</v>
      </c>
      <c r="AC256" s="46">
        <f>_xll.qlInterestRateIndexMaturity($U$5,AB256,trigger)</f>
        <v>50369</v>
      </c>
      <c r="AD256" s="50">
        <f>_xll.qlTenorBasisValue($U$13,AB256,trigger)</f>
        <v>5.5098443927201191E-4</v>
      </c>
      <c r="AE256" s="50">
        <f>_xll.qlTenorBasisForwardRate($U$13,AB256,trigger)</f>
        <v>1.7061542190486473E-2</v>
      </c>
      <c r="AF256" s="50">
        <f>_xll.qlTenorBasisForwardRate2($U$13,AB256,AC256,trigger)</f>
        <v>1.7061542190486473E-2</v>
      </c>
      <c r="AG256" s="50">
        <f>_xll.qlIndexFixing($U$5,_xll.qlInterestRateIndexFixingDate($U$5,AB256,trigger),,trigger)</f>
        <v>1.712256313410538E-2</v>
      </c>
      <c r="AH256" s="50">
        <f t="shared" si="14"/>
        <v>-6.1020943618907142E-5</v>
      </c>
      <c r="AI256" s="53">
        <f t="shared" si="15"/>
        <v>1.0035765198091491</v>
      </c>
    </row>
    <row r="257" spans="27:35" x14ac:dyDescent="0.2">
      <c r="AA257" s="45" t="s">
        <v>74</v>
      </c>
      <c r="AB257" s="46">
        <f>_xll.qlCalendarAdvance(calendar,AB256,AA257,,,trigger)</f>
        <v>50216</v>
      </c>
      <c r="AC257" s="46">
        <f>_xll.qlInterestRateIndexMaturity($U$5,AB257,trigger)</f>
        <v>50402</v>
      </c>
      <c r="AD257" s="50">
        <f>_xll.qlTenorBasisValue($U$13,AB257,trigger)</f>
        <v>5.4632210652226531E-4</v>
      </c>
      <c r="AE257" s="50">
        <f>_xll.qlTenorBasisForwardRate($U$13,AB257,trigger)</f>
        <v>1.7005266958359834E-2</v>
      </c>
      <c r="AF257" s="50">
        <f>_xll.qlTenorBasisForwardRate2($U$13,AB257,AC257,trigger)</f>
        <v>1.7005266958359834E-2</v>
      </c>
      <c r="AG257" s="50">
        <f>_xll.qlIndexFixing($U$5,_xll.qlInterestRateIndexFixingDate($U$5,AB257,trigger),,trigger)</f>
        <v>1.7067998398962357E-2</v>
      </c>
      <c r="AH257" s="50">
        <f t="shared" si="14"/>
        <v>-6.2731440602523114E-5</v>
      </c>
      <c r="AI257" s="53">
        <f t="shared" si="15"/>
        <v>1.0036889418293833</v>
      </c>
    </row>
    <row r="258" spans="27:35" x14ac:dyDescent="0.2">
      <c r="AA258" s="45" t="s">
        <v>74</v>
      </c>
      <c r="AB258" s="46">
        <f>_xll.qlCalendarAdvance(calendar,AB257,AA258,,,trigger)</f>
        <v>50248</v>
      </c>
      <c r="AC258" s="46">
        <f>_xll.qlInterestRateIndexMaturity($U$5,AB258,trigger)</f>
        <v>50432</v>
      </c>
      <c r="AD258" s="50">
        <f>_xll.qlTenorBasisValue($U$13,AB258,trigger)</f>
        <v>5.4155666501966597E-4</v>
      </c>
      <c r="AE258" s="50">
        <f>_xll.qlTenorBasisForwardRate($U$13,AB258,trigger)</f>
        <v>1.6950125776134119E-2</v>
      </c>
      <c r="AF258" s="50">
        <f>_xll.qlTenorBasisForwardRate2($U$13,AB258,AC258,trigger)</f>
        <v>1.6950125776134119E-2</v>
      </c>
      <c r="AG258" s="50">
        <f>_xll.qlIndexFixing($U$5,_xll.qlInterestRateIndexFixingDate($U$5,AB258,trigger),,trigger)</f>
        <v>1.7014313193207339E-2</v>
      </c>
      <c r="AH258" s="50">
        <f t="shared" si="14"/>
        <v>-6.4187417073219982E-5</v>
      </c>
      <c r="AI258" s="53">
        <f t="shared" si="15"/>
        <v>1.0037868401639589</v>
      </c>
    </row>
    <row r="259" spans="27:35" x14ac:dyDescent="0.2">
      <c r="AA259" s="45" t="s">
        <v>74</v>
      </c>
      <c r="AB259" s="46">
        <f>_xll.qlCalendarAdvance(calendar,AB258,AA259,,,trigger)</f>
        <v>50279</v>
      </c>
      <c r="AC259" s="46">
        <f>_xll.qlInterestRateIndexMaturity($U$5,AB259,trigger)</f>
        <v>50462</v>
      </c>
      <c r="AD259" s="50">
        <f>_xll.qlTenorBasisValue($U$13,AB259,trigger)</f>
        <v>5.3698560405728056E-4</v>
      </c>
      <c r="AE259" s="50">
        <f>_xll.qlTenorBasisForwardRate($U$13,AB259,trigger)</f>
        <v>1.6897256839358832E-2</v>
      </c>
      <c r="AF259" s="50">
        <f>_xll.qlTenorBasisForwardRate2($U$13,AB259,AC259,trigger)</f>
        <v>1.6897256839358832E-2</v>
      </c>
      <c r="AG259" s="50">
        <f>_xll.qlIndexFixing($U$5,_xll.qlInterestRateIndexFixingDate($U$5,AB259,trigger),,trigger)</f>
        <v>1.6962706415136225E-2</v>
      </c>
      <c r="AH259" s="50">
        <f t="shared" si="14"/>
        <v>-6.5449575777393187E-5</v>
      </c>
      <c r="AI259" s="53">
        <f t="shared" si="15"/>
        <v>1.0038733846801062</v>
      </c>
    </row>
    <row r="260" spans="27:35" x14ac:dyDescent="0.2">
      <c r="AA260" s="45" t="s">
        <v>74</v>
      </c>
      <c r="AB260" s="46">
        <f>_xll.qlCalendarAdvance(calendar,AB259,AA260,,,trigger)</f>
        <v>50311</v>
      </c>
      <c r="AC260" s="46">
        <f>_xll.qlInterestRateIndexMaturity($U$5,AB260,trigger)</f>
        <v>50493</v>
      </c>
      <c r="AD260" s="50">
        <f>_xll.qlTenorBasisValue($U$13,AB260,trigger)</f>
        <v>5.3231365118983141E-4</v>
      </c>
      <c r="AE260" s="50">
        <f>_xll.qlTenorBasisForwardRate($U$13,AB260,trigger)</f>
        <v>1.6843687446890684E-2</v>
      </c>
      <c r="AF260" s="50">
        <f>_xll.qlTenorBasisForwardRate2($U$13,AB260,AC260,trigger)</f>
        <v>1.6843687446890684E-2</v>
      </c>
      <c r="AG260" s="50">
        <f>_xll.qlIndexFixing($U$5,_xll.qlInterestRateIndexFixingDate($U$5,AB260,trigger),,trigger)</f>
        <v>1.6910289191779504E-2</v>
      </c>
      <c r="AH260" s="50">
        <f t="shared" ref="AH260:AH323" si="16">AE260-AG260</f>
        <v>-6.660174488882023E-5</v>
      </c>
      <c r="AI260" s="53">
        <f t="shared" ref="AI260:AI323" si="17">AG260/AF260</f>
        <v>1.003954107145411</v>
      </c>
    </row>
    <row r="261" spans="27:35" x14ac:dyDescent="0.2">
      <c r="AA261" s="45" t="s">
        <v>74</v>
      </c>
      <c r="AB261" s="46">
        <f>_xll.qlCalendarAdvance(calendar,AB260,AA261,,,trigger)</f>
        <v>50341</v>
      </c>
      <c r="AC261" s="46">
        <f>_xll.qlInterestRateIndexMaturity($U$5,AB261,trigger)</f>
        <v>50523</v>
      </c>
      <c r="AD261" s="50">
        <f>_xll.qlTenorBasisValue($U$13,AB261,trigger)</f>
        <v>5.2797632480100401E-4</v>
      </c>
      <c r="AE261" s="50">
        <f>_xll.qlTenorBasisForwardRate($U$13,AB261,trigger)</f>
        <v>1.6794018385281991E-2</v>
      </c>
      <c r="AF261" s="50">
        <f>_xll.qlTenorBasisForwardRate2($U$13,AB261,AC261,trigger)</f>
        <v>1.6794018385281991E-2</v>
      </c>
      <c r="AG261" s="50">
        <f>_xll.qlIndexFixing($U$5,_xll.qlInterestRateIndexFixingDate($U$5,AB261,trigger),,trigger)</f>
        <v>1.6861599958440322E-2</v>
      </c>
      <c r="AH261" s="50">
        <f t="shared" si="16"/>
        <v>-6.758157315833041E-5</v>
      </c>
      <c r="AI261" s="53">
        <f t="shared" si="17"/>
        <v>1.0040241454789378</v>
      </c>
    </row>
    <row r="262" spans="27:35" x14ac:dyDescent="0.2">
      <c r="AA262" s="45" t="s">
        <v>74</v>
      </c>
      <c r="AB262" s="46">
        <f>_xll.qlCalendarAdvance(calendar,AB261,AA262,,,trigger)</f>
        <v>50374</v>
      </c>
      <c r="AC262" s="46">
        <f>_xll.qlInterestRateIndexMaturity($U$5,AB262,trigger)</f>
        <v>50556</v>
      </c>
      <c r="AD262" s="50">
        <f>_xll.qlTenorBasisValue($U$13,AB262,trigger)</f>
        <v>5.232525393406393E-4</v>
      </c>
      <c r="AE262" s="50">
        <f>_xll.qlTenorBasisForwardRate($U$13,AB262,trigger)</f>
        <v>1.6740461236676323E-2</v>
      </c>
      <c r="AF262" s="50">
        <f>_xll.qlTenorBasisForwardRate2($U$13,AB262,AC262,trigger)</f>
        <v>1.6740461236676323E-2</v>
      </c>
      <c r="AG262" s="50">
        <f>_xll.qlIndexFixing($U$5,_xll.qlInterestRateIndexFixingDate($U$5,AB262,trigger),,trigger)</f>
        <v>1.6809015232031484E-2</v>
      </c>
      <c r="AH262" s="50">
        <f t="shared" si="16"/>
        <v>-6.8553995355161851E-5</v>
      </c>
      <c r="AI262" s="53">
        <f t="shared" si="17"/>
        <v>1.0040951079176341</v>
      </c>
    </row>
    <row r="263" spans="27:35" x14ac:dyDescent="0.2">
      <c r="AA263" s="45" t="s">
        <v>74</v>
      </c>
      <c r="AB263" s="46">
        <f>_xll.qlCalendarAdvance(calendar,AB262,AA263,,,trigger)</f>
        <v>50404</v>
      </c>
      <c r="AC263" s="46">
        <f>_xll.qlInterestRateIndexMaturity($U$5,AB263,trigger)</f>
        <v>50586</v>
      </c>
      <c r="AD263" s="50">
        <f>_xll.qlTenorBasisValue($U$13,AB263,trigger)</f>
        <v>5.1900083181623919E-4</v>
      </c>
      <c r="AE263" s="50">
        <f>_xll.qlTenorBasisForwardRate($U$13,AB263,trigger)</f>
        <v>1.669275325899321E-2</v>
      </c>
      <c r="AF263" s="50">
        <f>_xll.qlTenorBasisForwardRate2($U$13,AB263,AC263,trigger)</f>
        <v>1.669275325899321E-2</v>
      </c>
      <c r="AG263" s="50">
        <f>_xll.qlIndexFixing($U$5,_xll.qlInterestRateIndexFixingDate($U$5,AB263,trigger),,trigger)</f>
        <v>1.6762120295720183E-2</v>
      </c>
      <c r="AH263" s="50">
        <f t="shared" si="16"/>
        <v>-6.9367036726972892E-5</v>
      </c>
      <c r="AI263" s="53">
        <f t="shared" si="17"/>
        <v>1.0041555180053716</v>
      </c>
    </row>
    <row r="264" spans="27:35" x14ac:dyDescent="0.2">
      <c r="AA264" s="45" t="s">
        <v>74</v>
      </c>
      <c r="AB264" s="46">
        <f>_xll.qlCalendarAdvance(calendar,AB263,AA264,,,trigger)</f>
        <v>50437</v>
      </c>
      <c r="AC264" s="46">
        <f>_xll.qlInterestRateIndexMaturity($U$5,AB264,trigger)</f>
        <v>50619</v>
      </c>
      <c r="AD264" s="50">
        <f>_xll.qlTenorBasisValue($U$13,AB264,trigger)</f>
        <v>5.1437048345470931E-4</v>
      </c>
      <c r="AE264" s="50">
        <f>_xll.qlTenorBasisForwardRate($U$13,AB264,trigger)</f>
        <v>1.6641352398964686E-2</v>
      </c>
      <c r="AF264" s="50">
        <f>_xll.qlTenorBasisForwardRate2($U$13,AB264,AC264,trigger)</f>
        <v>1.6641352398964686E-2</v>
      </c>
      <c r="AG264" s="50">
        <f>_xll.qlIndexFixing($U$5,_xll.qlInterestRateIndexFixingDate($U$5,AB264,trigger),,trigger)</f>
        <v>1.6711563893786315E-2</v>
      </c>
      <c r="AH264" s="50">
        <f t="shared" si="16"/>
        <v>-7.0211494821628695E-5</v>
      </c>
      <c r="AI264" s="53">
        <f t="shared" si="17"/>
        <v>1.0042190978917072</v>
      </c>
    </row>
    <row r="265" spans="27:35" x14ac:dyDescent="0.2">
      <c r="AA265" s="45" t="s">
        <v>74</v>
      </c>
      <c r="AB265" s="46">
        <f>_xll.qlCalendarAdvance(calendar,AB264,AA265,,,trigger)</f>
        <v>50465</v>
      </c>
      <c r="AC265" s="46">
        <f>_xll.qlInterestRateIndexMaturity($U$5,AB265,trigger)</f>
        <v>50649</v>
      </c>
      <c r="AD265" s="50">
        <f>_xll.qlTenorBasisValue($U$13,AB265,trigger)</f>
        <v>5.1047963657726951E-4</v>
      </c>
      <c r="AE265" s="50">
        <f>_xll.qlTenorBasisForwardRate($U$13,AB265,trigger)</f>
        <v>1.6597908432437952E-2</v>
      </c>
      <c r="AF265" s="50">
        <f>_xll.qlTenorBasisForwardRate2($U$13,AB265,AC265,trigger)</f>
        <v>1.6597908432437952E-2</v>
      </c>
      <c r="AG265" s="50">
        <f>_xll.qlIndexFixing($U$5,_xll.qlInterestRateIndexFixingDate($U$5,AB265,trigger),,trigger)</f>
        <v>1.6668848883601359E-2</v>
      </c>
      <c r="AH265" s="50">
        <f t="shared" si="16"/>
        <v>-7.094045116340722E-5</v>
      </c>
      <c r="AI265" s="53">
        <f t="shared" si="17"/>
        <v>1.0042740596775896</v>
      </c>
    </row>
    <row r="266" spans="27:35" x14ac:dyDescent="0.2">
      <c r="AA266" s="45" t="s">
        <v>74</v>
      </c>
      <c r="AB266" s="46">
        <f>_xll.qlCalendarAdvance(calendar,AB265,AA266,,,trigger)</f>
        <v>50496</v>
      </c>
      <c r="AC266" s="46">
        <f>_xll.qlInterestRateIndexMaturity($U$5,AB266,trigger)</f>
        <v>50679</v>
      </c>
      <c r="AD266" s="50">
        <f>_xll.qlTenorBasisValue($U$13,AB266,trigger)</f>
        <v>5.0621221771787891E-4</v>
      </c>
      <c r="AE266" s="50">
        <f>_xll.qlTenorBasisForwardRate($U$13,AB266,trigger)</f>
        <v>1.6551922302963352E-2</v>
      </c>
      <c r="AF266" s="50">
        <f>_xll.qlTenorBasisForwardRate2($U$13,AB266,AC266,trigger)</f>
        <v>1.6551922302963352E-2</v>
      </c>
      <c r="AG266" s="50">
        <f>_xll.qlIndexFixing($U$5,_xll.qlInterestRateIndexFixingDate($U$5,AB266,trigger),,trigger)</f>
        <v>1.6623623262857993E-2</v>
      </c>
      <c r="AH266" s="50">
        <f t="shared" si="16"/>
        <v>-7.1700959894640398E-5</v>
      </c>
      <c r="AI266" s="53">
        <f t="shared" si="17"/>
        <v>1.0043318811303146</v>
      </c>
    </row>
    <row r="267" spans="27:35" x14ac:dyDescent="0.2">
      <c r="AA267" s="45" t="s">
        <v>74</v>
      </c>
      <c r="AB267" s="46">
        <f>_xll.qlCalendarAdvance(calendar,AB266,AA267,,,trigger)</f>
        <v>50528</v>
      </c>
      <c r="AC267" s="46">
        <f>_xll.qlInterestRateIndexMaturity($U$5,AB267,trigger)</f>
        <v>50712</v>
      </c>
      <c r="AD267" s="50">
        <f>_xll.qlTenorBasisValue($U$13,AB267,trigger)</f>
        <v>5.0185122145785487E-4</v>
      </c>
      <c r="AE267" s="50">
        <f>_xll.qlTenorBasisForwardRate($U$13,AB267,trigger)</f>
        <v>1.6504797566995334E-2</v>
      </c>
      <c r="AF267" s="50">
        <f>_xll.qlTenorBasisForwardRate2($U$13,AB267,AC267,trigger)</f>
        <v>1.6504797566995334E-2</v>
      </c>
      <c r="AG267" s="50">
        <f>_xll.qlIndexFixing($U$5,_xll.qlInterestRateIndexFixingDate($U$5,AB267,trigger),,trigger)</f>
        <v>1.6577347445408903E-2</v>
      </c>
      <c r="AH267" s="50">
        <f t="shared" si="16"/>
        <v>-7.2549878413569191E-5</v>
      </c>
      <c r="AI267" s="53">
        <f t="shared" si="17"/>
        <v>1.0043956842317563</v>
      </c>
    </row>
    <row r="268" spans="27:35" x14ac:dyDescent="0.2">
      <c r="AA268" s="45" t="s">
        <v>74</v>
      </c>
      <c r="AB268" s="46">
        <f>_xll.qlCalendarAdvance(calendar,AB267,AA268,,,trigger)</f>
        <v>50559</v>
      </c>
      <c r="AC268" s="46">
        <f>_xll.qlInterestRateIndexMaturity($U$5,AB268,trigger)</f>
        <v>50742</v>
      </c>
      <c r="AD268" s="50">
        <f>_xll.qlTenorBasisValue($U$13,AB268,trigger)</f>
        <v>4.9766886683808638E-4</v>
      </c>
      <c r="AE268" s="50">
        <f>_xll.qlTenorBasisForwardRate($U$13,AB268,trigger)</f>
        <v>1.646080551401316E-2</v>
      </c>
      <c r="AF268" s="50">
        <f>_xll.qlTenorBasisForwardRate2($U$13,AB268,AC268,trigger)</f>
        <v>1.646080551401316E-2</v>
      </c>
      <c r="AG268" s="50">
        <f>_xll.qlIndexFixing($U$5,_xll.qlInterestRateIndexFixingDate($U$5,AB268,trigger),,trigger)</f>
        <v>1.653419821921252E-2</v>
      </c>
      <c r="AH268" s="50">
        <f t="shared" si="16"/>
        <v>-7.3392705199359226E-5</v>
      </c>
      <c r="AI268" s="53">
        <f t="shared" si="17"/>
        <v>1.0044586338825812</v>
      </c>
    </row>
    <row r="269" spans="27:35" x14ac:dyDescent="0.2">
      <c r="AA269" s="45" t="s">
        <v>74</v>
      </c>
      <c r="AB269" s="46">
        <f>_xll.qlCalendarAdvance(calendar,AB268,AA269,,,trigger)</f>
        <v>50591</v>
      </c>
      <c r="AC269" s="46">
        <f>_xll.qlInterestRateIndexMaturity($U$5,AB269,trigger)</f>
        <v>50775</v>
      </c>
      <c r="AD269" s="50">
        <f>_xll.qlTenorBasisValue($U$13,AB269,trigger)</f>
        <v>4.9339496758585744E-4</v>
      </c>
      <c r="AE269" s="50">
        <f>_xll.qlTenorBasisForwardRate($U$13,AB269,trigger)</f>
        <v>1.6415796131041153E-2</v>
      </c>
      <c r="AF269" s="50">
        <f>_xll.qlTenorBasisForwardRate2($U$13,AB269,AC269,trigger)</f>
        <v>1.6415796131041153E-2</v>
      </c>
      <c r="AG269" s="50">
        <f>_xll.qlIndexFixing($U$5,_xll.qlInterestRateIndexFixingDate($U$5,AB269,trigger),,trigger)</f>
        <v>1.6490181908710384E-2</v>
      </c>
      <c r="AH269" s="50">
        <f t="shared" si="16"/>
        <v>-7.4385777669230824E-5</v>
      </c>
      <c r="AI269" s="53">
        <f t="shared" si="17"/>
        <v>1.0045313536471481</v>
      </c>
    </row>
    <row r="270" spans="27:35" x14ac:dyDescent="0.2">
      <c r="AA270" s="45" t="s">
        <v>74</v>
      </c>
      <c r="AB270" s="46">
        <f>_xll.qlCalendarAdvance(calendar,AB269,AA270,,,trigger)</f>
        <v>50622</v>
      </c>
      <c r="AC270" s="46">
        <f>_xll.qlInterestRateIndexMaturity($U$5,AB270,trigger)</f>
        <v>50808</v>
      </c>
      <c r="AD270" s="50">
        <f>_xll.qlTenorBasisValue($U$13,AB270,trigger)</f>
        <v>4.8929630137363358E-4</v>
      </c>
      <c r="AE270" s="50">
        <f>_xll.qlTenorBasisForwardRate($U$13,AB270,trigger)</f>
        <v>1.6372936154914142E-2</v>
      </c>
      <c r="AF270" s="50">
        <f>_xll.qlTenorBasisForwardRate2($U$13,AB270,AC270,trigger)</f>
        <v>1.6372936154914142E-2</v>
      </c>
      <c r="AG270" s="50">
        <f>_xll.qlIndexFixing($U$5,_xll.qlInterestRateIndexFixingDate($U$5,AB270,trigger),,trigger)</f>
        <v>1.6448420079014672E-2</v>
      </c>
      <c r="AH270" s="50">
        <f t="shared" si="16"/>
        <v>-7.5483924100529926E-5</v>
      </c>
      <c r="AI270" s="53">
        <f t="shared" si="17"/>
        <v>1.0046102863522053</v>
      </c>
    </row>
    <row r="271" spans="27:35" x14ac:dyDescent="0.2">
      <c r="AA271" s="45" t="s">
        <v>74</v>
      </c>
      <c r="AB271" s="46">
        <f>_xll.qlCalendarAdvance(calendar,AB270,AA271,,,trigger)</f>
        <v>50654</v>
      </c>
      <c r="AC271" s="46">
        <f>_xll.qlInterestRateIndexMaturity($U$5,AB271,trigger)</f>
        <v>50836</v>
      </c>
      <c r="AD271" s="50">
        <f>_xll.qlTenorBasisValue($U$13,AB271,trigger)</f>
        <v>4.8510808355255636E-4</v>
      </c>
      <c r="AE271" s="50">
        <f>_xll.qlTenorBasisForwardRate($U$13,AB271,trigger)</f>
        <v>1.6331445912296565E-2</v>
      </c>
      <c r="AF271" s="50">
        <f>_xll.qlTenorBasisForwardRate2($U$13,AB271,AC271,trigger)</f>
        <v>1.6331445912296565E-2</v>
      </c>
      <c r="AG271" s="50">
        <f>_xll.qlIndexFixing($U$5,_xll.qlInterestRateIndexFixingDate($U$5,AB271,trigger),,trigger)</f>
        <v>1.6408053307185349E-2</v>
      </c>
      <c r="AH271" s="50">
        <f t="shared" si="16"/>
        <v>-7.6607394888784236E-5</v>
      </c>
      <c r="AI271" s="53">
        <f t="shared" si="17"/>
        <v>1.0046907907175018</v>
      </c>
    </row>
    <row r="272" spans="27:35" x14ac:dyDescent="0.2">
      <c r="AA272" s="45" t="s">
        <v>74</v>
      </c>
      <c r="AB272" s="46">
        <f>_xll.qlCalendarAdvance(calendar,AB271,AA272,,,trigger)</f>
        <v>50684</v>
      </c>
      <c r="AC272" s="46">
        <f>_xll.qlInterestRateIndexMaturity($U$5,AB272,trigger)</f>
        <v>50866</v>
      </c>
      <c r="AD272" s="50">
        <f>_xll.qlTenorBasisValue($U$13,AB272,trigger)</f>
        <v>4.8122067230746629E-4</v>
      </c>
      <c r="AE272" s="50">
        <f>_xll.qlTenorBasisForwardRate($U$13,AB272,trigger)</f>
        <v>1.6292434317448402E-2</v>
      </c>
      <c r="AF272" s="50">
        <f>_xll.qlTenorBasisForwardRate2($U$13,AB272,AC272,trigger)</f>
        <v>1.6292434317448402E-2</v>
      </c>
      <c r="AG272" s="50">
        <f>_xll.qlIndexFixing($U$5,_xll.qlInterestRateIndexFixingDate($U$5,AB272,trigger),,trigger)</f>
        <v>1.6370333933041253E-2</v>
      </c>
      <c r="AH272" s="50">
        <f t="shared" si="16"/>
        <v>-7.789961559285033E-5</v>
      </c>
      <c r="AI272" s="53">
        <f t="shared" si="17"/>
        <v>1.0047813367895198</v>
      </c>
    </row>
    <row r="273" spans="27:35" x14ac:dyDescent="0.2">
      <c r="AA273" s="45" t="s">
        <v>74</v>
      </c>
      <c r="AB273" s="46">
        <f>_xll.qlCalendarAdvance(calendar,AB272,AA273,,,trigger)</f>
        <v>50717</v>
      </c>
      <c r="AC273" s="46">
        <f>_xll.qlInterestRateIndexMaturity($U$5,AB273,trigger)</f>
        <v>50899</v>
      </c>
      <c r="AD273" s="50">
        <f>_xll.qlTenorBasisValue($U$13,AB273,trigger)</f>
        <v>4.7698779683920948E-4</v>
      </c>
      <c r="AE273" s="50">
        <f>_xll.qlTenorBasisForwardRate($U$13,AB273,trigger)</f>
        <v>1.6250595595911001E-2</v>
      </c>
      <c r="AF273" s="50">
        <f>_xll.qlTenorBasisForwardRate2($U$13,AB273,AC273,trigger)</f>
        <v>1.6250595595911001E-2</v>
      </c>
      <c r="AG273" s="50">
        <f>_xll.qlIndexFixing($U$5,_xll.qlInterestRateIndexFixingDate($U$5,AB273,trigger),,trigger)</f>
        <v>1.6330113265970527E-2</v>
      </c>
      <c r="AH273" s="50">
        <f t="shared" si="16"/>
        <v>-7.9517670059526396E-5</v>
      </c>
      <c r="AI273" s="53">
        <f t="shared" si="17"/>
        <v>1.0048932157341688</v>
      </c>
    </row>
    <row r="274" spans="27:35" x14ac:dyDescent="0.2">
      <c r="AA274" s="45" t="s">
        <v>74</v>
      </c>
      <c r="AB274" s="46">
        <f>_xll.qlCalendarAdvance(calendar,AB273,AA274,,,trigger)</f>
        <v>50747</v>
      </c>
      <c r="AC274" s="46">
        <f>_xll.qlInterestRateIndexMaturity($U$5,AB274,trigger)</f>
        <v>50929</v>
      </c>
      <c r="AD274" s="50">
        <f>_xll.qlTenorBasisValue($U$13,AB274,trigger)</f>
        <v>4.7317874896846406E-4</v>
      </c>
      <c r="AE274" s="50">
        <f>_xll.qlTenorBasisForwardRate($U$13,AB274,trigger)</f>
        <v>1.6213536410121437E-2</v>
      </c>
      <c r="AF274" s="50">
        <f>_xll.qlTenorBasisForwardRate2($U$13,AB274,AC274,trigger)</f>
        <v>1.6213536410121437E-2</v>
      </c>
      <c r="AG274" s="50">
        <f>_xll.qlIndexFixing($U$5,_xll.qlInterestRateIndexFixingDate($U$5,AB274,trigger),,trigger)</f>
        <v>1.6294728572666735E-2</v>
      </c>
      <c r="AH274" s="50">
        <f t="shared" si="16"/>
        <v>-8.119216254529743E-5</v>
      </c>
      <c r="AI274" s="53">
        <f t="shared" si="17"/>
        <v>1.0050076775659265</v>
      </c>
    </row>
    <row r="275" spans="27:35" x14ac:dyDescent="0.2">
      <c r="AA275" s="45" t="s">
        <v>74</v>
      </c>
      <c r="AB275" s="46">
        <f>_xll.qlCalendarAdvance(calendar,AB274,AA275,,,trigger)</f>
        <v>50780</v>
      </c>
      <c r="AC275" s="46">
        <f>_xll.qlInterestRateIndexMaturity($U$5,AB275,trigger)</f>
        <v>50962</v>
      </c>
      <c r="AD275" s="50">
        <f>_xll.qlTenorBasisValue($U$13,AB275,trigger)</f>
        <v>4.6903135501859624E-4</v>
      </c>
      <c r="AE275" s="50">
        <f>_xll.qlTenorBasisForwardRate($U$13,AB275,trigger)</f>
        <v>1.617384449700518E-2</v>
      </c>
      <c r="AF275" s="50">
        <f>_xll.qlTenorBasisForwardRate2($U$13,AB275,AC275,trigger)</f>
        <v>1.617384449700518E-2</v>
      </c>
      <c r="AG275" s="50">
        <f>_xll.qlIndexFixing($U$5,_xll.qlInterestRateIndexFixingDate($U$5,AB275,trigger),,trigger)</f>
        <v>1.6257130641223368E-2</v>
      </c>
      <c r="AH275" s="50">
        <f t="shared" si="16"/>
        <v>-8.3286144218187863E-5</v>
      </c>
      <c r="AI275" s="53">
        <f t="shared" si="17"/>
        <v>1.0051494339662788</v>
      </c>
    </row>
    <row r="276" spans="27:35" x14ac:dyDescent="0.2">
      <c r="AA276" s="45" t="s">
        <v>74</v>
      </c>
      <c r="AB276" s="46">
        <f>_xll.qlCalendarAdvance(calendar,AB275,AA276,,,trigger)</f>
        <v>50811</v>
      </c>
      <c r="AC276" s="46">
        <f>_xll.qlInterestRateIndexMaturity($U$5,AB276,trigger)</f>
        <v>50992</v>
      </c>
      <c r="AD276" s="50">
        <f>_xll.qlTenorBasisValue($U$13,AB276,trigger)</f>
        <v>4.6517559339936596E-4</v>
      </c>
      <c r="AE276" s="50">
        <f>_xll.qlTenorBasisForwardRate($U$13,AB276,trigger)</f>
        <v>1.6137782594659693E-2</v>
      </c>
      <c r="AF276" s="50">
        <f>_xll.qlTenorBasisForwardRate2($U$13,AB276,AC276,trigger)</f>
        <v>1.6137782594659693E-2</v>
      </c>
      <c r="AG276" s="50">
        <f>_xll.qlIndexFixing($U$5,_xll.qlInterestRateIndexFixingDate($U$5,AB276,trigger),,trigger)</f>
        <v>1.6223256126663903E-2</v>
      </c>
      <c r="AH276" s="50">
        <f t="shared" si="16"/>
        <v>-8.5473532004210623E-5</v>
      </c>
      <c r="AI276" s="53">
        <f t="shared" si="17"/>
        <v>1.005296485530329</v>
      </c>
    </row>
    <row r="277" spans="27:35" x14ac:dyDescent="0.2">
      <c r="AA277" s="45" t="s">
        <v>74</v>
      </c>
      <c r="AB277" s="46">
        <f>_xll.qlCalendarAdvance(calendar,AB276,AA277,,,trigger)</f>
        <v>50839</v>
      </c>
      <c r="AC277" s="46">
        <f>_xll.qlInterestRateIndexMaturity($U$5,AB277,trigger)</f>
        <v>51025</v>
      </c>
      <c r="AD277" s="50">
        <f>_xll.qlTenorBasisValue($U$13,AB277,trigger)</f>
        <v>4.6172623047081353E-4</v>
      </c>
      <c r="AE277" s="50">
        <f>_xll.qlTenorBasisForwardRate($U$13,AB277,trigger)</f>
        <v>1.6104933099121206E-2</v>
      </c>
      <c r="AF277" s="50">
        <f>_xll.qlTenorBasisForwardRate2($U$13,AB277,AC277,trigger)</f>
        <v>1.6104933099121206E-2</v>
      </c>
      <c r="AG277" s="50">
        <f>_xll.qlIndexFixing($U$5,_xll.qlInterestRateIndexFixingDate($U$5,AB277,trigger),,trigger)</f>
        <v>1.619292078371927E-2</v>
      </c>
      <c r="AH277" s="50">
        <f t="shared" si="16"/>
        <v>-8.7987684598063443E-5</v>
      </c>
      <c r="AI277" s="53">
        <f t="shared" si="17"/>
        <v>1.0054633995718283</v>
      </c>
    </row>
    <row r="278" spans="27:35" x14ac:dyDescent="0.2">
      <c r="AA278" s="45" t="s">
        <v>74</v>
      </c>
      <c r="AB278" s="46">
        <f>_xll.qlCalendarAdvance(calendar,AB277,AA278,,,trigger)</f>
        <v>50872</v>
      </c>
      <c r="AC278" s="46">
        <f>_xll.qlInterestRateIndexMaturity($U$5,AB278,trigger)</f>
        <v>51055</v>
      </c>
      <c r="AD278" s="50">
        <f>_xll.qlTenorBasisValue($U$13,AB278,trigger)</f>
        <v>4.5770110474136562E-4</v>
      </c>
      <c r="AE278" s="50">
        <f>_xll.qlTenorBasisForwardRate($U$13,AB278,trigger)</f>
        <v>1.6068948870003565E-2</v>
      </c>
      <c r="AF278" s="50">
        <f>_xll.qlTenorBasisForwardRate2($U$13,AB278,AC278,trigger)</f>
        <v>1.6068948870003565E-2</v>
      </c>
      <c r="AG278" s="50">
        <f>_xll.qlIndexFixing($U$5,_xll.qlInterestRateIndexFixingDate($U$5,AB278,trigger),,trigger)</f>
        <v>1.6159775788067994E-2</v>
      </c>
      <c r="AH278" s="50">
        <f t="shared" si="16"/>
        <v>-9.0826918064428747E-5</v>
      </c>
      <c r="AI278" s="53">
        <f t="shared" si="17"/>
        <v>1.0056523247910745</v>
      </c>
    </row>
    <row r="279" spans="27:35" x14ac:dyDescent="0.2">
      <c r="AA279" s="45" t="s">
        <v>74</v>
      </c>
      <c r="AB279" s="46">
        <f>_xll.qlCalendarAdvance(calendar,AB278,AA279,,,trigger)</f>
        <v>50902</v>
      </c>
      <c r="AC279" s="46">
        <f>_xll.qlInterestRateIndexMaturity($U$5,AB279,trigger)</f>
        <v>51088</v>
      </c>
      <c r="AD279" s="50">
        <f>_xll.qlTenorBasisValue($U$13,AB279,trigger)</f>
        <v>4.5407932968353186E-4</v>
      </c>
      <c r="AE279" s="50">
        <f>_xll.qlTenorBasisForwardRate($U$13,AB279,trigger)</f>
        <v>1.6036228770446803E-2</v>
      </c>
      <c r="AF279" s="50">
        <f>_xll.qlTenorBasisForwardRate2($U$13,AB279,AC279,trigger)</f>
        <v>1.6036228770446803E-2</v>
      </c>
      <c r="AG279" s="50">
        <f>_xll.qlIndexFixing($U$5,_xll.qlInterestRateIndexFixingDate($U$5,AB279,trigger),,trigger)</f>
        <v>1.6130296492446156E-2</v>
      </c>
      <c r="AH279" s="50">
        <f t="shared" si="16"/>
        <v>-9.4067721999352427E-5</v>
      </c>
      <c r="AI279" s="53">
        <f t="shared" si="17"/>
        <v>1.0058659503643843</v>
      </c>
    </row>
    <row r="280" spans="27:35" x14ac:dyDescent="0.2">
      <c r="AA280" s="45" t="s">
        <v>74</v>
      </c>
      <c r="AB280" s="46">
        <f>_xll.qlCalendarAdvance(calendar,AB279,AA280,,,trigger)</f>
        <v>50934</v>
      </c>
      <c r="AC280" s="46">
        <f>_xll.qlInterestRateIndexMaturity($U$5,AB280,trigger)</f>
        <v>51117</v>
      </c>
      <c r="AD280" s="50">
        <f>_xll.qlTenorBasisValue($U$13,AB280,trigger)</f>
        <v>4.5025505786914279E-4</v>
      </c>
      <c r="AE280" s="50">
        <f>_xll.qlTenorBasisForwardRate($U$13,AB280,trigger)</f>
        <v>1.6003325153051251E-2</v>
      </c>
      <c r="AF280" s="50">
        <f>_xll.qlTenorBasisForwardRate2($U$13,AB280,AC280,trigger)</f>
        <v>1.6003325153051251E-2</v>
      </c>
      <c r="AG280" s="50">
        <f>_xll.qlIndexFixing($U$5,_xll.qlInterestRateIndexFixingDate($U$5,AB280,trigger),,trigger)</f>
        <v>1.6100825877356433E-2</v>
      </c>
      <c r="AH280" s="50">
        <f t="shared" si="16"/>
        <v>-9.7500724305182168E-5</v>
      </c>
      <c r="AI280" s="53">
        <f t="shared" si="17"/>
        <v>1.0060925291070895</v>
      </c>
    </row>
    <row r="281" spans="27:35" x14ac:dyDescent="0.2">
      <c r="AA281" s="45" t="s">
        <v>74</v>
      </c>
      <c r="AB281" s="46">
        <f>_xll.qlCalendarAdvance(calendar,AB280,AA281,,,trigger)</f>
        <v>50964</v>
      </c>
      <c r="AC281" s="46">
        <f>_xll.qlInterestRateIndexMaturity($U$5,AB281,trigger)</f>
        <v>51148</v>
      </c>
      <c r="AD281" s="50">
        <f>_xll.qlTenorBasisValue($U$13,AB281,trigger)</f>
        <v>4.4670601881849348E-4</v>
      </c>
      <c r="AE281" s="50">
        <f>_xll.qlTenorBasisForwardRate($U$13,AB281,trigger)</f>
        <v>1.5972864955819375E-2</v>
      </c>
      <c r="AF281" s="50">
        <f>_xll.qlTenorBasisForwardRate2($U$13,AB281,AC281,trigger)</f>
        <v>1.5972864955819375E-2</v>
      </c>
      <c r="AG281" s="50">
        <f>_xll.qlIndexFixing($U$5,_xll.qlInterestRateIndexFixingDate($U$5,AB281,trigger),,trigger)</f>
        <v>1.6074211881865946E-2</v>
      </c>
      <c r="AH281" s="50">
        <f t="shared" si="16"/>
        <v>-1.0134692604657144E-4</v>
      </c>
      <c r="AI281" s="53">
        <f t="shared" si="17"/>
        <v>1.0063449435230871</v>
      </c>
    </row>
    <row r="282" spans="27:35" x14ac:dyDescent="0.2">
      <c r="AA282" s="45" t="s">
        <v>74</v>
      </c>
      <c r="AB282" s="46">
        <f>_xll.qlCalendarAdvance(calendar,AB281,AA282,,,trigger)</f>
        <v>50997</v>
      </c>
      <c r="AC282" s="46">
        <f>_xll.qlInterestRateIndexMaturity($U$5,AB282,trigger)</f>
        <v>51181</v>
      </c>
      <c r="AD282" s="50">
        <f>_xll.qlTenorBasisValue($U$13,AB282,trigger)</f>
        <v>4.4284220595093652E-4</v>
      </c>
      <c r="AE282" s="50">
        <f>_xll.qlTenorBasisForwardRate($U$13,AB282,trigger)</f>
        <v>1.5940586134439667E-2</v>
      </c>
      <c r="AF282" s="50">
        <f>_xll.qlTenorBasisForwardRate2($U$13,AB282,AC282,trigger)</f>
        <v>1.5940586134439667E-2</v>
      </c>
      <c r="AG282" s="50">
        <f>_xll.qlIndexFixing($U$5,_xll.qlInterestRateIndexFixingDate($U$5,AB282,trigger),,trigger)</f>
        <v>1.6046530395464165E-2</v>
      </c>
      <c r="AH282" s="50">
        <f t="shared" si="16"/>
        <v>-1.0594426102449733E-4</v>
      </c>
      <c r="AI282" s="53">
        <f t="shared" si="17"/>
        <v>1.0066461960765423</v>
      </c>
    </row>
    <row r="283" spans="27:35" x14ac:dyDescent="0.2">
      <c r="AA283" s="45" t="s">
        <v>74</v>
      </c>
      <c r="AB283" s="46">
        <f>_xll.qlCalendarAdvance(calendar,AB282,AA283,,,trigger)</f>
        <v>51028</v>
      </c>
      <c r="AC283" s="46">
        <f>_xll.qlInterestRateIndexMaturity($U$5,AB283,trigger)</f>
        <v>51210</v>
      </c>
      <c r="AD283" s="50">
        <f>_xll.qlTenorBasisValue($U$13,AB283,trigger)</f>
        <v>4.3925053114335903E-4</v>
      </c>
      <c r="AE283" s="50">
        <f>_xll.qlTenorBasisForwardRate($U$13,AB283,trigger)</f>
        <v>1.5911481779143349E-2</v>
      </c>
      <c r="AF283" s="50">
        <f>_xll.qlTenorBasisForwardRate2($U$13,AB283,AC283,trigger)</f>
        <v>1.5911481779143349E-2</v>
      </c>
      <c r="AG283" s="50">
        <f>_xll.qlIndexFixing($U$5,_xll.qlInterestRateIndexFixingDate($U$5,AB283,trigger),,trigger)</f>
        <v>1.6022009285792848E-2</v>
      </c>
      <c r="AH283" s="50">
        <f t="shared" si="16"/>
        <v>-1.1052750664949929E-4</v>
      </c>
      <c r="AI283" s="53">
        <f t="shared" si="17"/>
        <v>1.0069463993475691</v>
      </c>
    </row>
    <row r="284" spans="27:35" x14ac:dyDescent="0.2">
      <c r="AA284" s="45" t="s">
        <v>74</v>
      </c>
      <c r="AB284" s="46">
        <f>_xll.qlCalendarAdvance(calendar,AB283,AA284,,,trigger)</f>
        <v>51060</v>
      </c>
      <c r="AC284" s="46">
        <f>_xll.qlInterestRateIndexMaturity($U$5,AB284,trigger)</f>
        <v>51243</v>
      </c>
      <c r="AD284" s="50">
        <f>_xll.qlTenorBasisValue($U$13,AB284,trigger)</f>
        <v>4.3558123628165986E-4</v>
      </c>
      <c r="AE284" s="50">
        <f>_xll.qlTenorBasisForwardRate($U$13,AB284,trigger)</f>
        <v>1.5882158682584191E-2</v>
      </c>
      <c r="AF284" s="50">
        <f>_xll.qlTenorBasisForwardRate2($U$13,AB284,AC284,trigger)</f>
        <v>1.5882158682584191E-2</v>
      </c>
      <c r="AG284" s="50">
        <f>_xll.qlIndexFixing($U$5,_xll.qlInterestRateIndexFixingDate($U$5,AB284,trigger),,trigger)</f>
        <v>1.5998176910316398E-2</v>
      </c>
      <c r="AH284" s="50">
        <f t="shared" si="16"/>
        <v>-1.1601822773220707E-4</v>
      </c>
      <c r="AI284" s="53">
        <f t="shared" si="17"/>
        <v>1.0073049407231669</v>
      </c>
    </row>
    <row r="285" spans="27:35" x14ac:dyDescent="0.2">
      <c r="AA285" s="45" t="s">
        <v>74</v>
      </c>
      <c r="AB285" s="46">
        <f>_xll.qlCalendarAdvance(calendar,AB284,AA285,,,trigger)</f>
        <v>51091</v>
      </c>
      <c r="AC285" s="46">
        <f>_xll.qlInterestRateIndexMaturity($U$5,AB285,trigger)</f>
        <v>51273</v>
      </c>
      <c r="AD285" s="50">
        <f>_xll.qlTenorBasisValue($U$13,AB285,trigger)</f>
        <v>4.3206333179825516E-4</v>
      </c>
      <c r="AE285" s="50">
        <f>_xll.qlTenorBasisForwardRate($U$13,AB285,trigger)</f>
        <v>1.5854920699134717E-2</v>
      </c>
      <c r="AF285" s="50">
        <f>_xll.qlTenorBasisForwardRate2($U$13,AB285,AC285,trigger)</f>
        <v>1.5854920699134717E-2</v>
      </c>
      <c r="AG285" s="50">
        <f>_xll.qlIndexFixing($U$5,_xll.qlInterestRateIndexFixingDate($U$5,AB285,trigger),,trigger)</f>
        <v>1.5976553292088372E-2</v>
      </c>
      <c r="AH285" s="50">
        <f t="shared" si="16"/>
        <v>-1.2163259295365492E-4</v>
      </c>
      <c r="AI285" s="53">
        <f t="shared" si="17"/>
        <v>1.0076715989478455</v>
      </c>
    </row>
    <row r="286" spans="27:35" x14ac:dyDescent="0.2">
      <c r="AA286" s="45" t="s">
        <v>74</v>
      </c>
      <c r="AB286" s="46">
        <f>_xll.qlCalendarAdvance(calendar,AB285,AA286,,,trigger)</f>
        <v>51123</v>
      </c>
      <c r="AC286" s="46">
        <f>_xll.qlInterestRateIndexMaturity($U$5,AB286,trigger)</f>
        <v>51306</v>
      </c>
      <c r="AD286" s="50">
        <f>_xll.qlTenorBasisValue($U$13,AB286,trigger)</f>
        <v>4.2846952341736035E-4</v>
      </c>
      <c r="AE286" s="50">
        <f>_xll.qlTenorBasisForwardRate($U$13,AB286,trigger)</f>
        <v>1.5827700846107403E-2</v>
      </c>
      <c r="AF286" s="50">
        <f>_xll.qlTenorBasisForwardRate2($U$13,AB286,AC286,trigger)</f>
        <v>1.5827700846107403E-2</v>
      </c>
      <c r="AG286" s="50">
        <f>_xll.qlIndexFixing($U$5,_xll.qlInterestRateIndexFixingDate($U$5,AB286,trigger),,trigger)</f>
        <v>1.5955889639310446E-2</v>
      </c>
      <c r="AH286" s="50">
        <f t="shared" si="16"/>
        <v>-1.2818879320304274E-4</v>
      </c>
      <c r="AI286" s="53">
        <f t="shared" si="17"/>
        <v>1.0080990154191958</v>
      </c>
    </row>
    <row r="287" spans="27:35" x14ac:dyDescent="0.2">
      <c r="AA287" s="45" t="s">
        <v>74</v>
      </c>
      <c r="AB287" s="46">
        <f>_xll.qlCalendarAdvance(calendar,AB286,AA287,,,trigger)</f>
        <v>51154</v>
      </c>
      <c r="AC287" s="46">
        <f>_xll.qlInterestRateIndexMaturity($U$5,AB287,trigger)</f>
        <v>51336</v>
      </c>
      <c r="AD287" s="50">
        <f>_xll.qlTenorBasisValue($U$13,AB287,trigger)</f>
        <v>4.2502410686617441E-4</v>
      </c>
      <c r="AE287" s="50">
        <f>_xll.qlTenorBasisForwardRate($U$13,AB287,trigger)</f>
        <v>1.5802440619590678E-2</v>
      </c>
      <c r="AF287" s="50">
        <f>_xll.qlTenorBasisForwardRate2($U$13,AB287,AC287,trigger)</f>
        <v>1.5802440619590678E-2</v>
      </c>
      <c r="AG287" s="50">
        <f>_xll.qlIndexFixing($U$5,_xll.qlInterestRateIndexFixingDate($U$5,AB287,trigger),,trigger)</f>
        <v>1.5937292300685375E-2</v>
      </c>
      <c r="AH287" s="50">
        <f t="shared" si="16"/>
        <v>-1.3485168109469634E-4</v>
      </c>
      <c r="AI287" s="53">
        <f t="shared" si="17"/>
        <v>1.0085335983435064</v>
      </c>
    </row>
    <row r="288" spans="27:35" x14ac:dyDescent="0.2">
      <c r="AA288" s="45" t="s">
        <v>74</v>
      </c>
      <c r="AB288" s="46">
        <f>_xll.qlCalendarAdvance(calendar,AB287,AA288,,,trigger)</f>
        <v>51186</v>
      </c>
      <c r="AC288" s="46">
        <f>_xll.qlInterestRateIndexMaturity($U$5,AB288,trigger)</f>
        <v>51368</v>
      </c>
      <c r="AD288" s="50">
        <f>_xll.qlTenorBasisValue($U$13,AB288,trigger)</f>
        <v>4.2150446789005342E-4</v>
      </c>
      <c r="AE288" s="50">
        <f>_xll.qlTenorBasisForwardRate($U$13,AB288,trigger)</f>
        <v>1.5777346035269372E-2</v>
      </c>
      <c r="AF288" s="50">
        <f>_xll.qlTenorBasisForwardRate2($U$13,AB288,AC288,trigger)</f>
        <v>1.5777346035269372E-2</v>
      </c>
      <c r="AG288" s="50">
        <f>_xll.qlIndexFixing($U$5,_xll.qlInterestRateIndexFixingDate($U$5,AB288,trigger),,trigger)</f>
        <v>1.5919789471313148E-2</v>
      </c>
      <c r="AH288" s="50">
        <f t="shared" si="16"/>
        <v>-1.4244343604377652E-4</v>
      </c>
      <c r="AI288" s="53">
        <f t="shared" si="17"/>
        <v>1.0090283521528496</v>
      </c>
    </row>
    <row r="289" spans="27:35" x14ac:dyDescent="0.2">
      <c r="AA289" s="45" t="s">
        <v>74</v>
      </c>
      <c r="AB289" s="46">
        <f>_xll.qlCalendarAdvance(calendar,AB288,AA289,,,trigger)</f>
        <v>51215</v>
      </c>
      <c r="AC289" s="46">
        <f>_xll.qlInterestRateIndexMaturity($U$5,AB289,trigger)</f>
        <v>51399</v>
      </c>
      <c r="AD289" s="50">
        <f>_xll.qlTenorBasisValue($U$13,AB289,trigger)</f>
        <v>4.1834691326988593E-4</v>
      </c>
      <c r="AE289" s="50">
        <f>_xll.qlTenorBasisForwardRate($U$13,AB289,trigger)</f>
        <v>1.5755494082725509E-2</v>
      </c>
      <c r="AF289" s="50">
        <f>_xll.qlTenorBasisForwardRate2($U$13,AB289,AC289,trigger)</f>
        <v>1.5755494082725509E-2</v>
      </c>
      <c r="AG289" s="50">
        <f>_xll.qlIndexFixing($U$5,_xll.qlInterestRateIndexFixingDate($U$5,AB289,trigger),,trigger)</f>
        <v>1.5905656954334432E-2</v>
      </c>
      <c r="AH289" s="50">
        <f t="shared" si="16"/>
        <v>-1.5016287160892275E-4</v>
      </c>
      <c r="AI289" s="53">
        <f t="shared" si="17"/>
        <v>1.009530825934146</v>
      </c>
    </row>
    <row r="290" spans="27:35" x14ac:dyDescent="0.2">
      <c r="AA290" s="45" t="s">
        <v>74</v>
      </c>
      <c r="AB290" s="46">
        <f>_xll.qlCalendarAdvance(calendar,AB289,AA290,,,trigger)</f>
        <v>51246</v>
      </c>
      <c r="AC290" s="46">
        <f>_xll.qlInterestRateIndexMaturity($U$5,AB290,trigger)</f>
        <v>51431</v>
      </c>
      <c r="AD290" s="50">
        <f>_xll.qlTenorBasisValue($U$13,AB290,trigger)</f>
        <v>4.1500507546241689E-4</v>
      </c>
      <c r="AE290" s="50">
        <f>_xll.qlTenorBasisForwardRate($U$13,AB290,trigger)</f>
        <v>1.573314581523004E-2</v>
      </c>
      <c r="AF290" s="50">
        <f>_xll.qlTenorBasisForwardRate2($U$13,AB290,AC290,trigger)</f>
        <v>1.573314581523004E-2</v>
      </c>
      <c r="AG290" s="50">
        <f>_xll.qlIndexFixing($U$5,_xll.qlInterestRateIndexFixingDate($U$5,AB290,trigger),,trigger)</f>
        <v>1.5892017293514794E-2</v>
      </c>
      <c r="AH290" s="50">
        <f t="shared" si="16"/>
        <v>-1.5887147828475348E-4</v>
      </c>
      <c r="AI290" s="53">
        <f t="shared" si="17"/>
        <v>1.0100978838021677</v>
      </c>
    </row>
    <row r="291" spans="27:35" x14ac:dyDescent="0.2">
      <c r="AA291" s="45" t="s">
        <v>74</v>
      </c>
      <c r="AB291" s="46">
        <f>_xll.qlCalendarAdvance(calendar,AB290,AA291,,,trigger)</f>
        <v>51277</v>
      </c>
      <c r="AC291" s="46">
        <f>_xll.qlInterestRateIndexMaturity($U$5,AB291,trigger)</f>
        <v>51461</v>
      </c>
      <c r="AD291" s="50">
        <f>_xll.qlTenorBasisValue($U$13,AB291,trigger)</f>
        <v>4.1169753674782505E-4</v>
      </c>
      <c r="AE291" s="50">
        <f>_xll.qlTenorBasisForwardRate($U$13,AB291,trigger)</f>
        <v>1.5711770380867691E-2</v>
      </c>
      <c r="AF291" s="50">
        <f>_xll.qlTenorBasisForwardRate2($U$13,AB291,AC291,trigger)</f>
        <v>1.5711770380867691E-2</v>
      </c>
      <c r="AG291" s="50">
        <f>_xll.qlIndexFixing($U$5,_xll.qlInterestRateIndexFixingDate($U$5,AB291,trigger),,trigger)</f>
        <v>1.5879663662985963E-2</v>
      </c>
      <c r="AH291" s="50">
        <f t="shared" si="16"/>
        <v>-1.6789328211827201E-4</v>
      </c>
      <c r="AI291" s="53">
        <f t="shared" si="17"/>
        <v>1.0106858283979707</v>
      </c>
    </row>
    <row r="292" spans="27:35" x14ac:dyDescent="0.2">
      <c r="AA292" s="45" t="s">
        <v>74</v>
      </c>
      <c r="AB292" s="46">
        <f>_xll.qlCalendarAdvance(calendar,AB291,AA292,,,trigger)</f>
        <v>51308</v>
      </c>
      <c r="AC292" s="46">
        <f>_xll.qlInterestRateIndexMaturity($U$5,AB292,trigger)</f>
        <v>51491</v>
      </c>
      <c r="AD292" s="50">
        <f>_xll.qlTenorBasisValue($U$13,AB292,trigger)</f>
        <v>4.0842399613980046E-4</v>
      </c>
      <c r="AE292" s="50">
        <f>_xll.qlTenorBasisForwardRate($U$13,AB292,trigger)</f>
        <v>1.5691322734098762E-2</v>
      </c>
      <c r="AF292" s="50">
        <f>_xll.qlTenorBasisForwardRate2($U$13,AB292,AC292,trigger)</f>
        <v>1.5691322734098762E-2</v>
      </c>
      <c r="AG292" s="50">
        <f>_xll.qlIndexFixing($U$5,_xll.qlInterestRateIndexFixingDate($U$5,AB292,trigger),,trigger)</f>
        <v>1.5868767736186985E-2</v>
      </c>
      <c r="AH292" s="50">
        <f t="shared" si="16"/>
        <v>-1.7744500208822372E-4</v>
      </c>
      <c r="AI292" s="53">
        <f t="shared" si="17"/>
        <v>1.0113084795396259</v>
      </c>
    </row>
    <row r="293" spans="27:35" x14ac:dyDescent="0.2">
      <c r="AA293" s="45" t="s">
        <v>74</v>
      </c>
      <c r="AB293" s="46">
        <f>_xll.qlCalendarAdvance(calendar,AB292,AA293,,,trigger)</f>
        <v>51340</v>
      </c>
      <c r="AC293" s="46">
        <f>_xll.qlInterestRateIndexMaturity($U$5,AB293,trigger)</f>
        <v>51524</v>
      </c>
      <c r="AD293" s="50">
        <f>_xll.qlTenorBasisValue($U$13,AB293,trigger)</f>
        <v>4.0508020096675912E-4</v>
      </c>
      <c r="AE293" s="50">
        <f>_xll.qlTenorBasisForwardRate($U$13,AB293,trigger)</f>
        <v>1.5671226824808742E-2</v>
      </c>
      <c r="AF293" s="50">
        <f>_xll.qlTenorBasisForwardRate2($U$13,AB293,AC293,trigger)</f>
        <v>1.5671226824808742E-2</v>
      </c>
      <c r="AG293" s="50">
        <f>_xll.qlIndexFixing($U$5,_xll.qlInterestRateIndexFixingDate($U$5,AB293,trigger),,trigger)</f>
        <v>1.5859254035914528E-2</v>
      </c>
      <c r="AH293" s="50">
        <f t="shared" si="16"/>
        <v>-1.8802721110578596E-4</v>
      </c>
      <c r="AI293" s="53">
        <f t="shared" si="17"/>
        <v>1.0119982445029845</v>
      </c>
    </row>
    <row r="294" spans="27:35" x14ac:dyDescent="0.2">
      <c r="AA294" s="45" t="s">
        <v>74</v>
      </c>
      <c r="AB294" s="46">
        <f>_xll.qlCalendarAdvance(calendar,AB293,AA294,,,trigger)</f>
        <v>51371</v>
      </c>
      <c r="AC294" s="46">
        <f>_xll.qlInterestRateIndexMaturity($U$5,AB294,trigger)</f>
        <v>51557</v>
      </c>
      <c r="AD294" s="50">
        <f>_xll.qlTenorBasisValue($U$13,AB294,trigger)</f>
        <v>4.018748327130607E-4</v>
      </c>
      <c r="AE294" s="50">
        <f>_xll.qlTenorBasisForwardRate($U$13,AB294,trigger)</f>
        <v>1.565269490966921E-2</v>
      </c>
      <c r="AF294" s="50">
        <f>_xll.qlTenorBasisForwardRate2($U$13,AB294,AC294,trigger)</f>
        <v>1.565269490966921E-2</v>
      </c>
      <c r="AG294" s="50">
        <f>_xll.qlIndexFixing($U$5,_xll.qlInterestRateIndexFixingDate($U$5,AB294,trigger),,trigger)</f>
        <v>1.5851292571611511E-2</v>
      </c>
      <c r="AH294" s="50">
        <f t="shared" si="16"/>
        <v>-1.9859766194230133E-4</v>
      </c>
      <c r="AI294" s="53">
        <f t="shared" si="17"/>
        <v>1.0126877616339165</v>
      </c>
    </row>
    <row r="295" spans="27:35" x14ac:dyDescent="0.2">
      <c r="AA295" s="45" t="s">
        <v>74</v>
      </c>
      <c r="AB295" s="46">
        <f>_xll.qlCalendarAdvance(calendar,AB294,AA295,,,trigger)</f>
        <v>51403</v>
      </c>
      <c r="AC295" s="46">
        <f>_xll.qlInterestRateIndexMaturity($U$5,AB295,trigger)</f>
        <v>51585</v>
      </c>
      <c r="AD295" s="50">
        <f>_xll.qlTenorBasisValue($U$13,AB295,trigger)</f>
        <v>3.9860077631198099E-4</v>
      </c>
      <c r="AE295" s="50">
        <f>_xll.qlTenorBasisForwardRate($U$13,AB295,trigger)</f>
        <v>1.5634015878917863E-2</v>
      </c>
      <c r="AF295" s="50">
        <f>_xll.qlTenorBasisForwardRate2($U$13,AB295,AC295,trigger)</f>
        <v>1.5634015878917863E-2</v>
      </c>
      <c r="AG295" s="50">
        <f>_xll.qlIndexFixing($U$5,_xll.qlInterestRateIndexFixingDate($U$5,AB295,trigger),,trigger)</f>
        <v>1.5842427429459228E-2</v>
      </c>
      <c r="AH295" s="50">
        <f t="shared" si="16"/>
        <v>-2.0841155054136459E-4</v>
      </c>
      <c r="AI295" s="53">
        <f t="shared" si="17"/>
        <v>1.01333064723456</v>
      </c>
    </row>
    <row r="296" spans="27:35" x14ac:dyDescent="0.2">
      <c r="AA296" s="45" t="s">
        <v>74</v>
      </c>
      <c r="AB296" s="46">
        <f>_xll.qlCalendarAdvance(calendar,AB295,AA296,,,trigger)</f>
        <v>51433</v>
      </c>
      <c r="AC296" s="46">
        <f>_xll.qlInterestRateIndexMaturity($U$5,AB296,trigger)</f>
        <v>51615</v>
      </c>
      <c r="AD296" s="50">
        <f>_xll.qlTenorBasisValue($U$13,AB296,trigger)</f>
        <v>3.9556308853203032E-4</v>
      </c>
      <c r="AE296" s="50">
        <f>_xll.qlTenorBasisForwardRate($U$13,AB296,trigger)</f>
        <v>1.5617420550674827E-2</v>
      </c>
      <c r="AF296" s="50">
        <f>_xll.qlTenorBasisForwardRate2($U$13,AB296,AC296,trigger)</f>
        <v>1.5617420550674827E-2</v>
      </c>
      <c r="AG296" s="50">
        <f>_xll.qlIndexFixing($U$5,_xll.qlInterestRateIndexFixingDate($U$5,AB296,trigger),,trigger)</f>
        <v>1.5835411041316652E-2</v>
      </c>
      <c r="AH296" s="50">
        <f t="shared" si="16"/>
        <v>-2.1799049064182528E-4</v>
      </c>
      <c r="AI296" s="53">
        <f t="shared" si="17"/>
        <v>1.0139581622928382</v>
      </c>
    </row>
    <row r="297" spans="27:35" x14ac:dyDescent="0.2">
      <c r="AA297" s="45" t="s">
        <v>74</v>
      </c>
      <c r="AB297" s="46">
        <f>_xll.qlCalendarAdvance(calendar,AB296,AA297,,,trigger)</f>
        <v>51466</v>
      </c>
      <c r="AC297" s="46">
        <f>_xll.qlInterestRateIndexMaturity($U$5,AB297,trigger)</f>
        <v>51648</v>
      </c>
      <c r="AD297" s="50">
        <f>_xll.qlTenorBasisValue($U$13,AB297,trigger)</f>
        <v>3.9225678596201613E-4</v>
      </c>
      <c r="AE297" s="50">
        <f>_xll.qlTenorBasisForwardRate($U$13,AB297,trigger)</f>
        <v>1.5599888372222512E-2</v>
      </c>
      <c r="AF297" s="50">
        <f>_xll.qlTenorBasisForwardRate2($U$13,AB297,AC297,trigger)</f>
        <v>1.5599888372222512E-2</v>
      </c>
      <c r="AG297" s="50">
        <f>_xll.qlIndexFixing($U$5,_xll.qlInterestRateIndexFixingDate($U$5,AB297,trigger),,trigger)</f>
        <v>1.5827891465334986E-2</v>
      </c>
      <c r="AH297" s="50">
        <f t="shared" si="16"/>
        <v>-2.2800309311247352E-4</v>
      </c>
      <c r="AI297" s="53">
        <f t="shared" si="17"/>
        <v>1.0146156874762298</v>
      </c>
    </row>
    <row r="298" spans="27:35" x14ac:dyDescent="0.2">
      <c r="AA298" s="45" t="s">
        <v>74</v>
      </c>
      <c r="AB298" s="46">
        <f>_xll.qlCalendarAdvance(calendar,AB297,AA298,,,trigger)</f>
        <v>51497</v>
      </c>
      <c r="AC298" s="46">
        <f>_xll.qlInterestRateIndexMaturity($U$5,AB298,trigger)</f>
        <v>51679</v>
      </c>
      <c r="AD298" s="50">
        <f>_xll.qlTenorBasisValue($U$13,AB298,trigger)</f>
        <v>3.8918410956849137E-4</v>
      </c>
      <c r="AE298" s="50">
        <f>_xll.qlTenorBasisForwardRate($U$13,AB298,trigger)</f>
        <v>1.5584084564639481E-2</v>
      </c>
      <c r="AF298" s="50">
        <f>_xll.qlTenorBasisForwardRate2($U$13,AB298,AC298,trigger)</f>
        <v>1.5584084564639481E-2</v>
      </c>
      <c r="AG298" s="50">
        <f>_xll.qlIndexFixing($U$5,_xll.qlInterestRateIndexFixingDate($U$5,AB298,trigger),,trigger)</f>
        <v>1.5820906172411997E-2</v>
      </c>
      <c r="AH298" s="50">
        <f t="shared" si="16"/>
        <v>-2.3682160777251625E-4</v>
      </c>
      <c r="AI298" s="53">
        <f t="shared" si="17"/>
        <v>1.0151963759430482</v>
      </c>
    </row>
    <row r="299" spans="27:35" x14ac:dyDescent="0.2">
      <c r="AA299" s="45" t="s">
        <v>74</v>
      </c>
      <c r="AB299" s="46">
        <f>_xll.qlCalendarAdvance(calendar,AB298,AA299,,,trigger)</f>
        <v>51529</v>
      </c>
      <c r="AC299" s="46">
        <f>_xll.qlInterestRateIndexMaturity($U$5,AB299,trigger)</f>
        <v>51711</v>
      </c>
      <c r="AD299" s="50">
        <f>_xll.qlTenorBasisValue($U$13,AB299,trigger)</f>
        <v>3.8604578199298014E-4</v>
      </c>
      <c r="AE299" s="50">
        <f>_xll.qlTenorBasisForwardRate($U$13,AB299,trigger)</f>
        <v>1.5568446648675571E-2</v>
      </c>
      <c r="AF299" s="50">
        <f>_xll.qlTenorBasisForwardRate2($U$13,AB299,AC299,trigger)</f>
        <v>1.5568446648675571E-2</v>
      </c>
      <c r="AG299" s="50">
        <f>_xll.qlIndexFixing($U$5,_xll.qlInterestRateIndexFixingDate($U$5,AB299,trigger),,trigger)</f>
        <v>1.5813775532960345E-2</v>
      </c>
      <c r="AH299" s="50">
        <f t="shared" si="16"/>
        <v>-2.453288842847734E-4</v>
      </c>
      <c r="AI299" s="53">
        <f t="shared" si="17"/>
        <v>1.0157580836303695</v>
      </c>
    </row>
    <row r="300" spans="27:35" x14ac:dyDescent="0.2">
      <c r="AA300" s="45" t="s">
        <v>74</v>
      </c>
      <c r="AB300" s="46">
        <f>_xll.qlCalendarAdvance(calendar,AB299,AA300,,,trigger)</f>
        <v>51560</v>
      </c>
      <c r="AC300" s="46">
        <f>_xll.qlInterestRateIndexMaturity($U$5,AB300,trigger)</f>
        <v>51743</v>
      </c>
      <c r="AD300" s="50">
        <f>_xll.qlTenorBasisValue($U$13,AB300,trigger)</f>
        <v>3.8303765363424419E-4</v>
      </c>
      <c r="AE300" s="50">
        <f>_xll.qlTenorBasisForwardRate($U$13,AB300,trigger)</f>
        <v>1.5554068479554551E-2</v>
      </c>
      <c r="AF300" s="50">
        <f>_xll.qlTenorBasisForwardRate2($U$13,AB300,AC300,trigger)</f>
        <v>1.5554068479554551E-2</v>
      </c>
      <c r="AG300" s="50">
        <f>_xll.qlIndexFixing($U$5,_xll.qlInterestRateIndexFixingDate($U$5,AB300,trigger),,trigger)</f>
        <v>1.5807185753064036E-2</v>
      </c>
      <c r="AH300" s="50">
        <f t="shared" si="16"/>
        <v>-2.5311727350948478E-4</v>
      </c>
      <c r="AI300" s="53">
        <f t="shared" si="17"/>
        <v>1.016273380424048</v>
      </c>
    </row>
    <row r="301" spans="27:35" x14ac:dyDescent="0.2">
      <c r="AA301" s="45" t="s">
        <v>74</v>
      </c>
      <c r="AB301" s="46">
        <f>_xll.qlCalendarAdvance(calendar,AB300,AA301,,,trigger)</f>
        <v>51588</v>
      </c>
      <c r="AC301" s="46">
        <f>_xll.qlInterestRateIndexMaturity($U$5,AB301,trigger)</f>
        <v>51774</v>
      </c>
      <c r="AD301" s="50">
        <f>_xll.qlTenorBasisValue($U$13,AB301,trigger)</f>
        <v>3.8034756936300066E-4</v>
      </c>
      <c r="AE301" s="50">
        <f>_xll.qlTenorBasisForwardRate($U$13,AB301,trigger)</f>
        <v>1.5541916427719005E-2</v>
      </c>
      <c r="AF301" s="50">
        <f>_xll.qlTenorBasisForwardRate2($U$13,AB301,AC301,trigger)</f>
        <v>1.5541916427719005E-2</v>
      </c>
      <c r="AG301" s="50">
        <f>_xll.qlIndexFixing($U$5,_xll.qlInterestRateIndexFixingDate($U$5,AB301,trigger),,trigger)</f>
        <v>1.5801806547064996E-2</v>
      </c>
      <c r="AH301" s="50">
        <f t="shared" si="16"/>
        <v>-2.5989011934599016E-4</v>
      </c>
      <c r="AI301" s="53">
        <f t="shared" si="17"/>
        <v>1.0167218837235847</v>
      </c>
    </row>
    <row r="302" spans="27:35" x14ac:dyDescent="0.2">
      <c r="AA302" s="45" t="s">
        <v>74</v>
      </c>
      <c r="AB302" s="46">
        <f>_xll.qlCalendarAdvance(calendar,AB301,AA302,,,trigger)</f>
        <v>51620</v>
      </c>
      <c r="AC302" s="46">
        <f>_xll.qlInterestRateIndexMaturity($U$5,AB302,trigger)</f>
        <v>51803</v>
      </c>
      <c r="AD302" s="50">
        <f>_xll.qlTenorBasisValue($U$13,AB302,trigger)</f>
        <v>3.7730421434178333E-4</v>
      </c>
      <c r="AE302" s="50">
        <f>_xll.qlTenorBasisForwardRate($U$13,AB302,trigger)</f>
        <v>1.5527860677598397E-2</v>
      </c>
      <c r="AF302" s="50">
        <f>_xll.qlTenorBasisForwardRate2($U$13,AB302,AC302,trigger)</f>
        <v>1.5527860677598397E-2</v>
      </c>
      <c r="AG302" s="50">
        <f>_xll.qlIndexFixing($U$5,_xll.qlInterestRateIndexFixingDate($U$5,AB302,trigger),,trigger)</f>
        <v>1.5794206430417436E-2</v>
      </c>
      <c r="AH302" s="50">
        <f t="shared" si="16"/>
        <v>-2.6634575281903917E-4</v>
      </c>
      <c r="AI302" s="53">
        <f t="shared" si="17"/>
        <v>1.0171527654935293</v>
      </c>
    </row>
    <row r="303" spans="27:35" x14ac:dyDescent="0.2">
      <c r="AA303" s="45" t="s">
        <v>74</v>
      </c>
      <c r="AB303" s="46">
        <f>_xll.qlCalendarAdvance(calendar,AB302,AA303,,,trigger)</f>
        <v>51650</v>
      </c>
      <c r="AC303" s="46">
        <f>_xll.qlInterestRateIndexMaturity($U$5,AB303,trigger)</f>
        <v>51834</v>
      </c>
      <c r="AD303" s="50">
        <f>_xll.qlTenorBasisValue($U$13,AB303,trigger)</f>
        <v>3.7448086217275317E-4</v>
      </c>
      <c r="AE303" s="50">
        <f>_xll.qlTenorBasisForwardRate($U$13,AB303,trigger)</f>
        <v>1.5515805699222802E-2</v>
      </c>
      <c r="AF303" s="50">
        <f>_xll.qlTenorBasisForwardRate2($U$13,AB303,AC303,trigger)</f>
        <v>1.5515805699222802E-2</v>
      </c>
      <c r="AG303" s="50">
        <f>_xll.qlIndexFixing($U$5,_xll.qlInterestRateIndexFixingDate($U$5,AB303,trigger),,trigger)</f>
        <v>1.5788078150790971E-2</v>
      </c>
      <c r="AH303" s="50">
        <f t="shared" si="16"/>
        <v>-2.7227245156816876E-4</v>
      </c>
      <c r="AI303" s="53">
        <f t="shared" si="17"/>
        <v>1.0175480704544919</v>
      </c>
    </row>
    <row r="304" spans="27:35" x14ac:dyDescent="0.2">
      <c r="AA304" s="45" t="s">
        <v>74</v>
      </c>
      <c r="AB304" s="46">
        <f>_xll.qlCalendarAdvance(calendar,AB303,AA304,,,trigger)</f>
        <v>51683</v>
      </c>
      <c r="AC304" s="46">
        <f>_xll.qlInterestRateIndexMaturity($U$5,AB304,trigger)</f>
        <v>51868</v>
      </c>
      <c r="AD304" s="50">
        <f>_xll.qlTenorBasisValue($U$13,AB304,trigger)</f>
        <v>3.7140816601512541E-4</v>
      </c>
      <c r="AE304" s="50">
        <f>_xll.qlTenorBasisForwardRate($U$13,AB304,trigger)</f>
        <v>1.5503247106448161E-2</v>
      </c>
      <c r="AF304" s="50">
        <f>_xll.qlTenorBasisForwardRate2($U$13,AB304,AC304,trigger)</f>
        <v>1.5503247106448161E-2</v>
      </c>
      <c r="AG304" s="50">
        <f>_xll.qlIndexFixing($U$5,_xll.qlInterestRateIndexFixingDate($U$5,AB304,trigger),,trigger)</f>
        <v>1.5781411695166715E-2</v>
      </c>
      <c r="AH304" s="50">
        <f t="shared" si="16"/>
        <v>-2.7816458871855396E-4</v>
      </c>
      <c r="AI304" s="53">
        <f t="shared" si="17"/>
        <v>1.0179423437431285</v>
      </c>
    </row>
    <row r="305" spans="27:35" x14ac:dyDescent="0.2">
      <c r="AA305" s="45" t="s">
        <v>74</v>
      </c>
      <c r="AB305" s="46">
        <f>_xll.qlCalendarAdvance(calendar,AB304,AA305,,,trigger)</f>
        <v>51714</v>
      </c>
      <c r="AC305" s="46">
        <f>_xll.qlInterestRateIndexMaturity($U$5,AB305,trigger)</f>
        <v>51900</v>
      </c>
      <c r="AD305" s="50">
        <f>_xll.qlTenorBasisValue($U$13,AB305,trigger)</f>
        <v>3.6855288686231559E-4</v>
      </c>
      <c r="AE305" s="50">
        <f>_xll.qlTenorBasisForwardRate($U$13,AB305,trigger)</f>
        <v>1.5492142268064887E-2</v>
      </c>
      <c r="AF305" s="50">
        <f>_xll.qlTenorBasisForwardRate2($U$13,AB305,AC305,trigger)</f>
        <v>1.5492142268064887E-2</v>
      </c>
      <c r="AG305" s="50">
        <f>_xll.qlIndexFixing($U$5,_xll.qlInterestRateIndexFixingDate($U$5,AB305,trigger),,trigger)</f>
        <v>1.5775260984678047E-2</v>
      </c>
      <c r="AH305" s="50">
        <f t="shared" si="16"/>
        <v>-2.8311871661316004E-4</v>
      </c>
      <c r="AI305" s="53">
        <f t="shared" si="17"/>
        <v>1.0182749881658895</v>
      </c>
    </row>
    <row r="306" spans="27:35" x14ac:dyDescent="0.2">
      <c r="AA306" s="45" t="s">
        <v>74</v>
      </c>
      <c r="AB306" s="46">
        <f>_xll.qlCalendarAdvance(calendar,AB305,AA306,,,trigger)</f>
        <v>51746</v>
      </c>
      <c r="AC306" s="46">
        <f>_xll.qlInterestRateIndexMaturity($U$5,AB306,trigger)</f>
        <v>51928</v>
      </c>
      <c r="AD306" s="50">
        <f>_xll.qlTenorBasisValue($U$13,AB306,trigger)</f>
        <v>3.6563689831716563E-4</v>
      </c>
      <c r="AE306" s="50">
        <f>_xll.qlTenorBasisForwardRate($U$13,AB306,trigger)</f>
        <v>1.54804868590377E-2</v>
      </c>
      <c r="AF306" s="50">
        <f>_xll.qlTenorBasisForwardRate2($U$13,AB306,AC306,trigger)</f>
        <v>1.54804868590377E-2</v>
      </c>
      <c r="AG306" s="50">
        <f>_xll.qlIndexFixing($U$5,_xll.qlInterestRateIndexFixingDate($U$5,AB306,trigger),,trigger)</f>
        <v>1.5767779764049361E-2</v>
      </c>
      <c r="AH306" s="50">
        <f t="shared" si="16"/>
        <v>-2.8729290501166085E-4</v>
      </c>
      <c r="AI306" s="53">
        <f t="shared" si="17"/>
        <v>1.018558389514987</v>
      </c>
    </row>
    <row r="307" spans="27:35" x14ac:dyDescent="0.2">
      <c r="AA307" s="45" t="s">
        <v>74</v>
      </c>
      <c r="AB307" s="46">
        <f>_xll.qlCalendarAdvance(calendar,AB306,AA307,,,trigger)</f>
        <v>51776</v>
      </c>
      <c r="AC307" s="46">
        <f>_xll.qlInterestRateIndexMaturity($U$5,AB307,trigger)</f>
        <v>51958</v>
      </c>
      <c r="AD307" s="50">
        <f>_xll.qlTenorBasisValue($U$13,AB307,trigger)</f>
        <v>3.6293185982161835E-4</v>
      </c>
      <c r="AE307" s="50">
        <f>_xll.qlTenorBasisForwardRate($U$13,AB307,trigger)</f>
        <v>1.5470803279898269E-2</v>
      </c>
      <c r="AF307" s="50">
        <f>_xll.qlTenorBasisForwardRate2($U$13,AB307,AC307,trigger)</f>
        <v>1.5470803279898269E-2</v>
      </c>
      <c r="AG307" s="50">
        <f>_xll.qlIndexFixing($U$5,_xll.qlInterestRateIndexFixingDate($U$5,AB307,trigger),,trigger)</f>
        <v>1.576177378773308E-2</v>
      </c>
      <c r="AH307" s="50">
        <f t="shared" si="16"/>
        <v>-2.9097050783481043E-4</v>
      </c>
      <c r="AI307" s="53">
        <f t="shared" si="17"/>
        <v>1.0188077181624355</v>
      </c>
    </row>
    <row r="308" spans="27:35" x14ac:dyDescent="0.2">
      <c r="AA308" s="45" t="s">
        <v>74</v>
      </c>
      <c r="AB308" s="46">
        <f>_xll.qlCalendarAdvance(calendar,AB307,AA308,,,trigger)</f>
        <v>51809</v>
      </c>
      <c r="AC308" s="46">
        <f>_xll.qlInterestRateIndexMaturity($U$5,AB308,trigger)</f>
        <v>51991</v>
      </c>
      <c r="AD308" s="50">
        <f>_xll.qlTenorBasisValue($U$13,AB308,trigger)</f>
        <v>3.599880956557394E-4</v>
      </c>
      <c r="AE308" s="50">
        <f>_xll.qlTenorBasisForwardRate($U$13,AB308,trigger)</f>
        <v>1.5460845311884139E-2</v>
      </c>
      <c r="AF308" s="50">
        <f>_xll.qlTenorBasisForwardRate2($U$13,AB308,AC308,trigger)</f>
        <v>1.5460845311884139E-2</v>
      </c>
      <c r="AG308" s="50">
        <f>_xll.qlIndexFixing($U$5,_xll.qlInterestRateIndexFixingDate($U$5,AB308,trigger),,trigger)</f>
        <v>1.5755274497813644E-2</v>
      </c>
      <c r="AH308" s="50">
        <f t="shared" si="16"/>
        <v>-2.94429185929505E-4</v>
      </c>
      <c r="AI308" s="53">
        <f t="shared" si="17"/>
        <v>1.0190435373998075</v>
      </c>
    </row>
    <row r="309" spans="27:35" x14ac:dyDescent="0.2">
      <c r="AA309" s="45" t="s">
        <v>74</v>
      </c>
      <c r="AB309" s="46">
        <f>_xll.qlCalendarAdvance(calendar,AB308,AA309,,,trigger)</f>
        <v>51839</v>
      </c>
      <c r="AC309" s="46">
        <f>_xll.qlInterestRateIndexMaturity($U$5,AB309,trigger)</f>
        <v>52021</v>
      </c>
      <c r="AD309" s="50">
        <f>_xll.qlTenorBasisValue($U$13,AB309,trigger)</f>
        <v>3.5734056879021582E-4</v>
      </c>
      <c r="AE309" s="50">
        <f>_xll.qlTenorBasisForwardRate($U$13,AB309,trigger)</f>
        <v>1.5452423220404094E-2</v>
      </c>
      <c r="AF309" s="50">
        <f>_xll.qlTenorBasisForwardRate2($U$13,AB309,AC309,trigger)</f>
        <v>1.5452423220404094E-2</v>
      </c>
      <c r="AG309" s="50">
        <f>_xll.qlIndexFixing($U$5,_xll.qlInterestRateIndexFixingDate($U$5,AB309,trigger),,trigger)</f>
        <v>1.5749466082246661E-2</v>
      </c>
      <c r="AH309" s="50">
        <f t="shared" si="16"/>
        <v>-2.970428618425669E-4</v>
      </c>
      <c r="AI309" s="53">
        <f t="shared" si="17"/>
        <v>1.0192230602026444</v>
      </c>
    </row>
    <row r="310" spans="27:35" x14ac:dyDescent="0.2">
      <c r="AA310" s="45" t="s">
        <v>74</v>
      </c>
      <c r="AB310" s="46">
        <f>_xll.qlCalendarAdvance(calendar,AB309,AA310,,,trigger)</f>
        <v>51872</v>
      </c>
      <c r="AC310" s="46">
        <f>_xll.qlInterestRateIndexMaturity($U$5,AB310,trigger)</f>
        <v>52054</v>
      </c>
      <c r="AD310" s="50">
        <f>_xll.qlTenorBasisValue($U$13,AB310,trigger)</f>
        <v>3.544594728499139E-4</v>
      </c>
      <c r="AE310" s="50">
        <f>_xll.qlTenorBasisForwardRate($U$13,AB310,trigger)</f>
        <v>1.5443852278505466E-2</v>
      </c>
      <c r="AF310" s="50">
        <f>_xll.qlTenorBasisForwardRate2($U$13,AB310,AC310,trigger)</f>
        <v>1.5443852278505466E-2</v>
      </c>
      <c r="AG310" s="50">
        <f>_xll.qlIndexFixing($U$5,_xll.qlInterestRateIndexFixingDate($U$5,AB310,trigger),,trigger)</f>
        <v>1.5743189695336685E-2</v>
      </c>
      <c r="AH310" s="50">
        <f t="shared" si="16"/>
        <v>-2.9933741683121906E-4</v>
      </c>
      <c r="AI310" s="53">
        <f t="shared" si="17"/>
        <v>1.0193823025132034</v>
      </c>
    </row>
    <row r="311" spans="27:35" x14ac:dyDescent="0.2">
      <c r="AA311" s="45" t="s">
        <v>74</v>
      </c>
      <c r="AB311" s="46">
        <f>_xll.qlCalendarAdvance(calendar,AB310,AA311,,,trigger)</f>
        <v>51903</v>
      </c>
      <c r="AC311" s="46">
        <f>_xll.qlInterestRateIndexMaturity($U$5,AB311,trigger)</f>
        <v>52084</v>
      </c>
      <c r="AD311" s="50">
        <f>_xll.qlTenorBasisValue($U$13,AB311,trigger)</f>
        <v>3.5178246811559081E-4</v>
      </c>
      <c r="AE311" s="50">
        <f>_xll.qlTenorBasisForwardRate($U$13,AB311,trigger)</f>
        <v>1.5436236118184028E-2</v>
      </c>
      <c r="AF311" s="50">
        <f>_xll.qlTenorBasisForwardRate2($U$13,AB311,AC311,trigger)</f>
        <v>1.5436236118184028E-2</v>
      </c>
      <c r="AG311" s="50">
        <f>_xll.qlIndexFixing($U$5,_xll.qlInterestRateIndexFixingDate($U$5,AB311,trigger),,trigger)</f>
        <v>1.5737151720690082E-2</v>
      </c>
      <c r="AH311" s="50">
        <f t="shared" si="16"/>
        <v>-3.0091560250605429E-4</v>
      </c>
      <c r="AI311" s="53">
        <f t="shared" si="17"/>
        <v>1.0194941046639974</v>
      </c>
    </row>
    <row r="312" spans="27:35" x14ac:dyDescent="0.2">
      <c r="AA312" s="45" t="s">
        <v>74</v>
      </c>
      <c r="AB312" s="46">
        <f>_xll.qlCalendarAdvance(calendar,AB311,AA312,,,trigger)</f>
        <v>51931</v>
      </c>
      <c r="AC312" s="46">
        <f>_xll.qlInterestRateIndexMaturity($U$5,AB312,trigger)</f>
        <v>52117</v>
      </c>
      <c r="AD312" s="50">
        <f>_xll.qlTenorBasisValue($U$13,AB312,trigger)</f>
        <v>3.4938884850785969E-4</v>
      </c>
      <c r="AE312" s="50">
        <f>_xll.qlTenorBasisForwardRate($U$13,AB312,trigger)</f>
        <v>1.5431280450626608E-2</v>
      </c>
      <c r="AF312" s="50">
        <f>_xll.qlTenorBasisForwardRate2($U$13,AB312,AC312,trigger)</f>
        <v>1.5431280450626608E-2</v>
      </c>
      <c r="AG312" s="50">
        <f>_xll.qlIndexFixing($U$5,_xll.qlInterestRateIndexFixingDate($U$5,AB312,trigger),,trigger)</f>
        <v>1.5733287856155968E-2</v>
      </c>
      <c r="AH312" s="50">
        <f t="shared" si="16"/>
        <v>-3.0200740552936006E-4</v>
      </c>
      <c r="AI312" s="53">
        <f t="shared" si="17"/>
        <v>1.0195711176720332</v>
      </c>
    </row>
    <row r="313" spans="27:35" x14ac:dyDescent="0.2">
      <c r="AA313" s="45" t="s">
        <v>74</v>
      </c>
      <c r="AB313" s="46">
        <f>_xll.qlCalendarAdvance(calendar,AB312,AA313,,,trigger)</f>
        <v>51964</v>
      </c>
      <c r="AC313" s="46">
        <f>_xll.qlInterestRateIndexMaturity($U$5,AB313,trigger)</f>
        <v>52147</v>
      </c>
      <c r="AD313" s="50">
        <f>_xll.qlTenorBasisValue($U$13,AB313,trigger)</f>
        <v>3.465971578109488E-4</v>
      </c>
      <c r="AE313" s="50">
        <f>_xll.qlTenorBasisForwardRate($U$13,AB313,trigger)</f>
        <v>1.542403618006181E-2</v>
      </c>
      <c r="AF313" s="50">
        <f>_xll.qlTenorBasisForwardRate2($U$13,AB313,AC313,trigger)</f>
        <v>1.542403618006181E-2</v>
      </c>
      <c r="AG313" s="50">
        <f>_xll.qlIndexFixing($U$5,_xll.qlInterestRateIndexFixingDate($U$5,AB313,trigger),,trigger)</f>
        <v>1.5726597106153324E-2</v>
      </c>
      <c r="AH313" s="50">
        <f t="shared" si="16"/>
        <v>-3.0256092609151457E-4</v>
      </c>
      <c r="AI313" s="53">
        <f t="shared" si="17"/>
        <v>1.0196161966011612</v>
      </c>
    </row>
    <row r="314" spans="27:35" x14ac:dyDescent="0.2">
      <c r="AA314" s="45" t="s">
        <v>74</v>
      </c>
      <c r="AB314" s="46">
        <f>_xll.qlCalendarAdvance(calendar,AB313,AA314,,,trigger)</f>
        <v>51994</v>
      </c>
      <c r="AC314" s="46">
        <f>_xll.qlInterestRateIndexMaturity($U$5,AB314,trigger)</f>
        <v>52180</v>
      </c>
      <c r="AD314" s="50">
        <f>_xll.qlTenorBasisValue($U$13,AB314,trigger)</f>
        <v>3.4408657166413667E-4</v>
      </c>
      <c r="AE314" s="50">
        <f>_xll.qlTenorBasisForwardRate($U$13,AB314,trigger)</f>
        <v>1.5419491611327014E-2</v>
      </c>
      <c r="AF314" s="50">
        <f>_xll.qlTenorBasisForwardRate2($U$13,AB314,AC314,trigger)</f>
        <v>1.5419491611327014E-2</v>
      </c>
      <c r="AG314" s="50">
        <f>_xll.qlIndexFixing($U$5,_xll.qlInterestRateIndexFixingDate($U$5,AB314,trigger),,trigger)</f>
        <v>1.5722091318894758E-2</v>
      </c>
      <c r="AH314" s="50">
        <f t="shared" si="16"/>
        <v>-3.025997075677446E-4</v>
      </c>
      <c r="AI314" s="53">
        <f t="shared" si="17"/>
        <v>1.0196244931542009</v>
      </c>
    </row>
    <row r="315" spans="27:35" x14ac:dyDescent="0.2">
      <c r="AA315" s="45" t="s">
        <v>74</v>
      </c>
      <c r="AB315" s="46">
        <f>_xll.qlCalendarAdvance(calendar,AB314,AA315,,,trigger)</f>
        <v>52026</v>
      </c>
      <c r="AC315" s="46">
        <f>_xll.qlInterestRateIndexMaturity($U$5,AB315,trigger)</f>
        <v>52209</v>
      </c>
      <c r="AD315" s="50">
        <f>_xll.qlTenorBasisValue($U$13,AB315,trigger)</f>
        <v>3.4143701131894631E-4</v>
      </c>
      <c r="AE315" s="50">
        <f>_xll.qlTenorBasisForwardRate($U$13,AB315,trigger)</f>
        <v>1.5413715594179509E-2</v>
      </c>
      <c r="AF315" s="50">
        <f>_xll.qlTenorBasisForwardRate2($U$13,AB315,AC315,trigger)</f>
        <v>1.5413715594179509E-2</v>
      </c>
      <c r="AG315" s="50">
        <f>_xll.qlIndexFixing($U$5,_xll.qlInterestRateIndexFixingDate($U$5,AB315,trigger),,trigger)</f>
        <v>1.5715811114023714E-2</v>
      </c>
      <c r="AH315" s="50">
        <f t="shared" si="16"/>
        <v>-3.0209551984420463E-4</v>
      </c>
      <c r="AI315" s="53">
        <f t="shared" si="17"/>
        <v>1.0195991367557269</v>
      </c>
    </row>
    <row r="316" spans="27:35" x14ac:dyDescent="0.2">
      <c r="AA316" s="45" t="s">
        <v>74</v>
      </c>
      <c r="AB316" s="46">
        <f>_xll.qlCalendarAdvance(calendar,AB315,AA316,,,trigger)</f>
        <v>52056</v>
      </c>
      <c r="AC316" s="46">
        <f>_xll.qlInterestRateIndexMaturity($U$5,AB316,trigger)</f>
        <v>52240</v>
      </c>
      <c r="AD316" s="50">
        <f>_xll.qlTenorBasisValue($U$13,AB316,trigger)</f>
        <v>3.3897942409741468E-4</v>
      </c>
      <c r="AE316" s="50">
        <f>_xll.qlTenorBasisForwardRate($U$13,AB316,trigger)</f>
        <v>1.5409916355862202E-2</v>
      </c>
      <c r="AF316" s="50">
        <f>_xll.qlTenorBasisForwardRate2($U$13,AB316,AC316,trigger)</f>
        <v>1.5409916355862202E-2</v>
      </c>
      <c r="AG316" s="50">
        <f>_xll.qlIndexFixing($U$5,_xll.qlInterestRateIndexFixingDate($U$5,AB316,trigger),,trigger)</f>
        <v>1.5711023306494022E-2</v>
      </c>
      <c r="AH316" s="50">
        <f t="shared" si="16"/>
        <v>-3.0110695063182043E-4</v>
      </c>
      <c r="AI316" s="53">
        <f t="shared" si="17"/>
        <v>1.0195398173279036</v>
      </c>
    </row>
    <row r="317" spans="27:35" x14ac:dyDescent="0.2">
      <c r="AA317" s="45" t="s">
        <v>74</v>
      </c>
      <c r="AB317" s="46">
        <f>_xll.qlCalendarAdvance(calendar,AB316,AA317,,,trigger)</f>
        <v>52089</v>
      </c>
      <c r="AC317" s="46">
        <f>_xll.qlInterestRateIndexMaturity($U$5,AB317,trigger)</f>
        <v>52273</v>
      </c>
      <c r="AD317" s="50">
        <f>_xll.qlTenorBasisValue($U$13,AB317,trigger)</f>
        <v>3.3630527536763886E-4</v>
      </c>
      <c r="AE317" s="50">
        <f>_xll.qlTenorBasisForwardRate($U$13,AB317,trigger)</f>
        <v>1.5406135474320007E-2</v>
      </c>
      <c r="AF317" s="50">
        <f>_xll.qlTenorBasisForwardRate2($U$13,AB317,AC317,trigger)</f>
        <v>1.5406135474320007E-2</v>
      </c>
      <c r="AG317" s="50">
        <f>_xll.qlIndexFixing($U$5,_xll.qlInterestRateIndexFixingDate($U$5,AB317,trigger),,trigger)</f>
        <v>1.5705604066105845E-2</v>
      </c>
      <c r="AH317" s="50">
        <f t="shared" si="16"/>
        <v>-2.99468591785838E-4</v>
      </c>
      <c r="AI317" s="53">
        <f t="shared" si="17"/>
        <v>1.0194382681033158</v>
      </c>
    </row>
    <row r="318" spans="27:35" x14ac:dyDescent="0.2">
      <c r="AA318" s="45" t="s">
        <v>74</v>
      </c>
      <c r="AB318" s="46">
        <f>_xll.qlCalendarAdvance(calendar,AB317,AA318,,,trigger)</f>
        <v>52120</v>
      </c>
      <c r="AC318" s="46">
        <f>_xll.qlInterestRateIndexMaturity($U$5,AB318,trigger)</f>
        <v>52301</v>
      </c>
      <c r="AD318" s="50">
        <f>_xll.qlTenorBasisValue($U$13,AB318,trigger)</f>
        <v>3.3382079314424855E-4</v>
      </c>
      <c r="AE318" s="50">
        <f>_xll.qlTenorBasisForwardRate($U$13,AB318,trigger)</f>
        <v>1.5402352214263122E-2</v>
      </c>
      <c r="AF318" s="50">
        <f>_xll.qlTenorBasisForwardRate2($U$13,AB318,AC318,trigger)</f>
        <v>1.5402352214263122E-2</v>
      </c>
      <c r="AG318" s="50">
        <f>_xll.qlIndexFixing($U$5,_xll.qlInterestRateIndexFixingDate($U$5,AB318,trigger),,trigger)</f>
        <v>1.5699848852918141E-2</v>
      </c>
      <c r="AH318" s="50">
        <f t="shared" si="16"/>
        <v>-2.9749663865501902E-4</v>
      </c>
      <c r="AI318" s="53">
        <f t="shared" si="17"/>
        <v>1.0193150133509821</v>
      </c>
    </row>
    <row r="319" spans="27:35" x14ac:dyDescent="0.2">
      <c r="AA319" s="45" t="s">
        <v>74</v>
      </c>
      <c r="AB319" s="46">
        <f>_xll.qlCalendarAdvance(calendar,AB318,AA319,,,trigger)</f>
        <v>52152</v>
      </c>
      <c r="AC319" s="46">
        <f>_xll.qlInterestRateIndexMaturity($U$5,AB319,trigger)</f>
        <v>52334</v>
      </c>
      <c r="AD319" s="50">
        <f>_xll.qlTenorBasisValue($U$13,AB319,trigger)</f>
        <v>3.3128393411484736E-4</v>
      </c>
      <c r="AE319" s="50">
        <f>_xll.qlTenorBasisForwardRate($U$13,AB319,trigger)</f>
        <v>1.5400312331581128E-2</v>
      </c>
      <c r="AF319" s="50">
        <f>_xll.qlTenorBasisForwardRate2($U$13,AB319,AC319,trigger)</f>
        <v>1.5400312331581128E-2</v>
      </c>
      <c r="AG319" s="50">
        <f>_xll.qlIndexFixing($U$5,_xll.qlInterestRateIndexFixingDate($U$5,AB319,trigger),,trigger)</f>
        <v>1.5695120888379419E-2</v>
      </c>
      <c r="AH319" s="50">
        <f t="shared" si="16"/>
        <v>-2.9480855679829034E-4</v>
      </c>
      <c r="AI319" s="53">
        <f t="shared" si="17"/>
        <v>1.0191430245342319</v>
      </c>
    </row>
    <row r="320" spans="27:35" x14ac:dyDescent="0.2">
      <c r="AA320" s="45" t="s">
        <v>74</v>
      </c>
      <c r="AB320" s="46">
        <f>_xll.qlCalendarAdvance(calendar,AB319,AA320,,,trigger)</f>
        <v>52183</v>
      </c>
      <c r="AC320" s="46">
        <f>_xll.qlInterestRateIndexMaturity($U$5,AB320,trigger)</f>
        <v>52364</v>
      </c>
      <c r="AD320" s="50">
        <f>_xll.qlTenorBasisValue($U$13,AB320,trigger)</f>
        <v>3.2885299376025185E-4</v>
      </c>
      <c r="AE320" s="50">
        <f>_xll.qlTenorBasisForwardRate($U$13,AB320,trigger)</f>
        <v>1.539837979472285E-2</v>
      </c>
      <c r="AF320" s="50">
        <f>_xll.qlTenorBasisForwardRate2($U$13,AB320,AC320,trigger)</f>
        <v>1.539837979472285E-2</v>
      </c>
      <c r="AG320" s="50">
        <f>_xll.qlIndexFixing($U$5,_xll.qlInterestRateIndexFixingDate($U$5,AB320,trigger),,trigger)</f>
        <v>1.5690148282102571E-2</v>
      </c>
      <c r="AH320" s="50">
        <f t="shared" si="16"/>
        <v>-2.9176848737972119E-4</v>
      </c>
      <c r="AI320" s="53">
        <f t="shared" si="17"/>
        <v>1.0189479991576589</v>
      </c>
    </row>
    <row r="321" spans="27:35" x14ac:dyDescent="0.2">
      <c r="AA321" s="45" t="s">
        <v>74</v>
      </c>
      <c r="AB321" s="46">
        <f>_xll.qlCalendarAdvance(calendar,AB320,AA321,,,trigger)</f>
        <v>52215</v>
      </c>
      <c r="AC321" s="46">
        <f>_xll.qlInterestRateIndexMaturity($U$5,AB321,trigger)</f>
        <v>52397</v>
      </c>
      <c r="AD321" s="50">
        <f>_xll.qlTenorBasisValue($U$13,AB321,trigger)</f>
        <v>3.2637086981529697E-4</v>
      </c>
      <c r="AE321" s="50">
        <f>_xll.qlTenorBasisForwardRate($U$13,AB321,trigger)</f>
        <v>1.5397699539096343E-2</v>
      </c>
      <c r="AF321" s="50">
        <f>_xll.qlTenorBasisForwardRate2($U$13,AB321,AC321,trigger)</f>
        <v>1.5397699539096343E-2</v>
      </c>
      <c r="AG321" s="50">
        <f>_xll.qlIndexFixing($U$5,_xll.qlInterestRateIndexFixingDate($U$5,AB321,trigger),,trigger)</f>
        <v>1.5685699451268513E-2</v>
      </c>
      <c r="AH321" s="50">
        <f t="shared" si="16"/>
        <v>-2.8799991217216998E-4</v>
      </c>
      <c r="AI321" s="53">
        <f t="shared" si="17"/>
        <v>1.0187040870255266</v>
      </c>
    </row>
    <row r="322" spans="27:35" x14ac:dyDescent="0.2">
      <c r="AA322" s="45" t="s">
        <v>74</v>
      </c>
      <c r="AB322" s="46">
        <f>_xll.qlCalendarAdvance(calendar,AB321,AA322,,,trigger)</f>
        <v>52246</v>
      </c>
      <c r="AC322" s="46">
        <f>_xll.qlInterestRateIndexMaturity($U$5,AB322,trigger)</f>
        <v>52427</v>
      </c>
      <c r="AD322" s="50">
        <f>_xll.qlTenorBasisValue($U$13,AB322,trigger)</f>
        <v>3.2399244059341803E-4</v>
      </c>
      <c r="AE322" s="50">
        <f>_xll.qlTenorBasisForwardRate($U$13,AB322,trigger)</f>
        <v>1.5397042686244547E-2</v>
      </c>
      <c r="AF322" s="50">
        <f>_xll.qlTenorBasisForwardRate2($U$13,AB322,AC322,trigger)</f>
        <v>1.5397042686244547E-2</v>
      </c>
      <c r="AG322" s="50">
        <f>_xll.qlIndexFixing($U$5,_xll.qlInterestRateIndexFixingDate($U$5,AB322,trigger),,trigger)</f>
        <v>1.5680994599094087E-2</v>
      </c>
      <c r="AH322" s="50">
        <f t="shared" si="16"/>
        <v>-2.8395191284954005E-4</v>
      </c>
      <c r="AI322" s="53">
        <f t="shared" si="17"/>
        <v>1.0184419773742146</v>
      </c>
    </row>
    <row r="323" spans="27:35" x14ac:dyDescent="0.2">
      <c r="AA323" s="45" t="s">
        <v>74</v>
      </c>
      <c r="AB323" s="46">
        <f>_xll.qlCalendarAdvance(calendar,AB322,AA323,,,trigger)</f>
        <v>52278</v>
      </c>
      <c r="AC323" s="46">
        <f>_xll.qlInterestRateIndexMaturity($U$5,AB323,trigger)</f>
        <v>52460</v>
      </c>
      <c r="AD323" s="50">
        <f>_xll.qlTenorBasisValue($U$13,AB323,trigger)</f>
        <v>3.2156399558096893E-4</v>
      </c>
      <c r="AE323" s="50">
        <f>_xll.qlTenorBasisForwardRate($U$13,AB323,trigger)</f>
        <v>1.5397721099499037E-2</v>
      </c>
      <c r="AF323" s="50">
        <f>_xll.qlTenorBasisForwardRate2($U$13,AB323,AC323,trigger)</f>
        <v>1.5397721099499037E-2</v>
      </c>
      <c r="AG323" s="50">
        <f>_xll.qlIndexFixing($U$5,_xll.qlInterestRateIndexFixingDate($U$5,AB323,trigger),,trigger)</f>
        <v>1.5676835928705134E-2</v>
      </c>
      <c r="AH323" s="50">
        <f t="shared" si="16"/>
        <v>-2.7911482920609659E-4</v>
      </c>
      <c r="AI323" s="53">
        <f t="shared" si="17"/>
        <v>1.01812702200556</v>
      </c>
    </row>
    <row r="324" spans="27:35" x14ac:dyDescent="0.2">
      <c r="AA324" s="45" t="s">
        <v>74</v>
      </c>
      <c r="AB324" s="46">
        <f>_xll.qlCalendarAdvance(calendar,AB323,AA324,,,trigger)</f>
        <v>52306</v>
      </c>
      <c r="AC324" s="46">
        <f>_xll.qlInterestRateIndexMaturity($U$5,AB324,trigger)</f>
        <v>52490</v>
      </c>
      <c r="AD324" s="50">
        <f>_xll.qlTenorBasisValue($U$13,AB324,trigger)</f>
        <v>3.1946115385958013E-4</v>
      </c>
      <c r="AE324" s="50">
        <f>_xll.qlTenorBasisForwardRate($U$13,AB324,trigger)</f>
        <v>1.5399293075922129E-2</v>
      </c>
      <c r="AF324" s="50">
        <f>_xll.qlTenorBasisForwardRate2($U$13,AB324,AC324,trigger)</f>
        <v>1.5399293075922129E-2</v>
      </c>
      <c r="AG324" s="50">
        <f>_xll.qlIndexFixing($U$5,_xll.qlInterestRateIndexFixingDate($U$5,AB324,trigger),,trigger)</f>
        <v>1.5673634379752412E-2</v>
      </c>
      <c r="AH324" s="50">
        <f t="shared" ref="AH324:AH387" si="18">AE324-AG324</f>
        <v>-2.7434130383028298E-4</v>
      </c>
      <c r="AI324" s="53">
        <f t="shared" ref="AI324:AI387" si="19">AG324/AF324</f>
        <v>1.0178151881698541</v>
      </c>
    </row>
    <row r="325" spans="27:35" x14ac:dyDescent="0.2">
      <c r="AA325" s="45" t="s">
        <v>74</v>
      </c>
      <c r="AB325" s="46">
        <f>_xll.qlCalendarAdvance(calendar,AB324,AA325,,,trigger)</f>
        <v>52337</v>
      </c>
      <c r="AC325" s="46">
        <f>_xll.qlInterestRateIndexMaturity($U$5,AB325,trigger)</f>
        <v>52520</v>
      </c>
      <c r="AD325" s="50">
        <f>_xll.qlTenorBasisValue($U$13,AB325,trigger)</f>
        <v>3.171567851069318E-4</v>
      </c>
      <c r="AE325" s="50">
        <f>_xll.qlTenorBasisForwardRate($U$13,AB325,trigger)</f>
        <v>1.5400497136515983E-2</v>
      </c>
      <c r="AF325" s="50">
        <f>_xll.qlTenorBasisForwardRate2($U$13,AB325,AC325,trigger)</f>
        <v>1.5400497136515983E-2</v>
      </c>
      <c r="AG325" s="50">
        <f>_xll.qlIndexFixing($U$5,_xll.qlInterestRateIndexFixingDate($U$5,AB325,trigger),,trigger)</f>
        <v>1.566933872926931E-2</v>
      </c>
      <c r="AH325" s="50">
        <f t="shared" si="18"/>
        <v>-2.6884159275332616E-4</v>
      </c>
      <c r="AI325" s="53">
        <f t="shared" si="19"/>
        <v>1.0174566827531741</v>
      </c>
    </row>
    <row r="326" spans="27:35" x14ac:dyDescent="0.2">
      <c r="AA326" s="45" t="s">
        <v>74</v>
      </c>
      <c r="AB326" s="46">
        <f>_xll.qlCalendarAdvance(calendar,AB325,AA326,,,trigger)</f>
        <v>52369</v>
      </c>
      <c r="AC326" s="46">
        <f>_xll.qlInterestRateIndexMaturity($U$5,AB326,trigger)</f>
        <v>52553</v>
      </c>
      <c r="AD326" s="50">
        <f>_xll.qlTenorBasisValue($U$13,AB326,trigger)</f>
        <v>3.1480404348298671E-4</v>
      </c>
      <c r="AE326" s="50">
        <f>_xll.qlTenorBasisForwardRate($U$13,AB326,trigger)</f>
        <v>1.5403158280957296E-2</v>
      </c>
      <c r="AF326" s="50">
        <f>_xll.qlTenorBasisForwardRate2($U$13,AB326,AC326,trigger)</f>
        <v>1.5403158280957296E-2</v>
      </c>
      <c r="AG326" s="50">
        <f>_xll.qlIndexFixing($U$5,_xll.qlInterestRateIndexFixingDate($U$5,AB326,trigger),,trigger)</f>
        <v>1.566562337389547E-2</v>
      </c>
      <c r="AH326" s="50">
        <f t="shared" si="18"/>
        <v>-2.6246509293817444E-4</v>
      </c>
      <c r="AI326" s="53">
        <f t="shared" si="19"/>
        <v>1.0170396932986565</v>
      </c>
    </row>
    <row r="327" spans="27:35" x14ac:dyDescent="0.2">
      <c r="AA327" s="45" t="s">
        <v>74</v>
      </c>
      <c r="AB327" s="46">
        <f>_xll.qlCalendarAdvance(calendar,AB326,AA327,,,trigger)</f>
        <v>52400</v>
      </c>
      <c r="AC327" s="46">
        <f>_xll.qlInterestRateIndexMaturity($U$5,AB327,trigger)</f>
        <v>52583</v>
      </c>
      <c r="AD327" s="50">
        <f>_xll.qlTenorBasisValue($U$13,AB327,trigger)</f>
        <v>3.1254973010891264E-4</v>
      </c>
      <c r="AE327" s="50">
        <f>_xll.qlTenorBasisForwardRate($U$13,AB327,trigger)</f>
        <v>1.5405635446239919E-2</v>
      </c>
      <c r="AF327" s="50">
        <f>_xll.qlTenorBasisForwardRate2($U$13,AB327,AC327,trigger)</f>
        <v>1.5405635446239919E-2</v>
      </c>
      <c r="AG327" s="50">
        <f>_xll.qlIndexFixing($U$5,_xll.qlInterestRateIndexFixingDate($U$5,AB327,trigger),,trigger)</f>
        <v>1.5661620843972775E-2</v>
      </c>
      <c r="AH327" s="50">
        <f t="shared" si="18"/>
        <v>-2.5598539773285557E-4</v>
      </c>
      <c r="AI327" s="53">
        <f t="shared" si="19"/>
        <v>1.0166163478699826</v>
      </c>
    </row>
    <row r="328" spans="27:35" x14ac:dyDescent="0.2">
      <c r="AA328" s="45" t="s">
        <v>74</v>
      </c>
      <c r="AB328" s="46">
        <f>_xll.qlCalendarAdvance(calendar,AB327,AA328,,,trigger)</f>
        <v>52432</v>
      </c>
      <c r="AC328" s="46">
        <f>_xll.qlInterestRateIndexMaturity($U$5,AB328,trigger)</f>
        <v>52616</v>
      </c>
      <c r="AD328" s="50">
        <f>_xll.qlTenorBasisValue($U$13,AB328,trigger)</f>
        <v>3.1024815153452104E-4</v>
      </c>
      <c r="AE328" s="50">
        <f>_xll.qlTenorBasisForwardRate($U$13,AB328,trigger)</f>
        <v>1.5409653107650712E-2</v>
      </c>
      <c r="AF328" s="50">
        <f>_xll.qlTenorBasisForwardRate2($U$13,AB328,AC328,trigger)</f>
        <v>1.5409653107650712E-2</v>
      </c>
      <c r="AG328" s="50">
        <f>_xll.qlIndexFixing($U$5,_xll.qlInterestRateIndexFixingDate($U$5,AB328,trigger),,trigger)</f>
        <v>1.5658222810924338E-2</v>
      </c>
      <c r="AH328" s="50">
        <f t="shared" si="18"/>
        <v>-2.4856970327362567E-4</v>
      </c>
      <c r="AI328" s="53">
        <f t="shared" si="19"/>
        <v>1.0161307786448621</v>
      </c>
    </row>
    <row r="329" spans="27:35" x14ac:dyDescent="0.2">
      <c r="AA329" s="45" t="s">
        <v>74</v>
      </c>
      <c r="AB329" s="46">
        <f>_xll.qlCalendarAdvance(calendar,AB328,AA329,,,trigger)</f>
        <v>52463</v>
      </c>
      <c r="AC329" s="46">
        <f>_xll.qlInterestRateIndexMaturity($U$5,AB329,trigger)</f>
        <v>52649</v>
      </c>
      <c r="AD329" s="50">
        <f>_xll.qlTenorBasisValue($U$13,AB329,trigger)</f>
        <v>3.080429149376775E-4</v>
      </c>
      <c r="AE329" s="50">
        <f>_xll.qlTenorBasisForwardRate($U$13,AB329,trigger)</f>
        <v>1.5414637176351725E-2</v>
      </c>
      <c r="AF329" s="50">
        <f>_xll.qlTenorBasisForwardRate2($U$13,AB329,AC329,trigger)</f>
        <v>1.5414637176351725E-2</v>
      </c>
      <c r="AG329" s="50">
        <f>_xll.qlIndexFixing($U$5,_xll.qlInterestRateIndexFixingDate($U$5,AB329,trigger),,trigger)</f>
        <v>1.5655388356949046E-2</v>
      </c>
      <c r="AH329" s="50">
        <f t="shared" si="18"/>
        <v>-2.4075118059732094E-4</v>
      </c>
      <c r="AI329" s="53">
        <f t="shared" si="19"/>
        <v>1.0156183488357851</v>
      </c>
    </row>
    <row r="330" spans="27:35" x14ac:dyDescent="0.2">
      <c r="AA330" s="45" t="s">
        <v>74</v>
      </c>
      <c r="AB330" s="46">
        <f>_xll.qlCalendarAdvance(calendar,AB329,AA330,,,trigger)</f>
        <v>52495</v>
      </c>
      <c r="AC330" s="46">
        <f>_xll.qlInterestRateIndexMaturity($U$5,AB330,trigger)</f>
        <v>52677</v>
      </c>
      <c r="AD330" s="50">
        <f>_xll.qlTenorBasisValue($U$13,AB330,trigger)</f>
        <v>3.0579149701430664E-4</v>
      </c>
      <c r="AE330" s="50">
        <f>_xll.qlTenorBasisForwardRate($U$13,AB330,trigger)</f>
        <v>1.5417931497000962E-2</v>
      </c>
      <c r="AF330" s="50">
        <f>_xll.qlTenorBasisForwardRate2($U$13,AB330,AC330,trigger)</f>
        <v>1.5417931497000962E-2</v>
      </c>
      <c r="AG330" s="50">
        <f>_xll.qlIndexFixing($U$5,_xll.qlInterestRateIndexFixingDate($U$5,AB330,trigger),,trigger)</f>
        <v>1.565087275365569E-2</v>
      </c>
      <c r="AH330" s="50">
        <f t="shared" si="18"/>
        <v>-2.3294125665472738E-4</v>
      </c>
      <c r="AI330" s="53">
        <f t="shared" si="19"/>
        <v>1.0151084635899463</v>
      </c>
    </row>
    <row r="331" spans="27:35" x14ac:dyDescent="0.2">
      <c r="AA331" s="45" t="s">
        <v>74</v>
      </c>
      <c r="AB331" s="46">
        <f>_xll.qlCalendarAdvance(calendar,AB330,AA331,,,trigger)</f>
        <v>52525</v>
      </c>
      <c r="AC331" s="46">
        <f>_xll.qlInterestRateIndexMaturity($U$5,AB331,trigger)</f>
        <v>52708</v>
      </c>
      <c r="AD331" s="50">
        <f>_xll.qlTenorBasisValue($U$13,AB331,trigger)</f>
        <v>3.0370359294795512E-4</v>
      </c>
      <c r="AE331" s="50">
        <f>_xll.qlTenorBasisForwardRate($U$13,AB331,trigger)</f>
        <v>1.5423610350104285E-2</v>
      </c>
      <c r="AF331" s="50">
        <f>_xll.qlTenorBasisForwardRate2($U$13,AB331,AC331,trigger)</f>
        <v>1.5423610350104285E-2</v>
      </c>
      <c r="AG331" s="50">
        <f>_xll.qlIndexFixing($U$5,_xll.qlInterestRateIndexFixingDate($U$5,AB331,trigger),,trigger)</f>
        <v>1.5648165967371924E-2</v>
      </c>
      <c r="AH331" s="50">
        <f t="shared" si="18"/>
        <v>-2.2455561726763933E-4</v>
      </c>
      <c r="AI331" s="53">
        <f t="shared" si="19"/>
        <v>1.0145592122836611</v>
      </c>
    </row>
    <row r="332" spans="27:35" x14ac:dyDescent="0.2">
      <c r="AA332" s="45" t="s">
        <v>74</v>
      </c>
      <c r="AB332" s="46">
        <f>_xll.qlCalendarAdvance(calendar,AB331,AA332,,,trigger)</f>
        <v>52558</v>
      </c>
      <c r="AC332" s="46">
        <f>_xll.qlInterestRateIndexMaturity($U$5,AB332,trigger)</f>
        <v>52740</v>
      </c>
      <c r="AD332" s="50">
        <f>_xll.qlTenorBasisValue($U$13,AB332,trigger)</f>
        <v>3.0143212946120805E-4</v>
      </c>
      <c r="AE332" s="50">
        <f>_xll.qlTenorBasisForwardRate($U$13,AB332,trigger)</f>
        <v>1.5429637128668447E-2</v>
      </c>
      <c r="AF332" s="50">
        <f>_xll.qlTenorBasisForwardRate2($U$13,AB332,AC332,trigger)</f>
        <v>1.5429637128668447E-2</v>
      </c>
      <c r="AG332" s="50">
        <f>_xll.qlIndexFixing($U$5,_xll.qlInterestRateIndexFixingDate($U$5,AB332,trigger),,trigger)</f>
        <v>1.5644746902034563E-2</v>
      </c>
      <c r="AH332" s="50">
        <f t="shared" si="18"/>
        <v>-2.1510977336611573E-4</v>
      </c>
      <c r="AI332" s="53">
        <f t="shared" si="19"/>
        <v>1.0139413371534474</v>
      </c>
    </row>
    <row r="333" spans="27:35" x14ac:dyDescent="0.2">
      <c r="AA333" s="45" t="s">
        <v>74</v>
      </c>
      <c r="AB333" s="46">
        <f>_xll.qlCalendarAdvance(calendar,AB332,AA333,,,trigger)</f>
        <v>52588</v>
      </c>
      <c r="AC333" s="46">
        <f>_xll.qlInterestRateIndexMaturity($U$5,AB333,trigger)</f>
        <v>52771</v>
      </c>
      <c r="AD333" s="50">
        <f>_xll.qlTenorBasisValue($U$13,AB333,trigger)</f>
        <v>2.9938987581375095E-4</v>
      </c>
      <c r="AE333" s="50">
        <f>_xll.qlTenorBasisForwardRate($U$13,AB333,trigger)</f>
        <v>1.5436586971294778E-2</v>
      </c>
      <c r="AF333" s="50">
        <f>_xll.qlTenorBasisForwardRate2($U$13,AB333,AC333,trigger)</f>
        <v>1.5436586971294778E-2</v>
      </c>
      <c r="AG333" s="50">
        <f>_xll.qlIndexFixing($U$5,_xll.qlInterestRateIndexFixingDate($U$5,AB333,trigger),,trigger)</f>
        <v>1.5642363603186733E-2</v>
      </c>
      <c r="AH333" s="50">
        <f t="shared" si="18"/>
        <v>-2.0577663189195496E-4</v>
      </c>
      <c r="AI333" s="53">
        <f t="shared" si="19"/>
        <v>1.0133304487756658</v>
      </c>
    </row>
    <row r="334" spans="27:35" x14ac:dyDescent="0.2">
      <c r="AA334" s="45" t="s">
        <v>74</v>
      </c>
      <c r="AB334" s="46">
        <f>_xll.qlCalendarAdvance(calendar,AB333,AA334,,,trigger)</f>
        <v>52621</v>
      </c>
      <c r="AC334" s="46">
        <f>_xll.qlInterestRateIndexMaturity($U$5,AB334,trigger)</f>
        <v>52803</v>
      </c>
      <c r="AD334" s="50">
        <f>_xll.qlTenorBasisValue($U$13,AB334,trigger)</f>
        <v>2.9716812882587482E-4</v>
      </c>
      <c r="AE334" s="50">
        <f>_xll.qlTenorBasisForwardRate($U$13,AB334,trigger)</f>
        <v>1.5443966478116113E-2</v>
      </c>
      <c r="AF334" s="50">
        <f>_xll.qlTenorBasisForwardRate2($U$13,AB334,AC334,trigger)</f>
        <v>1.5443966478116113E-2</v>
      </c>
      <c r="AG334" s="50">
        <f>_xll.qlIndexFixing($U$5,_xll.qlInterestRateIndexFixingDate($U$5,AB334,trigger),,trigger)</f>
        <v>1.5639295089250924E-2</v>
      </c>
      <c r="AH334" s="50">
        <f t="shared" si="18"/>
        <v>-1.9532861113481098E-4</v>
      </c>
      <c r="AI334" s="53">
        <f t="shared" si="19"/>
        <v>1.0126475676706232</v>
      </c>
    </row>
    <row r="335" spans="27:35" x14ac:dyDescent="0.2">
      <c r="AA335" s="45" t="s">
        <v>74</v>
      </c>
      <c r="AB335" s="46">
        <f>_xll.qlCalendarAdvance(calendar,AB334,AA335,,,trigger)</f>
        <v>52652</v>
      </c>
      <c r="AC335" s="46">
        <f>_xll.qlInterestRateIndexMaturity($U$5,AB335,trigger)</f>
        <v>52834</v>
      </c>
      <c r="AD335" s="50">
        <f>_xll.qlTenorBasisValue($U$13,AB335,trigger)</f>
        <v>2.9510440105995535E-4</v>
      </c>
      <c r="AE335" s="50">
        <f>_xll.qlTenorBasisForwardRate($U$13,AB335,trigger)</f>
        <v>1.5451980024175806E-2</v>
      </c>
      <c r="AF335" s="50">
        <f>_xll.qlTenorBasisForwardRate2($U$13,AB335,AC335,trigger)</f>
        <v>1.5451980024175806E-2</v>
      </c>
      <c r="AG335" s="50">
        <f>_xll.qlIndexFixing($U$5,_xll.qlInterestRateIndexFixingDate($U$5,AB335,trigger),,trigger)</f>
        <v>1.5636866391879799E-2</v>
      </c>
      <c r="AH335" s="50">
        <f t="shared" si="18"/>
        <v>-1.8488636770399268E-4</v>
      </c>
      <c r="AI335" s="53">
        <f t="shared" si="19"/>
        <v>1.0119652217654129</v>
      </c>
    </row>
    <row r="336" spans="27:35" x14ac:dyDescent="0.2">
      <c r="AA336" s="45" t="s">
        <v>74</v>
      </c>
      <c r="AB336" s="46">
        <f>_xll.qlCalendarAdvance(calendar,AB335,AA336,,,trigger)</f>
        <v>52681</v>
      </c>
      <c r="AC336" s="46">
        <f>_xll.qlInterestRateIndexMaturity($U$5,AB336,trigger)</f>
        <v>52866</v>
      </c>
      <c r="AD336" s="50">
        <f>_xll.qlTenorBasisValue($U$13,AB336,trigger)</f>
        <v>2.931941095799078E-4</v>
      </c>
      <c r="AE336" s="50">
        <f>_xll.qlTenorBasisForwardRate($U$13,AB336,trigger)</f>
        <v>1.5461507353920344E-2</v>
      </c>
      <c r="AF336" s="50">
        <f>_xll.qlTenorBasisForwardRate2($U$13,AB336,AC336,trigger)</f>
        <v>1.5461507353920344E-2</v>
      </c>
      <c r="AG336" s="50">
        <f>_xll.qlIndexFixing($U$5,_xll.qlInterestRateIndexFixingDate($U$5,AB336,trigger),,trigger)</f>
        <v>1.5635667808252669E-2</v>
      </c>
      <c r="AH336" s="50">
        <f t="shared" si="18"/>
        <v>-1.7416045433232483E-4</v>
      </c>
      <c r="AI336" s="53">
        <f t="shared" si="19"/>
        <v>1.011264131649374</v>
      </c>
    </row>
    <row r="337" spans="27:35" x14ac:dyDescent="0.2">
      <c r="AA337" s="45" t="s">
        <v>74</v>
      </c>
      <c r="AB337" s="46">
        <f>_xll.qlCalendarAdvance(calendar,AB336,AA337,,,trigger)</f>
        <v>52712</v>
      </c>
      <c r="AC337" s="46">
        <f>_xll.qlInterestRateIndexMaturity($U$5,AB337,trigger)</f>
        <v>52895</v>
      </c>
      <c r="AD337" s="50">
        <f>_xll.qlTenorBasisValue($U$13,AB337,trigger)</f>
        <v>2.9117355685337866E-4</v>
      </c>
      <c r="AE337" s="50">
        <f>_xll.qlTenorBasisForwardRate($U$13,AB337,trigger)</f>
        <v>1.5469788538619297E-2</v>
      </c>
      <c r="AF337" s="50">
        <f>_xll.qlTenorBasisForwardRate2($U$13,AB337,AC337,trigger)</f>
        <v>1.5469788538619297E-2</v>
      </c>
      <c r="AG337" s="50">
        <f>_xll.qlIndexFixing($U$5,_xll.qlInterestRateIndexFixingDate($U$5,AB337,trigger),,trigger)</f>
        <v>1.5632962400474685E-2</v>
      </c>
      <c r="AH337" s="50">
        <f t="shared" si="18"/>
        <v>-1.6317386185538824E-4</v>
      </c>
      <c r="AI337" s="53">
        <f t="shared" si="19"/>
        <v>1.0105479051279878</v>
      </c>
    </row>
    <row r="338" spans="27:35" x14ac:dyDescent="0.2">
      <c r="AA338" s="45" t="s">
        <v>74</v>
      </c>
      <c r="AB338" s="46">
        <f>_xll.qlCalendarAdvance(calendar,AB337,AA338,,,trigger)</f>
        <v>52742</v>
      </c>
      <c r="AC338" s="46">
        <f>_xll.qlInterestRateIndexMaturity($U$5,AB338,trigger)</f>
        <v>52926</v>
      </c>
      <c r="AD338" s="50">
        <f>_xll.qlTenorBasisValue($U$13,AB338,trigger)</f>
        <v>2.8923911789845353E-4</v>
      </c>
      <c r="AE338" s="50">
        <f>_xll.qlTenorBasisForwardRate($U$13,AB338,trigger)</f>
        <v>1.5479852571284087E-2</v>
      </c>
      <c r="AF338" s="50">
        <f>_xll.qlTenorBasisForwardRate2($U$13,AB338,AC338,trigger)</f>
        <v>1.5479852571284087E-2</v>
      </c>
      <c r="AG338" s="50">
        <f>_xll.qlIndexFixing($U$5,_xll.qlInterestRateIndexFixingDate($U$5,AB338,trigger),,trigger)</f>
        <v>1.5631416241974522E-2</v>
      </c>
      <c r="AH338" s="50">
        <f t="shared" si="18"/>
        <v>-1.5156367069043587E-4</v>
      </c>
      <c r="AI338" s="53">
        <f t="shared" si="19"/>
        <v>1.0097910280471014</v>
      </c>
    </row>
    <row r="339" spans="27:35" x14ac:dyDescent="0.2">
      <c r="AA339" s="45" t="s">
        <v>74</v>
      </c>
      <c r="AB339" s="46">
        <f>_xll.qlCalendarAdvance(calendar,AB338,AA339,,,trigger)</f>
        <v>52775</v>
      </c>
      <c r="AC339" s="46">
        <f>_xll.qlInterestRateIndexMaturity($U$5,AB339,trigger)</f>
        <v>52958</v>
      </c>
      <c r="AD339" s="50">
        <f>_xll.qlTenorBasisValue($U$13,AB339,trigger)</f>
        <v>2.8713478058499907E-4</v>
      </c>
      <c r="AE339" s="50">
        <f>_xll.qlTenorBasisForwardRate($U$13,AB339,trigger)</f>
        <v>1.5490545493094528E-2</v>
      </c>
      <c r="AF339" s="50">
        <f>_xll.qlTenorBasisForwardRate2($U$13,AB339,AC339,trigger)</f>
        <v>1.5490545493094528E-2</v>
      </c>
      <c r="AG339" s="50">
        <f>_xll.qlIndexFixing($U$5,_xll.qlInterestRateIndexFixingDate($U$5,AB339,trigger),,trigger)</f>
        <v>1.5629253806023695E-2</v>
      </c>
      <c r="AH339" s="50">
        <f t="shared" si="18"/>
        <v>-1.3870831292916649E-4</v>
      </c>
      <c r="AI339" s="53">
        <f t="shared" si="19"/>
        <v>1.0089543853049592</v>
      </c>
    </row>
    <row r="340" spans="27:35" x14ac:dyDescent="0.2">
      <c r="AA340" s="45" t="s">
        <v>74</v>
      </c>
      <c r="AB340" s="46">
        <f>_xll.qlCalendarAdvance(calendar,AB339,AA340,,,trigger)</f>
        <v>52805</v>
      </c>
      <c r="AC340" s="46">
        <f>_xll.qlInterestRateIndexMaturity($U$5,AB340,trigger)</f>
        <v>52989</v>
      </c>
      <c r="AD340" s="50">
        <f>_xll.qlTenorBasisValue($U$13,AB340,trigger)</f>
        <v>2.852429397105308E-4</v>
      </c>
      <c r="AE340" s="50">
        <f>_xll.qlTenorBasisForwardRate($U$13,AB340,trigger)</f>
        <v>1.550187797951613E-2</v>
      </c>
      <c r="AF340" s="50">
        <f>_xll.qlTenorBasisForwardRate2($U$13,AB340,AC340,trigger)</f>
        <v>1.550187797951613E-2</v>
      </c>
      <c r="AG340" s="50">
        <f>_xll.qlIndexFixing($U$5,_xll.qlInterestRateIndexFixingDate($U$5,AB340,trigger),,trigger)</f>
        <v>1.5628066908983131E-2</v>
      </c>
      <c r="AH340" s="50">
        <f t="shared" si="18"/>
        <v>-1.2618892946700093E-4</v>
      </c>
      <c r="AI340" s="53">
        <f t="shared" si="19"/>
        <v>1.0081402349853188</v>
      </c>
    </row>
    <row r="341" spans="27:35" x14ac:dyDescent="0.2">
      <c r="AA341" s="45" t="s">
        <v>74</v>
      </c>
      <c r="AB341" s="46">
        <f>_xll.qlCalendarAdvance(calendar,AB340,AA341,,,trigger)</f>
        <v>52838</v>
      </c>
      <c r="AC341" s="46">
        <f>_xll.qlInterestRateIndexMaturity($U$5,AB341,trigger)</f>
        <v>53021</v>
      </c>
      <c r="AD341" s="50">
        <f>_xll.qlTenorBasisValue($U$13,AB341,trigger)</f>
        <v>2.8318498836493993E-4</v>
      </c>
      <c r="AE341" s="50">
        <f>_xll.qlTenorBasisForwardRate($U$13,AB341,trigger)</f>
        <v>1.55139201569375E-2</v>
      </c>
      <c r="AF341" s="50">
        <f>_xll.qlTenorBasisForwardRate2($U$13,AB341,AC341,trigger)</f>
        <v>1.55139201569375E-2</v>
      </c>
      <c r="AG341" s="50">
        <f>_xll.qlIndexFixing($U$5,_xll.qlInterestRateIndexFixingDate($U$5,AB341,trigger),,trigger)</f>
        <v>1.5626292924463218E-2</v>
      </c>
      <c r="AH341" s="50">
        <f t="shared" si="18"/>
        <v>-1.123727675257178E-4</v>
      </c>
      <c r="AI341" s="53">
        <f t="shared" si="19"/>
        <v>1.0072433508996415</v>
      </c>
    </row>
    <row r="342" spans="27:35" x14ac:dyDescent="0.2">
      <c r="AA342" s="45" t="s">
        <v>74</v>
      </c>
      <c r="AB342" s="46">
        <f>_xll.qlCalendarAdvance(calendar,AB341,AA342,,,trigger)</f>
        <v>52869</v>
      </c>
      <c r="AC342" s="46">
        <f>_xll.qlInterestRateIndexMaturity($U$5,AB342,trigger)</f>
        <v>53050</v>
      </c>
      <c r="AD342" s="50">
        <f>_xll.qlTenorBasisValue($U$13,AB342,trigger)</f>
        <v>2.8127355938101066E-4</v>
      </c>
      <c r="AE342" s="50">
        <f>_xll.qlTenorBasisForwardRate($U$13,AB342,trigger)</f>
        <v>1.5525282707467678E-2</v>
      </c>
      <c r="AF342" s="50">
        <f>_xll.qlTenorBasisForwardRate2($U$13,AB342,AC342,trigger)</f>
        <v>1.5525282707467678E-2</v>
      </c>
      <c r="AG342" s="50">
        <f>_xll.qlIndexFixing($U$5,_xll.qlInterestRateIndexFixingDate($U$5,AB342,trigger),,trigger)</f>
        <v>1.5624469643019636E-2</v>
      </c>
      <c r="AH342" s="50">
        <f t="shared" si="18"/>
        <v>-9.9186935551958191E-5</v>
      </c>
      <c r="AI342" s="53">
        <f t="shared" si="19"/>
        <v>1.006388736193786</v>
      </c>
    </row>
    <row r="343" spans="27:35" x14ac:dyDescent="0.2">
      <c r="AA343" s="45" t="s">
        <v>74</v>
      </c>
      <c r="AB343" s="46">
        <f>_xll.qlCalendarAdvance(calendar,AB342,AA343,,,trigger)</f>
        <v>52901</v>
      </c>
      <c r="AC343" s="46">
        <f>_xll.qlInterestRateIndexMaturity($U$5,AB343,trigger)</f>
        <v>53080</v>
      </c>
      <c r="AD343" s="50">
        <f>_xll.qlTenorBasisValue($U$13,AB343,trigger)</f>
        <v>2.7932239333566708E-4</v>
      </c>
      <c r="AE343" s="50">
        <f>_xll.qlTenorBasisForwardRate($U$13,AB343,trigger)</f>
        <v>1.5537667965512727E-2</v>
      </c>
      <c r="AF343" s="50">
        <f>_xll.qlTenorBasisForwardRate2($U$13,AB343,AC343,trigger)</f>
        <v>1.5537667965512727E-2</v>
      </c>
      <c r="AG343" s="50">
        <f>_xll.qlIndexFixing($U$5,_xll.qlInterestRateIndexFixingDate($U$5,AB343,trigger),,trigger)</f>
        <v>1.5622794097446572E-2</v>
      </c>
      <c r="AH343" s="50">
        <f t="shared" si="18"/>
        <v>-8.5126131933845398E-5</v>
      </c>
      <c r="AI343" s="53">
        <f t="shared" si="19"/>
        <v>1.0054786942366636</v>
      </c>
    </row>
    <row r="344" spans="27:35" x14ac:dyDescent="0.2">
      <c r="AA344" s="45" t="s">
        <v>74</v>
      </c>
      <c r="AB344" s="46">
        <f>_xll.qlCalendarAdvance(calendar,AB343,AA344,,,trigger)</f>
        <v>52931</v>
      </c>
      <c r="AC344" s="46">
        <f>_xll.qlInterestRateIndexMaturity($U$5,AB344,trigger)</f>
        <v>53113</v>
      </c>
      <c r="AD344" s="50">
        <f>_xll.qlTenorBasisValue($U$13,AB344,trigger)</f>
        <v>2.7751319895849373E-4</v>
      </c>
      <c r="AE344" s="50">
        <f>_xll.qlTenorBasisForwardRate($U$13,AB344,trigger)</f>
        <v>1.555263481046407E-2</v>
      </c>
      <c r="AF344" s="50">
        <f>_xll.qlTenorBasisForwardRate2($U$13,AB344,AC344,trigger)</f>
        <v>1.555263481046407E-2</v>
      </c>
      <c r="AG344" s="50">
        <f>_xll.qlIndexFixing($U$5,_xll.qlInterestRateIndexFixingDate($U$5,AB344,trigger),,trigger)</f>
        <v>1.5623003972107277E-2</v>
      </c>
      <c r="AH344" s="50">
        <f t="shared" si="18"/>
        <v>-7.0369161643206446E-5</v>
      </c>
      <c r="AI344" s="53">
        <f t="shared" si="19"/>
        <v>1.0045245813652013</v>
      </c>
    </row>
    <row r="345" spans="27:35" x14ac:dyDescent="0.2">
      <c r="AA345" s="45" t="s">
        <v>74</v>
      </c>
      <c r="AB345" s="46">
        <f>_xll.qlCalendarAdvance(calendar,AB344,AA345,,,trigger)</f>
        <v>52961</v>
      </c>
      <c r="AC345" s="46">
        <f>_xll.qlInterestRateIndexMaturity($U$5,AB345,trigger)</f>
        <v>53143</v>
      </c>
      <c r="AD345" s="50">
        <f>_xll.qlTenorBasisValue($U$13,AB345,trigger)</f>
        <v>2.7572319081979607E-4</v>
      </c>
      <c r="AE345" s="50">
        <f>_xll.qlTenorBasisForwardRate($U$13,AB345,trigger)</f>
        <v>1.5566512499679882E-2</v>
      </c>
      <c r="AF345" s="50">
        <f>_xll.qlTenorBasisForwardRate2($U$13,AB345,AC345,trigger)</f>
        <v>1.5566512499679882E-2</v>
      </c>
      <c r="AG345" s="50">
        <f>_xll.qlIndexFixing($U$5,_xll.qlInterestRateIndexFixingDate($U$5,AB345,trigger),,trigger)</f>
        <v>1.5622415199713361E-2</v>
      </c>
      <c r="AH345" s="50">
        <f t="shared" si="18"/>
        <v>-5.5902700033479136E-5</v>
      </c>
      <c r="AI345" s="53">
        <f t="shared" si="19"/>
        <v>1.0035912154398507</v>
      </c>
    </row>
    <row r="346" spans="27:35" x14ac:dyDescent="0.2">
      <c r="AA346" s="45" t="s">
        <v>74</v>
      </c>
      <c r="AB346" s="46">
        <f>_xll.qlCalendarAdvance(calendar,AB345,AA346,,,trigger)</f>
        <v>52992</v>
      </c>
      <c r="AC346" s="46">
        <f>_xll.qlInterestRateIndexMaturity($U$5,AB346,trigger)</f>
        <v>53174</v>
      </c>
      <c r="AD346" s="50">
        <f>_xll.qlTenorBasisValue($U$13,AB346,trigger)</f>
        <v>2.7389347445951263E-4</v>
      </c>
      <c r="AE346" s="50">
        <f>_xll.qlTenorBasisForwardRate($U$13,AB346,trigger)</f>
        <v>1.5581475188071474E-2</v>
      </c>
      <c r="AF346" s="50">
        <f>_xll.qlTenorBasisForwardRate2($U$13,AB346,AC346,trigger)</f>
        <v>1.5581475188071474E-2</v>
      </c>
      <c r="AG346" s="50">
        <f>_xll.qlIndexFixing($U$5,_xll.qlInterestRateIndexFixingDate($U$5,AB346,trigger),,trigger)</f>
        <v>1.5621999905323715E-2</v>
      </c>
      <c r="AH346" s="50">
        <f t="shared" si="18"/>
        <v>-4.0524717252240355E-5</v>
      </c>
      <c r="AI346" s="53">
        <f t="shared" si="19"/>
        <v>1.0026008267357935</v>
      </c>
    </row>
    <row r="347" spans="27:35" x14ac:dyDescent="0.2">
      <c r="AA347" s="45" t="s">
        <v>74</v>
      </c>
      <c r="AB347" s="46">
        <f>_xll.qlCalendarAdvance(calendar,AB346,AA347,,,trigger)</f>
        <v>53021</v>
      </c>
      <c r="AC347" s="46">
        <f>_xll.qlInterestRateIndexMaturity($U$5,AB347,trigger)</f>
        <v>53205</v>
      </c>
      <c r="AD347" s="50">
        <f>_xll.qlTenorBasisValue($U$13,AB347,trigger)</f>
        <v>2.7219999100557663E-4</v>
      </c>
      <c r="AE347" s="50">
        <f>_xll.qlTenorBasisForwardRate($U$13,AB347,trigger)</f>
        <v>1.5597251381531627E-2</v>
      </c>
      <c r="AF347" s="50">
        <f>_xll.qlTenorBasisForwardRate2($U$13,AB347,AC347,trigger)</f>
        <v>1.5597251381531627E-2</v>
      </c>
      <c r="AG347" s="50">
        <f>_xll.qlIndexFixing($U$5,_xll.qlInterestRateIndexFixingDate($U$5,AB347,trigger),,trigger)</f>
        <v>1.5622469769277069E-2</v>
      </c>
      <c r="AH347" s="50">
        <f t="shared" si="18"/>
        <v>-2.521838774544212E-5</v>
      </c>
      <c r="AI347" s="53">
        <f t="shared" si="19"/>
        <v>1.0016168481951444</v>
      </c>
    </row>
    <row r="348" spans="27:35" x14ac:dyDescent="0.2">
      <c r="AA348" s="45" t="s">
        <v>74</v>
      </c>
      <c r="AB348" s="46">
        <f>_xll.qlCalendarAdvance(calendar,AB347,AA348,,,trigger)</f>
        <v>53049</v>
      </c>
      <c r="AC348" s="46">
        <f>_xll.qlInterestRateIndexMaturity($U$5,AB348,trigger)</f>
        <v>53233</v>
      </c>
      <c r="AD348" s="50">
        <f>_xll.qlTenorBasisValue($U$13,AB348,trigger)</f>
        <v>2.7058142648679341E-4</v>
      </c>
      <c r="AE348" s="50">
        <f>_xll.qlTenorBasisForwardRate($U$13,AB348,trigger)</f>
        <v>1.5611863559205559E-2</v>
      </c>
      <c r="AF348" s="50">
        <f>_xll.qlTenorBasisForwardRate2($U$13,AB348,AC348,trigger)</f>
        <v>1.5611863559205559E-2</v>
      </c>
      <c r="AG348" s="50">
        <f>_xll.qlIndexFixing($U$5,_xll.qlInterestRateIndexFixingDate($U$5,AB348,trigger),,trigger)</f>
        <v>1.5622441356948059E-2</v>
      </c>
      <c r="AH348" s="50">
        <f t="shared" si="18"/>
        <v>-1.0577797742499992E-5</v>
      </c>
      <c r="AI348" s="53">
        <f t="shared" si="19"/>
        <v>1.0006775486925301</v>
      </c>
    </row>
    <row r="349" spans="27:35" x14ac:dyDescent="0.2">
      <c r="AA349" s="45" t="s">
        <v>74</v>
      </c>
      <c r="AB349" s="46">
        <f>_xll.qlCalendarAdvance(calendar,AB348,AA349,,,trigger)</f>
        <v>53080</v>
      </c>
      <c r="AC349" s="46">
        <f>_xll.qlInterestRateIndexMaturity($U$5,AB349,trigger)</f>
        <v>53266</v>
      </c>
      <c r="AD349" s="50">
        <f>_xll.qlTenorBasisValue($U$13,AB349,trigger)</f>
        <v>2.6880819914912665E-4</v>
      </c>
      <c r="AE349" s="50">
        <f>_xll.qlTenorBasisForwardRate($U$13,AB349,trigger)</f>
        <v>1.5629891687779542E-2</v>
      </c>
      <c r="AF349" s="50">
        <f>_xll.qlTenorBasisForwardRate2($U$13,AB349,AC349,trigger)</f>
        <v>1.5629891687779542E-2</v>
      </c>
      <c r="AG349" s="50">
        <f>_xll.qlIndexFixing($U$5,_xll.qlInterestRateIndexFixingDate($U$5,AB349,trigger),,trigger)</f>
        <v>1.5623295139569076E-2</v>
      </c>
      <c r="AH349" s="50">
        <f t="shared" si="18"/>
        <v>6.596548210465944E-6</v>
      </c>
      <c r="AI349" s="53">
        <f t="shared" si="19"/>
        <v>0.99957795304393415</v>
      </c>
    </row>
    <row r="350" spans="27:35" x14ac:dyDescent="0.2">
      <c r="AA350" s="45" t="s">
        <v>74</v>
      </c>
      <c r="AB350" s="46">
        <f>_xll.qlCalendarAdvance(calendar,AB349,AA350,,,trigger)</f>
        <v>53111</v>
      </c>
      <c r="AC350" s="46">
        <f>_xll.qlInterestRateIndexMaturity($U$5,AB350,trigger)</f>
        <v>53295</v>
      </c>
      <c r="AD350" s="50">
        <f>_xll.qlTenorBasisValue($U$13,AB350,trigger)</f>
        <v>2.6705448800572255E-4</v>
      </c>
      <c r="AE350" s="50">
        <f>_xll.qlTenorBasisForwardRate($U$13,AB350,trigger)</f>
        <v>1.564603331417324E-2</v>
      </c>
      <c r="AF350" s="50">
        <f>_xll.qlTenorBasisForwardRate2($U$13,AB350,AC350,trigger)</f>
        <v>1.564603331417324E-2</v>
      </c>
      <c r="AG350" s="50">
        <f>_xll.qlIndexFixing($U$5,_xll.qlInterestRateIndexFixingDate($U$5,AB350,trigger),,trigger)</f>
        <v>1.5622967504826802E-2</v>
      </c>
      <c r="AH350" s="50">
        <f t="shared" si="18"/>
        <v>2.3065809346438024E-5</v>
      </c>
      <c r="AI350" s="53">
        <f t="shared" si="19"/>
        <v>0.99852577270652088</v>
      </c>
    </row>
    <row r="351" spans="27:35" x14ac:dyDescent="0.2">
      <c r="AA351" s="45" t="s">
        <v>74</v>
      </c>
      <c r="AB351" s="46">
        <f>_xll.qlCalendarAdvance(calendar,AB350,AA351,,,trigger)</f>
        <v>53142</v>
      </c>
      <c r="AC351" s="46">
        <f>_xll.qlInterestRateIndexMaturity($U$5,AB351,trigger)</f>
        <v>53325</v>
      </c>
      <c r="AD351" s="50">
        <f>_xll.qlTenorBasisValue($U$13,AB351,trigger)</f>
        <v>2.6532009603179166E-4</v>
      </c>
      <c r="AE351" s="50">
        <f>_xll.qlTenorBasisForwardRate($U$13,AB351,trigger)</f>
        <v>1.5663242032174163E-2</v>
      </c>
      <c r="AF351" s="50">
        <f>_xll.qlTenorBasisForwardRate2($U$13,AB351,AC351,trigger)</f>
        <v>1.5663242032174163E-2</v>
      </c>
      <c r="AG351" s="50">
        <f>_xll.qlIndexFixing($U$5,_xll.qlInterestRateIndexFixingDate($U$5,AB351,trigger),,trigger)</f>
        <v>1.562315029270708E-2</v>
      </c>
      <c r="AH351" s="50">
        <f t="shared" si="18"/>
        <v>4.0091739467083831E-5</v>
      </c>
      <c r="AI351" s="53">
        <f t="shared" si="19"/>
        <v>0.99744039328609424</v>
      </c>
    </row>
    <row r="352" spans="27:35" x14ac:dyDescent="0.2">
      <c r="AA352" s="45" t="s">
        <v>74</v>
      </c>
      <c r="AB352" s="46">
        <f>_xll.qlCalendarAdvance(calendar,AB351,AA352,,,trigger)</f>
        <v>53174</v>
      </c>
      <c r="AC352" s="46">
        <f>_xll.qlInterestRateIndexMaturity($U$5,AB352,trigger)</f>
        <v>53358</v>
      </c>
      <c r="AD352" s="50">
        <f>_xll.qlTenorBasisValue($U$13,AB352,trigger)</f>
        <v>2.6354981284549032E-4</v>
      </c>
      <c r="AE352" s="50">
        <f>_xll.qlTenorBasisForwardRate($U$13,AB352,trigger)</f>
        <v>1.5682549417790639E-2</v>
      </c>
      <c r="AF352" s="50">
        <f>_xll.qlTenorBasisForwardRate2($U$13,AB352,AC352,trigger)</f>
        <v>1.5682549417790639E-2</v>
      </c>
      <c r="AG352" s="50">
        <f>_xll.qlIndexFixing($U$5,_xll.qlInterestRateIndexFixingDate($U$5,AB352,trigger),,trigger)</f>
        <v>1.5624180440763275E-2</v>
      </c>
      <c r="AH352" s="50">
        <f t="shared" si="18"/>
        <v>5.8368977027364877E-5</v>
      </c>
      <c r="AI352" s="53">
        <f t="shared" si="19"/>
        <v>0.99627809385627375</v>
      </c>
    </row>
    <row r="353" spans="27:35" x14ac:dyDescent="0.2">
      <c r="AA353" s="45" t="s">
        <v>74</v>
      </c>
      <c r="AB353" s="46">
        <f>_xll.qlCalendarAdvance(calendar,AB352,AA353,,,trigger)</f>
        <v>53205</v>
      </c>
      <c r="AC353" s="46">
        <f>_xll.qlInterestRateIndexMaturity($U$5,AB353,trigger)</f>
        <v>53386</v>
      </c>
      <c r="AD353" s="50">
        <f>_xll.qlTenorBasisValue($U$13,AB353,trigger)</f>
        <v>2.618540822297921E-4</v>
      </c>
      <c r="AE353" s="50">
        <f>_xll.qlTenorBasisForwardRate($U$13,AB353,trigger)</f>
        <v>1.5698778047003925E-2</v>
      </c>
      <c r="AF353" s="50">
        <f>_xll.qlTenorBasisForwardRate2($U$13,AB353,AC353,trigger)</f>
        <v>1.5698778047003925E-2</v>
      </c>
      <c r="AG353" s="50">
        <f>_xll.qlIndexFixing($U$5,_xll.qlInterestRateIndexFixingDate($U$5,AB353,trigger),,trigger)</f>
        <v>1.5623866190272858E-2</v>
      </c>
      <c r="AH353" s="50">
        <f t="shared" si="18"/>
        <v>7.491185673106672E-5</v>
      </c>
      <c r="AI353" s="53">
        <f t="shared" si="19"/>
        <v>0.99522817275925735</v>
      </c>
    </row>
    <row r="354" spans="27:35" x14ac:dyDescent="0.2">
      <c r="AA354" s="45" t="s">
        <v>74</v>
      </c>
      <c r="AB354" s="46">
        <f>_xll.qlCalendarAdvance(calendar,AB353,AA354,,,trigger)</f>
        <v>53237</v>
      </c>
      <c r="AC354" s="46">
        <f>_xll.qlInterestRateIndexMaturity($U$5,AB354,trigger)</f>
        <v>53419</v>
      </c>
      <c r="AD354" s="50">
        <f>_xll.qlTenorBasisValue($U$13,AB354,trigger)</f>
        <v>2.6012329648785588E-4</v>
      </c>
      <c r="AE354" s="50">
        <f>_xll.qlTenorBasisForwardRate($U$13,AB354,trigger)</f>
        <v>1.5717921243065008E-2</v>
      </c>
      <c r="AF354" s="50">
        <f>_xll.qlTenorBasisForwardRate2($U$13,AB354,AC354,trigger)</f>
        <v>1.5717921243065008E-2</v>
      </c>
      <c r="AG354" s="50">
        <f>_xll.qlIndexFixing($U$5,_xll.qlInterestRateIndexFixingDate($U$5,AB354,trigger),,trigger)</f>
        <v>1.562501215791701E-2</v>
      </c>
      <c r="AH354" s="50">
        <f t="shared" si="18"/>
        <v>9.2909085147998421E-5</v>
      </c>
      <c r="AI354" s="53">
        <f t="shared" si="19"/>
        <v>0.9940889711997386</v>
      </c>
    </row>
    <row r="355" spans="27:35" x14ac:dyDescent="0.2">
      <c r="AA355" s="45" t="s">
        <v>74</v>
      </c>
      <c r="AB355" s="46">
        <f>_xll.qlCalendarAdvance(calendar,AB354,AA355,,,trigger)</f>
        <v>53268</v>
      </c>
      <c r="AC355" s="46">
        <f>_xll.qlInterestRateIndexMaturity($U$5,AB355,trigger)</f>
        <v>53449</v>
      </c>
      <c r="AD355" s="50">
        <f>_xll.qlTenorBasisValue($U$13,AB355,trigger)</f>
        <v>2.5846543424639577E-4</v>
      </c>
      <c r="AE355" s="50">
        <f>_xll.qlTenorBasisForwardRate($U$13,AB355,trigger)</f>
        <v>1.5734836457482412E-2</v>
      </c>
      <c r="AF355" s="50">
        <f>_xll.qlTenorBasisForwardRate2($U$13,AB355,AC355,trigger)</f>
        <v>1.5734836457482412E-2</v>
      </c>
      <c r="AG355" s="50">
        <f>_xll.qlIndexFixing($U$5,_xll.qlInterestRateIndexFixingDate($U$5,AB355,trigger),,trigger)</f>
        <v>1.5625417636577325E-2</v>
      </c>
      <c r="AH355" s="50">
        <f t="shared" si="18"/>
        <v>1.0941882090508698E-4</v>
      </c>
      <c r="AI355" s="53">
        <f t="shared" si="19"/>
        <v>0.99304607828618041</v>
      </c>
    </row>
    <row r="356" spans="27:35" x14ac:dyDescent="0.2">
      <c r="AA356" s="45" t="s">
        <v>74</v>
      </c>
      <c r="AB356" s="46">
        <f>_xll.qlCalendarAdvance(calendar,AB355,AA356,,,trigger)</f>
        <v>53300</v>
      </c>
      <c r="AC356" s="46">
        <f>_xll.qlInterestRateIndexMaturity($U$5,AB356,trigger)</f>
        <v>53482</v>
      </c>
      <c r="AD356" s="50">
        <f>_xll.qlTenorBasisValue($U$13,AB356,trigger)</f>
        <v>2.5677333449449451E-4</v>
      </c>
      <c r="AE356" s="50">
        <f>_xll.qlTenorBasisForwardRate($U$13,AB356,trigger)</f>
        <v>1.5752923577722081E-2</v>
      </c>
      <c r="AF356" s="50">
        <f>_xll.qlTenorBasisForwardRate2($U$13,AB356,AC356,trigger)</f>
        <v>1.5752923577722081E-2</v>
      </c>
      <c r="AG356" s="50">
        <f>_xll.qlIndexFixing($U$5,_xll.qlInterestRateIndexFixingDate($U$5,AB356,trigger),,trigger)</f>
        <v>1.5626485842982856E-2</v>
      </c>
      <c r="AH356" s="50">
        <f t="shared" si="18"/>
        <v>1.264377347392244E-4</v>
      </c>
      <c r="AI356" s="53">
        <f t="shared" si="19"/>
        <v>0.99197369719243522</v>
      </c>
    </row>
    <row r="357" spans="27:35" x14ac:dyDescent="0.2">
      <c r="AA357" s="45" t="s">
        <v>74</v>
      </c>
      <c r="AB357" s="46">
        <f>_xll.qlCalendarAdvance(calendar,AB356,AA357,,,trigger)</f>
        <v>53331</v>
      </c>
      <c r="AC357" s="46">
        <f>_xll.qlInterestRateIndexMaturity($U$5,AB357,trigger)</f>
        <v>53512</v>
      </c>
      <c r="AD357" s="50">
        <f>_xll.qlTenorBasisValue($U$13,AB357,trigger)</f>
        <v>2.5515256138473717E-4</v>
      </c>
      <c r="AE357" s="50">
        <f>_xll.qlTenorBasisForwardRate($U$13,AB357,trigger)</f>
        <v>1.5768624134657409E-2</v>
      </c>
      <c r="AF357" s="50">
        <f>_xll.qlTenorBasisForwardRate2($U$13,AB357,AC357,trigger)</f>
        <v>1.5768624134657409E-2</v>
      </c>
      <c r="AG357" s="50">
        <f>_xll.qlIndexFixing($U$5,_xll.qlInterestRateIndexFixingDate($U$5,AB357,trigger),,trigger)</f>
        <v>1.5626768742705077E-2</v>
      </c>
      <c r="AH357" s="50">
        <f t="shared" si="18"/>
        <v>1.4185539195233146E-4</v>
      </c>
      <c r="AI357" s="53">
        <f t="shared" si="19"/>
        <v>0.99100394614387743</v>
      </c>
    </row>
    <row r="358" spans="27:35" x14ac:dyDescent="0.2">
      <c r="AA358" s="45" t="s">
        <v>74</v>
      </c>
      <c r="AB358" s="46">
        <f>_xll.qlCalendarAdvance(calendar,AB357,AA358,,,trigger)</f>
        <v>53363</v>
      </c>
      <c r="AC358" s="46">
        <f>_xll.qlInterestRateIndexMaturity($U$5,AB358,trigger)</f>
        <v>53545</v>
      </c>
      <c r="AD358" s="50">
        <f>_xll.qlTenorBasisValue($U$13,AB358,trigger)</f>
        <v>2.5349835028272579E-4</v>
      </c>
      <c r="AE358" s="50">
        <f>_xll.qlTenorBasisForwardRate($U$13,AB358,trigger)</f>
        <v>1.5785377719183358E-2</v>
      </c>
      <c r="AF358" s="50">
        <f>_xll.qlTenorBasisForwardRate2($U$13,AB358,AC358,trigger)</f>
        <v>1.5785377719183358E-2</v>
      </c>
      <c r="AG358" s="50">
        <f>_xll.qlIndexFixing($U$5,_xll.qlInterestRateIndexFixingDate($U$5,AB358,trigger),,trigger)</f>
        <v>1.5627695906598755E-2</v>
      </c>
      <c r="AH358" s="50">
        <f t="shared" si="18"/>
        <v>1.5768181258460356E-4</v>
      </c>
      <c r="AI358" s="53">
        <f t="shared" si="19"/>
        <v>0.99001089391779462</v>
      </c>
    </row>
    <row r="359" spans="27:35" x14ac:dyDescent="0.2">
      <c r="AA359" s="45" t="s">
        <v>74</v>
      </c>
      <c r="AB359" s="46">
        <f>_xll.qlCalendarAdvance(calendar,AB358,AA359,,,trigger)</f>
        <v>53391</v>
      </c>
      <c r="AC359" s="46">
        <f>_xll.qlInterestRateIndexMaturity($U$5,AB359,trigger)</f>
        <v>53575</v>
      </c>
      <c r="AD359" s="50">
        <f>_xll.qlTenorBasisValue($U$13,AB359,trigger)</f>
        <v>2.5206646255574729E-4</v>
      </c>
      <c r="AE359" s="50">
        <f>_xll.qlTenorBasisForwardRate($U$13,AB359,trigger)</f>
        <v>1.5800118483687325E-2</v>
      </c>
      <c r="AF359" s="50">
        <f>_xll.qlTenorBasisForwardRate2($U$13,AB359,AC359,trigger)</f>
        <v>1.5800118483687325E-2</v>
      </c>
      <c r="AG359" s="50">
        <f>_xll.qlIndexFixing($U$5,_xll.qlInterestRateIndexFixingDate($U$5,AB359,trigger),,trigger)</f>
        <v>1.5628834557537854E-2</v>
      </c>
      <c r="AH359" s="50">
        <f t="shared" si="18"/>
        <v>1.7128392614947086E-4</v>
      </c>
      <c r="AI359" s="53">
        <f t="shared" si="19"/>
        <v>0.98915932647427229</v>
      </c>
    </row>
    <row r="360" spans="27:35" x14ac:dyDescent="0.2">
      <c r="AA360" s="45" t="s">
        <v>74</v>
      </c>
      <c r="AB360" s="46">
        <f>_xll.qlCalendarAdvance(calendar,AB359,AA360,,,trigger)</f>
        <v>53422</v>
      </c>
      <c r="AC360" s="46">
        <f>_xll.qlInterestRateIndexMaturity($U$5,AB360,trigger)</f>
        <v>53605</v>
      </c>
      <c r="AD360" s="50">
        <f>_xll.qlTenorBasisValue($U$13,AB360,trigger)</f>
        <v>2.5049791447957965E-4</v>
      </c>
      <c r="AE360" s="50">
        <f>_xll.qlTenorBasisForwardRate($U$13,AB360,trigger)</f>
        <v>1.5813988008744295E-2</v>
      </c>
      <c r="AF360" s="50">
        <f>_xll.qlTenorBasisForwardRate2($U$13,AB360,AC360,trigger)</f>
        <v>1.5813988008744295E-2</v>
      </c>
      <c r="AG360" s="50">
        <f>_xll.qlIndexFixing($U$5,_xll.qlInterestRateIndexFixingDate($U$5,AB360,trigger),,trigger)</f>
        <v>1.5628921488605084E-2</v>
      </c>
      <c r="AH360" s="50">
        <f t="shared" si="18"/>
        <v>1.8506652013921057E-4</v>
      </c>
      <c r="AI360" s="53">
        <f t="shared" si="19"/>
        <v>0.98829728971358277</v>
      </c>
    </row>
    <row r="361" spans="27:35" x14ac:dyDescent="0.2">
      <c r="AA361" s="45" t="s">
        <v>74</v>
      </c>
      <c r="AB361" s="46">
        <f>_xll.qlCalendarAdvance(calendar,AB360,AA361,,,trigger)</f>
        <v>53454</v>
      </c>
      <c r="AC361" s="46">
        <f>_xll.qlInterestRateIndexMaturity($U$5,AB361,trigger)</f>
        <v>53638</v>
      </c>
      <c r="AD361" s="50">
        <f>_xll.qlTenorBasisValue($U$13,AB361,trigger)</f>
        <v>2.4889705206218159E-4</v>
      </c>
      <c r="AE361" s="50">
        <f>_xll.qlTenorBasisForwardRate($U$13,AB361,trigger)</f>
        <v>1.5828793647510758E-2</v>
      </c>
      <c r="AF361" s="50">
        <f>_xll.qlTenorBasisForwardRate2($U$13,AB361,AC361,trigger)</f>
        <v>1.5828793647510758E-2</v>
      </c>
      <c r="AG361" s="50">
        <f>_xll.qlIndexFixing($U$5,_xll.qlInterestRateIndexFixingDate($U$5,AB361,trigger),,trigger)</f>
        <v>1.5629638021773435E-2</v>
      </c>
      <c r="AH361" s="50">
        <f t="shared" si="18"/>
        <v>1.9915562573732254E-4</v>
      </c>
      <c r="AI361" s="53">
        <f t="shared" si="19"/>
        <v>0.98741814252101001</v>
      </c>
    </row>
    <row r="362" spans="27:35" x14ac:dyDescent="0.2">
      <c r="AA362" s="45" t="s">
        <v>74</v>
      </c>
      <c r="AB362" s="46">
        <f>_xll.qlCalendarAdvance(calendar,AB361,AA362,,,trigger)</f>
        <v>53485</v>
      </c>
      <c r="AC362" s="46">
        <f>_xll.qlInterestRateIndexMaturity($U$5,AB362,trigger)</f>
        <v>53668</v>
      </c>
      <c r="AD362" s="50">
        <f>_xll.qlTenorBasisValue($U$13,AB362,trigger)</f>
        <v>2.4736374528701305E-4</v>
      </c>
      <c r="AE362" s="50">
        <f>_xll.qlTenorBasisForwardRate($U$13,AB362,trigger)</f>
        <v>1.5841407464202789E-2</v>
      </c>
      <c r="AF362" s="50">
        <f>_xll.qlTenorBasisForwardRate2($U$13,AB362,AC362,trigger)</f>
        <v>1.5841407464202789E-2</v>
      </c>
      <c r="AG362" s="50">
        <f>_xll.qlIndexFixing($U$5,_xll.qlInterestRateIndexFixingDate($U$5,AB362,trigger),,trigger)</f>
        <v>1.562958775680242E-2</v>
      </c>
      <c r="AH362" s="50">
        <f t="shared" si="18"/>
        <v>2.1181970740036943E-4</v>
      </c>
      <c r="AI362" s="53">
        <f t="shared" si="19"/>
        <v>0.98662873182960398</v>
      </c>
    </row>
    <row r="363" spans="27:35" x14ac:dyDescent="0.2">
      <c r="AA363" s="45" t="s">
        <v>74</v>
      </c>
      <c r="AB363" s="46">
        <f>_xll.qlCalendarAdvance(calendar,AB362,AA363,,,trigger)</f>
        <v>53517</v>
      </c>
      <c r="AC363" s="46">
        <f>_xll.qlInterestRateIndexMaturity($U$5,AB363,trigger)</f>
        <v>53701</v>
      </c>
      <c r="AD363" s="50">
        <f>_xll.qlTenorBasisValue($U$13,AB363,trigger)</f>
        <v>2.4579888098068487E-4</v>
      </c>
      <c r="AE363" s="50">
        <f>_xll.qlTenorBasisForwardRate($U$13,AB363,trigger)</f>
        <v>1.5854877109482801E-2</v>
      </c>
      <c r="AF363" s="50">
        <f>_xll.qlTenorBasisForwardRate2($U$13,AB363,AC363,trigger)</f>
        <v>1.5854877109482801E-2</v>
      </c>
      <c r="AG363" s="50">
        <f>_xll.qlIndexFixing($U$5,_xll.qlInterestRateIndexFixingDate($U$5,AB363,trigger),,trigger)</f>
        <v>1.5630156819172385E-2</v>
      </c>
      <c r="AH363" s="50">
        <f t="shared" si="18"/>
        <v>2.2472029031041577E-4</v>
      </c>
      <c r="AI363" s="53">
        <f t="shared" si="19"/>
        <v>0.98582642496951234</v>
      </c>
    </row>
    <row r="364" spans="27:35" x14ac:dyDescent="0.2">
      <c r="AA364" s="45" t="s">
        <v>74</v>
      </c>
      <c r="AB364" s="46">
        <f>_xll.qlCalendarAdvance(calendar,AB363,AA364,,,trigger)</f>
        <v>53548</v>
      </c>
      <c r="AC364" s="46">
        <f>_xll.qlInterestRateIndexMaturity($U$5,AB364,trigger)</f>
        <v>53734</v>
      </c>
      <c r="AD364" s="50">
        <f>_xll.qlTenorBasisValue($U$13,AB364,trigger)</f>
        <v>2.4430008252243092E-4</v>
      </c>
      <c r="AE364" s="50">
        <f>_xll.qlTenorBasisForwardRate($U$13,AB364,trigger)</f>
        <v>1.5867810137906023E-2</v>
      </c>
      <c r="AF364" s="50">
        <f>_xll.qlTenorBasisForwardRate2($U$13,AB364,AC364,trigger)</f>
        <v>1.5867810137906023E-2</v>
      </c>
      <c r="AG364" s="50">
        <f>_xll.qlIndexFixing($U$5,_xll.qlInterestRateIndexFixingDate($U$5,AB364,trigger),,trigger)</f>
        <v>1.5630984284600729E-2</v>
      </c>
      <c r="AH364" s="50">
        <f t="shared" si="18"/>
        <v>2.3682585330529402E-4</v>
      </c>
      <c r="AI364" s="53">
        <f t="shared" si="19"/>
        <v>0.98507507644425685</v>
      </c>
    </row>
    <row r="365" spans="27:35" x14ac:dyDescent="0.2">
      <c r="AA365" s="45" t="s">
        <v>74</v>
      </c>
      <c r="AB365" s="46">
        <f>_xll.qlCalendarAdvance(calendar,AB364,AA365,,,trigger)</f>
        <v>53580</v>
      </c>
      <c r="AC365" s="46">
        <f>_xll.qlInterestRateIndexMaturity($U$5,AB365,trigger)</f>
        <v>53762</v>
      </c>
      <c r="AD365" s="50">
        <f>_xll.qlTenorBasisValue($U$13,AB365,trigger)</f>
        <v>2.4277046648206311E-4</v>
      </c>
      <c r="AE365" s="50">
        <f>_xll.qlTenorBasisForwardRate($U$13,AB365,trigger)</f>
        <v>1.5877336233151348E-2</v>
      </c>
      <c r="AF365" s="50">
        <f>_xll.qlTenorBasisForwardRate2($U$13,AB365,AC365,trigger)</f>
        <v>1.5877336233151348E-2</v>
      </c>
      <c r="AG365" s="50">
        <f>_xll.qlIndexFixing($U$5,_xll.qlInterestRateIndexFixingDate($U$5,AB365,trigger),,trigger)</f>
        <v>1.5629710018297719E-2</v>
      </c>
      <c r="AH365" s="50">
        <f t="shared" si="18"/>
        <v>2.4762621485362873E-4</v>
      </c>
      <c r="AI365" s="53">
        <f t="shared" si="19"/>
        <v>0.98440379348164253</v>
      </c>
    </row>
    <row r="366" spans="27:35" x14ac:dyDescent="0.2">
      <c r="AA366" s="45" t="s">
        <v>74</v>
      </c>
      <c r="AB366" s="46">
        <f>_xll.qlCalendarAdvance(calendar,AB365,AA366,,,trigger)</f>
        <v>53610</v>
      </c>
      <c r="AC366" s="46">
        <f>_xll.qlInterestRateIndexMaturity($U$5,AB366,trigger)</f>
        <v>53792</v>
      </c>
      <c r="AD366" s="50">
        <f>_xll.qlTenorBasisValue($U$13,AB366,trigger)</f>
        <v>2.4135245848656432E-4</v>
      </c>
      <c r="AE366" s="50">
        <f>_xll.qlTenorBasisForwardRate($U$13,AB366,trigger)</f>
        <v>1.5887628832664251E-2</v>
      </c>
      <c r="AF366" s="50">
        <f>_xll.qlTenorBasisForwardRate2($U$13,AB366,AC366,trigger)</f>
        <v>1.5887628832664251E-2</v>
      </c>
      <c r="AG366" s="50">
        <f>_xll.qlIndexFixing($U$5,_xll.qlInterestRateIndexFixingDate($U$5,AB366,trigger),,trigger)</f>
        <v>1.5629718086460999E-2</v>
      </c>
      <c r="AH366" s="50">
        <f t="shared" si="18"/>
        <v>2.5791074620325205E-4</v>
      </c>
      <c r="AI366" s="53">
        <f t="shared" si="19"/>
        <v>0.98376656775408811</v>
      </c>
    </row>
    <row r="367" spans="27:35" x14ac:dyDescent="0.2">
      <c r="AA367" s="45" t="s">
        <v>74</v>
      </c>
      <c r="AB367" s="46">
        <f>_xll.qlCalendarAdvance(calendar,AB366,AA367,,,trigger)</f>
        <v>53643</v>
      </c>
      <c r="AC367" s="46">
        <f>_xll.qlInterestRateIndexMaturity($U$5,AB367,trigger)</f>
        <v>53825</v>
      </c>
      <c r="AD367" s="50">
        <f>_xll.qlTenorBasisValue($U$13,AB367,trigger)</f>
        <v>2.3981035229499187E-4</v>
      </c>
      <c r="AE367" s="50">
        <f>_xll.qlTenorBasisForwardRate($U$13,AB367,trigger)</f>
        <v>1.589827096608842E-2</v>
      </c>
      <c r="AF367" s="50">
        <f>_xll.qlTenorBasisForwardRate2($U$13,AB367,AC367,trigger)</f>
        <v>1.589827096608842E-2</v>
      </c>
      <c r="AG367" s="50">
        <f>_xll.qlIndexFixing($U$5,_xll.qlInterestRateIndexFixingDate($U$5,AB367,trigger),,trigger)</f>
        <v>1.5629649149696129E-2</v>
      </c>
      <c r="AH367" s="50">
        <f t="shared" si="18"/>
        <v>2.6862181639229071E-4</v>
      </c>
      <c r="AI367" s="53">
        <f t="shared" si="19"/>
        <v>0.98310370876397368</v>
      </c>
    </row>
    <row r="368" spans="27:35" x14ac:dyDescent="0.2">
      <c r="AA368" s="45" t="s">
        <v>74</v>
      </c>
      <c r="AB368" s="46">
        <f>_xll.qlCalendarAdvance(calendar,AB367,AA368,,,trigger)</f>
        <v>53673</v>
      </c>
      <c r="AC368" s="46">
        <f>_xll.qlInterestRateIndexMaturity($U$5,AB368,trigger)</f>
        <v>53855</v>
      </c>
      <c r="AD368" s="50">
        <f>_xll.qlTenorBasisValue($U$13,AB368,trigger)</f>
        <v>2.3842436404339484E-4</v>
      </c>
      <c r="AE368" s="50">
        <f>_xll.qlTenorBasisForwardRate($U$13,AB368,trigger)</f>
        <v>1.5907327524873095E-2</v>
      </c>
      <c r="AF368" s="50">
        <f>_xll.qlTenorBasisForwardRate2($U$13,AB368,AC368,trigger)</f>
        <v>1.5907327524873095E-2</v>
      </c>
      <c r="AG368" s="50">
        <f>_xll.qlIndexFixing($U$5,_xll.qlInterestRateIndexFixingDate($U$5,AB368,trigger),,trigger)</f>
        <v>1.5629515152586457E-2</v>
      </c>
      <c r="AH368" s="50">
        <f t="shared" si="18"/>
        <v>2.7781237228663783E-4</v>
      </c>
      <c r="AI368" s="53">
        <f t="shared" si="19"/>
        <v>0.98253557224793142</v>
      </c>
    </row>
    <row r="369" spans="27:35" x14ac:dyDescent="0.2">
      <c r="AA369" s="45" t="s">
        <v>74</v>
      </c>
      <c r="AB369" s="46">
        <f>_xll.qlCalendarAdvance(calendar,AB368,AA369,,,trigger)</f>
        <v>53706</v>
      </c>
      <c r="AC369" s="46">
        <f>_xll.qlInterestRateIndexMaturity($U$5,AB369,trigger)</f>
        <v>53888</v>
      </c>
      <c r="AD369" s="50">
        <f>_xll.qlTenorBasisValue($U$13,AB369,trigger)</f>
        <v>2.369171083994859E-4</v>
      </c>
      <c r="AE369" s="50">
        <f>_xll.qlTenorBasisForwardRate($U$13,AB369,trigger)</f>
        <v>1.5916609624221575E-2</v>
      </c>
      <c r="AF369" s="50">
        <f>_xll.qlTenorBasisForwardRate2($U$13,AB369,AC369,trigger)</f>
        <v>1.5916609624221575E-2</v>
      </c>
      <c r="AG369" s="50">
        <f>_xll.qlIndexFixing($U$5,_xll.qlInterestRateIndexFixingDate($U$5,AB369,trigger),,trigger)</f>
        <v>1.5629288626494948E-2</v>
      </c>
      <c r="AH369" s="50">
        <f t="shared" si="18"/>
        <v>2.8732099772662764E-4</v>
      </c>
      <c r="AI369" s="53">
        <f t="shared" si="19"/>
        <v>0.98194835429717464</v>
      </c>
    </row>
    <row r="370" spans="27:35" x14ac:dyDescent="0.2">
      <c r="AA370" s="45" t="s">
        <v>74</v>
      </c>
      <c r="AB370" s="46">
        <f>_xll.qlCalendarAdvance(calendar,AB369,AA370,,,trigger)</f>
        <v>53737</v>
      </c>
      <c r="AC370" s="46">
        <f>_xll.qlInterestRateIndexMaturity($U$5,AB370,trigger)</f>
        <v>53918</v>
      </c>
      <c r="AD370" s="50">
        <f>_xll.qlTenorBasisValue($U$13,AB370,trigger)</f>
        <v>2.3551756729577812E-4</v>
      </c>
      <c r="AE370" s="50">
        <f>_xll.qlTenorBasisForwardRate($U$13,AB370,trigger)</f>
        <v>1.5924213415429309E-2</v>
      </c>
      <c r="AF370" s="50">
        <f>_xll.qlTenorBasisForwardRate2($U$13,AB370,AC370,trigger)</f>
        <v>1.5924213415429309E-2</v>
      </c>
      <c r="AG370" s="50">
        <f>_xll.qlIndexFixing($U$5,_xll.qlInterestRateIndexFixingDate($U$5,AB370,trigger),,trigger)</f>
        <v>1.5628667746394844E-2</v>
      </c>
      <c r="AH370" s="50">
        <f t="shared" si="18"/>
        <v>2.9554566903446447E-4</v>
      </c>
      <c r="AI370" s="53">
        <f t="shared" si="19"/>
        <v>0.98144048554711627</v>
      </c>
    </row>
    <row r="371" spans="27:35" x14ac:dyDescent="0.2">
      <c r="AA371" s="45" t="s">
        <v>74</v>
      </c>
      <c r="AB371" s="46">
        <f>_xll.qlCalendarAdvance(calendar,AB370,AA371,,,trigger)</f>
        <v>53765</v>
      </c>
      <c r="AC371" s="46">
        <f>_xll.qlInterestRateIndexMaturity($U$5,AB371,trigger)</f>
        <v>53951</v>
      </c>
      <c r="AD371" s="50">
        <f>_xll.qlTenorBasisValue($U$13,AB371,trigger)</f>
        <v>2.3426695240280317E-4</v>
      </c>
      <c r="AE371" s="50">
        <f>_xll.qlTenorBasisForwardRate($U$13,AB371,trigger)</f>
        <v>1.5933257239225493E-2</v>
      </c>
      <c r="AF371" s="50">
        <f>_xll.qlTenorBasisForwardRate2($U$13,AB371,AC371,trigger)</f>
        <v>1.5933257239225493E-2</v>
      </c>
      <c r="AG371" s="50">
        <f>_xll.qlIndexFixing($U$5,_xll.qlInterestRateIndexFixingDate($U$5,AB371,trigger),,trigger)</f>
        <v>1.5629997973670168E-2</v>
      </c>
      <c r="AH371" s="50">
        <f t="shared" si="18"/>
        <v>3.0325926555532443E-4</v>
      </c>
      <c r="AI371" s="53">
        <f t="shared" si="19"/>
        <v>0.98096690080363846</v>
      </c>
    </row>
    <row r="372" spans="27:35" x14ac:dyDescent="0.2">
      <c r="AA372" s="45" t="s">
        <v>74</v>
      </c>
      <c r="AB372" s="46">
        <f>_xll.qlCalendarAdvance(calendar,AB371,AA372,,,trigger)</f>
        <v>53798</v>
      </c>
      <c r="AC372" s="46">
        <f>_xll.qlInterestRateIndexMaturity($U$5,AB372,trigger)</f>
        <v>53981</v>
      </c>
      <c r="AD372" s="50">
        <f>_xll.qlTenorBasisValue($U$13,AB372,trigger)</f>
        <v>2.3280927787985126E-4</v>
      </c>
      <c r="AE372" s="50">
        <f>_xll.qlTenorBasisForwardRate($U$13,AB372,trigger)</f>
        <v>1.5939170187946949E-2</v>
      </c>
      <c r="AF372" s="50">
        <f>_xll.qlTenorBasisForwardRate2($U$13,AB372,AC372,trigger)</f>
        <v>1.5939170187946949E-2</v>
      </c>
      <c r="AG372" s="50">
        <f>_xll.qlIndexFixing($U$5,_xll.qlInterestRateIndexFixingDate($U$5,AB372,trigger),,trigger)</f>
        <v>1.5628542913695084E-2</v>
      </c>
      <c r="AH372" s="50">
        <f t="shared" si="18"/>
        <v>3.1062727425186509E-4</v>
      </c>
      <c r="AI372" s="53">
        <f t="shared" si="19"/>
        <v>0.98051170352100525</v>
      </c>
    </row>
    <row r="373" spans="27:35" x14ac:dyDescent="0.2">
      <c r="AA373" s="45" t="s">
        <v>74</v>
      </c>
      <c r="AB373" s="46">
        <f>_xll.qlCalendarAdvance(calendar,AB372,AA373,,,trigger)</f>
        <v>53828</v>
      </c>
      <c r="AC373" s="46">
        <f>_xll.qlInterestRateIndexMaturity($U$5,AB373,trigger)</f>
        <v>54014</v>
      </c>
      <c r="AD373" s="50">
        <f>_xll.qlTenorBasisValue($U$13,AB373,trigger)</f>
        <v>2.3149923390916111E-4</v>
      </c>
      <c r="AE373" s="50">
        <f>_xll.qlTenorBasisForwardRate($U$13,AB373,trigger)</f>
        <v>1.594648421947378E-2</v>
      </c>
      <c r="AF373" s="50">
        <f>_xll.qlTenorBasisForwardRate2($U$13,AB373,AC373,trigger)</f>
        <v>1.594648421947378E-2</v>
      </c>
      <c r="AG373" s="50">
        <f>_xll.qlIndexFixing($U$5,_xll.qlInterestRateIndexFixingDate($U$5,AB373,trigger),,trigger)</f>
        <v>1.5629032714842891E-2</v>
      </c>
      <c r="AH373" s="50">
        <f t="shared" si="18"/>
        <v>3.17451504630889E-4</v>
      </c>
      <c r="AI373" s="53">
        <f t="shared" si="19"/>
        <v>0.98009269627952111</v>
      </c>
    </row>
    <row r="374" spans="27:35" x14ac:dyDescent="0.2">
      <c r="AA374" s="45" t="s">
        <v>74</v>
      </c>
      <c r="AB374" s="46">
        <f>_xll.qlCalendarAdvance(calendar,AB373,AA374,,,trigger)</f>
        <v>53860</v>
      </c>
      <c r="AC374" s="46">
        <f>_xll.qlInterestRateIndexMaturity($U$5,AB374,trigger)</f>
        <v>54043</v>
      </c>
      <c r="AD374" s="50">
        <f>_xll.qlTenorBasisValue($U$13,AB374,trigger)</f>
        <v>2.301175507182213E-4</v>
      </c>
      <c r="AE374" s="50">
        <f>_xll.qlTenorBasisForwardRate($U$13,AB374,trigger)</f>
        <v>1.5950926409196774E-2</v>
      </c>
      <c r="AF374" s="50">
        <f>_xll.qlTenorBasisForwardRate2($U$13,AB374,AC374,trigger)</f>
        <v>1.5950926409196774E-2</v>
      </c>
      <c r="AG374" s="50">
        <f>_xll.qlIndexFixing($U$5,_xll.qlInterestRateIndexFixingDate($U$5,AB374,trigger),,trigger)</f>
        <v>1.5627441436598884E-2</v>
      </c>
      <c r="AH374" s="50">
        <f t="shared" si="18"/>
        <v>3.2348497259789E-4</v>
      </c>
      <c r="AI374" s="53">
        <f t="shared" si="19"/>
        <v>0.97971998840071262</v>
      </c>
    </row>
    <row r="375" spans="27:35" x14ac:dyDescent="0.2">
      <c r="AA375" s="45" t="s">
        <v>74</v>
      </c>
      <c r="AB375" s="46">
        <f>_xll.qlCalendarAdvance(calendar,AB374,AA375,,,trigger)</f>
        <v>53890</v>
      </c>
      <c r="AC375" s="46">
        <f>_xll.qlInterestRateIndexMaturity($U$5,AB375,trigger)</f>
        <v>54074</v>
      </c>
      <c r="AD375" s="50">
        <f>_xll.qlTenorBasisValue($U$13,AB375,trigger)</f>
        <v>2.2883678634354109E-4</v>
      </c>
      <c r="AE375" s="50">
        <f>_xll.qlTenorBasisForwardRate($U$13,AB375,trigger)</f>
        <v>1.5956127952235874E-2</v>
      </c>
      <c r="AF375" s="50">
        <f>_xll.qlTenorBasisForwardRate2($U$13,AB375,AC375,trigger)</f>
        <v>1.5956127952235874E-2</v>
      </c>
      <c r="AG375" s="50">
        <f>_xll.qlIndexFixing($U$5,_xll.qlInterestRateIndexFixingDate($U$5,AB375,trigger),,trigger)</f>
        <v>1.5627124242581673E-2</v>
      </c>
      <c r="AH375" s="50">
        <f t="shared" si="18"/>
        <v>3.2900370965420131E-4</v>
      </c>
      <c r="AI375" s="53">
        <f t="shared" si="19"/>
        <v>0.979380730046847</v>
      </c>
    </row>
    <row r="376" spans="27:35" x14ac:dyDescent="0.2">
      <c r="AA376" s="45" t="s">
        <v>74</v>
      </c>
      <c r="AB376" s="46">
        <f>_xll.qlCalendarAdvance(calendar,AB375,AA376,,,trigger)</f>
        <v>53923</v>
      </c>
      <c r="AC376" s="46">
        <f>_xll.qlInterestRateIndexMaturity($U$5,AB376,trigger)</f>
        <v>54107</v>
      </c>
      <c r="AD376" s="50">
        <f>_xll.qlTenorBasisValue($U$13,AB376,trigger)</f>
        <v>2.2744404966400336E-4</v>
      </c>
      <c r="AE376" s="50">
        <f>_xll.qlTenorBasisForwardRate($U$13,AB376,trigger)</f>
        <v>1.596069851733618E-2</v>
      </c>
      <c r="AF376" s="50">
        <f>_xll.qlTenorBasisForwardRate2($U$13,AB376,AC376,trigger)</f>
        <v>1.596069851733618E-2</v>
      </c>
      <c r="AG376" s="50">
        <f>_xll.qlIndexFixing($U$5,_xll.qlInterestRateIndexFixingDate($U$5,AB376,trigger),,trigger)</f>
        <v>1.5626331984723223E-2</v>
      </c>
      <c r="AH376" s="50">
        <f t="shared" si="18"/>
        <v>3.3436653261295635E-4</v>
      </c>
      <c r="AI376" s="53">
        <f t="shared" si="19"/>
        <v>0.97905063288741567</v>
      </c>
    </row>
    <row r="377" spans="27:35" x14ac:dyDescent="0.2">
      <c r="AA377" s="45" t="s">
        <v>74</v>
      </c>
      <c r="AB377" s="46">
        <f>_xll.qlCalendarAdvance(calendar,AB376,AA377,,,trigger)</f>
        <v>53954</v>
      </c>
      <c r="AC377" s="46">
        <f>_xll.qlInterestRateIndexMaturity($U$5,AB377,trigger)</f>
        <v>54136</v>
      </c>
      <c r="AD377" s="50">
        <f>_xll.qlTenorBasisValue($U$13,AB377,trigger)</f>
        <v>2.2615092653508959E-4</v>
      </c>
      <c r="AE377" s="50">
        <f>_xll.qlTenorBasisForwardRate($U$13,AB377,trigger)</f>
        <v>1.5963547925154659E-2</v>
      </c>
      <c r="AF377" s="50">
        <f>_xll.qlTenorBasisForwardRate2($U$13,AB377,AC377,trigger)</f>
        <v>1.5963547925154659E-2</v>
      </c>
      <c r="AG377" s="50">
        <f>_xll.qlIndexFixing($U$5,_xll.qlInterestRateIndexFixingDate($U$5,AB377,trigger),,trigger)</f>
        <v>1.5624861170880069E-2</v>
      </c>
      <c r="AH377" s="50">
        <f t="shared" si="18"/>
        <v>3.386867542745902E-4</v>
      </c>
      <c r="AI377" s="53">
        <f t="shared" si="19"/>
        <v>0.97878374181838967</v>
      </c>
    </row>
    <row r="378" spans="27:35" x14ac:dyDescent="0.2">
      <c r="AA378" s="45" t="s">
        <v>74</v>
      </c>
      <c r="AB378" s="46">
        <f>_xll.qlCalendarAdvance(calendar,AB377,AA378,,,trigger)</f>
        <v>53986</v>
      </c>
      <c r="AC378" s="46">
        <f>_xll.qlInterestRateIndexMaturity($U$5,AB378,trigger)</f>
        <v>54169</v>
      </c>
      <c r="AD378" s="50">
        <f>_xll.qlTenorBasisValue($U$13,AB378,trigger)</f>
        <v>2.2483137271281698E-4</v>
      </c>
      <c r="AE378" s="50">
        <f>_xll.qlTenorBasisForwardRate($U$13,AB378,trigger)</f>
        <v>1.5967054687722814E-2</v>
      </c>
      <c r="AF378" s="50">
        <f>_xll.qlTenorBasisForwardRate2($U$13,AB378,AC378,trigger)</f>
        <v>1.5967054687722814E-2</v>
      </c>
      <c r="AG378" s="50">
        <f>_xll.qlIndexFixing($U$5,_xll.qlInterestRateIndexFixingDate($U$5,AB378,trigger),,trigger)</f>
        <v>1.5624251795793855E-2</v>
      </c>
      <c r="AH378" s="50">
        <f t="shared" si="18"/>
        <v>3.428028919289592E-4</v>
      </c>
      <c r="AI378" s="53">
        <f t="shared" si="19"/>
        <v>0.97853061202373515</v>
      </c>
    </row>
    <row r="379" spans="27:35" x14ac:dyDescent="0.2">
      <c r="AA379" s="45" t="s">
        <v>74</v>
      </c>
      <c r="AB379" s="46">
        <f>_xll.qlCalendarAdvance(calendar,AB378,AA379,,,trigger)</f>
        <v>54017</v>
      </c>
      <c r="AC379" s="46">
        <f>_xll.qlInterestRateIndexMaturity($U$5,AB379,trigger)</f>
        <v>54199</v>
      </c>
      <c r="AD379" s="50">
        <f>_xll.qlTenorBasisValue($U$13,AB379,trigger)</f>
        <v>2.2356770287396496E-4</v>
      </c>
      <c r="AE379" s="50">
        <f>_xll.qlTenorBasisForwardRate($U$13,AB379,trigger)</f>
        <v>1.5969050207026107E-2</v>
      </c>
      <c r="AF379" s="50">
        <f>_xll.qlTenorBasisForwardRate2($U$13,AB379,AC379,trigger)</f>
        <v>1.5969050207026107E-2</v>
      </c>
      <c r="AG379" s="50">
        <f>_xll.qlIndexFixing($U$5,_xll.qlInterestRateIndexFixingDate($U$5,AB379,trigger),,trigger)</f>
        <v>1.5622947692598751E-2</v>
      </c>
      <c r="AH379" s="50">
        <f t="shared" si="18"/>
        <v>3.4610251442735579E-4</v>
      </c>
      <c r="AI379" s="53">
        <f t="shared" si="19"/>
        <v>0.97832666877864305</v>
      </c>
    </row>
    <row r="380" spans="27:35" x14ac:dyDescent="0.2">
      <c r="AA380" s="45" t="s">
        <v>74</v>
      </c>
      <c r="AB380" s="46">
        <f>_xll.qlCalendarAdvance(calendar,AB379,AA380,,,trigger)</f>
        <v>54049</v>
      </c>
      <c r="AC380" s="46">
        <f>_xll.qlInterestRateIndexMaturity($U$5,AB380,trigger)</f>
        <v>54232</v>
      </c>
      <c r="AD380" s="50">
        <f>_xll.qlTenorBasisValue($U$13,AB380,trigger)</f>
        <v>2.222782272319827E-4</v>
      </c>
      <c r="AE380" s="50">
        <f>_xll.qlTenorBasisForwardRate($U$13,AB380,trigger)</f>
        <v>1.5971213833027693E-2</v>
      </c>
      <c r="AF380" s="50">
        <f>_xll.qlTenorBasisForwardRate2($U$13,AB380,AC380,trigger)</f>
        <v>1.5971213833027693E-2</v>
      </c>
      <c r="AG380" s="50">
        <f>_xll.qlIndexFixing($U$5,_xll.qlInterestRateIndexFixingDate($U$5,AB380,trigger),,trigger)</f>
        <v>1.5622168847951231E-2</v>
      </c>
      <c r="AH380" s="50">
        <f t="shared" si="18"/>
        <v>3.4904498507646285E-4</v>
      </c>
      <c r="AI380" s="53">
        <f t="shared" si="19"/>
        <v>0.97814536899163829</v>
      </c>
    </row>
    <row r="381" spans="27:35" x14ac:dyDescent="0.2">
      <c r="AA381" s="45" t="s">
        <v>74</v>
      </c>
      <c r="AB381" s="46">
        <f>_xll.qlCalendarAdvance(calendar,AB380,AA381,,,trigger)</f>
        <v>54080</v>
      </c>
      <c r="AC381" s="46">
        <f>_xll.qlInterestRateIndexMaturity($U$5,AB381,trigger)</f>
        <v>54262</v>
      </c>
      <c r="AD381" s="50">
        <f>_xll.qlTenorBasisValue($U$13,AB381,trigger)</f>
        <v>2.2104338352828718E-4</v>
      </c>
      <c r="AE381" s="50">
        <f>_xll.qlTenorBasisForwardRate($U$13,AB381,trigger)</f>
        <v>1.5971948214170695E-2</v>
      </c>
      <c r="AF381" s="50">
        <f>_xll.qlTenorBasisForwardRate2($U$13,AB381,AC381,trigger)</f>
        <v>1.5971948214170695E-2</v>
      </c>
      <c r="AG381" s="50">
        <f>_xll.qlIndexFixing($U$5,_xll.qlInterestRateIndexFixingDate($U$5,AB381,trigger),,trigger)</f>
        <v>1.5620704698505874E-2</v>
      </c>
      <c r="AH381" s="50">
        <f t="shared" si="18"/>
        <v>3.5124351566482095E-4</v>
      </c>
      <c r="AI381" s="53">
        <f t="shared" si="19"/>
        <v>0.97800872436130304</v>
      </c>
    </row>
    <row r="382" spans="27:35" x14ac:dyDescent="0.2">
      <c r="AA382" s="45" t="s">
        <v>74</v>
      </c>
      <c r="AB382" s="46">
        <f>_xll.qlCalendarAdvance(calendar,AB381,AA382,,,trigger)</f>
        <v>54112</v>
      </c>
      <c r="AC382" s="46">
        <f>_xll.qlInterestRateIndexMaturity($U$5,AB382,trigger)</f>
        <v>54294</v>
      </c>
      <c r="AD382" s="50">
        <f>_xll.qlTenorBasisValue($U$13,AB382,trigger)</f>
        <v>2.197833447846143E-4</v>
      </c>
      <c r="AE382" s="50">
        <f>_xll.qlTenorBasisForwardRate($U$13,AB382,trigger)</f>
        <v>1.5972422458776479E-2</v>
      </c>
      <c r="AF382" s="50">
        <f>_xll.qlTenorBasisForwardRate2($U$13,AB382,AC382,trigger)</f>
        <v>1.5972422458776479E-2</v>
      </c>
      <c r="AG382" s="50">
        <f>_xll.qlIndexFixing($U$5,_xll.qlInterestRateIndexFixingDate($U$5,AB382,trigger),,trigger)</f>
        <v>1.56194375956876E-2</v>
      </c>
      <c r="AH382" s="50">
        <f t="shared" si="18"/>
        <v>3.5298486308887878E-4</v>
      </c>
      <c r="AI382" s="53">
        <f t="shared" si="19"/>
        <v>0.9779003551903348</v>
      </c>
    </row>
    <row r="383" spans="27:35" x14ac:dyDescent="0.2">
      <c r="AA383" s="45" t="s">
        <v>74</v>
      </c>
      <c r="AB383" s="46">
        <f>_xll.qlCalendarAdvance(calendar,AB382,AA383,,,trigger)</f>
        <v>54141</v>
      </c>
      <c r="AC383" s="46">
        <f>_xll.qlInterestRateIndexMaturity($U$5,AB383,trigger)</f>
        <v>54325</v>
      </c>
      <c r="AD383" s="50">
        <f>_xll.qlTenorBasisValue($U$13,AB383,trigger)</f>
        <v>2.1865414538472505E-4</v>
      </c>
      <c r="AE383" s="50">
        <f>_xll.qlTenorBasisForwardRate($U$13,AB383,trigger)</f>
        <v>1.5972943134674938E-2</v>
      </c>
      <c r="AF383" s="50">
        <f>_xll.qlTenorBasisForwardRate2($U$13,AB383,AC383,trigger)</f>
        <v>1.5972943134674938E-2</v>
      </c>
      <c r="AG383" s="50">
        <f>_xll.qlIndexFixing($U$5,_xll.qlInterestRateIndexFixingDate($U$5,AB383,trigger),,trigger)</f>
        <v>1.5618843921111444E-2</v>
      </c>
      <c r="AH383" s="50">
        <f t="shared" si="18"/>
        <v>3.5409921356349336E-4</v>
      </c>
      <c r="AI383" s="53">
        <f t="shared" si="19"/>
        <v>0.97783131069972973</v>
      </c>
    </row>
    <row r="384" spans="27:35" x14ac:dyDescent="0.2">
      <c r="AA384" s="45" t="s">
        <v>74</v>
      </c>
      <c r="AB384" s="46">
        <f>_xll.qlCalendarAdvance(calendar,AB383,AA384,,,trigger)</f>
        <v>54172</v>
      </c>
      <c r="AC384" s="46">
        <f>_xll.qlInterestRateIndexMaturity($U$5,AB384,trigger)</f>
        <v>54357</v>
      </c>
      <c r="AD384" s="50">
        <f>_xll.qlTenorBasisValue($U$13,AB384,trigger)</f>
        <v>2.1746029473721599E-4</v>
      </c>
      <c r="AE384" s="50">
        <f>_xll.qlTenorBasisForwardRate($U$13,AB384,trigger)</f>
        <v>1.5972475785419223E-2</v>
      </c>
      <c r="AF384" s="50">
        <f>_xll.qlTenorBasisForwardRate2($U$13,AB384,AC384,trigger)</f>
        <v>1.5972475785419223E-2</v>
      </c>
      <c r="AG384" s="50">
        <f>_xll.qlIndexFixing($U$5,_xll.qlInterestRateIndexFixingDate($U$5,AB384,trigger),,trigger)</f>
        <v>1.5617767226290222E-2</v>
      </c>
      <c r="AH384" s="50">
        <f t="shared" si="18"/>
        <v>3.547085591290005E-4</v>
      </c>
      <c r="AI384" s="53">
        <f t="shared" si="19"/>
        <v>0.97779251232593489</v>
      </c>
    </row>
    <row r="385" spans="27:35" x14ac:dyDescent="0.2">
      <c r="AA385" s="45" t="s">
        <v>74</v>
      </c>
      <c r="AB385" s="46">
        <f>_xll.qlCalendarAdvance(calendar,AB384,AA385,,,trigger)</f>
        <v>54203</v>
      </c>
      <c r="AC385" s="46">
        <f>_xll.qlInterestRateIndexMaturity($U$5,AB385,trigger)</f>
        <v>54387</v>
      </c>
      <c r="AD385" s="50">
        <f>_xll.qlTenorBasisValue($U$13,AB385,trigger)</f>
        <v>2.1627996772200921E-4</v>
      </c>
      <c r="AE385" s="50">
        <f>_xll.qlTenorBasisForwardRate($U$13,AB385,trigger)</f>
        <v>1.5970726468127666E-2</v>
      </c>
      <c r="AF385" s="50">
        <f>_xll.qlTenorBasisForwardRate2($U$13,AB385,AC385,trigger)</f>
        <v>1.5970726468127666E-2</v>
      </c>
      <c r="AG385" s="50">
        <f>_xll.qlIndexFixing($U$5,_xll.qlInterestRateIndexFixingDate($U$5,AB385,trigger),,trigger)</f>
        <v>1.5615980845805913E-2</v>
      </c>
      <c r="AH385" s="50">
        <f t="shared" si="18"/>
        <v>3.5474562232175322E-4</v>
      </c>
      <c r="AI385" s="53">
        <f t="shared" si="19"/>
        <v>0.97778775918367211</v>
      </c>
    </row>
    <row r="386" spans="27:35" x14ac:dyDescent="0.2">
      <c r="AA386" s="45" t="s">
        <v>74</v>
      </c>
      <c r="AB386" s="46">
        <f>_xll.qlCalendarAdvance(calendar,AB385,AA386,,,trigger)</f>
        <v>54234</v>
      </c>
      <c r="AC386" s="46">
        <f>_xll.qlInterestRateIndexMaturity($U$5,AB386,trigger)</f>
        <v>54420</v>
      </c>
      <c r="AD386" s="50">
        <f>_xll.qlTenorBasisValue($U$13,AB386,trigger)</f>
        <v>2.1511302080329275E-4</v>
      </c>
      <c r="AE386" s="50">
        <f>_xll.qlTenorBasisForwardRate($U$13,AB386,trigger)</f>
        <v>1.5969280284496953E-2</v>
      </c>
      <c r="AF386" s="50">
        <f>_xll.qlTenorBasisForwardRate2($U$13,AB386,AC386,trigger)</f>
        <v>1.5969280284496953E-2</v>
      </c>
      <c r="AG386" s="50">
        <f>_xll.qlIndexFixing($U$5,_xll.qlInterestRateIndexFixingDate($U$5,AB386,trigger),,trigger)</f>
        <v>1.561504567328652E-2</v>
      </c>
      <c r="AH386" s="50">
        <f t="shared" si="18"/>
        <v>3.5423461121043311E-4</v>
      </c>
      <c r="AI386" s="53">
        <f t="shared" si="19"/>
        <v>0.97781774726852744</v>
      </c>
    </row>
    <row r="387" spans="27:35" x14ac:dyDescent="0.2">
      <c r="AA387" s="45" t="s">
        <v>74</v>
      </c>
      <c r="AB387" s="46">
        <f>_xll.qlCalendarAdvance(calendar,AB386,AA387,,,trigger)</f>
        <v>54266</v>
      </c>
      <c r="AC387" s="46">
        <f>_xll.qlInterestRateIndexMaturity($U$5,AB387,trigger)</f>
        <v>54450</v>
      </c>
      <c r="AD387" s="50">
        <f>_xll.qlTenorBasisValue($U$13,AB387,trigger)</f>
        <v>2.1392231418811684E-4</v>
      </c>
      <c r="AE387" s="50">
        <f>_xll.qlTenorBasisForwardRate($U$13,AB387,trigger)</f>
        <v>1.5965886591993887E-2</v>
      </c>
      <c r="AF387" s="50">
        <f>_xll.qlTenorBasisForwardRate2($U$13,AB387,AC387,trigger)</f>
        <v>1.5965886591993887E-2</v>
      </c>
      <c r="AG387" s="50">
        <f>_xll.qlIndexFixing($U$5,_xll.qlInterestRateIndexFixingDate($U$5,AB387,trigger),,trigger)</f>
        <v>1.5612729825587663E-2</v>
      </c>
      <c r="AH387" s="50">
        <f t="shared" si="18"/>
        <v>3.5315676640622351E-4</v>
      </c>
      <c r="AI387" s="53">
        <f t="shared" si="19"/>
        <v>0.97788054146749892</v>
      </c>
    </row>
    <row r="388" spans="27:35" x14ac:dyDescent="0.2">
      <c r="AA388" s="45" t="s">
        <v>74</v>
      </c>
      <c r="AB388" s="46">
        <f>_xll.qlCalendarAdvance(calendar,AB387,AA388,,,trigger)</f>
        <v>54297</v>
      </c>
      <c r="AC388" s="46">
        <f>_xll.qlInterestRateIndexMaturity($U$5,AB388,trigger)</f>
        <v>54480</v>
      </c>
      <c r="AD388" s="50">
        <f>_xll.qlTenorBasisValue($U$13,AB388,trigger)</f>
        <v>2.1278212241075992E-4</v>
      </c>
      <c r="AE388" s="50">
        <f>_xll.qlTenorBasisForwardRate($U$13,AB388,trigger)</f>
        <v>1.5962263267858226E-2</v>
      </c>
      <c r="AF388" s="50">
        <f>_xll.qlTenorBasisForwardRate2($U$13,AB388,AC388,trigger)</f>
        <v>1.5962263267858226E-2</v>
      </c>
      <c r="AG388" s="50">
        <f>_xll.qlIndexFixing($U$5,_xll.qlInterestRateIndexFixingDate($U$5,AB388,trigger),,trigger)</f>
        <v>1.5610694448891908E-2</v>
      </c>
      <c r="AH388" s="50">
        <f t="shared" ref="AH388:AH451" si="20">AE388-AG388</f>
        <v>3.5156881896631839E-4</v>
      </c>
      <c r="AI388" s="53">
        <f t="shared" ref="AI388:AI451" si="21">AG388/AF388</f>
        <v>0.97797500184862629</v>
      </c>
    </row>
    <row r="389" spans="27:35" x14ac:dyDescent="0.2">
      <c r="AA389" s="45" t="s">
        <v>74</v>
      </c>
      <c r="AB389" s="46">
        <f>_xll.qlCalendarAdvance(calendar,AB388,AA389,,,trigger)</f>
        <v>54329</v>
      </c>
      <c r="AC389" s="46">
        <f>_xll.qlInterestRateIndexMaturity($U$5,AB389,trigger)</f>
        <v>54511</v>
      </c>
      <c r="AD389" s="50">
        <f>_xll.qlTenorBasisValue($U$13,AB389,trigger)</f>
        <v>2.1161873527981555E-4</v>
      </c>
      <c r="AE389" s="50">
        <f>_xll.qlTenorBasisForwardRate($U$13,AB389,trigger)</f>
        <v>1.5957890592023471E-2</v>
      </c>
      <c r="AF389" s="50">
        <f>_xll.qlTenorBasisForwardRate2($U$13,AB389,AC389,trigger)</f>
        <v>1.5957890592023471E-2</v>
      </c>
      <c r="AG389" s="50">
        <f>_xll.qlIndexFixing($U$5,_xll.qlInterestRateIndexFixingDate($U$5,AB389,trigger),,trigger)</f>
        <v>1.5608516948327999E-2</v>
      </c>
      <c r="AH389" s="50">
        <f t="shared" si="20"/>
        <v>3.4937364369547197E-4</v>
      </c>
      <c r="AI389" s="53">
        <f t="shared" si="21"/>
        <v>0.97810652719538593</v>
      </c>
    </row>
    <row r="390" spans="27:35" x14ac:dyDescent="0.2">
      <c r="AA390" s="45" t="s">
        <v>74</v>
      </c>
      <c r="AB390" s="46">
        <f>_xll.qlCalendarAdvance(calendar,AB389,AA390,,,trigger)</f>
        <v>54359</v>
      </c>
      <c r="AC390" s="46">
        <f>_xll.qlInterestRateIndexMaturity($U$5,AB390,trigger)</f>
        <v>54541</v>
      </c>
      <c r="AD390" s="50">
        <f>_xll.qlTenorBasisValue($U$13,AB390,trigger)</f>
        <v>2.1054045997374795E-4</v>
      </c>
      <c r="AE390" s="50">
        <f>_xll.qlTenorBasisForwardRate($U$13,AB390,trigger)</f>
        <v>1.5953446055399896E-2</v>
      </c>
      <c r="AF390" s="50">
        <f>_xll.qlTenorBasisForwardRate2($U$13,AB390,AC390,trigger)</f>
        <v>1.5953446055399896E-2</v>
      </c>
      <c r="AG390" s="50">
        <f>_xll.qlIndexFixing($U$5,_xll.qlInterestRateIndexFixingDate($U$5,AB390,trigger),,trigger)</f>
        <v>1.5606680978685309E-2</v>
      </c>
      <c r="AH390" s="50">
        <f t="shared" si="20"/>
        <v>3.4676507671458669E-4</v>
      </c>
      <c r="AI390" s="53">
        <f t="shared" si="21"/>
        <v>0.97826393899409503</v>
      </c>
    </row>
    <row r="391" spans="27:35" x14ac:dyDescent="0.2">
      <c r="AA391" s="45" t="s">
        <v>74</v>
      </c>
      <c r="AB391" s="46">
        <f>_xll.qlCalendarAdvance(calendar,AB390,AA391,,,trigger)</f>
        <v>54392</v>
      </c>
      <c r="AC391" s="46">
        <f>_xll.qlInterestRateIndexMaturity($U$5,AB391,trigger)</f>
        <v>54574</v>
      </c>
      <c r="AD391" s="50">
        <f>_xll.qlTenorBasisValue($U$13,AB391,trigger)</f>
        <v>2.093680661293101E-4</v>
      </c>
      <c r="AE391" s="50">
        <f>_xll.qlTenorBasisForwardRate($U$13,AB391,trigger)</f>
        <v>1.5947873300082911E-2</v>
      </c>
      <c r="AF391" s="50">
        <f>_xll.qlTenorBasisForwardRate2($U$13,AB391,AC391,trigger)</f>
        <v>1.5947873300082911E-2</v>
      </c>
      <c r="AG391" s="50">
        <f>_xll.qlIndexFixing($U$5,_xll.qlInterestRateIndexFixingDate($U$5,AB391,trigger),,trigger)</f>
        <v>1.5604567939255725E-2</v>
      </c>
      <c r="AH391" s="50">
        <f t="shared" si="20"/>
        <v>3.4330536082718618E-4</v>
      </c>
      <c r="AI391" s="53">
        <f t="shared" si="21"/>
        <v>0.97847328265233957</v>
      </c>
    </row>
    <row r="392" spans="27:35" x14ac:dyDescent="0.2">
      <c r="AA392" s="45" t="s">
        <v>74</v>
      </c>
      <c r="AB392" s="46">
        <f>_xll.qlCalendarAdvance(calendar,AB391,AA392,,,trigger)</f>
        <v>54422</v>
      </c>
      <c r="AC392" s="46">
        <f>_xll.qlInterestRateIndexMaturity($U$5,AB392,trigger)</f>
        <v>54604</v>
      </c>
      <c r="AD392" s="50">
        <f>_xll.qlTenorBasisValue($U$13,AB392,trigger)</f>
        <v>2.0831458303829077E-4</v>
      </c>
      <c r="AE392" s="50">
        <f>_xll.qlTenorBasisForwardRate($U$13,AB392,trigger)</f>
        <v>1.5942185426698317E-2</v>
      </c>
      <c r="AF392" s="50">
        <f>_xll.qlTenorBasisForwardRate2($U$13,AB392,AC392,trigger)</f>
        <v>1.5942185426698317E-2</v>
      </c>
      <c r="AG392" s="50">
        <f>_xll.qlIndexFixing($U$5,_xll.qlInterestRateIndexFixingDate($U$5,AB392,trigger),,trigger)</f>
        <v>1.5602561429909357E-2</v>
      </c>
      <c r="AH392" s="50">
        <f t="shared" si="20"/>
        <v>3.3962399678895937E-4</v>
      </c>
      <c r="AI392" s="53">
        <f t="shared" si="21"/>
        <v>0.97869652198247603</v>
      </c>
    </row>
    <row r="393" spans="27:35" x14ac:dyDescent="0.2">
      <c r="AA393" s="45" t="s">
        <v>74</v>
      </c>
      <c r="AB393" s="46">
        <f>_xll.qlCalendarAdvance(calendar,AB392,AA393,,,trigger)</f>
        <v>54455</v>
      </c>
      <c r="AC393" s="46">
        <f>_xll.qlInterestRateIndexMaturity($U$5,AB393,trigger)</f>
        <v>54637</v>
      </c>
      <c r="AD393" s="50">
        <f>_xll.qlTenorBasisValue($U$13,AB393,trigger)</f>
        <v>2.0716916427595113E-4</v>
      </c>
      <c r="AE393" s="50">
        <f>_xll.qlTenorBasisForwardRate($U$13,AB393,trigger)</f>
        <v>1.5935244717807617E-2</v>
      </c>
      <c r="AF393" s="50">
        <f>_xll.qlTenorBasisForwardRate2($U$13,AB393,AC393,trigger)</f>
        <v>1.5935244717807617E-2</v>
      </c>
      <c r="AG393" s="50">
        <f>_xll.qlIndexFixing($U$5,_xll.qlInterestRateIndexFixingDate($U$5,AB393,trigger),,trigger)</f>
        <v>1.5600259479855487E-2</v>
      </c>
      <c r="AH393" s="50">
        <f t="shared" si="20"/>
        <v>3.3498523795212967E-4</v>
      </c>
      <c r="AI393" s="53">
        <f t="shared" si="21"/>
        <v>0.97897834367251457</v>
      </c>
    </row>
    <row r="394" spans="27:35" x14ac:dyDescent="0.2">
      <c r="AA394" s="45" t="s">
        <v>74</v>
      </c>
      <c r="AB394" s="46">
        <f>_xll.qlCalendarAdvance(calendar,AB393,AA394,,,trigger)</f>
        <v>54483</v>
      </c>
      <c r="AC394" s="46">
        <f>_xll.qlInterestRateIndexMaturity($U$5,AB394,trigger)</f>
        <v>54667</v>
      </c>
      <c r="AD394" s="50">
        <f>_xll.qlTenorBasisValue($U$13,AB394,trigger)</f>
        <v>2.0620819740183223E-4</v>
      </c>
      <c r="AE394" s="50">
        <f>_xll.qlTenorBasisForwardRate($U$13,AB394,trigger)</f>
        <v>1.5929236428742222E-2</v>
      </c>
      <c r="AF394" s="50">
        <f>_xll.qlTenorBasisForwardRate2($U$13,AB394,AC394,trigger)</f>
        <v>1.5929236428742222E-2</v>
      </c>
      <c r="AG394" s="50">
        <f>_xll.qlIndexFixing($U$5,_xll.qlInterestRateIndexFixingDate($U$5,AB394,trigger),,trigger)</f>
        <v>1.5598825292720397E-2</v>
      </c>
      <c r="AH394" s="50">
        <f t="shared" si="20"/>
        <v>3.3041113602182495E-4</v>
      </c>
      <c r="AI394" s="53">
        <f t="shared" si="21"/>
        <v>0.97925756595428259</v>
      </c>
    </row>
    <row r="395" spans="27:35" x14ac:dyDescent="0.2">
      <c r="AA395" s="45" t="s">
        <v>74</v>
      </c>
      <c r="AB395" s="46">
        <f>_xll.qlCalendarAdvance(calendar,AB394,AA395,,,trigger)</f>
        <v>54514</v>
      </c>
      <c r="AC395" s="46">
        <f>_xll.qlInterestRateIndexMaturity($U$5,AB395,trigger)</f>
        <v>54697</v>
      </c>
      <c r="AD395" s="50">
        <f>_xll.qlTenorBasisValue($U$13,AB395,trigger)</f>
        <v>2.051558219164714E-4</v>
      </c>
      <c r="AE395" s="50">
        <f>_xll.qlTenorBasisForwardRate($U$13,AB395,trigger)</f>
        <v>1.5921260150148761E-2</v>
      </c>
      <c r="AF395" s="50">
        <f>_xll.qlTenorBasisForwardRate2($U$13,AB395,AC395,trigger)</f>
        <v>1.5921260150148761E-2</v>
      </c>
      <c r="AG395" s="50">
        <f>_xll.qlIndexFixing($U$5,_xll.qlInterestRateIndexFixingDate($U$5,AB395,trigger),,trigger)</f>
        <v>1.5596191323009583E-2</v>
      </c>
      <c r="AH395" s="50">
        <f t="shared" si="20"/>
        <v>3.2506882713917787E-4</v>
      </c>
      <c r="AI395" s="53">
        <f t="shared" si="21"/>
        <v>0.97958271995598656</v>
      </c>
    </row>
    <row r="396" spans="27:35" x14ac:dyDescent="0.2">
      <c r="AA396" s="45" t="s">
        <v>74</v>
      </c>
      <c r="AB396" s="46">
        <f>_xll.qlCalendarAdvance(calendar,AB395,AA396,,,trigger)</f>
        <v>54546</v>
      </c>
      <c r="AC396" s="46">
        <f>_xll.qlInterestRateIndexMaturity($U$5,AB396,trigger)</f>
        <v>54730</v>
      </c>
      <c r="AD396" s="50">
        <f>_xll.qlTenorBasisValue($U$13,AB396,trigger)</f>
        <v>2.0408209827424214E-4</v>
      </c>
      <c r="AE396" s="50">
        <f>_xll.qlTenorBasisForwardRate($U$13,AB396,trigger)</f>
        <v>1.5912791172882527E-2</v>
      </c>
      <c r="AF396" s="50">
        <f>_xll.qlTenorBasisForwardRate2($U$13,AB396,AC396,trigger)</f>
        <v>1.5912791172882527E-2</v>
      </c>
      <c r="AG396" s="50">
        <f>_xll.qlIndexFixing($U$5,_xll.qlInterestRateIndexFixingDate($U$5,AB396,trigger),,trigger)</f>
        <v>1.559398243238634E-2</v>
      </c>
      <c r="AH396" s="50">
        <f t="shared" si="20"/>
        <v>3.1880874049618722E-4</v>
      </c>
      <c r="AI396" s="53">
        <f t="shared" si="21"/>
        <v>0.97996525329638717</v>
      </c>
    </row>
    <row r="397" spans="27:35" x14ac:dyDescent="0.2">
      <c r="AA397" s="45" t="s">
        <v>74</v>
      </c>
      <c r="AB397" s="46">
        <f>_xll.qlCalendarAdvance(calendar,AB396,AA397,,,trigger)</f>
        <v>54577</v>
      </c>
      <c r="AC397" s="46">
        <f>_xll.qlInterestRateIndexMaturity($U$5,AB397,trigger)</f>
        <v>54760</v>
      </c>
      <c r="AD397" s="50">
        <f>_xll.qlTenorBasisValue($U$13,AB397,trigger)</f>
        <v>2.0305400158650359E-4</v>
      </c>
      <c r="AE397" s="50">
        <f>_xll.qlTenorBasisForwardRate($U$13,AB397,trigger)</f>
        <v>1.5903550256011346E-2</v>
      </c>
      <c r="AF397" s="50">
        <f>_xll.qlTenorBasisForwardRate2($U$13,AB397,AC397,trigger)</f>
        <v>1.5903550256011346E-2</v>
      </c>
      <c r="AG397" s="50">
        <f>_xll.qlIndexFixing($U$5,_xll.qlInterestRateIndexFixingDate($U$5,AB397,trigger),,trigger)</f>
        <v>1.5591169302611356E-2</v>
      </c>
      <c r="AH397" s="50">
        <f t="shared" si="20"/>
        <v>3.1238095339999015E-4</v>
      </c>
      <c r="AI397" s="53">
        <f t="shared" si="21"/>
        <v>0.98035778499949</v>
      </c>
    </row>
    <row r="398" spans="27:35" x14ac:dyDescent="0.2">
      <c r="AA398" s="45" t="s">
        <v>74</v>
      </c>
      <c r="AB398" s="46">
        <f>_xll.qlCalendarAdvance(calendar,AB397,AA398,,,trigger)</f>
        <v>54609</v>
      </c>
      <c r="AC398" s="46">
        <f>_xll.qlInterestRateIndexMaturity($U$5,AB398,trigger)</f>
        <v>54793</v>
      </c>
      <c r="AD398" s="50">
        <f>_xll.qlTenorBasisValue($U$13,AB398,trigger)</f>
        <v>2.0200506604222166E-4</v>
      </c>
      <c r="AE398" s="50">
        <f>_xll.qlTenorBasisForwardRate($U$13,AB398,trigger)</f>
        <v>1.589373183612804E-2</v>
      </c>
      <c r="AF398" s="50">
        <f>_xll.qlTenorBasisForwardRate2($U$13,AB398,AC398,trigger)</f>
        <v>1.589373183612804E-2</v>
      </c>
      <c r="AG398" s="50">
        <f>_xll.qlIndexFixing($U$5,_xll.qlInterestRateIndexFixingDate($U$5,AB398,trigger),,trigger)</f>
        <v>1.5588767719181178E-2</v>
      </c>
      <c r="AH398" s="50">
        <f t="shared" si="20"/>
        <v>3.049641169468615E-4</v>
      </c>
      <c r="AI398" s="53">
        <f t="shared" si="21"/>
        <v>0.98081230260512842</v>
      </c>
    </row>
    <row r="399" spans="27:35" x14ac:dyDescent="0.2">
      <c r="AA399" s="45" t="s">
        <v>74</v>
      </c>
      <c r="AB399" s="46">
        <f>_xll.qlCalendarAdvance(calendar,AB398,AA399,,,trigger)</f>
        <v>54640</v>
      </c>
      <c r="AC399" s="46">
        <f>_xll.qlInterestRateIndexMaturity($U$5,AB399,trigger)</f>
        <v>54826</v>
      </c>
      <c r="AD399" s="50">
        <f>_xll.qlTenorBasisValue($U$13,AB399,trigger)</f>
        <v>2.0100072009024552E-4</v>
      </c>
      <c r="AE399" s="50">
        <f>_xll.qlTenorBasisForwardRate($U$13,AB399,trigger)</f>
        <v>1.588372803960127E-2</v>
      </c>
      <c r="AF399" s="50">
        <f>_xll.qlTenorBasisForwardRate2($U$13,AB399,AC399,trigger)</f>
        <v>1.588372803960127E-2</v>
      </c>
      <c r="AG399" s="50">
        <f>_xll.qlIndexFixing($U$5,_xll.qlInterestRateIndexFixingDate($U$5,AB399,trigger),,trigger)</f>
        <v>1.5586645030130575E-2</v>
      </c>
      <c r="AH399" s="50">
        <f t="shared" si="20"/>
        <v>2.9708300947069513E-4</v>
      </c>
      <c r="AI399" s="53">
        <f t="shared" si="21"/>
        <v>0.98129639284115111</v>
      </c>
    </row>
    <row r="400" spans="27:35" x14ac:dyDescent="0.2">
      <c r="AA400" s="45" t="s">
        <v>74</v>
      </c>
      <c r="AB400" s="46">
        <f>_xll.qlCalendarAdvance(calendar,AB399,AA400,,,trigger)</f>
        <v>54672</v>
      </c>
      <c r="AC400" s="46">
        <f>_xll.qlInterestRateIndexMaturity($U$5,AB400,trigger)</f>
        <v>54854</v>
      </c>
      <c r="AD400" s="50">
        <f>_xll.qlTenorBasisValue($U$13,AB400,trigger)</f>
        <v>1.9997603290999822E-4</v>
      </c>
      <c r="AE400" s="50">
        <f>_xll.qlTenorBasisForwardRate($U$13,AB400,trigger)</f>
        <v>1.587174409301885E-2</v>
      </c>
      <c r="AF400" s="50">
        <f>_xll.qlTenorBasisForwardRate2($U$13,AB400,AC400,trigger)</f>
        <v>1.587174409301885E-2</v>
      </c>
      <c r="AG400" s="50">
        <f>_xll.qlIndexFixing($U$5,_xll.qlInterestRateIndexFixingDate($U$5,AB400,trigger),,trigger)</f>
        <v>1.5582598036707083E-2</v>
      </c>
      <c r="AH400" s="50">
        <f t="shared" si="20"/>
        <v>2.8914605631176656E-4</v>
      </c>
      <c r="AI400" s="53">
        <f t="shared" si="21"/>
        <v>0.98178233881436217</v>
      </c>
    </row>
    <row r="401" spans="27:35" x14ac:dyDescent="0.2">
      <c r="AA401" s="45" t="s">
        <v>74</v>
      </c>
      <c r="AB401" s="46">
        <f>_xll.qlCalendarAdvance(calendar,AB400,AA401,,,trigger)</f>
        <v>54702</v>
      </c>
      <c r="AC401" s="46">
        <f>_xll.qlInterestRateIndexMaturity($U$5,AB401,trigger)</f>
        <v>54884</v>
      </c>
      <c r="AD401" s="50">
        <f>_xll.qlTenorBasisValue($U$13,AB401,trigger)</f>
        <v>1.9902639260544855E-4</v>
      </c>
      <c r="AE401" s="50">
        <f>_xll.qlTenorBasisForwardRate($U$13,AB401,trigger)</f>
        <v>1.5860524306191327E-2</v>
      </c>
      <c r="AF401" s="50">
        <f>_xll.qlTenorBasisForwardRate2($U$13,AB401,AC401,trigger)</f>
        <v>1.5860524306191327E-2</v>
      </c>
      <c r="AG401" s="50">
        <f>_xll.qlIndexFixing($U$5,_xll.qlInterestRateIndexFixingDate($U$5,AB401,trigger),,trigger)</f>
        <v>1.5579804605177916E-2</v>
      </c>
      <c r="AH401" s="50">
        <f t="shared" si="20"/>
        <v>2.8071970101341097E-4</v>
      </c>
      <c r="AI401" s="53">
        <f t="shared" si="21"/>
        <v>0.98230073006452701</v>
      </c>
    </row>
    <row r="402" spans="27:35" x14ac:dyDescent="0.2">
      <c r="AA402" s="45" t="s">
        <v>74</v>
      </c>
      <c r="AB402" s="46">
        <f>_xll.qlCalendarAdvance(calendar,AB401,AA402,,,trigger)</f>
        <v>54735</v>
      </c>
      <c r="AC402" s="46">
        <f>_xll.qlInterestRateIndexMaturity($U$5,AB402,trigger)</f>
        <v>54917</v>
      </c>
      <c r="AD402" s="50">
        <f>_xll.qlTenorBasisValue($U$13,AB402,trigger)</f>
        <v>1.9799395203163071E-4</v>
      </c>
      <c r="AE402" s="50">
        <f>_xll.qlTenorBasisForwardRate($U$13,AB402,trigger)</f>
        <v>1.5847497334672681E-2</v>
      </c>
      <c r="AF402" s="50">
        <f>_xll.qlTenorBasisForwardRate2($U$13,AB402,AC402,trigger)</f>
        <v>1.5847497334672681E-2</v>
      </c>
      <c r="AG402" s="50">
        <f>_xll.qlIndexFixing($U$5,_xll.qlInterestRateIndexFixingDate($U$5,AB402,trigger),,trigger)</f>
        <v>1.5576631188412064E-2</v>
      </c>
      <c r="AH402" s="50">
        <f t="shared" si="20"/>
        <v>2.7086614626061628E-4</v>
      </c>
      <c r="AI402" s="53">
        <f t="shared" si="21"/>
        <v>0.98290795445234191</v>
      </c>
    </row>
    <row r="403" spans="27:35" x14ac:dyDescent="0.2">
      <c r="AA403" s="45" t="s">
        <v>74</v>
      </c>
      <c r="AB403" s="46">
        <f>_xll.qlCalendarAdvance(calendar,AB402,AA403,,,trigger)</f>
        <v>54765</v>
      </c>
      <c r="AC403" s="46">
        <f>_xll.qlInterestRateIndexMaturity($U$5,AB403,trigger)</f>
        <v>54947</v>
      </c>
      <c r="AD403" s="50">
        <f>_xll.qlTenorBasisValue($U$13,AB403,trigger)</f>
        <v>1.9706630799981199E-4</v>
      </c>
      <c r="AE403" s="50">
        <f>_xll.qlTenorBasisForwardRate($U$13,AB403,trigger)</f>
        <v>1.5835031611199438E-2</v>
      </c>
      <c r="AF403" s="50">
        <f>_xll.qlTenorBasisForwardRate2($U$13,AB403,AC403,trigger)</f>
        <v>1.5835031611199438E-2</v>
      </c>
      <c r="AG403" s="50">
        <f>_xll.qlIndexFixing($U$5,_xll.qlInterestRateIndexFixingDate($U$5,AB403,trigger),,trigger)</f>
        <v>1.5573654182324705E-2</v>
      </c>
      <c r="AH403" s="50">
        <f t="shared" si="20"/>
        <v>2.6137742887473274E-4</v>
      </c>
      <c r="AI403" s="53">
        <f t="shared" si="21"/>
        <v>0.98349372231818777</v>
      </c>
    </row>
    <row r="404" spans="27:35" x14ac:dyDescent="0.2">
      <c r="AA404" s="45" t="s">
        <v>74</v>
      </c>
      <c r="AB404" s="46">
        <f>_xll.qlCalendarAdvance(calendar,AB403,AA404,,,trigger)</f>
        <v>54798</v>
      </c>
      <c r="AC404" s="46">
        <f>_xll.qlInterestRateIndexMaturity($U$5,AB404,trigger)</f>
        <v>54980</v>
      </c>
      <c r="AD404" s="50">
        <f>_xll.qlTenorBasisValue($U$13,AB404,trigger)</f>
        <v>1.9605779718590309E-4</v>
      </c>
      <c r="AE404" s="50">
        <f>_xll.qlTenorBasisForwardRate($U$13,AB404,trigger)</f>
        <v>1.5820633870998489E-2</v>
      </c>
      <c r="AF404" s="50">
        <f>_xll.qlTenorBasisForwardRate2($U$13,AB404,AC404,trigger)</f>
        <v>1.5820633870998489E-2</v>
      </c>
      <c r="AG404" s="50">
        <f>_xll.qlIndexFixing($U$5,_xll.qlInterestRateIndexFixingDate($U$5,AB404,trigger),,trigger)</f>
        <v>1.5570277516970345E-2</v>
      </c>
      <c r="AH404" s="50">
        <f t="shared" si="20"/>
        <v>2.503563540281438E-4</v>
      </c>
      <c r="AI404" s="53">
        <f t="shared" si="21"/>
        <v>0.98417532722964518</v>
      </c>
    </row>
    <row r="405" spans="27:35" x14ac:dyDescent="0.2">
      <c r="AA405" s="45" t="s">
        <v>74</v>
      </c>
      <c r="AB405" s="46">
        <f>_xll.qlCalendarAdvance(calendar,AB404,AA405,,,trigger)</f>
        <v>54829</v>
      </c>
      <c r="AC405" s="46">
        <f>_xll.qlInterestRateIndexMaturity($U$5,AB405,trigger)</f>
        <v>55010</v>
      </c>
      <c r="AD405" s="50">
        <f>_xll.qlTenorBasisValue($U$13,AB405,trigger)</f>
        <v>1.9512163776363046E-4</v>
      </c>
      <c r="AE405" s="50">
        <f>_xll.qlTenorBasisForwardRate($U$13,AB405,trigger)</f>
        <v>1.5806352104758378E-2</v>
      </c>
      <c r="AF405" s="50">
        <f>_xll.qlTenorBasisForwardRate2($U$13,AB405,AC405,trigger)</f>
        <v>1.5806352104758378E-2</v>
      </c>
      <c r="AG405" s="50">
        <f>_xll.qlIndexFixing($U$5,_xll.qlInterestRateIndexFixingDate($U$5,AB405,trigger),,trigger)</f>
        <v>1.5566726883166924E-2</v>
      </c>
      <c r="AH405" s="50">
        <f t="shared" si="20"/>
        <v>2.3962522159145377E-4</v>
      </c>
      <c r="AI405" s="53">
        <f t="shared" si="21"/>
        <v>0.9848399415625243</v>
      </c>
    </row>
    <row r="406" spans="27:35" x14ac:dyDescent="0.2">
      <c r="AA406" s="45" t="s">
        <v>74</v>
      </c>
      <c r="AB406" s="46">
        <f>_xll.qlCalendarAdvance(calendar,AB405,AA406,,,trigger)</f>
        <v>54857</v>
      </c>
      <c r="AC406" s="46">
        <f>_xll.qlInterestRateIndexMaturity($U$5,AB406,trigger)</f>
        <v>55043</v>
      </c>
      <c r="AD406" s="50">
        <f>_xll.qlTenorBasisValue($U$13,AB406,trigger)</f>
        <v>1.9428532437728189E-4</v>
      </c>
      <c r="AE406" s="50">
        <f>_xll.qlTenorBasisForwardRate($U$13,AB406,trigger)</f>
        <v>1.579347039107842E-2</v>
      </c>
      <c r="AF406" s="50">
        <f>_xll.qlTenorBasisForwardRate2($U$13,AB406,AC406,trigger)</f>
        <v>1.579347039107842E-2</v>
      </c>
      <c r="AG406" s="50">
        <f>_xll.qlIndexFixing($U$5,_xll.qlInterestRateIndexFixingDate($U$5,AB406,trigger),,trigger)</f>
        <v>1.5565088366028651E-2</v>
      </c>
      <c r="AH406" s="50">
        <f t="shared" si="20"/>
        <v>2.2838202504976875E-4</v>
      </c>
      <c r="AI406" s="53">
        <f t="shared" si="21"/>
        <v>0.98553946539965154</v>
      </c>
    </row>
    <row r="407" spans="27:35" x14ac:dyDescent="0.2">
      <c r="AA407" s="45" t="s">
        <v>74</v>
      </c>
      <c r="AB407" s="46">
        <f>_xll.qlCalendarAdvance(calendar,AB406,AA407,,,trigger)</f>
        <v>54890</v>
      </c>
      <c r="AC407" s="46">
        <f>_xll.qlInterestRateIndexMaturity($U$5,AB407,trigger)</f>
        <v>55073</v>
      </c>
      <c r="AD407" s="50">
        <f>_xll.qlTenorBasisValue($U$13,AB407,trigger)</f>
        <v>1.933108194483606E-4</v>
      </c>
      <c r="AE407" s="50">
        <f>_xll.qlTenorBasisForwardRate($U$13,AB407,trigger)</f>
        <v>1.5776782857632222E-2</v>
      </c>
      <c r="AF407" s="50">
        <f>_xll.qlTenorBasisForwardRate2($U$13,AB407,AC407,trigger)</f>
        <v>1.5776782857632222E-2</v>
      </c>
      <c r="AG407" s="50">
        <f>_xll.qlIndexFixing($U$5,_xll.qlInterestRateIndexFixingDate($U$5,AB407,trigger),,trigger)</f>
        <v>1.5560571131021893E-2</v>
      </c>
      <c r="AH407" s="50">
        <f t="shared" si="20"/>
        <v>2.1621172661032834E-4</v>
      </c>
      <c r="AI407" s="53">
        <f t="shared" si="21"/>
        <v>0.98629557568476434</v>
      </c>
    </row>
    <row r="408" spans="27:35" x14ac:dyDescent="0.2">
      <c r="AA408" s="45" t="s">
        <v>74</v>
      </c>
      <c r="AB408" s="46">
        <f>_xll.qlCalendarAdvance(calendar,AB407,AA408,,,trigger)</f>
        <v>54920</v>
      </c>
      <c r="AC408" s="46">
        <f>_xll.qlInterestRateIndexMaturity($U$5,AB408,trigger)</f>
        <v>55106</v>
      </c>
      <c r="AD408" s="50">
        <f>_xll.qlTenorBasisValue($U$13,AB408,trigger)</f>
        <v>1.9243526327785007E-4</v>
      </c>
      <c r="AE408" s="50">
        <f>_xll.qlTenorBasisForwardRate($U$13,AB408,trigger)</f>
        <v>1.5761448397179328E-2</v>
      </c>
      <c r="AF408" s="50">
        <f>_xll.qlTenorBasisForwardRate2($U$13,AB408,AC408,trigger)</f>
        <v>1.5761448397179328E-2</v>
      </c>
      <c r="AG408" s="50">
        <f>_xll.qlIndexFixing($U$5,_xll.qlInterestRateIndexFixingDate($U$5,AB408,trigger),,trigger)</f>
        <v>1.5557884199278617E-2</v>
      </c>
      <c r="AH408" s="50">
        <f t="shared" si="20"/>
        <v>2.0356419790071127E-4</v>
      </c>
      <c r="AI408" s="53">
        <f t="shared" si="21"/>
        <v>0.98708467694268875</v>
      </c>
    </row>
    <row r="409" spans="27:35" x14ac:dyDescent="0.2">
      <c r="AA409" s="45" t="s">
        <v>74</v>
      </c>
      <c r="AB409" s="46">
        <f>_xll.qlCalendarAdvance(calendar,AB408,AA409,,,trigger)</f>
        <v>54952</v>
      </c>
      <c r="AC409" s="46">
        <f>_xll.qlInterestRateIndexMaturity($U$5,AB409,trigger)</f>
        <v>55135</v>
      </c>
      <c r="AD409" s="50">
        <f>_xll.qlTenorBasisValue($U$13,AB409,trigger)</f>
        <v>1.9151208831278901E-4</v>
      </c>
      <c r="AE409" s="50">
        <f>_xll.qlTenorBasisForwardRate($U$13,AB409,trigger)</f>
        <v>1.5744004943623411E-2</v>
      </c>
      <c r="AF409" s="50">
        <f>_xll.qlTenorBasisForwardRate2($U$13,AB409,AC409,trigger)</f>
        <v>1.5744004943623411E-2</v>
      </c>
      <c r="AG409" s="50">
        <f>_xll.qlIndexFixing($U$5,_xll.qlInterestRateIndexFixingDate($U$5,AB409,trigger),,trigger)</f>
        <v>1.5552373122492819E-2</v>
      </c>
      <c r="AH409" s="50">
        <f t="shared" si="20"/>
        <v>1.9163182113059174E-4</v>
      </c>
      <c r="AI409" s="53">
        <f t="shared" si="21"/>
        <v>0.98782826721556605</v>
      </c>
    </row>
    <row r="410" spans="27:35" x14ac:dyDescent="0.2">
      <c r="AA410" s="45" t="s">
        <v>74</v>
      </c>
      <c r="AB410" s="46">
        <f>_xll.qlCalendarAdvance(calendar,AB409,AA410,,,trigger)</f>
        <v>54982</v>
      </c>
      <c r="AC410" s="46">
        <f>_xll.qlInterestRateIndexMaturity($U$5,AB410,trigger)</f>
        <v>55166</v>
      </c>
      <c r="AD410" s="50">
        <f>_xll.qlTenorBasisValue($U$13,AB410,trigger)</f>
        <v>1.9065658274153752E-4</v>
      </c>
      <c r="AE410" s="50">
        <f>_xll.qlTenorBasisForwardRate($U$13,AB410,trigger)</f>
        <v>1.5727281794042466E-2</v>
      </c>
      <c r="AF410" s="50">
        <f>_xll.qlTenorBasisForwardRate2($U$13,AB410,AC410,trigger)</f>
        <v>1.5727281794042466E-2</v>
      </c>
      <c r="AG410" s="50">
        <f>_xll.qlIndexFixing($U$5,_xll.qlInterestRateIndexFixingDate($U$5,AB410,trigger),,trigger)</f>
        <v>1.5546894977191346E-2</v>
      </c>
      <c r="AH410" s="50">
        <f t="shared" si="20"/>
        <v>1.8038681685112086E-4</v>
      </c>
      <c r="AI410" s="53">
        <f t="shared" si="21"/>
        <v>0.98853032461595158</v>
      </c>
    </row>
    <row r="411" spans="27:35" x14ac:dyDescent="0.2">
      <c r="AA411" s="45" t="s">
        <v>74</v>
      </c>
      <c r="AB411" s="46">
        <f>_xll.qlCalendarAdvance(calendar,AB410,AA411,,,trigger)</f>
        <v>55015</v>
      </c>
      <c r="AC411" s="46">
        <f>_xll.qlInterestRateIndexMaturity($U$5,AB411,trigger)</f>
        <v>55199</v>
      </c>
      <c r="AD411" s="50">
        <f>_xll.qlTenorBasisValue($U$13,AB411,trigger)</f>
        <v>1.8972654738541898E-4</v>
      </c>
      <c r="AE411" s="50">
        <f>_xll.qlTenorBasisForwardRate($U$13,AB411,trigger)</f>
        <v>1.5708135602692724E-2</v>
      </c>
      <c r="AF411" s="50">
        <f>_xll.qlTenorBasisForwardRate2($U$13,AB411,AC411,trigger)</f>
        <v>1.5708135602692724E-2</v>
      </c>
      <c r="AG411" s="50">
        <f>_xll.qlIndexFixing($U$5,_xll.qlInterestRateIndexFixingDate($U$5,AB411,trigger),,trigger)</f>
        <v>1.5539200257237961E-2</v>
      </c>
      <c r="AH411" s="50">
        <f t="shared" si="20"/>
        <v>1.6893534545476228E-4</v>
      </c>
      <c r="AI411" s="53">
        <f t="shared" si="21"/>
        <v>0.98924535987416595</v>
      </c>
    </row>
    <row r="412" spans="27:35" x14ac:dyDescent="0.2">
      <c r="AA412" s="45" t="s">
        <v>74</v>
      </c>
      <c r="AB412" s="46">
        <f>_xll.qlCalendarAdvance(calendar,AB411,AA412,,,trigger)</f>
        <v>55046</v>
      </c>
      <c r="AC412" s="46">
        <f>_xll.qlInterestRateIndexMaturity($U$5,AB412,trigger)</f>
        <v>55227</v>
      </c>
      <c r="AD412" s="50">
        <f>_xll.qlTenorBasisValue($U$13,AB412,trigger)</f>
        <v>1.8886327890569796E-4</v>
      </c>
      <c r="AE412" s="50">
        <f>_xll.qlTenorBasisForwardRate($U$13,AB412,trigger)</f>
        <v>1.568941849020759E-2</v>
      </c>
      <c r="AF412" s="50">
        <f>_xll.qlTenorBasisForwardRate2($U$13,AB412,AC412,trigger)</f>
        <v>1.568941849020759E-2</v>
      </c>
      <c r="AG412" s="50">
        <f>_xll.qlIndexFixing($U$5,_xll.qlInterestRateIndexFixingDate($U$5,AB412,trigger),,trigger)</f>
        <v>1.5530121730018737E-2</v>
      </c>
      <c r="AH412" s="50">
        <f t="shared" si="20"/>
        <v>1.5929676018885258E-4</v>
      </c>
      <c r="AI412" s="53">
        <f t="shared" si="21"/>
        <v>0.9898468665178205</v>
      </c>
    </row>
    <row r="413" spans="27:35" x14ac:dyDescent="0.2">
      <c r="AA413" s="45" t="s">
        <v>74</v>
      </c>
      <c r="AB413" s="46">
        <f>_xll.qlCalendarAdvance(calendar,AB412,AA413,,,trigger)</f>
        <v>55078</v>
      </c>
      <c r="AC413" s="46">
        <f>_xll.qlInterestRateIndexMaturity($U$5,AB413,trigger)</f>
        <v>55260</v>
      </c>
      <c r="AD413" s="50">
        <f>_xll.qlTenorBasisValue($U$13,AB413,trigger)</f>
        <v>1.8798261266849699E-4</v>
      </c>
      <c r="AE413" s="50">
        <f>_xll.qlTenorBasisForwardRate($U$13,AB413,trigger)</f>
        <v>1.5669559215591305E-2</v>
      </c>
      <c r="AF413" s="50">
        <f>_xll.qlTenorBasisForwardRate2($U$13,AB413,AC413,trigger)</f>
        <v>1.5669559215591305E-2</v>
      </c>
      <c r="AG413" s="50">
        <f>_xll.qlIndexFixing($U$5,_xll.qlInterestRateIndexFixingDate($U$5,AB413,trigger),,trigger)</f>
        <v>1.5520016740853492E-2</v>
      </c>
      <c r="AH413" s="50">
        <f t="shared" si="20"/>
        <v>1.4954247473781233E-4</v>
      </c>
      <c r="AI413" s="53">
        <f t="shared" si="21"/>
        <v>0.99045649767933375</v>
      </c>
    </row>
    <row r="414" spans="27:35" x14ac:dyDescent="0.2">
      <c r="AA414" s="45" t="s">
        <v>74</v>
      </c>
      <c r="AB414" s="46">
        <f>_xll.qlCalendarAdvance(calendar,AB413,AA414,,,trigger)</f>
        <v>55109</v>
      </c>
      <c r="AC414" s="46">
        <f>_xll.qlInterestRateIndexMaturity($U$5,AB414,trigger)</f>
        <v>55290</v>
      </c>
      <c r="AD414" s="50">
        <f>_xll.qlTenorBasisValue($U$13,AB414,trigger)</f>
        <v>1.871394783576642E-4</v>
      </c>
      <c r="AE414" s="50">
        <f>_xll.qlTenorBasisForwardRate($U$13,AB414,trigger)</f>
        <v>1.5649647638052603E-2</v>
      </c>
      <c r="AF414" s="50">
        <f>_xll.qlTenorBasisForwardRate2($U$13,AB414,AC414,trigger)</f>
        <v>1.5649647638052603E-2</v>
      </c>
      <c r="AG414" s="50">
        <f>_xll.qlIndexFixing($U$5,_xll.qlInterestRateIndexFixingDate($U$5,AB414,trigger),,trigger)</f>
        <v>1.5508651020085674E-2</v>
      </c>
      <c r="AH414" s="50">
        <f t="shared" si="20"/>
        <v>1.409966179669285E-4</v>
      </c>
      <c r="AI414" s="53">
        <f t="shared" si="21"/>
        <v>0.99099042858804753</v>
      </c>
    </row>
    <row r="415" spans="27:35" x14ac:dyDescent="0.2">
      <c r="AA415" s="45" t="s">
        <v>74</v>
      </c>
      <c r="AB415" s="46">
        <f>_xll.qlCalendarAdvance(calendar,AB414,AA415,,,trigger)</f>
        <v>55141</v>
      </c>
      <c r="AC415" s="46">
        <f>_xll.qlInterestRateIndexMaturity($U$5,AB415,trigger)</f>
        <v>55323</v>
      </c>
      <c r="AD415" s="50">
        <f>_xll.qlTenorBasisValue($U$13,AB415,trigger)</f>
        <v>1.8627936459977414E-4</v>
      </c>
      <c r="AE415" s="50">
        <f>_xll.qlTenorBasisForwardRate($U$13,AB415,trigger)</f>
        <v>1.5628434328388844E-2</v>
      </c>
      <c r="AF415" s="50">
        <f>_xll.qlTenorBasisForwardRate2($U$13,AB415,AC415,trigger)</f>
        <v>1.5628434328388844E-2</v>
      </c>
      <c r="AG415" s="50">
        <f>_xll.qlIndexFixing($U$5,_xll.qlInterestRateIndexFixingDate($U$5,AB415,trigger),,trigger)</f>
        <v>1.5496818200074576E-2</v>
      </c>
      <c r="AH415" s="50">
        <f t="shared" si="20"/>
        <v>1.3161612831426826E-4</v>
      </c>
      <c r="AI415" s="53">
        <f t="shared" si="21"/>
        <v>0.99157841882630626</v>
      </c>
    </row>
    <row r="416" spans="27:35" x14ac:dyDescent="0.2">
      <c r="AA416" s="45" t="s">
        <v>74</v>
      </c>
      <c r="AB416" s="46">
        <f>_xll.qlCalendarAdvance(calendar,AB415,AA416,,,trigger)</f>
        <v>55172</v>
      </c>
      <c r="AC416" s="46">
        <f>_xll.qlInterestRateIndexMaturity($U$5,AB416,trigger)</f>
        <v>55353</v>
      </c>
      <c r="AD416" s="50">
        <f>_xll.qlTenorBasisValue($U$13,AB416,trigger)</f>
        <v>1.8545591881189655E-4</v>
      </c>
      <c r="AE416" s="50">
        <f>_xll.qlTenorBasisForwardRate($U$13,AB416,trigger)</f>
        <v>1.5607255320989924E-2</v>
      </c>
      <c r="AF416" s="50">
        <f>_xll.qlTenorBasisForwardRate2($U$13,AB416,AC416,trigger)</f>
        <v>1.5607255320989924E-2</v>
      </c>
      <c r="AG416" s="50">
        <f>_xll.qlIndexFixing($U$5,_xll.qlInterestRateIndexFixingDate($U$5,AB416,trigger),,trigger)</f>
        <v>1.5484872852695682E-2</v>
      </c>
      <c r="AH416" s="50">
        <f t="shared" si="20"/>
        <v>1.2238246829424267E-4</v>
      </c>
      <c r="AI416" s="53">
        <f t="shared" si="21"/>
        <v>0.99215861688828444</v>
      </c>
    </row>
    <row r="417" spans="27:35" x14ac:dyDescent="0.2">
      <c r="AA417" s="45" t="s">
        <v>74</v>
      </c>
      <c r="AB417" s="46">
        <f>_xll.qlCalendarAdvance(calendar,AB416,AA417,,,trigger)</f>
        <v>55204</v>
      </c>
      <c r="AC417" s="46">
        <f>_xll.qlInterestRateIndexMaturity($U$5,AB417,trigger)</f>
        <v>55386</v>
      </c>
      <c r="AD417" s="50">
        <f>_xll.qlTenorBasisValue($U$13,AB417,trigger)</f>
        <v>1.8461590218912252E-4</v>
      </c>
      <c r="AE417" s="50">
        <f>_xll.qlTenorBasisForwardRate($U$13,AB417,trigger)</f>
        <v>1.5584687492555864E-2</v>
      </c>
      <c r="AF417" s="50">
        <f>_xll.qlTenorBasisForwardRate2($U$13,AB417,AC417,trigger)</f>
        <v>1.5584687492555864E-2</v>
      </c>
      <c r="AG417" s="50">
        <f>_xll.qlIndexFixing($U$5,_xll.qlInterestRateIndexFixingDate($U$5,AB417,trigger),,trigger)</f>
        <v>1.5472607313603988E-2</v>
      </c>
      <c r="AH417" s="50">
        <f t="shared" si="20"/>
        <v>1.120801789518764E-4</v>
      </c>
      <c r="AI417" s="53">
        <f t="shared" si="21"/>
        <v>0.99280831399375746</v>
      </c>
    </row>
    <row r="418" spans="27:35" x14ac:dyDescent="0.2">
      <c r="AA418" s="45" t="s">
        <v>74</v>
      </c>
      <c r="AB418" s="46">
        <f>_xll.qlCalendarAdvance(calendar,AB417,AA418,,,trigger)</f>
        <v>55232</v>
      </c>
      <c r="AC418" s="46">
        <f>_xll.qlInterestRateIndexMaturity($U$5,AB418,trigger)</f>
        <v>55416</v>
      </c>
      <c r="AD418" s="50">
        <f>_xll.qlTenorBasisValue($U$13,AB418,trigger)</f>
        <v>1.838891247379537E-4</v>
      </c>
      <c r="AE418" s="50">
        <f>_xll.qlTenorBasisForwardRate($U$13,AB418,trigger)</f>
        <v>1.5564319565221618E-2</v>
      </c>
      <c r="AF418" s="50">
        <f>_xll.qlTenorBasisForwardRate2($U$13,AB418,AC418,trigger)</f>
        <v>1.5564319565221618E-2</v>
      </c>
      <c r="AG418" s="50">
        <f>_xll.qlIndexFixing($U$5,_xll.qlInterestRateIndexFixingDate($U$5,AB418,trigger),,trigger)</f>
        <v>1.5461835449827576E-2</v>
      </c>
      <c r="AH418" s="50">
        <f t="shared" si="20"/>
        <v>1.0248411539404145E-4</v>
      </c>
      <c r="AI418" s="53">
        <f t="shared" si="21"/>
        <v>0.99341544518123093</v>
      </c>
    </row>
    <row r="419" spans="27:35" x14ac:dyDescent="0.2">
      <c r="AA419" s="45" t="s">
        <v>74</v>
      </c>
      <c r="AB419" s="46">
        <f>_xll.qlCalendarAdvance(calendar,AB418,AA419,,,trigger)</f>
        <v>55263</v>
      </c>
      <c r="AC419" s="46">
        <f>_xll.qlInterestRateIndexMaturity($U$5,AB419,trigger)</f>
        <v>55446</v>
      </c>
      <c r="AD419" s="50">
        <f>_xll.qlTenorBasisValue($U$13,AB419,trigger)</f>
        <v>1.8309334942847574E-4</v>
      </c>
      <c r="AE419" s="50">
        <f>_xll.qlTenorBasisForwardRate($U$13,AB419,trigger)</f>
        <v>1.5541287421091163E-2</v>
      </c>
      <c r="AF419" s="50">
        <f>_xll.qlTenorBasisForwardRate2($U$13,AB419,AC419,trigger)</f>
        <v>1.5541287421091163E-2</v>
      </c>
      <c r="AG419" s="50">
        <f>_xll.qlIndexFixing($U$5,_xll.qlInterestRateIndexFixingDate($U$5,AB419,trigger),,trigger)</f>
        <v>1.5449294469186761E-2</v>
      </c>
      <c r="AH419" s="50">
        <f t="shared" si="20"/>
        <v>9.1992951904401599E-5</v>
      </c>
      <c r="AI419" s="53">
        <f t="shared" si="21"/>
        <v>0.99408073801018848</v>
      </c>
    </row>
    <row r="420" spans="27:35" x14ac:dyDescent="0.2">
      <c r="AA420" s="45" t="s">
        <v>74</v>
      </c>
      <c r="AB420" s="46">
        <f>_xll.qlCalendarAdvance(calendar,AB419,AA420,,,trigger)</f>
        <v>55295</v>
      </c>
      <c r="AC420" s="46">
        <f>_xll.qlInterestRateIndexMaturity($U$5,AB420,trigger)</f>
        <v>55479</v>
      </c>
      <c r="AD420" s="50">
        <f>_xll.qlTenorBasisValue($U$13,AB420,trigger)</f>
        <v>1.8228157681007419E-4</v>
      </c>
      <c r="AE420" s="50">
        <f>_xll.qlTenorBasisForwardRate($U$13,AB420,trigger)</f>
        <v>1.551673849537182E-2</v>
      </c>
      <c r="AF420" s="50">
        <f>_xll.qlTenorBasisForwardRate2($U$13,AB420,AC420,trigger)</f>
        <v>1.551673849537182E-2</v>
      </c>
      <c r="AG420" s="50">
        <f>_xll.qlIndexFixing($U$5,_xll.qlInterestRateIndexFixingDate($U$5,AB420,trigger),,trigger)</f>
        <v>1.5436387525413766E-2</v>
      </c>
      <c r="AH420" s="50">
        <f t="shared" si="20"/>
        <v>8.0350969958054713E-5</v>
      </c>
      <c r="AI420" s="53">
        <f t="shared" si="21"/>
        <v>0.99482165856039784</v>
      </c>
    </row>
    <row r="421" spans="27:35" x14ac:dyDescent="0.2">
      <c r="AA421" s="45" t="s">
        <v>74</v>
      </c>
      <c r="AB421" s="46">
        <f>_xll.qlCalendarAdvance(calendar,AB420,AA421,,,trigger)</f>
        <v>55326</v>
      </c>
      <c r="AC421" s="46">
        <f>_xll.qlInterestRateIndexMaturity($U$5,AB421,trigger)</f>
        <v>55509</v>
      </c>
      <c r="AD421" s="50">
        <f>_xll.qlTenorBasisValue($U$13,AB421,trigger)</f>
        <v>1.8150443835191854E-4</v>
      </c>
      <c r="AE421" s="50">
        <f>_xll.qlTenorBasisForwardRate($U$13,AB421,trigger)</f>
        <v>1.5492438258379799E-2</v>
      </c>
      <c r="AF421" s="50">
        <f>_xll.qlTenorBasisForwardRate2($U$13,AB421,AC421,trigger)</f>
        <v>1.5492438258379799E-2</v>
      </c>
      <c r="AG421" s="50">
        <f>_xll.qlIndexFixing($U$5,_xll.qlInterestRateIndexFixingDate($U$5,AB421,trigger),,trigger)</f>
        <v>1.542343409853488E-2</v>
      </c>
      <c r="AH421" s="50">
        <f t="shared" si="20"/>
        <v>6.9004159844919533E-5</v>
      </c>
      <c r="AI421" s="53">
        <f t="shared" si="21"/>
        <v>0.99554594579019251</v>
      </c>
    </row>
    <row r="422" spans="27:35" x14ac:dyDescent="0.2">
      <c r="AA422" s="45" t="s">
        <v>74</v>
      </c>
      <c r="AB422" s="46">
        <f>_xll.qlCalendarAdvance(calendar,AB421,AA422,,,trigger)</f>
        <v>55358</v>
      </c>
      <c r="AC422" s="46">
        <f>_xll.qlInterestRateIndexMaturity($U$5,AB422,trigger)</f>
        <v>55542</v>
      </c>
      <c r="AD422" s="50">
        <f>_xll.qlTenorBasisValue($U$13,AB422,trigger)</f>
        <v>1.807116883767E-4</v>
      </c>
      <c r="AE422" s="50">
        <f>_xll.qlTenorBasisForwardRate($U$13,AB422,trigger)</f>
        <v>1.546653358067715E-2</v>
      </c>
      <c r="AF422" s="50">
        <f>_xll.qlTenorBasisForwardRate2($U$13,AB422,AC422,trigger)</f>
        <v>1.546653358067715E-2</v>
      </c>
      <c r="AG422" s="50">
        <f>_xll.qlIndexFixing($U$5,_xll.qlInterestRateIndexFixingDate($U$5,AB422,trigger),,trigger)</f>
        <v>1.5410083014046847E-2</v>
      </c>
      <c r="AH422" s="50">
        <f t="shared" si="20"/>
        <v>5.6450566630302998E-5</v>
      </c>
      <c r="AI422" s="53">
        <f t="shared" si="21"/>
        <v>0.99635014747578421</v>
      </c>
    </row>
    <row r="423" spans="27:35" x14ac:dyDescent="0.2">
      <c r="AA423" s="45" t="s">
        <v>74</v>
      </c>
      <c r="AB423" s="46">
        <f>_xll.qlCalendarAdvance(calendar,AB422,AA423,,,trigger)</f>
        <v>55389</v>
      </c>
      <c r="AC423" s="46">
        <f>_xll.qlInterestRateIndexMaturity($U$5,AB423,trigger)</f>
        <v>55575</v>
      </c>
      <c r="AD423" s="50">
        <f>_xll.qlTenorBasisValue($U$13,AB423,trigger)</f>
        <v>1.7995277157239402E-4</v>
      </c>
      <c r="AE423" s="50">
        <f>_xll.qlTenorBasisForwardRate($U$13,AB423,trigger)</f>
        <v>1.5440667705888755E-2</v>
      </c>
      <c r="AF423" s="50">
        <f>_xll.qlTenorBasisForwardRate2($U$13,AB423,AC423,trigger)</f>
        <v>1.5440667705888755E-2</v>
      </c>
      <c r="AG423" s="50">
        <f>_xll.qlIndexFixing($U$5,_xll.qlInterestRateIndexFixingDate($U$5,AB423,trigger),,trigger)</f>
        <v>1.5397041102139832E-2</v>
      </c>
      <c r="AH423" s="50">
        <f t="shared" si="20"/>
        <v>4.3626603748923853E-5</v>
      </c>
      <c r="AI423" s="53">
        <f t="shared" si="21"/>
        <v>0.99717456494887946</v>
      </c>
    </row>
    <row r="424" spans="27:35" x14ac:dyDescent="0.2">
      <c r="AA424" s="45" t="s">
        <v>74</v>
      </c>
      <c r="AB424" s="46">
        <f>_xll.qlCalendarAdvance(calendar,AB423,AA424,,,trigger)</f>
        <v>55421</v>
      </c>
      <c r="AC424" s="46">
        <f>_xll.qlInterestRateIndexMaturity($U$5,AB424,trigger)</f>
        <v>55603</v>
      </c>
      <c r="AD424" s="50">
        <f>_xll.qlTenorBasisValue($U$13,AB424,trigger)</f>
        <v>1.7917862005932425E-4</v>
      </c>
      <c r="AE424" s="50">
        <f>_xll.qlTenorBasisForwardRate($U$13,AB424,trigger)</f>
        <v>1.5413925153871187E-2</v>
      </c>
      <c r="AF424" s="50">
        <f>_xll.qlTenorBasisForwardRate2($U$13,AB424,AC424,trigger)</f>
        <v>1.5413925153871187E-2</v>
      </c>
      <c r="AG424" s="50">
        <f>_xll.qlIndexFixing($U$5,_xll.qlInterestRateIndexFixingDate($U$5,AB424,trigger),,trigger)</f>
        <v>1.5382702191049823E-2</v>
      </c>
      <c r="AH424" s="50">
        <f t="shared" si="20"/>
        <v>3.1222962821363456E-5</v>
      </c>
      <c r="AI424" s="53">
        <f t="shared" si="21"/>
        <v>0.99797436652185112</v>
      </c>
    </row>
    <row r="425" spans="27:35" x14ac:dyDescent="0.2">
      <c r="AA425" s="45" t="s">
        <v>74</v>
      </c>
      <c r="AB425" s="46">
        <f>_xll.qlCalendarAdvance(calendar,AB424,AA425,,,trigger)</f>
        <v>55451</v>
      </c>
      <c r="AC425" s="46">
        <f>_xll.qlInterestRateIndexMaturity($U$5,AB425,trigger)</f>
        <v>55634</v>
      </c>
      <c r="AD425" s="50">
        <f>_xll.qlTenorBasisValue($U$13,AB425,trigger)</f>
        <v>1.7846128967717692E-4</v>
      </c>
      <c r="AE425" s="50">
        <f>_xll.qlTenorBasisForwardRate($U$13,AB425,trigger)</f>
        <v>1.5387746361642002E-2</v>
      </c>
      <c r="AF425" s="50">
        <f>_xll.qlTenorBasisForwardRate2($U$13,AB425,AC425,trigger)</f>
        <v>1.5387746361642002E-2</v>
      </c>
      <c r="AG425" s="50">
        <f>_xll.qlIndexFixing($U$5,_xll.qlInterestRateIndexFixingDate($U$5,AB425,trigger),,trigger)</f>
        <v>1.5369566662728521E-2</v>
      </c>
      <c r="AH425" s="50">
        <f t="shared" si="20"/>
        <v>1.8179698913481021E-5</v>
      </c>
      <c r="AI425" s="53">
        <f t="shared" si="21"/>
        <v>0.99881856000961922</v>
      </c>
    </row>
    <row r="426" spans="27:35" x14ac:dyDescent="0.2">
      <c r="AA426" s="45" t="s">
        <v>74</v>
      </c>
      <c r="AB426" s="46">
        <f>_xll.qlCalendarAdvance(calendar,AB425,AA426,,,trigger)</f>
        <v>55484</v>
      </c>
      <c r="AC426" s="46">
        <f>_xll.qlInterestRateIndexMaturity($U$5,AB426,trigger)</f>
        <v>55666</v>
      </c>
      <c r="AD426" s="50">
        <f>_xll.qlTenorBasisValue($U$13,AB426,trigger)</f>
        <v>1.7768154969265653E-4</v>
      </c>
      <c r="AE426" s="50">
        <f>_xll.qlTenorBasisForwardRate($U$13,AB426,trigger)</f>
        <v>1.5358517071413176E-2</v>
      </c>
      <c r="AF426" s="50">
        <f>_xll.qlTenorBasisForwardRate2($U$13,AB426,AC426,trigger)</f>
        <v>1.5358517071413176E-2</v>
      </c>
      <c r="AG426" s="50">
        <f>_xll.qlIndexFixing($U$5,_xll.qlInterestRateIndexFixingDate($U$5,AB426,trigger),,trigger)</f>
        <v>1.5354674203825516E-2</v>
      </c>
      <c r="AH426" s="50">
        <f t="shared" si="20"/>
        <v>3.8428675876601287E-6</v>
      </c>
      <c r="AI426" s="53">
        <f t="shared" si="21"/>
        <v>0.99974978915153123</v>
      </c>
    </row>
    <row r="427" spans="27:35" x14ac:dyDescent="0.2">
      <c r="AA427" s="45" t="s">
        <v>74</v>
      </c>
      <c r="AB427" s="46">
        <f>_xll.qlCalendarAdvance(calendar,AB426,AA427,,,trigger)</f>
        <v>55514</v>
      </c>
      <c r="AC427" s="46">
        <f>_xll.qlInterestRateIndexMaturity($U$5,AB427,trigger)</f>
        <v>55697</v>
      </c>
      <c r="AD427" s="50">
        <f>_xll.qlTenorBasisValue($U$13,AB427,trigger)</f>
        <v>1.7698107714053972E-4</v>
      </c>
      <c r="AE427" s="50">
        <f>_xll.qlTenorBasisForwardRate($U$13,AB427,trigger)</f>
        <v>1.5331064887380274E-2</v>
      </c>
      <c r="AF427" s="50">
        <f>_xll.qlTenorBasisForwardRate2($U$13,AB427,AC427,trigger)</f>
        <v>1.5331064887380274E-2</v>
      </c>
      <c r="AG427" s="50">
        <f>_xll.qlIndexFixing($U$5,_xll.qlInterestRateIndexFixingDate($U$5,AB427,trigger),,trigger)</f>
        <v>1.5341111022899373E-2</v>
      </c>
      <c r="AH427" s="50">
        <f t="shared" si="20"/>
        <v>-1.0046135519099081E-5</v>
      </c>
      <c r="AI427" s="53">
        <f t="shared" si="21"/>
        <v>1.0006552796947177</v>
      </c>
    </row>
    <row r="428" spans="27:35" x14ac:dyDescent="0.2">
      <c r="AA428" s="45" t="s">
        <v>74</v>
      </c>
      <c r="AB428" s="46">
        <f>_xll.qlCalendarAdvance(calendar,AB427,AA428,,,trigger)</f>
        <v>55547</v>
      </c>
      <c r="AC428" s="46">
        <f>_xll.qlInterestRateIndexMaturity($U$5,AB428,trigger)</f>
        <v>55729</v>
      </c>
      <c r="AD428" s="50">
        <f>_xll.qlTenorBasisValue($U$13,AB428,trigger)</f>
        <v>1.762196720264696E-4</v>
      </c>
      <c r="AE428" s="50">
        <f>_xll.qlTenorBasisForwardRate($U$13,AB428,trigger)</f>
        <v>1.5300483539038354E-2</v>
      </c>
      <c r="AF428" s="50">
        <f>_xll.qlTenorBasisForwardRate2($U$13,AB428,AC428,trigger)</f>
        <v>1.5300483539038354E-2</v>
      </c>
      <c r="AG428" s="50">
        <f>_xll.qlIndexFixing($U$5,_xll.qlInterestRateIndexFixingDate($U$5,AB428,trigger),,trigger)</f>
        <v>1.5325763141596439E-2</v>
      </c>
      <c r="AH428" s="50">
        <f t="shared" si="20"/>
        <v>-2.5279602558084605E-5</v>
      </c>
      <c r="AI428" s="53">
        <f t="shared" si="21"/>
        <v>1.0016522093889115</v>
      </c>
    </row>
    <row r="429" spans="27:35" x14ac:dyDescent="0.2">
      <c r="AA429" s="45" t="s">
        <v>74</v>
      </c>
      <c r="AB429" s="46">
        <f>_xll.qlCalendarAdvance(calendar,AB428,AA429,,,trigger)</f>
        <v>55578</v>
      </c>
      <c r="AC429" s="46">
        <f>_xll.qlInterestRateIndexMaturity($U$5,AB429,trigger)</f>
        <v>55761</v>
      </c>
      <c r="AD429" s="50">
        <f>_xll.qlTenorBasisValue($U$13,AB429,trigger)</f>
        <v>1.7551301333933509E-4</v>
      </c>
      <c r="AE429" s="50">
        <f>_xll.qlTenorBasisForwardRate($U$13,AB429,trigger)</f>
        <v>1.5270795029929701E-2</v>
      </c>
      <c r="AF429" s="50">
        <f>_xll.qlTenorBasisForwardRate2($U$13,AB429,AC429,trigger)</f>
        <v>1.5270795029929701E-2</v>
      </c>
      <c r="AG429" s="50">
        <f>_xll.qlIndexFixing($U$5,_xll.qlInterestRateIndexFixingDate($U$5,AB429,trigger),,trigger)</f>
        <v>1.5311294999752971E-2</v>
      </c>
      <c r="AH429" s="50">
        <f t="shared" si="20"/>
        <v>-4.0499969823269699E-5</v>
      </c>
      <c r="AI429" s="53">
        <f t="shared" si="21"/>
        <v>1.0026521192736784</v>
      </c>
    </row>
    <row r="430" spans="27:35" x14ac:dyDescent="0.2">
      <c r="AA430" s="45" t="s">
        <v>74</v>
      </c>
      <c r="AB430" s="46">
        <f>_xll.qlCalendarAdvance(calendar,AB429,AA430,,,trigger)</f>
        <v>55607</v>
      </c>
      <c r="AC430" s="46">
        <f>_xll.qlInterestRateIndexMaturity($U$5,AB430,trigger)</f>
        <v>55792</v>
      </c>
      <c r="AD430" s="50">
        <f>_xll.qlTenorBasisValue($U$13,AB430,trigger)</f>
        <v>1.7485940468541287E-4</v>
      </c>
      <c r="AE430" s="50">
        <f>_xll.qlTenorBasisForwardRate($U$13,AB430,trigger)</f>
        <v>1.524223388333607E-2</v>
      </c>
      <c r="AF430" s="50">
        <f>_xll.qlTenorBasisForwardRate2($U$13,AB430,AC430,trigger)</f>
        <v>1.524223388333607E-2</v>
      </c>
      <c r="AG430" s="50">
        <f>_xll.qlIndexFixing($U$5,_xll.qlInterestRateIndexFixingDate($U$5,AB430,trigger),,trigger)</f>
        <v>1.5297642210822903E-2</v>
      </c>
      <c r="AH430" s="50">
        <f t="shared" si="20"/>
        <v>-5.5408327486832637E-5</v>
      </c>
      <c r="AI430" s="53">
        <f t="shared" si="21"/>
        <v>1.0036351841804114</v>
      </c>
    </row>
    <row r="431" spans="27:35" x14ac:dyDescent="0.2">
      <c r="AA431" s="45" t="s">
        <v>74</v>
      </c>
      <c r="AB431" s="46">
        <f>_xll.qlCalendarAdvance(calendar,AB430,AA431,,,trigger)</f>
        <v>55638</v>
      </c>
      <c r="AC431" s="46">
        <f>_xll.qlInterestRateIndexMaturity($U$5,AB431,trigger)</f>
        <v>55821</v>
      </c>
      <c r="AD431" s="50">
        <f>_xll.qlTenorBasisValue($U$13,AB431,trigger)</f>
        <v>1.7416860642472038E-4</v>
      </c>
      <c r="AE431" s="50">
        <f>_xll.qlTenorBasisForwardRate($U$13,AB431,trigger)</f>
        <v>1.5211830444861549E-2</v>
      </c>
      <c r="AF431" s="50">
        <f>_xll.qlTenorBasisForwardRate2($U$13,AB431,AC431,trigger)</f>
        <v>1.5211830444861549E-2</v>
      </c>
      <c r="AG431" s="50">
        <f>_xll.qlIndexFixing($U$5,_xll.qlInterestRateIndexFixingDate($U$5,AB431,trigger),,trigger)</f>
        <v>1.5282502440304185E-2</v>
      </c>
      <c r="AH431" s="50">
        <f t="shared" si="20"/>
        <v>-7.0671995442635888E-5</v>
      </c>
      <c r="AI431" s="53">
        <f t="shared" si="21"/>
        <v>1.0046458574264814</v>
      </c>
    </row>
    <row r="432" spans="27:35" x14ac:dyDescent="0.2">
      <c r="AA432" s="45" t="s">
        <v>74</v>
      </c>
      <c r="AB432" s="46">
        <f>_xll.qlCalendarAdvance(calendar,AB431,AA432,,,trigger)</f>
        <v>55668</v>
      </c>
      <c r="AC432" s="46">
        <f>_xll.qlInterestRateIndexMaturity($U$5,AB432,trigger)</f>
        <v>55852</v>
      </c>
      <c r="AD432" s="50">
        <f>_xll.qlTenorBasisValue($U$13,AB432,trigger)</f>
        <v>1.7350776808386655E-4</v>
      </c>
      <c r="AE432" s="50">
        <f>_xll.qlTenorBasisForwardRate($U$13,AB432,trigger)</f>
        <v>1.5181252517982859E-2</v>
      </c>
      <c r="AF432" s="50">
        <f>_xll.qlTenorBasisForwardRate2($U$13,AB432,AC432,trigger)</f>
        <v>1.5181252517982859E-2</v>
      </c>
      <c r="AG432" s="50">
        <f>_xll.qlIndexFixing($U$5,_xll.qlInterestRateIndexFixingDate($U$5,AB432,trigger),,trigger)</f>
        <v>1.5267871451862718E-2</v>
      </c>
      <c r="AH432" s="50">
        <f t="shared" si="20"/>
        <v>-8.6618933879858973E-5</v>
      </c>
      <c r="AI432" s="53">
        <f t="shared" si="21"/>
        <v>1.0057056513470977</v>
      </c>
    </row>
    <row r="433" spans="27:35" x14ac:dyDescent="0.2">
      <c r="AA433" s="45" t="s">
        <v>74</v>
      </c>
      <c r="AB433" s="46">
        <f>_xll.qlCalendarAdvance(calendar,AB432,AA433,,,trigger)</f>
        <v>55701</v>
      </c>
      <c r="AC433" s="46">
        <f>_xll.qlInterestRateIndexMaturity($U$5,AB433,trigger)</f>
        <v>55886</v>
      </c>
      <c r="AD433" s="50">
        <f>_xll.qlTenorBasisValue($U$13,AB433,trigger)</f>
        <v>1.7278946835419266E-4</v>
      </c>
      <c r="AE433" s="50">
        <f>_xll.qlTenorBasisForwardRate($U$13,AB433,trigger)</f>
        <v>1.5146923997617443E-2</v>
      </c>
      <c r="AF433" s="50">
        <f>_xll.qlTenorBasisForwardRate2($U$13,AB433,AC433,trigger)</f>
        <v>1.5146923997617443E-2</v>
      </c>
      <c r="AG433" s="50">
        <f>_xll.qlIndexFixing($U$5,_xll.qlInterestRateIndexFixingDate($U$5,AB433,trigger),,trigger)</f>
        <v>1.5251522862764743E-2</v>
      </c>
      <c r="AH433" s="50">
        <f t="shared" si="20"/>
        <v>-1.0459886514730017E-4</v>
      </c>
      <c r="AI433" s="53">
        <f t="shared" si="21"/>
        <v>1.0069056176134346</v>
      </c>
    </row>
    <row r="434" spans="27:35" x14ac:dyDescent="0.2">
      <c r="AA434" s="45" t="s">
        <v>74</v>
      </c>
      <c r="AB434" s="46">
        <f>_xll.qlCalendarAdvance(calendar,AB433,AA434,,,trigger)</f>
        <v>55732</v>
      </c>
      <c r="AC434" s="46">
        <f>_xll.qlInterestRateIndexMaturity($U$5,AB434,trigger)</f>
        <v>55918</v>
      </c>
      <c r="AD434" s="50">
        <f>_xll.qlTenorBasisValue($U$13,AB434,trigger)</f>
        <v>1.7212283772602085E-4</v>
      </c>
      <c r="AE434" s="50">
        <f>_xll.qlTenorBasisForwardRate($U$13,AB434,trigger)</f>
        <v>1.5113982757938686E-2</v>
      </c>
      <c r="AF434" s="50">
        <f>_xll.qlTenorBasisForwardRate2($U$13,AB434,AC434,trigger)</f>
        <v>1.5113982757938686E-2</v>
      </c>
      <c r="AG434" s="50">
        <f>_xll.qlIndexFixing($U$5,_xll.qlInterestRateIndexFixingDate($U$5,AB434,trigger),,trigger)</f>
        <v>1.5235932219317261E-2</v>
      </c>
      <c r="AH434" s="50">
        <f t="shared" si="20"/>
        <v>-1.2194946137857564E-4</v>
      </c>
      <c r="AI434" s="53">
        <f t="shared" si="21"/>
        <v>1.0080686516143154</v>
      </c>
    </row>
    <row r="435" spans="27:35" x14ac:dyDescent="0.2">
      <c r="AA435" s="45" t="s">
        <v>74</v>
      </c>
      <c r="AB435" s="46">
        <f>_xll.qlCalendarAdvance(calendar,AB434,AA435,,,trigger)</f>
        <v>55764</v>
      </c>
      <c r="AC435" s="46">
        <f>_xll.qlInterestRateIndexMaturity($U$5,AB435,trigger)</f>
        <v>55946</v>
      </c>
      <c r="AD435" s="50">
        <f>_xll.qlTenorBasisValue($U$13,AB435,trigger)</f>
        <v>1.7144287474354697E-4</v>
      </c>
      <c r="AE435" s="50">
        <f>_xll.qlTenorBasisForwardRate($U$13,AB435,trigger)</f>
        <v>1.5080486744361096E-2</v>
      </c>
      <c r="AF435" s="50">
        <f>_xll.qlTenorBasisForwardRate2($U$13,AB435,AC435,trigger)</f>
        <v>1.5080486744361096E-2</v>
      </c>
      <c r="AG435" s="50">
        <f>_xll.qlIndexFixing($U$5,_xll.qlInterestRateIndexFixingDate($U$5,AB435,trigger),,trigger)</f>
        <v>1.5219297689160371E-2</v>
      </c>
      <c r="AH435" s="50">
        <f t="shared" si="20"/>
        <v>-1.388109447992749E-4</v>
      </c>
      <c r="AI435" s="53">
        <f t="shared" si="21"/>
        <v>1.0092046727106589</v>
      </c>
    </row>
    <row r="436" spans="27:35" x14ac:dyDescent="0.2">
      <c r="AA436" s="45" t="s">
        <v>74</v>
      </c>
      <c r="AB436" s="46">
        <f>_xll.qlCalendarAdvance(calendar,AB435,AA436,,,trigger)</f>
        <v>55794</v>
      </c>
      <c r="AC436" s="46">
        <f>_xll.qlInterestRateIndexMaturity($U$5,AB436,trigger)</f>
        <v>55976</v>
      </c>
      <c r="AD436" s="50">
        <f>_xll.qlTenorBasisValue($U$13,AB436,trigger)</f>
        <v>1.7081286481212014E-4</v>
      </c>
      <c r="AE436" s="50">
        <f>_xll.qlTenorBasisForwardRate($U$13,AB436,trigger)</f>
        <v>1.5047619947391809E-2</v>
      </c>
      <c r="AF436" s="50">
        <f>_xll.qlTenorBasisForwardRate2($U$13,AB436,AC436,trigger)</f>
        <v>1.5047619947391809E-2</v>
      </c>
      <c r="AG436" s="50">
        <f>_xll.qlIndexFixing($U$5,_xll.qlInterestRateIndexFixingDate($U$5,AB436,trigger),,trigger)</f>
        <v>1.520372594114802E-2</v>
      </c>
      <c r="AH436" s="50">
        <f t="shared" si="20"/>
        <v>-1.5610599375621113E-4</v>
      </c>
      <c r="AI436" s="53">
        <f t="shared" si="21"/>
        <v>1.0103741318761357</v>
      </c>
    </row>
    <row r="437" spans="27:35" x14ac:dyDescent="0.2">
      <c r="AA437" s="45" t="s">
        <v>74</v>
      </c>
      <c r="AB437" s="46">
        <f>_xll.qlCalendarAdvance(calendar,AB436,AA437,,,trigger)</f>
        <v>55827</v>
      </c>
      <c r="AC437" s="46">
        <f>_xll.qlInterestRateIndexMaturity($U$5,AB437,trigger)</f>
        <v>56009</v>
      </c>
      <c r="AD437" s="50">
        <f>_xll.qlTenorBasisValue($U$13,AB437,trigger)</f>
        <v>1.7012809199231331E-4</v>
      </c>
      <c r="AE437" s="50">
        <f>_xll.qlTenorBasisForwardRate($U$13,AB437,trigger)</f>
        <v>1.501077820250094E-2</v>
      </c>
      <c r="AF437" s="50">
        <f>_xll.qlTenorBasisForwardRate2($U$13,AB437,AC437,trigger)</f>
        <v>1.501077820250094E-2</v>
      </c>
      <c r="AG437" s="50">
        <f>_xll.qlIndexFixing($U$5,_xll.qlInterestRateIndexFixingDate($U$5,AB437,trigger),,trigger)</f>
        <v>1.5186354239271031E-2</v>
      </c>
      <c r="AH437" s="50">
        <f t="shared" si="20"/>
        <v>-1.7557603677009065E-4</v>
      </c>
      <c r="AI437" s="53">
        <f t="shared" si="21"/>
        <v>1.0116966645167562</v>
      </c>
    </row>
    <row r="438" spans="27:35" x14ac:dyDescent="0.2">
      <c r="AA438" s="45" t="s">
        <v>74</v>
      </c>
      <c r="AB438" s="46">
        <f>_xll.qlCalendarAdvance(calendar,AB437,AA438,,,trigger)</f>
        <v>55857</v>
      </c>
      <c r="AC438" s="46">
        <f>_xll.qlInterestRateIndexMaturity($U$5,AB438,trigger)</f>
        <v>56039</v>
      </c>
      <c r="AD438" s="50">
        <f>_xll.qlTenorBasisValue($U$13,AB438,trigger)</f>
        <v>1.6951297671023702E-4</v>
      </c>
      <c r="AE438" s="50">
        <f>_xll.qlTenorBasisForwardRate($U$13,AB438,trigger)</f>
        <v>1.497665995813759E-2</v>
      </c>
      <c r="AF438" s="50">
        <f>_xll.qlTenorBasisForwardRate2($U$13,AB438,AC438,trigger)</f>
        <v>1.497665995813759E-2</v>
      </c>
      <c r="AG438" s="50">
        <f>_xll.qlIndexFixing($U$5,_xll.qlInterestRateIndexFixingDate($U$5,AB438,trigger),,trigger)</f>
        <v>1.5170340033494186E-2</v>
      </c>
      <c r="AH438" s="50">
        <f t="shared" si="20"/>
        <v>-1.9368007535659586E-4</v>
      </c>
      <c r="AI438" s="53">
        <f t="shared" si="21"/>
        <v>1.0129321274501768</v>
      </c>
    </row>
    <row r="439" spans="27:35" x14ac:dyDescent="0.2">
      <c r="AA439" s="45" t="s">
        <v>74</v>
      </c>
      <c r="AB439" s="46">
        <f>_xll.qlCalendarAdvance(calendar,AB438,AA439,,,trigger)</f>
        <v>55890</v>
      </c>
      <c r="AC439" s="46">
        <f>_xll.qlInterestRateIndexMaturity($U$5,AB439,trigger)</f>
        <v>56072</v>
      </c>
      <c r="AD439" s="50">
        <f>_xll.qlTenorBasisValue($U$13,AB439,trigger)</f>
        <v>1.688444018458224E-4</v>
      </c>
      <c r="AE439" s="50">
        <f>_xll.qlTenorBasisForwardRate($U$13,AB439,trigger)</f>
        <v>1.4938441509644174E-2</v>
      </c>
      <c r="AF439" s="50">
        <f>_xll.qlTenorBasisForwardRate2($U$13,AB439,AC439,trigger)</f>
        <v>1.4938441509644174E-2</v>
      </c>
      <c r="AG439" s="50">
        <f>_xll.qlIndexFixing($U$5,_xll.qlInterestRateIndexFixingDate($U$5,AB439,trigger),,trigger)</f>
        <v>1.5152479300426271E-2</v>
      </c>
      <c r="AH439" s="50">
        <f t="shared" si="20"/>
        <v>-2.1403779078209631E-4</v>
      </c>
      <c r="AI439" s="53">
        <f t="shared" si="21"/>
        <v>1.014327986667412</v>
      </c>
    </row>
    <row r="440" spans="27:35" x14ac:dyDescent="0.2">
      <c r="AA440" s="45" t="s">
        <v>74</v>
      </c>
      <c r="AB440" s="46">
        <f>_xll.qlCalendarAdvance(calendar,AB439,AA440,,,trigger)</f>
        <v>55921</v>
      </c>
      <c r="AC440" s="46">
        <f>_xll.qlInterestRateIndexMaturity($U$5,AB440,trigger)</f>
        <v>56102</v>
      </c>
      <c r="AD440" s="50">
        <f>_xll.qlTenorBasisValue($U$13,AB440,trigger)</f>
        <v>1.682239437221993E-4</v>
      </c>
      <c r="AE440" s="50">
        <f>_xll.qlTenorBasisForwardRate($U$13,AB440,trigger)</f>
        <v>1.4902179424067305E-2</v>
      </c>
      <c r="AF440" s="50">
        <f>_xll.qlTenorBasisForwardRate2($U$13,AB440,AC440,trigger)</f>
        <v>1.4902179424067305E-2</v>
      </c>
      <c r="AG440" s="50">
        <f>_xll.qlIndexFixing($U$5,_xll.qlInterestRateIndexFixingDate($U$5,AB440,trigger),,trigger)</f>
        <v>1.5135428478223394E-2</v>
      </c>
      <c r="AH440" s="50">
        <f t="shared" si="20"/>
        <v>-2.3324905415608894E-4</v>
      </c>
      <c r="AI440" s="53">
        <f t="shared" si="21"/>
        <v>1.0156520095160972</v>
      </c>
    </row>
    <row r="441" spans="27:35" x14ac:dyDescent="0.2">
      <c r="AA441" s="45" t="s">
        <v>74</v>
      </c>
      <c r="AB441" s="46">
        <f>_xll.qlCalendarAdvance(calendar,AB440,AA441,,,trigger)</f>
        <v>55949</v>
      </c>
      <c r="AC441" s="46">
        <f>_xll.qlInterestRateIndexMaturity($U$5,AB441,trigger)</f>
        <v>56135</v>
      </c>
      <c r="AD441" s="50">
        <f>_xll.qlTenorBasisValue($U$13,AB441,trigger)</f>
        <v>1.676697855625774E-4</v>
      </c>
      <c r="AE441" s="50">
        <f>_xll.qlTenorBasisForwardRate($U$13,AB441,trigger)</f>
        <v>1.4867080580450181E-2</v>
      </c>
      <c r="AF441" s="50">
        <f>_xll.qlTenorBasisForwardRate2($U$13,AB441,AC441,trigger)</f>
        <v>1.4867080580450181E-2</v>
      </c>
      <c r="AG441" s="50">
        <f>_xll.qlIndexFixing($U$5,_xll.qlInterestRateIndexFixingDate($U$5,AB441,trigger),,trigger)</f>
        <v>1.5120035823174827E-2</v>
      </c>
      <c r="AH441" s="50">
        <f t="shared" si="20"/>
        <v>-2.5295524272464683E-4</v>
      </c>
      <c r="AI441" s="53">
        <f t="shared" si="21"/>
        <v>1.0170144529287932</v>
      </c>
    </row>
    <row r="442" spans="27:35" x14ac:dyDescent="0.2">
      <c r="AA442" s="45" t="s">
        <v>74</v>
      </c>
      <c r="AB442" s="46">
        <f>_xll.qlCalendarAdvance(calendar,AB441,AA442,,,trigger)</f>
        <v>55982</v>
      </c>
      <c r="AC442" s="46">
        <f>_xll.qlInterestRateIndexMaturity($U$5,AB442,trigger)</f>
        <v>56165</v>
      </c>
      <c r="AD442" s="50">
        <f>_xll.qlTenorBasisValue($U$13,AB442,trigger)</f>
        <v>1.6702420864576244E-4</v>
      </c>
      <c r="AE442" s="50">
        <f>_xll.qlTenorBasisForwardRate($U$13,AB442,trigger)</f>
        <v>1.4827764284603391E-2</v>
      </c>
      <c r="AF442" s="50">
        <f>_xll.qlTenorBasisForwardRate2($U$13,AB442,AC442,trigger)</f>
        <v>1.4827764284603391E-2</v>
      </c>
      <c r="AG442" s="50">
        <f>_xll.qlIndexFixing($U$5,_xll.qlInterestRateIndexFixingDate($U$5,AB442,trigger),,trigger)</f>
        <v>1.51013480724554E-2</v>
      </c>
      <c r="AH442" s="50">
        <f t="shared" si="20"/>
        <v>-2.7358378785200844E-4</v>
      </c>
      <c r="AI442" s="53">
        <f t="shared" si="21"/>
        <v>1.018450778053984</v>
      </c>
    </row>
    <row r="443" spans="27:35" x14ac:dyDescent="0.2">
      <c r="AA443" s="45" t="s">
        <v>74</v>
      </c>
      <c r="AB443" s="46">
        <f>_xll.qlCalendarAdvance(calendar,AB442,AA443,,,trigger)</f>
        <v>56012</v>
      </c>
      <c r="AC443" s="46">
        <f>_xll.qlInterestRateIndexMaturity($U$5,AB443,trigger)</f>
        <v>56198</v>
      </c>
      <c r="AD443" s="50">
        <f>_xll.qlTenorBasisValue($U$13,AB443,trigger)</f>
        <v>1.664443202657178E-4</v>
      </c>
      <c r="AE443" s="50">
        <f>_xll.qlTenorBasisForwardRate($U$13,AB443,trigger)</f>
        <v>1.4789557105382826E-2</v>
      </c>
      <c r="AF443" s="50">
        <f>_xll.qlTenorBasisForwardRate2($U$13,AB443,AC443,trigger)</f>
        <v>1.4789557105382826E-2</v>
      </c>
      <c r="AG443" s="50">
        <f>_xll.qlIndexFixing($U$5,_xll.qlInterestRateIndexFixingDate($U$5,AB443,trigger),,trigger)</f>
        <v>1.5084295409553066E-2</v>
      </c>
      <c r="AH443" s="50">
        <f t="shared" si="20"/>
        <v>-2.9473830417024033E-4</v>
      </c>
      <c r="AI443" s="53">
        <f t="shared" si="21"/>
        <v>1.0199288120712531</v>
      </c>
    </row>
    <row r="444" spans="27:35" x14ac:dyDescent="0.2">
      <c r="AA444" s="45" t="s">
        <v>74</v>
      </c>
      <c r="AB444" s="46">
        <f>_xll.qlCalendarAdvance(calendar,AB443,AA444,,,trigger)</f>
        <v>56044</v>
      </c>
      <c r="AC444" s="46">
        <f>_xll.qlInterestRateIndexMaturity($U$5,AB444,trigger)</f>
        <v>56227</v>
      </c>
      <c r="AD444" s="50">
        <f>_xll.qlTenorBasisValue($U$13,AB444,trigger)</f>
        <v>1.6583303621678803E-4</v>
      </c>
      <c r="AE444" s="50">
        <f>_xll.qlTenorBasisForwardRate($U$13,AB444,trigger)</f>
        <v>1.4750207490374159E-2</v>
      </c>
      <c r="AF444" s="50">
        <f>_xll.qlTenorBasisForwardRate2($U$13,AB444,AC444,trigger)</f>
        <v>1.4750207490374159E-2</v>
      </c>
      <c r="AG444" s="50">
        <f>_xll.qlIndexFixing($U$5,_xll.qlInterestRateIndexFixingDate($U$5,AB444,trigger),,trigger)</f>
        <v>1.506571671754401E-2</v>
      </c>
      <c r="AH444" s="50">
        <f t="shared" si="20"/>
        <v>-3.1550922716985091E-4</v>
      </c>
      <c r="AI444" s="53">
        <f t="shared" si="21"/>
        <v>1.0213901551809186</v>
      </c>
    </row>
    <row r="445" spans="27:35" x14ac:dyDescent="0.2">
      <c r="AA445" s="45" t="s">
        <v>74</v>
      </c>
      <c r="AB445" s="46">
        <f>_xll.qlCalendarAdvance(calendar,AB444,AA445,,,trigger)</f>
        <v>56074</v>
      </c>
      <c r="AC445" s="46">
        <f>_xll.qlInterestRateIndexMaturity($U$5,AB445,trigger)</f>
        <v>56258</v>
      </c>
      <c r="AD445" s="50">
        <f>_xll.qlTenorBasisValue($U$13,AB445,trigger)</f>
        <v>1.6526669127308881E-4</v>
      </c>
      <c r="AE445" s="50">
        <f>_xll.qlTenorBasisForwardRate($U$13,AB445,trigger)</f>
        <v>1.4711409689429635E-2</v>
      </c>
      <c r="AF445" s="50">
        <f>_xll.qlTenorBasisForwardRate2($U$13,AB445,AC445,trigger)</f>
        <v>1.4711409689429635E-2</v>
      </c>
      <c r="AG445" s="50">
        <f>_xll.qlIndexFixing($U$5,_xll.qlInterestRateIndexFixingDate($U$5,AB445,trigger),,trigger)</f>
        <v>1.5048156916688793E-2</v>
      </c>
      <c r="AH445" s="50">
        <f t="shared" si="20"/>
        <v>-3.3674722725915776E-4</v>
      </c>
      <c r="AI445" s="53">
        <f t="shared" si="21"/>
        <v>1.0228902079656659</v>
      </c>
    </row>
    <row r="446" spans="27:35" x14ac:dyDescent="0.2">
      <c r="AA446" s="45" t="s">
        <v>74</v>
      </c>
      <c r="AB446" s="46">
        <f>_xll.qlCalendarAdvance(calendar,AB445,AA446,,,trigger)</f>
        <v>56107</v>
      </c>
      <c r="AC446" s="46">
        <f>_xll.qlInterestRateIndexMaturity($U$5,AB446,trigger)</f>
        <v>56291</v>
      </c>
      <c r="AD446" s="50">
        <f>_xll.qlTenorBasisValue($U$13,AB446,trigger)</f>
        <v>1.6465115205802086E-4</v>
      </c>
      <c r="AE446" s="50">
        <f>_xll.qlTenorBasisForwardRate($U$13,AB446,trigger)</f>
        <v>1.466842235140781E-2</v>
      </c>
      <c r="AF446" s="50">
        <f>_xll.qlTenorBasisForwardRate2($U$13,AB446,AC446,trigger)</f>
        <v>1.466842235140781E-2</v>
      </c>
      <c r="AG446" s="50">
        <f>_xll.qlIndexFixing($U$5,_xll.qlInterestRateIndexFixingDate($U$5,AB446,trigger),,trigger)</f>
        <v>1.5028566401286718E-2</v>
      </c>
      <c r="AH446" s="50">
        <f t="shared" si="20"/>
        <v>-3.6014404987890804E-4</v>
      </c>
      <c r="AI446" s="53">
        <f t="shared" si="21"/>
        <v>1.0245523370715013</v>
      </c>
    </row>
    <row r="447" spans="27:35" x14ac:dyDescent="0.2">
      <c r="AA447" s="45" t="s">
        <v>74</v>
      </c>
      <c r="AB447" s="46">
        <f>_xll.qlCalendarAdvance(calendar,AB446,AA447,,,trigger)</f>
        <v>56138</v>
      </c>
      <c r="AC447" s="46">
        <f>_xll.qlInterestRateIndexMaturity($U$5,AB447,trigger)</f>
        <v>56319</v>
      </c>
      <c r="AD447" s="50">
        <f>_xll.qlTenorBasisValue($U$13,AB447,trigger)</f>
        <v>1.6407993769696025E-4</v>
      </c>
      <c r="AE447" s="50">
        <f>_xll.qlTenorBasisForwardRate($U$13,AB447,trigger)</f>
        <v>1.4628524193074968E-2</v>
      </c>
      <c r="AF447" s="50">
        <f>_xll.qlTenorBasisForwardRate2($U$13,AB447,AC447,trigger)</f>
        <v>1.4628524193074968E-2</v>
      </c>
      <c r="AG447" s="50">
        <f>_xll.qlIndexFixing($U$5,_xll.qlInterestRateIndexFixingDate($U$5,AB447,trigger),,trigger)</f>
        <v>1.5009902926183174E-2</v>
      </c>
      <c r="AH447" s="50">
        <f t="shared" si="20"/>
        <v>-3.8137873310820601E-4</v>
      </c>
      <c r="AI447" s="53">
        <f t="shared" si="21"/>
        <v>1.0260708960162057</v>
      </c>
    </row>
    <row r="448" spans="27:35" x14ac:dyDescent="0.2">
      <c r="AA448" s="45" t="s">
        <v>74</v>
      </c>
      <c r="AB448" s="46">
        <f>_xll.qlCalendarAdvance(calendar,AB447,AA448,,,trigger)</f>
        <v>56170</v>
      </c>
      <c r="AC448" s="46">
        <f>_xll.qlInterestRateIndexMaturity($U$5,AB448,trigger)</f>
        <v>56352</v>
      </c>
      <c r="AD448" s="50">
        <f>_xll.qlTenorBasisValue($U$13,AB448,trigger)</f>
        <v>1.6349734678052424E-4</v>
      </c>
      <c r="AE448" s="50">
        <f>_xll.qlTenorBasisForwardRate($U$13,AB448,trigger)</f>
        <v>1.4585137549348615E-2</v>
      </c>
      <c r="AF448" s="50">
        <f>_xll.qlTenorBasisForwardRate2($U$13,AB448,AC448,trigger)</f>
        <v>1.4585137549348615E-2</v>
      </c>
      <c r="AG448" s="50">
        <f>_xll.qlIndexFixing($U$5,_xll.qlInterestRateIndexFixingDate($U$5,AB448,trigger),,trigger)</f>
        <v>1.4990423236892078E-2</v>
      </c>
      <c r="AH448" s="50">
        <f t="shared" si="20"/>
        <v>-4.0528568754346316E-4</v>
      </c>
      <c r="AI448" s="53">
        <f t="shared" si="21"/>
        <v>1.027787580759673</v>
      </c>
    </row>
    <row r="449" spans="27:35" x14ac:dyDescent="0.2">
      <c r="AA449" s="45" t="s">
        <v>74</v>
      </c>
      <c r="AB449" s="46">
        <f>_xll.qlCalendarAdvance(calendar,AB448,AA449,,,trigger)</f>
        <v>56201</v>
      </c>
      <c r="AC449" s="46">
        <f>_xll.qlInterestRateIndexMaturity($U$5,AB449,trigger)</f>
        <v>56382</v>
      </c>
      <c r="AD449" s="50">
        <f>_xll.qlTenorBasisValue($U$13,AB449,trigger)</f>
        <v>1.629397134053573E-4</v>
      </c>
      <c r="AE449" s="50">
        <f>_xll.qlTenorBasisForwardRate($U$13,AB449,trigger)</f>
        <v>1.4543232364389227E-2</v>
      </c>
      <c r="AF449" s="50">
        <f>_xll.qlTenorBasisForwardRate2($U$13,AB449,AC449,trigger)</f>
        <v>1.4543232364389227E-2</v>
      </c>
      <c r="AG449" s="50">
        <f>_xll.qlIndexFixing($U$5,_xll.qlInterestRateIndexFixingDate($U$5,AB449,trigger),,trigger)</f>
        <v>1.4971308922556647E-2</v>
      </c>
      <c r="AH449" s="50">
        <f t="shared" si="20"/>
        <v>-4.2807655816741973E-4</v>
      </c>
      <c r="AI449" s="53">
        <f t="shared" si="21"/>
        <v>1.0294347602679865</v>
      </c>
    </row>
    <row r="450" spans="27:35" x14ac:dyDescent="0.2">
      <c r="AA450" s="45" t="s">
        <v>74</v>
      </c>
      <c r="AB450" s="46">
        <f>_xll.qlCalendarAdvance(calendar,AB449,AA450,,,trigger)</f>
        <v>56233</v>
      </c>
      <c r="AC450" s="46">
        <f>_xll.qlInterestRateIndexMaturity($U$5,AB450,trigger)</f>
        <v>56415</v>
      </c>
      <c r="AD450" s="50">
        <f>_xll.qlTenorBasisValue($U$13,AB450,trigger)</f>
        <v>1.6237098089249381E-4</v>
      </c>
      <c r="AE450" s="50">
        <f>_xll.qlTenorBasisForwardRate($U$13,AB450,trigger)</f>
        <v>1.4498485443321371E-2</v>
      </c>
      <c r="AF450" s="50">
        <f>_xll.qlTenorBasisForwardRate2($U$13,AB450,AC450,trigger)</f>
        <v>1.4498485443321371E-2</v>
      </c>
      <c r="AG450" s="50">
        <f>_xll.qlIndexFixing($U$5,_xll.qlInterestRateIndexFixingDate($U$5,AB450,trigger),,trigger)</f>
        <v>1.4951321013456642E-2</v>
      </c>
      <c r="AH450" s="50">
        <f t="shared" si="20"/>
        <v>-4.5283557013527098E-4</v>
      </c>
      <c r="AI450" s="53">
        <f t="shared" si="21"/>
        <v>1.0312333017062736</v>
      </c>
    </row>
    <row r="451" spans="27:35" x14ac:dyDescent="0.2">
      <c r="AA451" s="45" t="s">
        <v>74</v>
      </c>
      <c r="AB451" s="46">
        <f>_xll.qlCalendarAdvance(calendar,AB450,AA451,,,trigger)</f>
        <v>56264</v>
      </c>
      <c r="AC451" s="46">
        <f>_xll.qlInterestRateIndexMaturity($U$5,AB451,trigger)</f>
        <v>56445</v>
      </c>
      <c r="AD451" s="50">
        <f>_xll.qlTenorBasisValue($U$13,AB451,trigger)</f>
        <v>1.6182661884654758E-4</v>
      </c>
      <c r="AE451" s="50">
        <f>_xll.qlTenorBasisForwardRate($U$13,AB451,trigger)</f>
        <v>1.4455310386274407E-2</v>
      </c>
      <c r="AF451" s="50">
        <f>_xll.qlTenorBasisForwardRate2($U$13,AB451,AC451,trigger)</f>
        <v>1.4455310386274407E-2</v>
      </c>
      <c r="AG451" s="50">
        <f>_xll.qlIndexFixing($U$5,_xll.qlInterestRateIndexFixingDate($U$5,AB451,trigger),,trigger)</f>
        <v>1.4931730812033816E-2</v>
      </c>
      <c r="AH451" s="50">
        <f t="shared" si="20"/>
        <v>-4.764204257594086E-4</v>
      </c>
      <c r="AI451" s="53">
        <f t="shared" si="21"/>
        <v>1.0329581595295096</v>
      </c>
    </row>
    <row r="452" spans="27:35" x14ac:dyDescent="0.2">
      <c r="AA452" s="45" t="s">
        <v>74</v>
      </c>
      <c r="AB452" s="46">
        <f>_xll.qlCalendarAdvance(calendar,AB451,AA452,,,trigger)</f>
        <v>56296</v>
      </c>
      <c r="AC452" s="46">
        <f>_xll.qlInterestRateIndexMaturity($U$5,AB452,trigger)</f>
        <v>56478</v>
      </c>
      <c r="AD452" s="50">
        <f>_xll.qlTenorBasisValue($U$13,AB452,trigger)</f>
        <v>1.6127142851690677E-4</v>
      </c>
      <c r="AE452" s="50">
        <f>_xll.qlTenorBasisForwardRate($U$13,AB452,trigger)</f>
        <v>1.4409202962001603E-2</v>
      </c>
      <c r="AF452" s="50">
        <f>_xll.qlTenorBasisForwardRate2($U$13,AB452,AC452,trigger)</f>
        <v>1.4409202962001603E-2</v>
      </c>
      <c r="AG452" s="50">
        <f>_xll.qlIndexFixing($U$5,_xll.qlInterestRateIndexFixingDate($U$5,AB452,trigger),,trigger)</f>
        <v>1.491123006830967E-2</v>
      </c>
      <c r="AH452" s="50">
        <f t="shared" ref="AH452:AH515" si="22">AE452-AG452</f>
        <v>-5.0202710630806689E-4</v>
      </c>
      <c r="AI452" s="53">
        <f t="shared" ref="AI452:AI515" si="23">AG452/AF452</f>
        <v>1.0348407269737236</v>
      </c>
    </row>
    <row r="453" spans="27:35" x14ac:dyDescent="0.2">
      <c r="AA453" s="45" t="s">
        <v>74</v>
      </c>
      <c r="AB453" s="46">
        <f>_xll.qlCalendarAdvance(calendar,AB452,AA453,,,trigger)</f>
        <v>56324</v>
      </c>
      <c r="AC453" s="46">
        <f>_xll.qlInterestRateIndexMaturity($U$5,AB453,trigger)</f>
        <v>56508</v>
      </c>
      <c r="AD453" s="50">
        <f>_xll.qlTenorBasisValue($U$13,AB453,trigger)</f>
        <v>1.6079118469839492E-4</v>
      </c>
      <c r="AE453" s="50">
        <f>_xll.qlTenorBasisForwardRate($U$13,AB453,trigger)</f>
        <v>1.4367772286407492E-2</v>
      </c>
      <c r="AF453" s="50">
        <f>_xll.qlTenorBasisForwardRate2($U$13,AB453,AC453,trigger)</f>
        <v>1.4367772286407492E-2</v>
      </c>
      <c r="AG453" s="50">
        <f>_xll.qlIndexFixing($U$5,_xll.qlInterestRateIndexFixingDate($U$5,AB453,trigger),,trigger)</f>
        <v>1.4893047587098829E-2</v>
      </c>
      <c r="AH453" s="50">
        <f t="shared" si="22"/>
        <v>-5.2527530069133681E-4</v>
      </c>
      <c r="AI453" s="53">
        <f t="shared" si="23"/>
        <v>1.0365592723924411</v>
      </c>
    </row>
    <row r="454" spans="27:35" x14ac:dyDescent="0.2">
      <c r="AA454" s="45" t="s">
        <v>74</v>
      </c>
      <c r="AB454" s="46">
        <f>_xll.qlCalendarAdvance(calendar,AB453,AA454,,,trigger)</f>
        <v>56355</v>
      </c>
      <c r="AC454" s="46">
        <f>_xll.qlInterestRateIndexMaturity($U$5,AB454,trigger)</f>
        <v>56538</v>
      </c>
      <c r="AD454" s="50">
        <f>_xll.qlTenorBasisValue($U$13,AB454,trigger)</f>
        <v>1.6026545903292336E-4</v>
      </c>
      <c r="AE454" s="50">
        <f>_xll.qlTenorBasisForwardRate($U$13,AB454,trigger)</f>
        <v>1.4322739279642623E-2</v>
      </c>
      <c r="AF454" s="50">
        <f>_xll.qlTenorBasisForwardRate2($U$13,AB454,AC454,trigger)</f>
        <v>1.4322739279642623E-2</v>
      </c>
      <c r="AG454" s="50">
        <f>_xll.qlIndexFixing($U$5,_xll.qlInterestRateIndexFixingDate($U$5,AB454,trigger),,trigger)</f>
        <v>1.4872753134345799E-2</v>
      </c>
      <c r="AH454" s="50">
        <f t="shared" si="22"/>
        <v>-5.5001385470317653E-4</v>
      </c>
      <c r="AI454" s="53">
        <f t="shared" si="23"/>
        <v>1.0384014429058923</v>
      </c>
    </row>
    <row r="455" spans="27:35" x14ac:dyDescent="0.2">
      <c r="AA455" s="45" t="s">
        <v>74</v>
      </c>
      <c r="AB455" s="46">
        <f>_xll.qlCalendarAdvance(calendar,AB454,AA455,,,trigger)</f>
        <v>56387</v>
      </c>
      <c r="AC455" s="46">
        <f>_xll.qlInterestRateIndexMaturity($U$5,AB455,trigger)</f>
        <v>56571</v>
      </c>
      <c r="AD455" s="50">
        <f>_xll.qlTenorBasisValue($U$13,AB455,trigger)</f>
        <v>1.5972928502999665E-4</v>
      </c>
      <c r="AE455" s="50">
        <f>_xll.qlTenorBasisForwardRate($U$13,AB455,trigger)</f>
        <v>1.4274640784788626E-2</v>
      </c>
      <c r="AF455" s="50">
        <f>_xll.qlTenorBasisForwardRate2($U$13,AB455,AC455,trigger)</f>
        <v>1.4274640784788626E-2</v>
      </c>
      <c r="AG455" s="50">
        <f>_xll.qlIndexFixing($U$5,_xll.qlInterestRateIndexFixingDate($U$5,AB455,trigger),,trigger)</f>
        <v>1.4851493366390956E-2</v>
      </c>
      <c r="AH455" s="50">
        <f t="shared" si="22"/>
        <v>-5.7685258160232976E-4</v>
      </c>
      <c r="AI455" s="53">
        <f t="shared" si="23"/>
        <v>1.0404110051033324</v>
      </c>
    </row>
    <row r="456" spans="27:35" x14ac:dyDescent="0.2">
      <c r="AA456" s="45" t="s">
        <v>74</v>
      </c>
      <c r="AB456" s="46">
        <f>_xll.qlCalendarAdvance(calendar,AB455,AA456,,,trigger)</f>
        <v>56418</v>
      </c>
      <c r="AC456" s="46">
        <f>_xll.qlInterestRateIndexMaturity($U$5,AB456,trigger)</f>
        <v>56601</v>
      </c>
      <c r="AD456" s="50">
        <f>_xll.qlTenorBasisValue($U$13,AB456,trigger)</f>
        <v>1.592161013102647E-4</v>
      </c>
      <c r="AE456" s="50">
        <f>_xll.qlTenorBasisForwardRate($U$13,AB456,trigger)</f>
        <v>1.4228337739856947E-2</v>
      </c>
      <c r="AF456" s="50">
        <f>_xll.qlTenorBasisForwardRate2($U$13,AB456,AC456,trigger)</f>
        <v>1.4228337739856947E-2</v>
      </c>
      <c r="AG456" s="50">
        <f>_xll.qlIndexFixing($U$5,_xll.qlInterestRateIndexFixingDate($U$5,AB456,trigger),,trigger)</f>
        <v>1.4830712514116591E-2</v>
      </c>
      <c r="AH456" s="50">
        <f t="shared" si="22"/>
        <v>-6.0237477425964352E-4</v>
      </c>
      <c r="AI456" s="53">
        <f t="shared" si="23"/>
        <v>1.0423362718311253</v>
      </c>
    </row>
    <row r="457" spans="27:35" x14ac:dyDescent="0.2">
      <c r="AA457" s="45" t="s">
        <v>74</v>
      </c>
      <c r="AB457" s="46">
        <f>_xll.qlCalendarAdvance(calendar,AB456,AA457,,,trigger)</f>
        <v>56450</v>
      </c>
      <c r="AC457" s="46">
        <f>_xll.qlInterestRateIndexMaturity($U$5,AB457,trigger)</f>
        <v>56634</v>
      </c>
      <c r="AD457" s="50">
        <f>_xll.qlTenorBasisValue($U$13,AB457,trigger)</f>
        <v>1.5869272468159565E-4</v>
      </c>
      <c r="AE457" s="50">
        <f>_xll.qlTenorBasisForwardRate($U$13,AB457,trigger)</f>
        <v>1.4178878164606739E-2</v>
      </c>
      <c r="AF457" s="50">
        <f>_xll.qlTenorBasisForwardRate2($U$13,AB457,AC457,trigger)</f>
        <v>1.4178878164606739E-2</v>
      </c>
      <c r="AG457" s="50">
        <f>_xll.qlIndexFixing($U$5,_xll.qlInterestRateIndexFixingDate($U$5,AB457,trigger),,trigger)</f>
        <v>1.4808928523987621E-2</v>
      </c>
      <c r="AH457" s="50">
        <f t="shared" si="22"/>
        <v>-6.3005035938088275E-4</v>
      </c>
      <c r="AI457" s="53">
        <f t="shared" si="23"/>
        <v>1.0444358398504059</v>
      </c>
    </row>
    <row r="458" spans="27:35" x14ac:dyDescent="0.2">
      <c r="AA458" s="45" t="s">
        <v>74</v>
      </c>
      <c r="AB458" s="46">
        <f>_xll.qlCalendarAdvance(calendar,AB457,AA458,,,trigger)</f>
        <v>56481</v>
      </c>
      <c r="AC458" s="46">
        <f>_xll.qlInterestRateIndexMaturity($U$5,AB458,trigger)</f>
        <v>56667</v>
      </c>
      <c r="AD458" s="50">
        <f>_xll.qlTenorBasisValue($U$13,AB458,trigger)</f>
        <v>1.5819179548130137E-4</v>
      </c>
      <c r="AE458" s="50">
        <f>_xll.qlTenorBasisForwardRate($U$13,AB458,trigger)</f>
        <v>1.4129761881122133E-2</v>
      </c>
      <c r="AF458" s="50">
        <f>_xll.qlTenorBasisForwardRate2($U$13,AB458,AC458,trigger)</f>
        <v>1.4129761881122133E-2</v>
      </c>
      <c r="AG458" s="50">
        <f>_xll.qlIndexFixing($U$5,_xll.qlInterestRateIndexFixingDate($U$5,AB458,trigger),,trigger)</f>
        <v>1.4787516310161839E-2</v>
      </c>
      <c r="AH458" s="50">
        <f t="shared" si="22"/>
        <v>-6.5775442903970652E-4</v>
      </c>
      <c r="AI458" s="53">
        <f t="shared" si="23"/>
        <v>1.0465509917699667</v>
      </c>
    </row>
    <row r="459" spans="27:35" x14ac:dyDescent="0.2">
      <c r="AA459" s="45" t="s">
        <v>74</v>
      </c>
      <c r="AB459" s="46">
        <f>_xll.qlCalendarAdvance(calendar,AB458,AA459,,,trigger)</f>
        <v>56513</v>
      </c>
      <c r="AC459" s="46">
        <f>_xll.qlInterestRateIndexMaturity($U$5,AB459,trigger)</f>
        <v>56695</v>
      </c>
      <c r="AD459" s="50">
        <f>_xll.qlTenorBasisValue($U$13,AB459,trigger)</f>
        <v>1.5768092273553633E-4</v>
      </c>
      <c r="AE459" s="50">
        <f>_xll.qlTenorBasisForwardRate($U$13,AB459,trigger)</f>
        <v>1.4081537337949082E-2</v>
      </c>
      <c r="AF459" s="50">
        <f>_xll.qlTenorBasisForwardRate2($U$13,AB459,AC459,trigger)</f>
        <v>1.4081537337949082E-2</v>
      </c>
      <c r="AG459" s="50">
        <f>_xll.qlIndexFixing($U$5,_xll.qlInterestRateIndexFixingDate($U$5,AB459,trigger),,trigger)</f>
        <v>1.4765447802628071E-2</v>
      </c>
      <c r="AH459" s="50">
        <f t="shared" si="22"/>
        <v>-6.8391046467898911E-4</v>
      </c>
      <c r="AI459" s="53">
        <f t="shared" si="23"/>
        <v>1.0485678834821452</v>
      </c>
    </row>
    <row r="460" spans="27:35" x14ac:dyDescent="0.2">
      <c r="AA460" s="45" t="s">
        <v>74</v>
      </c>
      <c r="AB460" s="46">
        <f>_xll.qlCalendarAdvance(calendar,AB459,AA460,,,trigger)</f>
        <v>56543</v>
      </c>
      <c r="AC460" s="46">
        <f>_xll.qlInterestRateIndexMaturity($U$5,AB460,trigger)</f>
        <v>56725</v>
      </c>
      <c r="AD460" s="50">
        <f>_xll.qlTenorBasisValue($U$13,AB460,trigger)</f>
        <v>1.5720764884946445E-4</v>
      </c>
      <c r="AE460" s="50">
        <f>_xll.qlTenorBasisForwardRate($U$13,AB460,trigger)</f>
        <v>1.4033781805659123E-2</v>
      </c>
      <c r="AF460" s="50">
        <f>_xll.qlTenorBasisForwardRate2($U$13,AB460,AC460,trigger)</f>
        <v>1.4033781805659123E-2</v>
      </c>
      <c r="AG460" s="50">
        <f>_xll.qlIndexFixing($U$5,_xll.qlInterestRateIndexFixingDate($U$5,AB460,trigger),,trigger)</f>
        <v>1.4744342007792724E-2</v>
      </c>
      <c r="AH460" s="50">
        <f t="shared" si="22"/>
        <v>-7.1056020213360049E-4</v>
      </c>
      <c r="AI460" s="53">
        <f t="shared" si="23"/>
        <v>1.0506321255363302</v>
      </c>
    </row>
    <row r="461" spans="27:35" x14ac:dyDescent="0.2">
      <c r="AA461" s="45" t="s">
        <v>74</v>
      </c>
      <c r="AB461" s="46">
        <f>_xll.qlCalendarAdvance(calendar,AB460,AA461,,,trigger)</f>
        <v>56576</v>
      </c>
      <c r="AC461" s="46">
        <f>_xll.qlInterestRateIndexMaturity($U$5,AB461,trigger)</f>
        <v>56758</v>
      </c>
      <c r="AD461" s="50">
        <f>_xll.qlTenorBasisValue($U$13,AB461,trigger)</f>
        <v>1.5669331077896171E-4</v>
      </c>
      <c r="AE461" s="50">
        <f>_xll.qlTenorBasisForwardRate($U$13,AB461,trigger)</f>
        <v>1.3980561541828916E-2</v>
      </c>
      <c r="AF461" s="50">
        <f>_xll.qlTenorBasisForwardRate2($U$13,AB461,AC461,trigger)</f>
        <v>1.3980561541828916E-2</v>
      </c>
      <c r="AG461" s="50">
        <f>_xll.qlIndexFixing($U$5,_xll.qlInterestRateIndexFixingDate($U$5,AB461,trigger),,trigger)</f>
        <v>1.4720855216275364E-2</v>
      </c>
      <c r="AH461" s="50">
        <f t="shared" si="22"/>
        <v>-7.4029367444644785E-4</v>
      </c>
      <c r="AI461" s="53">
        <f t="shared" si="23"/>
        <v>1.0529516409073798</v>
      </c>
    </row>
    <row r="462" spans="27:35" x14ac:dyDescent="0.2">
      <c r="AA462" s="45" t="s">
        <v>74</v>
      </c>
      <c r="AB462" s="46">
        <f>_xll.qlCalendarAdvance(calendar,AB461,AA462,,,trigger)</f>
        <v>56606</v>
      </c>
      <c r="AC462" s="46">
        <f>_xll.qlInterestRateIndexMaturity($U$5,AB462,trigger)</f>
        <v>56788</v>
      </c>
      <c r="AD462" s="50">
        <f>_xll.qlTenorBasisValue($U$13,AB462,trigger)</f>
        <v>1.56231359720267E-4</v>
      </c>
      <c r="AE462" s="50">
        <f>_xll.qlTenorBasisForwardRate($U$13,AB462,trigger)</f>
        <v>1.3931552940888358E-2</v>
      </c>
      <c r="AF462" s="50">
        <f>_xll.qlTenorBasisForwardRate2($U$13,AB462,AC462,trigger)</f>
        <v>1.3931552940888358E-2</v>
      </c>
      <c r="AG462" s="50">
        <f>_xll.qlIndexFixing($U$5,_xll.qlInterestRateIndexFixingDate($U$5,AB462,trigger),,trigger)</f>
        <v>1.4699256715516045E-2</v>
      </c>
      <c r="AH462" s="50">
        <f t="shared" si="22"/>
        <v>-7.6770377462768644E-4</v>
      </c>
      <c r="AI462" s="53">
        <f t="shared" si="23"/>
        <v>1.0551053983633452</v>
      </c>
    </row>
    <row r="463" spans="27:35" x14ac:dyDescent="0.2">
      <c r="AA463" s="45" t="s">
        <v>74</v>
      </c>
      <c r="AB463" s="46">
        <f>_xll.qlCalendarAdvance(calendar,AB462,AA463,,,trigger)</f>
        <v>56639</v>
      </c>
      <c r="AC463" s="46">
        <f>_xll.qlInterestRateIndexMaturity($U$5,AB463,trigger)</f>
        <v>56821</v>
      </c>
      <c r="AD463" s="50">
        <f>_xll.qlTenorBasisValue($U$13,AB463,trigger)</f>
        <v>1.5572933266362417E-4</v>
      </c>
      <c r="AE463" s="50">
        <f>_xll.qlTenorBasisForwardRate($U$13,AB463,trigger)</f>
        <v>1.3876954264647124E-2</v>
      </c>
      <c r="AF463" s="50">
        <f>_xll.qlTenorBasisForwardRate2($U$13,AB463,AC463,trigger)</f>
        <v>1.3876954264647124E-2</v>
      </c>
      <c r="AG463" s="50">
        <f>_xll.qlIndexFixing($U$5,_xll.qlInterestRateIndexFixingDate($U$5,AB463,trigger),,trigger)</f>
        <v>1.4675225626562111E-2</v>
      </c>
      <c r="AH463" s="50">
        <f t="shared" si="22"/>
        <v>-7.9827136191498727E-4</v>
      </c>
      <c r="AI463" s="53">
        <f t="shared" si="23"/>
        <v>1.0575249688578034</v>
      </c>
    </row>
    <row r="464" spans="27:35" x14ac:dyDescent="0.2">
      <c r="AA464" s="45" t="s">
        <v>74</v>
      </c>
      <c r="AB464" s="46">
        <f>_xll.qlCalendarAdvance(calendar,AB463,AA464,,,trigger)</f>
        <v>56670</v>
      </c>
      <c r="AC464" s="46">
        <f>_xll.qlInterestRateIndexMaturity($U$5,AB464,trigger)</f>
        <v>56851</v>
      </c>
      <c r="AD464" s="50">
        <f>_xll.qlTenorBasisValue($U$13,AB464,trigger)</f>
        <v>1.5526350370633895E-4</v>
      </c>
      <c r="AE464" s="50">
        <f>_xll.qlTenorBasisForwardRate($U$13,AB464,trigger)</f>
        <v>1.3825594957146291E-2</v>
      </c>
      <c r="AF464" s="50">
        <f>_xll.qlTenorBasisForwardRate2($U$13,AB464,AC464,trigger)</f>
        <v>1.3825594957146291E-2</v>
      </c>
      <c r="AG464" s="50">
        <f>_xll.qlIndexFixing($U$5,_xll.qlInterestRateIndexFixingDate($U$5,AB464,trigger),,trigger)</f>
        <v>1.4652466472923391E-2</v>
      </c>
      <c r="AH464" s="50">
        <f t="shared" si="22"/>
        <v>-8.2687151577709971E-4</v>
      </c>
      <c r="AI464" s="53">
        <f t="shared" si="23"/>
        <v>1.0598073007592126</v>
      </c>
    </row>
    <row r="465" spans="27:35" x14ac:dyDescent="0.2">
      <c r="AA465" s="45" t="s">
        <v>74</v>
      </c>
      <c r="AB465" s="46">
        <f>_xll.qlCalendarAdvance(calendar,AB464,AA465,,,trigger)</f>
        <v>56698</v>
      </c>
      <c r="AC465" s="46">
        <f>_xll.qlInterestRateIndexMaturity($U$5,AB465,trigger)</f>
        <v>56884</v>
      </c>
      <c r="AD465" s="50">
        <f>_xll.qlTenorBasisValue($U$13,AB465,trigger)</f>
        <v>1.5484750702338175E-4</v>
      </c>
      <c r="AE465" s="50">
        <f>_xll.qlTenorBasisForwardRate($U$13,AB465,trigger)</f>
        <v>1.3775139374752268E-2</v>
      </c>
      <c r="AF465" s="50">
        <f>_xll.qlTenorBasisForwardRate2($U$13,AB465,AC465,trigger)</f>
        <v>1.3775139374752268E-2</v>
      </c>
      <c r="AG465" s="50">
        <f>_xll.qlIndexFixing($U$5,_xll.qlInterestRateIndexFixingDate($U$5,AB465,trigger),,trigger)</f>
        <v>1.463121802744506E-2</v>
      </c>
      <c r="AH465" s="50">
        <f t="shared" si="22"/>
        <v>-8.5607865269279187E-4</v>
      </c>
      <c r="AI465" s="53">
        <f t="shared" si="23"/>
        <v>1.0621466418163328</v>
      </c>
    </row>
    <row r="466" spans="27:35" x14ac:dyDescent="0.2">
      <c r="AA466" s="45" t="s">
        <v>74</v>
      </c>
      <c r="AB466" s="46">
        <f>_xll.qlCalendarAdvance(calendar,AB465,AA466,,,trigger)</f>
        <v>56730</v>
      </c>
      <c r="AC466" s="46">
        <f>_xll.qlInterestRateIndexMaturity($U$5,AB466,trigger)</f>
        <v>56913</v>
      </c>
      <c r="AD466" s="50">
        <f>_xll.qlTenorBasisValue($U$13,AB466,trigger)</f>
        <v>1.5437754351479448E-4</v>
      </c>
      <c r="AE466" s="50">
        <f>_xll.qlTenorBasisForwardRate($U$13,AB466,trigger)</f>
        <v>1.3722041178900383E-2</v>
      </c>
      <c r="AF466" s="50">
        <f>_xll.qlTenorBasisForwardRate2($U$13,AB466,AC466,trigger)</f>
        <v>1.3722041178900383E-2</v>
      </c>
      <c r="AG466" s="50">
        <f>_xll.qlIndexFixing($U$5,_xll.qlInterestRateIndexFixingDate($U$5,AB466,trigger),,trigger)</f>
        <v>1.4607380685334147E-2</v>
      </c>
      <c r="AH466" s="50">
        <f t="shared" si="22"/>
        <v>-8.8533950643376359E-4</v>
      </c>
      <c r="AI466" s="53">
        <f t="shared" si="23"/>
        <v>1.0645195197194934</v>
      </c>
    </row>
    <row r="467" spans="27:35" x14ac:dyDescent="0.2">
      <c r="AA467" s="45" t="s">
        <v>74</v>
      </c>
      <c r="AB467" s="46">
        <f>_xll.qlCalendarAdvance(calendar,AB466,AA467,,,trigger)</f>
        <v>56760</v>
      </c>
      <c r="AC467" s="46">
        <f>_xll.qlInterestRateIndexMaturity($U$5,AB467,trigger)</f>
        <v>56944</v>
      </c>
      <c r="AD467" s="50">
        <f>_xll.qlTenorBasisValue($U$13,AB467,trigger)</f>
        <v>1.5394218484268002E-4</v>
      </c>
      <c r="AE467" s="50">
        <f>_xll.qlTenorBasisForwardRate($U$13,AB467,trigger)</f>
        <v>1.3669348616044071E-2</v>
      </c>
      <c r="AF467" s="50">
        <f>_xll.qlTenorBasisForwardRate2($U$13,AB467,AC467,trigger)</f>
        <v>1.3669348616044071E-2</v>
      </c>
      <c r="AG467" s="50">
        <f>_xll.qlIndexFixing($U$5,_xll.qlInterestRateIndexFixingDate($U$5,AB467,trigger),,trigger)</f>
        <v>1.4582994444927699E-2</v>
      </c>
      <c r="AH467" s="50">
        <f t="shared" si="22"/>
        <v>-9.1364582888362779E-4</v>
      </c>
      <c r="AI467" s="53">
        <f t="shared" si="23"/>
        <v>1.0668390173187374</v>
      </c>
    </row>
    <row r="468" spans="27:35" x14ac:dyDescent="0.2">
      <c r="AA468" s="45" t="s">
        <v>74</v>
      </c>
      <c r="AB468" s="46">
        <f>_xll.qlCalendarAdvance(calendar,AB467,AA468,,,trigger)</f>
        <v>56793</v>
      </c>
      <c r="AC468" s="46">
        <f>_xll.qlInterestRateIndexMaturity($U$5,AB468,trigger)</f>
        <v>56976</v>
      </c>
      <c r="AD468" s="50">
        <f>_xll.qlTenorBasisValue($U$13,AB468,trigger)</f>
        <v>1.5346907018793586E-4</v>
      </c>
      <c r="AE468" s="50">
        <f>_xll.qlTenorBasisForwardRate($U$13,AB468,trigger)</f>
        <v>1.361219086508156E-2</v>
      </c>
      <c r="AF468" s="50">
        <f>_xll.qlTenorBasisForwardRate2($U$13,AB468,AC468,trigger)</f>
        <v>1.361219086508156E-2</v>
      </c>
      <c r="AG468" s="50">
        <f>_xll.qlIndexFixing($U$5,_xll.qlInterestRateIndexFixingDate($U$5,AB468,trigger),,trigger)</f>
        <v>1.4550762155362197E-2</v>
      </c>
      <c r="AH468" s="50">
        <f t="shared" si="22"/>
        <v>-9.3857129028063722E-4</v>
      </c>
      <c r="AI468" s="53">
        <f t="shared" si="23"/>
        <v>1.0689507882737885</v>
      </c>
    </row>
    <row r="469" spans="27:35" x14ac:dyDescent="0.2">
      <c r="AA469" s="45" t="s">
        <v>74</v>
      </c>
      <c r="AB469" s="46">
        <f>_xll.qlCalendarAdvance(calendar,AB468,AA469,,,trigger)</f>
        <v>56823</v>
      </c>
      <c r="AC469" s="46">
        <f>_xll.qlInterestRateIndexMaturity($U$5,AB469,trigger)</f>
        <v>57007</v>
      </c>
      <c r="AD469" s="50">
        <f>_xll.qlTenorBasisValue($U$13,AB469,trigger)</f>
        <v>1.5304416029767568E-4</v>
      </c>
      <c r="AE469" s="50">
        <f>_xll.qlTenorBasisForwardRate($U$13,AB469,trigger)</f>
        <v>1.3558806862030657E-2</v>
      </c>
      <c r="AF469" s="50">
        <f>_xll.qlTenorBasisForwardRate2($U$13,AB469,AC469,trigger)</f>
        <v>1.3558806862030657E-2</v>
      </c>
      <c r="AG469" s="50">
        <f>_xll.qlIndexFixing($U$5,_xll.qlInterestRateIndexFixingDate($U$5,AB469,trigger),,trigger)</f>
        <v>1.4515381359446841E-2</v>
      </c>
      <c r="AH469" s="50">
        <f t="shared" si="22"/>
        <v>-9.565744974161846E-4</v>
      </c>
      <c r="AI469" s="53">
        <f t="shared" si="23"/>
        <v>1.070550049657756</v>
      </c>
    </row>
    <row r="470" spans="27:35" x14ac:dyDescent="0.2">
      <c r="AA470" s="45" t="s">
        <v>74</v>
      </c>
      <c r="AB470" s="46">
        <f>_xll.qlCalendarAdvance(calendar,AB469,AA470,,,trigger)</f>
        <v>56856</v>
      </c>
      <c r="AC470" s="46">
        <f>_xll.qlInterestRateIndexMaturity($U$5,AB470,trigger)</f>
        <v>57039</v>
      </c>
      <c r="AD470" s="50">
        <f>_xll.qlTenorBasisValue($U$13,AB470,trigger)</f>
        <v>1.5258240569988578E-4</v>
      </c>
      <c r="AE470" s="50">
        <f>_xll.qlTenorBasisForwardRate($U$13,AB470,trigger)</f>
        <v>1.3501401959228478E-2</v>
      </c>
      <c r="AF470" s="50">
        <f>_xll.qlTenorBasisForwardRate2($U$13,AB470,AC470,trigger)</f>
        <v>1.3501401959228478E-2</v>
      </c>
      <c r="AG470" s="50">
        <f>_xll.qlIndexFixing($U$5,_xll.qlInterestRateIndexFixingDate($U$5,AB470,trigger),,trigger)</f>
        <v>1.4471543303100342E-2</v>
      </c>
      <c r="AH470" s="50">
        <f t="shared" si="22"/>
        <v>-9.7014134387186403E-4</v>
      </c>
      <c r="AI470" s="53">
        <f t="shared" si="23"/>
        <v>1.071854859725049</v>
      </c>
    </row>
    <row r="471" spans="27:35" x14ac:dyDescent="0.2">
      <c r="AA471" s="45" t="s">
        <v>74</v>
      </c>
      <c r="AB471" s="46">
        <f>_xll.qlCalendarAdvance(calendar,AB470,AA471,,,trigger)</f>
        <v>56887</v>
      </c>
      <c r="AC471" s="46">
        <f>_xll.qlInterestRateIndexMaturity($U$5,AB471,trigger)</f>
        <v>57069</v>
      </c>
      <c r="AD471" s="50">
        <f>_xll.qlTenorBasisValue($U$13,AB471,trigger)</f>
        <v>1.5215396213298307E-4</v>
      </c>
      <c r="AE471" s="50">
        <f>_xll.qlTenorBasisForwardRate($U$13,AB471,trigger)</f>
        <v>1.3447745204101049E-2</v>
      </c>
      <c r="AF471" s="50">
        <f>_xll.qlTenorBasisForwardRate2($U$13,AB471,AC471,trigger)</f>
        <v>1.3447745204101049E-2</v>
      </c>
      <c r="AG471" s="50">
        <f>_xll.qlIndexFixing($U$5,_xll.qlInterestRateIndexFixingDate($U$5,AB471,trigger),,trigger)</f>
        <v>1.4424972951713933E-2</v>
      </c>
      <c r="AH471" s="50">
        <f t="shared" si="22"/>
        <v>-9.7722774761288371E-4</v>
      </c>
      <c r="AI471" s="53">
        <f t="shared" si="23"/>
        <v>1.0726685204680162</v>
      </c>
    </row>
    <row r="472" spans="27:35" x14ac:dyDescent="0.2">
      <c r="AA472" s="45" t="s">
        <v>74</v>
      </c>
      <c r="AB472" s="46">
        <f>_xll.qlCalendarAdvance(calendar,AB471,AA472,,,trigger)</f>
        <v>56919</v>
      </c>
      <c r="AC472" s="46">
        <f>_xll.qlInterestRateIndexMaturity($U$5,AB472,trigger)</f>
        <v>57102</v>
      </c>
      <c r="AD472" s="50">
        <f>_xll.qlTenorBasisValue($U$13,AB472,trigger)</f>
        <v>1.5171704559695037E-4</v>
      </c>
      <c r="AE472" s="50">
        <f>_xll.qlTenorBasisForwardRate($U$13,AB472,trigger)</f>
        <v>1.3391612225730742E-2</v>
      </c>
      <c r="AF472" s="50">
        <f>_xll.qlTenorBasisForwardRate2($U$13,AB472,AC472,trigger)</f>
        <v>1.3391612225730742E-2</v>
      </c>
      <c r="AG472" s="50">
        <f>_xll.qlIndexFixing($U$5,_xll.qlInterestRateIndexFixingDate($U$5,AB472,trigger),,trigger)</f>
        <v>1.4370143117950877E-2</v>
      </c>
      <c r="AH472" s="50">
        <f t="shared" si="22"/>
        <v>-9.785308922201346E-4</v>
      </c>
      <c r="AI472" s="53">
        <f t="shared" si="23"/>
        <v>1.0730704321276552</v>
      </c>
    </row>
    <row r="473" spans="27:35" x14ac:dyDescent="0.2">
      <c r="AA473" s="45" t="s">
        <v>74</v>
      </c>
      <c r="AB473" s="46">
        <f>_xll.qlCalendarAdvance(calendar,AB472,AA473,,,trigger)</f>
        <v>56949</v>
      </c>
      <c r="AC473" s="46">
        <f>_xll.qlInterestRateIndexMaturity($U$5,AB473,trigger)</f>
        <v>57132</v>
      </c>
      <c r="AD473" s="50">
        <f>_xll.qlTenorBasisValue($U$13,AB473,trigger)</f>
        <v>1.5131231373217066E-4</v>
      </c>
      <c r="AE473" s="50">
        <f>_xll.qlTenorBasisForwardRate($U$13,AB473,trigger)</f>
        <v>1.3340216458507413E-2</v>
      </c>
      <c r="AF473" s="50">
        <f>_xll.qlTenorBasisForwardRate2($U$13,AB473,AC473,trigger)</f>
        <v>1.3340216458507413E-2</v>
      </c>
      <c r="AG473" s="50">
        <f>_xll.qlIndexFixing($U$5,_xll.qlInterestRateIndexFixingDate($U$5,AB473,trigger),,trigger)</f>
        <v>1.4316425457663281E-2</v>
      </c>
      <c r="AH473" s="50">
        <f t="shared" si="22"/>
        <v>-9.762089991558684E-4</v>
      </c>
      <c r="AI473" s="53">
        <f t="shared" si="23"/>
        <v>1.0731778979893023</v>
      </c>
    </row>
    <row r="474" spans="27:35" x14ac:dyDescent="0.2">
      <c r="AA474" s="45" t="s">
        <v>74</v>
      </c>
      <c r="AB474" s="46">
        <f>_xll.qlCalendarAdvance(calendar,AB473,AA474,,,trigger)</f>
        <v>56982</v>
      </c>
      <c r="AC474" s="46">
        <f>_xll.qlInterestRateIndexMaturity($U$5,AB474,trigger)</f>
        <v>57164</v>
      </c>
      <c r="AD474" s="50">
        <f>_xll.qlTenorBasisValue($U$13,AB474,trigger)</f>
        <v>1.5087249644380076E-4</v>
      </c>
      <c r="AE474" s="50">
        <f>_xll.qlTenorBasisForwardRate($U$13,AB474,trigger)</f>
        <v>1.3285048879677276E-2</v>
      </c>
      <c r="AF474" s="50">
        <f>_xll.qlTenorBasisForwardRate2($U$13,AB474,AC474,trigger)</f>
        <v>1.3285048879677276E-2</v>
      </c>
      <c r="AG474" s="50">
        <f>_xll.qlIndexFixing($U$5,_xll.qlInterestRateIndexFixingDate($U$5,AB474,trigger),,trigger)</f>
        <v>1.4258112689388867E-2</v>
      </c>
      <c r="AH474" s="50">
        <f t="shared" si="22"/>
        <v>-9.7306380971159089E-4</v>
      </c>
      <c r="AI474" s="53">
        <f t="shared" si="23"/>
        <v>1.0732450304492391</v>
      </c>
    </row>
    <row r="475" spans="27:35" x14ac:dyDescent="0.2">
      <c r="AA475" s="45" t="s">
        <v>74</v>
      </c>
      <c r="AB475" s="46">
        <f>_xll.qlCalendarAdvance(calendar,AB474,AA475,,,trigger)</f>
        <v>57013</v>
      </c>
      <c r="AC475" s="46">
        <f>_xll.qlInterestRateIndexMaturity($U$5,AB475,trigger)</f>
        <v>57195</v>
      </c>
      <c r="AD475" s="50">
        <f>_xll.qlTenorBasisValue($U$13,AB475,trigger)</f>
        <v>1.5046441664593371E-4</v>
      </c>
      <c r="AE475" s="50">
        <f>_xll.qlTenorBasisForwardRate($U$13,AB475,trigger)</f>
        <v>1.3233417036359553E-2</v>
      </c>
      <c r="AF475" s="50">
        <f>_xll.qlTenorBasisForwardRate2($U$13,AB475,AC475,trigger)</f>
        <v>1.3233417036359553E-2</v>
      </c>
      <c r="AG475" s="50">
        <f>_xll.qlIndexFixing($U$5,_xll.qlInterestRateIndexFixingDate($U$5,AB475,trigger),,trigger)</f>
        <v>1.4202941286824124E-2</v>
      </c>
      <c r="AH475" s="50">
        <f t="shared" si="22"/>
        <v>-9.6952425046457034E-4</v>
      </c>
      <c r="AI475" s="53">
        <f t="shared" si="23"/>
        <v>1.0732633338615982</v>
      </c>
    </row>
    <row r="476" spans="27:35" x14ac:dyDescent="0.2">
      <c r="AA476" s="45" t="s">
        <v>74</v>
      </c>
      <c r="AB476" s="46">
        <f>_xll.qlCalendarAdvance(calendar,AB475,AA476,,,trigger)</f>
        <v>57042</v>
      </c>
      <c r="AC476" s="46">
        <f>_xll.qlInterestRateIndexMaturity($U$5,AB476,trigger)</f>
        <v>57227</v>
      </c>
      <c r="AD476" s="50">
        <f>_xll.qlTenorBasisValue($U$13,AB476,trigger)</f>
        <v>1.5008707026414018E-4</v>
      </c>
      <c r="AE476" s="50">
        <f>_xll.qlTenorBasisForwardRate($U$13,AB476,trigger)</f>
        <v>1.3184083373597019E-2</v>
      </c>
      <c r="AF476" s="50">
        <f>_xll.qlTenorBasisForwardRate2($U$13,AB476,AC476,trigger)</f>
        <v>1.3184083373597019E-2</v>
      </c>
      <c r="AG476" s="50">
        <f>_xll.qlIndexFixing($U$5,_xll.qlInterestRateIndexFixingDate($U$5,AB476,trigger),,trigger)</f>
        <v>1.4149672842634927E-2</v>
      </c>
      <c r="AH476" s="50">
        <f t="shared" si="22"/>
        <v>-9.6558946903790854E-4</v>
      </c>
      <c r="AI476" s="53">
        <f t="shared" si="23"/>
        <v>1.0732390293413676</v>
      </c>
    </row>
    <row r="477" spans="27:35" x14ac:dyDescent="0.2">
      <c r="AA477" s="45" t="s">
        <v>74</v>
      </c>
      <c r="AB477" s="46">
        <f>_xll.qlCalendarAdvance(calendar,AB476,AA477,,,trigger)</f>
        <v>57074</v>
      </c>
      <c r="AC477" s="46">
        <f>_xll.qlInterestRateIndexMaturity($U$5,AB477,trigger)</f>
        <v>57257</v>
      </c>
      <c r="AD477" s="50">
        <f>_xll.qlTenorBasisValue($U$13,AB477,trigger)</f>
        <v>1.4967557430306847E-4</v>
      </c>
      <c r="AE477" s="50">
        <f>_xll.qlTenorBasisForwardRate($U$13,AB477,trigger)</f>
        <v>1.3133384440621778E-2</v>
      </c>
      <c r="AF477" s="50">
        <f>_xll.qlTenorBasisForwardRate2($U$13,AB477,AC477,trigger)</f>
        <v>1.3133384440621778E-2</v>
      </c>
      <c r="AG477" s="50">
        <f>_xll.qlIndexFixing($U$5,_xll.qlInterestRateIndexFixingDate($U$5,AB477,trigger),,trigger)</f>
        <v>1.4094293311230802E-2</v>
      </c>
      <c r="AH477" s="50">
        <f t="shared" si="22"/>
        <v>-9.6090887060902401E-4</v>
      </c>
      <c r="AI477" s="53">
        <f t="shared" si="23"/>
        <v>1.07316536532936</v>
      </c>
    </row>
    <row r="478" spans="27:35" x14ac:dyDescent="0.2">
      <c r="AA478" s="45" t="s">
        <v>74</v>
      </c>
      <c r="AB478" s="46">
        <f>_xll.qlCalendarAdvance(calendar,AB477,AA478,,,trigger)</f>
        <v>57104</v>
      </c>
      <c r="AC478" s="46">
        <f>_xll.qlInterestRateIndexMaturity($U$5,AB478,trigger)</f>
        <v>57290</v>
      </c>
      <c r="AD478" s="50">
        <f>_xll.qlTenorBasisValue($U$13,AB478,trigger)</f>
        <v>1.492944003783915E-4</v>
      </c>
      <c r="AE478" s="50">
        <f>_xll.qlTenorBasisForwardRate($U$13,AB478,trigger)</f>
        <v>1.3083870350117035E-2</v>
      </c>
      <c r="AF478" s="50">
        <f>_xll.qlTenorBasisForwardRate2($U$13,AB478,AC478,trigger)</f>
        <v>1.3083870350117035E-2</v>
      </c>
      <c r="AG478" s="50">
        <f>_xll.qlIndexFixing($U$5,_xll.qlInterestRateIndexFixingDate($U$5,AB478,trigger),,trigger)</f>
        <v>1.4039607749118511E-2</v>
      </c>
      <c r="AH478" s="50">
        <f t="shared" si="22"/>
        <v>-9.5573739900147586E-4</v>
      </c>
      <c r="AI478" s="53">
        <f t="shared" si="23"/>
        <v>1.0730469940030343</v>
      </c>
    </row>
    <row r="479" spans="27:35" x14ac:dyDescent="0.2">
      <c r="AA479" s="45" t="s">
        <v>74</v>
      </c>
      <c r="AB479" s="46">
        <f>_xll.qlCalendarAdvance(calendar,AB478,AA479,,,trigger)</f>
        <v>57136</v>
      </c>
      <c r="AC479" s="46">
        <f>_xll.qlInterestRateIndexMaturity($U$5,AB479,trigger)</f>
        <v>57319</v>
      </c>
      <c r="AD479" s="50">
        <f>_xll.qlTenorBasisValue($U$13,AB479,trigger)</f>
        <v>1.4889266816612244E-4</v>
      </c>
      <c r="AE479" s="50">
        <f>_xll.qlTenorBasisForwardRate($U$13,AB479,trigger)</f>
        <v>1.3035172711219173E-2</v>
      </c>
      <c r="AF479" s="50">
        <f>_xll.qlTenorBasisForwardRate2($U$13,AB479,AC479,trigger)</f>
        <v>1.3035172711219173E-2</v>
      </c>
      <c r="AG479" s="50">
        <f>_xll.qlIndexFixing($U$5,_xll.qlInterestRateIndexFixingDate($U$5,AB479,trigger),,trigger)</f>
        <v>1.3985213895417519E-2</v>
      </c>
      <c r="AH479" s="50">
        <f t="shared" si="22"/>
        <v>-9.5004118419834624E-4</v>
      </c>
      <c r="AI479" s="53">
        <f t="shared" si="23"/>
        <v>1.0728828996167163</v>
      </c>
    </row>
    <row r="480" spans="27:35" x14ac:dyDescent="0.2">
      <c r="AA480" s="45" t="s">
        <v>74</v>
      </c>
      <c r="AB480" s="46">
        <f>_xll.qlCalendarAdvance(calendar,AB479,AA480,,,trigger)</f>
        <v>57166</v>
      </c>
      <c r="AC480" s="46">
        <f>_xll.qlInterestRateIndexMaturity($U$5,AB480,trigger)</f>
        <v>57350</v>
      </c>
      <c r="AD480" s="50">
        <f>_xll.qlTenorBasisValue($U$13,AB480,trigger)</f>
        <v>1.4852054234059791E-4</v>
      </c>
      <c r="AE480" s="50">
        <f>_xll.qlTenorBasisForwardRate($U$13,AB480,trigger)</f>
        <v>1.2988168873649229E-2</v>
      </c>
      <c r="AF480" s="50">
        <f>_xll.qlTenorBasisForwardRate2($U$13,AB480,AC480,trigger)</f>
        <v>1.2988168873649229E-2</v>
      </c>
      <c r="AG480" s="50">
        <f>_xll.qlIndexFixing($U$5,_xll.qlInterestRateIndexFixingDate($U$5,AB480,trigger),,trigger)</f>
        <v>1.3932107288524228E-2</v>
      </c>
      <c r="AH480" s="50">
        <f t="shared" si="22"/>
        <v>-9.4393841487499901E-4</v>
      </c>
      <c r="AI480" s="53">
        <f t="shared" si="23"/>
        <v>1.0726767894733866</v>
      </c>
    </row>
    <row r="481" spans="27:35" x14ac:dyDescent="0.2">
      <c r="AA481" s="45" t="s">
        <v>74</v>
      </c>
      <c r="AB481" s="46">
        <f>_xll.qlCalendarAdvance(calendar,AB480,AA481,,,trigger)</f>
        <v>57199</v>
      </c>
      <c r="AC481" s="46">
        <f>_xll.qlInterestRateIndexMaturity($U$5,AB481,trigger)</f>
        <v>57383</v>
      </c>
      <c r="AD481" s="50">
        <f>_xll.qlTenorBasisValue($U$13,AB481,trigger)</f>
        <v>1.4811617248452162E-4</v>
      </c>
      <c r="AE481" s="50">
        <f>_xll.qlTenorBasisForwardRate($U$13,AB481,trigger)</f>
        <v>1.2937835707777923E-2</v>
      </c>
      <c r="AF481" s="50">
        <f>_xll.qlTenorBasisForwardRate2($U$13,AB481,AC481,trigger)</f>
        <v>1.2937835707777923E-2</v>
      </c>
      <c r="AG481" s="50">
        <f>_xll.qlIndexFixing($U$5,_xll.qlInterestRateIndexFixingDate($U$5,AB481,trigger),,trigger)</f>
        <v>1.3874566227793253E-2</v>
      </c>
      <c r="AH481" s="50">
        <f t="shared" si="22"/>
        <v>-9.3673052001532961E-4</v>
      </c>
      <c r="AI481" s="53">
        <f t="shared" si="23"/>
        <v>1.0724024126734111</v>
      </c>
    </row>
    <row r="482" spans="27:35" x14ac:dyDescent="0.2">
      <c r="AA482" s="45" t="s">
        <v>74</v>
      </c>
      <c r="AB482" s="46">
        <f>_xll.qlCalendarAdvance(calendar,AB481,AA482,,,trigger)</f>
        <v>57230</v>
      </c>
      <c r="AC482" s="46">
        <f>_xll.qlInterestRateIndexMaturity($U$5,AB482,trigger)</f>
        <v>57411</v>
      </c>
      <c r="AD482" s="50">
        <f>_xll.qlTenorBasisValue($U$13,AB482,trigger)</f>
        <v>1.47740996136307E-4</v>
      </c>
      <c r="AE482" s="50">
        <f>_xll.qlTenorBasisForwardRate($U$13,AB482,trigger)</f>
        <v>1.2892811001119988E-2</v>
      </c>
      <c r="AF482" s="50">
        <f>_xll.qlTenorBasisForwardRate2($U$13,AB482,AC482,trigger)</f>
        <v>1.2892811001119988E-2</v>
      </c>
      <c r="AG482" s="50">
        <f>_xll.qlIndexFixing($U$5,_xll.qlInterestRateIndexFixingDate($U$5,AB482,trigger),,trigger)</f>
        <v>1.3822517222019205E-2</v>
      </c>
      <c r="AH482" s="50">
        <f t="shared" si="22"/>
        <v>-9.2970622089921622E-4</v>
      </c>
      <c r="AI482" s="53">
        <f t="shared" si="23"/>
        <v>1.0721104358714677</v>
      </c>
    </row>
    <row r="483" spans="27:35" x14ac:dyDescent="0.2">
      <c r="AA483" s="45" t="s">
        <v>74</v>
      </c>
      <c r="AB483" s="46">
        <f>_xll.qlCalendarAdvance(calendar,AB482,AA483,,,trigger)</f>
        <v>57262</v>
      </c>
      <c r="AC483" s="46">
        <f>_xll.qlInterestRateIndexMaturity($U$5,AB483,trigger)</f>
        <v>57444</v>
      </c>
      <c r="AD483" s="50">
        <f>_xll.qlTenorBasisValue($U$13,AB483,trigger)</f>
        <v>1.4735842243433469E-4</v>
      </c>
      <c r="AE483" s="50">
        <f>_xll.qlTenorBasisForwardRate($U$13,AB483,trigger)</f>
        <v>1.2845012083908048E-2</v>
      </c>
      <c r="AF483" s="50">
        <f>_xll.qlTenorBasisForwardRate2($U$13,AB483,AC483,trigger)</f>
        <v>1.2845012083908048E-2</v>
      </c>
      <c r="AG483" s="50">
        <f>_xll.qlIndexFixing($U$5,_xll.qlInterestRateIndexFixingDate($U$5,AB483,trigger),,trigger)</f>
        <v>1.3766548488928892E-2</v>
      </c>
      <c r="AH483" s="50">
        <f t="shared" si="22"/>
        <v>-9.2153640502084383E-4</v>
      </c>
      <c r="AI483" s="53">
        <f t="shared" si="23"/>
        <v>1.0717427433311117</v>
      </c>
    </row>
    <row r="484" spans="27:35" x14ac:dyDescent="0.2">
      <c r="AA484" s="45" t="s">
        <v>74</v>
      </c>
      <c r="AB484" s="46">
        <f>_xll.qlCalendarAdvance(calendar,AB483,AA484,,,trigger)</f>
        <v>57293</v>
      </c>
      <c r="AC484" s="46">
        <f>_xll.qlInterestRateIndexMaturity($U$5,AB484,trigger)</f>
        <v>57474</v>
      </c>
      <c r="AD484" s="50">
        <f>_xll.qlTenorBasisValue($U$13,AB484,trigger)</f>
        <v>1.4699230903568138E-4</v>
      </c>
      <c r="AE484" s="50">
        <f>_xll.qlTenorBasisForwardRate($U$13,AB484,trigger)</f>
        <v>1.2800413934654453E-2</v>
      </c>
      <c r="AF484" s="50">
        <f>_xll.qlTenorBasisForwardRate2($U$13,AB484,AC484,trigger)</f>
        <v>1.2800413934654453E-2</v>
      </c>
      <c r="AG484" s="50">
        <f>_xll.qlIndexFixing($U$5,_xll.qlInterestRateIndexFixingDate($U$5,AB484,trigger),,trigger)</f>
        <v>1.371371816496585E-2</v>
      </c>
      <c r="AH484" s="50">
        <f t="shared" si="22"/>
        <v>-9.1330423031139689E-4</v>
      </c>
      <c r="AI484" s="53">
        <f t="shared" si="23"/>
        <v>1.0713495856441655</v>
      </c>
    </row>
    <row r="485" spans="27:35" x14ac:dyDescent="0.2">
      <c r="AA485" s="45" t="s">
        <v>74</v>
      </c>
      <c r="AB485" s="46">
        <f>_xll.qlCalendarAdvance(calendar,AB484,AA485,,,trigger)</f>
        <v>57325</v>
      </c>
      <c r="AC485" s="46">
        <f>_xll.qlInterestRateIndexMaturity($U$5,AB485,trigger)</f>
        <v>57507</v>
      </c>
      <c r="AD485" s="50">
        <f>_xll.qlTenorBasisValue($U$13,AB485,trigger)</f>
        <v>1.4661898083903775E-4</v>
      </c>
      <c r="AE485" s="50">
        <f>_xll.qlTenorBasisForwardRate($U$13,AB485,trigger)</f>
        <v>1.2754155979580557E-2</v>
      </c>
      <c r="AF485" s="50">
        <f>_xll.qlTenorBasisForwardRate2($U$13,AB485,AC485,trigger)</f>
        <v>1.2754155979580557E-2</v>
      </c>
      <c r="AG485" s="50">
        <f>_xll.qlIndexFixing($U$5,_xll.qlInterestRateIndexFixingDate($U$5,AB485,trigger),,trigger)</f>
        <v>1.3658196622734877E-2</v>
      </c>
      <c r="AH485" s="50">
        <f t="shared" si="22"/>
        <v>-9.0404064315431978E-4</v>
      </c>
      <c r="AI485" s="53">
        <f t="shared" si="23"/>
        <v>1.0708820438296107</v>
      </c>
    </row>
    <row r="486" spans="27:35" x14ac:dyDescent="0.2">
      <c r="AA486" s="45" t="s">
        <v>74</v>
      </c>
      <c r="AB486" s="46">
        <f>_xll.qlCalendarAdvance(calendar,AB485,AA486,,,trigger)</f>
        <v>57356</v>
      </c>
      <c r="AC486" s="46">
        <f>_xll.qlInterestRateIndexMaturity($U$5,AB486,trigger)</f>
        <v>57537</v>
      </c>
      <c r="AD486" s="50">
        <f>_xll.qlTenorBasisValue($U$13,AB486,trigger)</f>
        <v>1.4626171883534115E-4</v>
      </c>
      <c r="AE486" s="50">
        <f>_xll.qlTenorBasisForwardRate($U$13,AB486,trigger)</f>
        <v>1.2711010008372801E-2</v>
      </c>
      <c r="AF486" s="50">
        <f>_xll.qlTenorBasisForwardRate2($U$13,AB486,AC486,trigger)</f>
        <v>1.2711010008372801E-2</v>
      </c>
      <c r="AG486" s="50">
        <f>_xll.qlIndexFixing($U$5,_xll.qlInterestRateIndexFixingDate($U$5,AB486,trigger),,trigger)</f>
        <v>1.3605802056729316E-2</v>
      </c>
      <c r="AH486" s="50">
        <f t="shared" si="22"/>
        <v>-8.9479204835651513E-4</v>
      </c>
      <c r="AI486" s="53">
        <f t="shared" si="23"/>
        <v>1.0703950392429171</v>
      </c>
    </row>
    <row r="487" spans="27:35" x14ac:dyDescent="0.2">
      <c r="AA487" s="45" t="s">
        <v>74</v>
      </c>
      <c r="AB487" s="46">
        <f>_xll.qlCalendarAdvance(calendar,AB486,AA487,,,trigger)</f>
        <v>57388</v>
      </c>
      <c r="AC487" s="46">
        <f>_xll.qlInterestRateIndexMaturity($U$5,AB487,trigger)</f>
        <v>57570</v>
      </c>
      <c r="AD487" s="50">
        <f>_xll.qlTenorBasisValue($U$13,AB487,trigger)</f>
        <v>1.4589742019739479E-4</v>
      </c>
      <c r="AE487" s="50">
        <f>_xll.qlTenorBasisForwardRate($U$13,AB487,trigger)</f>
        <v>1.2666292717032743E-2</v>
      </c>
      <c r="AF487" s="50">
        <f>_xll.qlTenorBasisForwardRate2($U$13,AB487,AC487,trigger)</f>
        <v>1.2666292717032743E-2</v>
      </c>
      <c r="AG487" s="50">
        <f>_xll.qlIndexFixing($U$5,_xll.qlInterestRateIndexFixingDate($U$5,AB487,trigger),,trigger)</f>
        <v>1.3550745608775429E-2</v>
      </c>
      <c r="AH487" s="50">
        <f t="shared" si="22"/>
        <v>-8.8445289174268575E-4</v>
      </c>
      <c r="AI487" s="53">
        <f t="shared" si="23"/>
        <v>1.0698272897604313</v>
      </c>
    </row>
    <row r="488" spans="27:35" x14ac:dyDescent="0.2">
      <c r="AA488" s="45" t="s">
        <v>74</v>
      </c>
      <c r="AB488" s="46">
        <f>_xll.qlCalendarAdvance(calendar,AB487,AA488,,,trigger)</f>
        <v>57416</v>
      </c>
      <c r="AC488" s="46">
        <f>_xll.qlInterestRateIndexMaturity($U$5,AB488,trigger)</f>
        <v>57600</v>
      </c>
      <c r="AD488" s="50">
        <f>_xll.qlTenorBasisValue($U$13,AB488,trigger)</f>
        <v>1.4558235647302263E-4</v>
      </c>
      <c r="AE488" s="50">
        <f>_xll.qlTenorBasisForwardRate($U$13,AB488,trigger)</f>
        <v>1.2627318323257447E-2</v>
      </c>
      <c r="AF488" s="50">
        <f>_xll.qlTenorBasisForwardRate2($U$13,AB488,AC488,trigger)</f>
        <v>1.2627318323257447E-2</v>
      </c>
      <c r="AG488" s="50">
        <f>_xll.qlIndexFixing($U$5,_xll.qlInterestRateIndexFixingDate($U$5,AB488,trigger),,trigger)</f>
        <v>1.3502108843016987E-2</v>
      </c>
      <c r="AH488" s="50">
        <f t="shared" si="22"/>
        <v>-8.7479051975953952E-4</v>
      </c>
      <c r="AI488" s="53">
        <f t="shared" si="23"/>
        <v>1.0692776167801457</v>
      </c>
    </row>
    <row r="489" spans="27:35" x14ac:dyDescent="0.2">
      <c r="AA489" s="45" t="s">
        <v>74</v>
      </c>
      <c r="AB489" s="46">
        <f>_xll.qlCalendarAdvance(calendar,AB488,AA489,,,trigger)</f>
        <v>57447</v>
      </c>
      <c r="AC489" s="46">
        <f>_xll.qlInterestRateIndexMaturity($U$5,AB489,trigger)</f>
        <v>57630</v>
      </c>
      <c r="AD489" s="50">
        <f>_xll.qlTenorBasisValue($U$13,AB489,trigger)</f>
        <v>1.4523751581480202E-4</v>
      </c>
      <c r="AE489" s="50">
        <f>_xll.qlTenorBasisForwardRate($U$13,AB489,trigger)</f>
        <v>1.2586289071148261E-2</v>
      </c>
      <c r="AF489" s="50">
        <f>_xll.qlTenorBasisForwardRate2($U$13,AB489,AC489,trigger)</f>
        <v>1.2586289071148261E-2</v>
      </c>
      <c r="AG489" s="50">
        <f>_xll.qlIndexFixing($U$5,_xll.qlInterestRateIndexFixingDate($U$5,AB489,trigger),,trigger)</f>
        <v>1.3450376805610091E-2</v>
      </c>
      <c r="AH489" s="50">
        <f t="shared" si="22"/>
        <v>-8.6408773446182939E-4</v>
      </c>
      <c r="AI489" s="53">
        <f t="shared" si="23"/>
        <v>1.0686530977937405</v>
      </c>
    </row>
    <row r="490" spans="27:35" x14ac:dyDescent="0.2">
      <c r="AA490" s="45" t="s">
        <v>74</v>
      </c>
      <c r="AB490" s="46">
        <f>_xll.qlCalendarAdvance(calendar,AB489,AA490,,,trigger)</f>
        <v>57479</v>
      </c>
      <c r="AC490" s="46">
        <f>_xll.qlInterestRateIndexMaturity($U$5,AB490,trigger)</f>
        <v>57663</v>
      </c>
      <c r="AD490" s="50">
        <f>_xll.qlTenorBasisValue($U$13,AB490,trigger)</f>
        <v>1.448858883222102E-4</v>
      </c>
      <c r="AE490" s="50">
        <f>_xll.qlTenorBasisForwardRate($U$13,AB490,trigger)</f>
        <v>1.2543818285730075E-2</v>
      </c>
      <c r="AF490" s="50">
        <f>_xll.qlTenorBasisForwardRate2($U$13,AB490,AC490,trigger)</f>
        <v>1.2543818285730075E-2</v>
      </c>
      <c r="AG490" s="50">
        <f>_xll.qlIndexFixing($U$5,_xll.qlInterestRateIndexFixingDate($U$5,AB490,trigger),,trigger)</f>
        <v>1.3396027832307872E-2</v>
      </c>
      <c r="AH490" s="50">
        <f t="shared" si="22"/>
        <v>-8.5220954657779652E-4</v>
      </c>
      <c r="AI490" s="53">
        <f t="shared" si="23"/>
        <v>1.067938607461117</v>
      </c>
    </row>
    <row r="491" spans="27:35" x14ac:dyDescent="0.2">
      <c r="AA491" s="45" t="s">
        <v>74</v>
      </c>
      <c r="AB491" s="46">
        <f>_xll.qlCalendarAdvance(calendar,AB490,AA491,,,trigger)</f>
        <v>57510</v>
      </c>
      <c r="AC491" s="46">
        <f>_xll.qlInterestRateIndexMaturity($U$5,AB491,trigger)</f>
        <v>57693</v>
      </c>
      <c r="AD491" s="50">
        <f>_xll.qlTenorBasisValue($U$13,AB491,trigger)</f>
        <v>1.4454940147192184E-4</v>
      </c>
      <c r="AE491" s="50">
        <f>_xll.qlTenorBasisForwardRate($U$13,AB491,trigger)</f>
        <v>1.2504240069958516E-2</v>
      </c>
      <c r="AF491" s="50">
        <f>_xll.qlTenorBasisForwardRate2($U$13,AB491,AC491,trigger)</f>
        <v>1.2504240069958516E-2</v>
      </c>
      <c r="AG491" s="50">
        <f>_xll.qlIndexFixing($U$5,_xll.qlInterestRateIndexFixingDate($U$5,AB491,trigger),,trigger)</f>
        <v>1.3344772628695647E-2</v>
      </c>
      <c r="AH491" s="50">
        <f t="shared" si="22"/>
        <v>-8.4053255873713095E-4</v>
      </c>
      <c r="AI491" s="53">
        <f t="shared" si="23"/>
        <v>1.0672198033654612</v>
      </c>
    </row>
    <row r="492" spans="27:35" x14ac:dyDescent="0.2">
      <c r="AA492" s="45" t="s">
        <v>74</v>
      </c>
      <c r="AB492" s="46">
        <f>_xll.qlCalendarAdvance(calendar,AB491,AA492,,,trigger)</f>
        <v>57542</v>
      </c>
      <c r="AC492" s="46">
        <f>_xll.qlInterestRateIndexMaturity($U$5,AB492,trigger)</f>
        <v>57726</v>
      </c>
      <c r="AD492" s="50">
        <f>_xll.qlTenorBasisValue($U$13,AB492,trigger)</f>
        <v>1.4420629563946993E-4</v>
      </c>
      <c r="AE492" s="50">
        <f>_xll.qlTenorBasisForwardRate($U$13,AB492,trigger)</f>
        <v>1.2463309380519752E-2</v>
      </c>
      <c r="AF492" s="50">
        <f>_xll.qlTenorBasisForwardRate2($U$13,AB492,AC492,trigger)</f>
        <v>1.2463309380519752E-2</v>
      </c>
      <c r="AG492" s="50">
        <f>_xll.qlIndexFixing($U$5,_xll.qlInterestRateIndexFixingDate($U$5,AB492,trigger),,trigger)</f>
        <v>1.3290932856988184E-2</v>
      </c>
      <c r="AH492" s="50">
        <f t="shared" si="22"/>
        <v>-8.2762347646843197E-4</v>
      </c>
      <c r="AI492" s="53">
        <f t="shared" si="23"/>
        <v>1.0664047927560889</v>
      </c>
    </row>
    <row r="493" spans="27:35" x14ac:dyDescent="0.2">
      <c r="AA493" s="45" t="s">
        <v>74</v>
      </c>
      <c r="AB493" s="46">
        <f>_xll.qlCalendarAdvance(calendar,AB492,AA493,,,trigger)</f>
        <v>57573</v>
      </c>
      <c r="AC493" s="46">
        <f>_xll.qlInterestRateIndexMaturity($U$5,AB493,trigger)</f>
        <v>57759</v>
      </c>
      <c r="AD493" s="50">
        <f>_xll.qlTenorBasisValue($U$13,AB493,trigger)</f>
        <v>1.4387796679517952E-4</v>
      </c>
      <c r="AE493" s="50">
        <f>_xll.qlTenorBasisForwardRate($U$13,AB493,trigger)</f>
        <v>1.2424012279084684E-2</v>
      </c>
      <c r="AF493" s="50">
        <f>_xll.qlTenorBasisForwardRate2($U$13,AB493,AC493,trigger)</f>
        <v>1.2424012279084684E-2</v>
      </c>
      <c r="AG493" s="50">
        <f>_xll.qlIndexFixing($U$5,_xll.qlInterestRateIndexFixingDate($U$5,AB493,trigger),,trigger)</f>
        <v>1.3238433693207013E-2</v>
      </c>
      <c r="AH493" s="50">
        <f t="shared" si="22"/>
        <v>-8.1442141412232938E-4</v>
      </c>
      <c r="AI493" s="53">
        <f t="shared" si="23"/>
        <v>1.065552206149488</v>
      </c>
    </row>
    <row r="494" spans="27:35" x14ac:dyDescent="0.2">
      <c r="AA494" s="45" t="s">
        <v>74</v>
      </c>
      <c r="AB494" s="46">
        <f>_xll.qlCalendarAdvance(calendar,AB493,AA494,,,trigger)</f>
        <v>57605</v>
      </c>
      <c r="AC494" s="46">
        <f>_xll.qlInterestRateIndexMaturity($U$5,AB494,trigger)</f>
        <v>57787</v>
      </c>
      <c r="AD494" s="50">
        <f>_xll.qlTenorBasisValue($U$13,AB494,trigger)</f>
        <v>1.4354318277062426E-4</v>
      </c>
      <c r="AE494" s="50">
        <f>_xll.qlTenorBasisForwardRate($U$13,AB494,trigger)</f>
        <v>1.2386549689161253E-2</v>
      </c>
      <c r="AF494" s="50">
        <f>_xll.qlTenorBasisForwardRate2($U$13,AB494,AC494,trigger)</f>
        <v>1.2386549689161253E-2</v>
      </c>
      <c r="AG494" s="50">
        <f>_xll.qlIndexFixing($U$5,_xll.qlInterestRateIndexFixingDate($U$5,AB494,trigger),,trigger)</f>
        <v>1.3188012174897254E-2</v>
      </c>
      <c r="AH494" s="50">
        <f t="shared" si="22"/>
        <v>-8.0146248573600108E-4</v>
      </c>
      <c r="AI494" s="53">
        <f t="shared" si="23"/>
        <v>1.0647042562980484</v>
      </c>
    </row>
    <row r="495" spans="27:35" x14ac:dyDescent="0.2">
      <c r="AA495" s="45" t="s">
        <v>74</v>
      </c>
      <c r="AB495" s="46">
        <f>_xll.qlCalendarAdvance(calendar,AB494,AA495,,,trigger)</f>
        <v>57635</v>
      </c>
      <c r="AC495" s="46">
        <f>_xll.qlInterestRateIndexMaturity($U$5,AB495,trigger)</f>
        <v>57817</v>
      </c>
      <c r="AD495" s="50">
        <f>_xll.qlTenorBasisValue($U$13,AB495,trigger)</f>
        <v>1.432330944121575E-4</v>
      </c>
      <c r="AE495" s="50">
        <f>_xll.qlTenorBasisForwardRate($U$13,AB495,trigger)</f>
        <v>1.2350666789622511E-2</v>
      </c>
      <c r="AF495" s="50">
        <f>_xll.qlTenorBasisForwardRate2($U$13,AB495,AC495,trigger)</f>
        <v>1.2350666789622511E-2</v>
      </c>
      <c r="AG495" s="50">
        <f>_xll.qlIndexFixing($U$5,_xll.qlInterestRateIndexFixingDate($U$5,AB495,trigger),,trigger)</f>
        <v>1.3138817105522596E-2</v>
      </c>
      <c r="AH495" s="50">
        <f t="shared" si="22"/>
        <v>-7.8815031590008522E-4</v>
      </c>
      <c r="AI495" s="53">
        <f t="shared" si="23"/>
        <v>1.0638143939372018</v>
      </c>
    </row>
    <row r="496" spans="27:35" x14ac:dyDescent="0.2">
      <c r="AA496" s="45" t="s">
        <v>74</v>
      </c>
      <c r="AB496" s="46">
        <f>_xll.qlCalendarAdvance(calendar,AB495,AA496,,,trigger)</f>
        <v>57668</v>
      </c>
      <c r="AC496" s="46">
        <f>_xll.qlInterestRateIndexMaturity($U$5,AB496,trigger)</f>
        <v>57850</v>
      </c>
      <c r="AD496" s="50">
        <f>_xll.qlTenorBasisValue($U$13,AB496,trigger)</f>
        <v>1.4289616289118583E-4</v>
      </c>
      <c r="AE496" s="50">
        <f>_xll.qlTenorBasisForwardRate($U$13,AB496,trigger)</f>
        <v>1.2311978448220335E-2</v>
      </c>
      <c r="AF496" s="50">
        <f>_xll.qlTenorBasisForwardRate2($U$13,AB496,AC496,trigger)</f>
        <v>1.2311978448220335E-2</v>
      </c>
      <c r="AG496" s="50">
        <f>_xll.qlIndexFixing($U$5,_xll.qlInterestRateIndexFixingDate($U$5,AB496,trigger),,trigger)</f>
        <v>1.3084983150295347E-2</v>
      </c>
      <c r="AH496" s="50">
        <f t="shared" si="22"/>
        <v>-7.7300470207501172E-4</v>
      </c>
      <c r="AI496" s="53">
        <f t="shared" si="23"/>
        <v>1.062784767316316</v>
      </c>
    </row>
    <row r="497" spans="27:35" x14ac:dyDescent="0.2">
      <c r="AA497" s="45" t="s">
        <v>74</v>
      </c>
      <c r="AB497" s="46">
        <f>_xll.qlCalendarAdvance(calendar,AB496,AA497,,,trigger)</f>
        <v>57698</v>
      </c>
      <c r="AC497" s="46">
        <f>_xll.qlInterestRateIndexMaturity($U$5,AB497,trigger)</f>
        <v>57880</v>
      </c>
      <c r="AD497" s="50">
        <f>_xll.qlTenorBasisValue($U$13,AB497,trigger)</f>
        <v>1.4259360441799232E-4</v>
      </c>
      <c r="AE497" s="50">
        <f>_xll.qlTenorBasisForwardRate($U$13,AB497,trigger)</f>
        <v>1.2277518826132216E-2</v>
      </c>
      <c r="AF497" s="50">
        <f>_xll.qlTenorBasisForwardRate2($U$13,AB497,AC497,trigger)</f>
        <v>1.2277518826132216E-2</v>
      </c>
      <c r="AG497" s="50">
        <f>_xll.qlIndexFixing($U$5,_xll.qlInterestRateIndexFixingDate($U$5,AB497,trigger),,trigger)</f>
        <v>1.3036302348329127E-2</v>
      </c>
      <c r="AH497" s="50">
        <f t="shared" si="22"/>
        <v>-7.5878352219691143E-4</v>
      </c>
      <c r="AI497" s="53">
        <f t="shared" si="23"/>
        <v>1.0618026763340709</v>
      </c>
    </row>
    <row r="498" spans="27:35" x14ac:dyDescent="0.2">
      <c r="AA498" s="45" t="s">
        <v>74</v>
      </c>
      <c r="AB498" s="46">
        <f>_xll.qlCalendarAdvance(calendar,AB497,AA498,,,trigger)</f>
        <v>57731</v>
      </c>
      <c r="AC498" s="46">
        <f>_xll.qlInterestRateIndexMaturity($U$5,AB498,trigger)</f>
        <v>57913</v>
      </c>
      <c r="AD498" s="50">
        <f>_xll.qlTenorBasisValue($U$13,AB498,trigger)</f>
        <v>1.4226485782487913E-4</v>
      </c>
      <c r="AE498" s="50">
        <f>_xll.qlTenorBasisForwardRate($U$13,AB498,trigger)</f>
        <v>1.2240395906481828E-2</v>
      </c>
      <c r="AF498" s="50">
        <f>_xll.qlTenorBasisForwardRate2($U$13,AB498,AC498,trigger)</f>
        <v>1.2240395906481828E-2</v>
      </c>
      <c r="AG498" s="50">
        <f>_xll.qlIndexFixing($U$5,_xll.qlInterestRateIndexFixingDate($U$5,AB498,trigger),,trigger)</f>
        <v>1.2983043134468025E-2</v>
      </c>
      <c r="AH498" s="50">
        <f t="shared" si="22"/>
        <v>-7.4264722798619669E-4</v>
      </c>
      <c r="AI498" s="53">
        <f t="shared" si="23"/>
        <v>1.0606718306875134</v>
      </c>
    </row>
    <row r="499" spans="27:35" x14ac:dyDescent="0.2">
      <c r="AA499" s="45" t="s">
        <v>74</v>
      </c>
      <c r="AB499" s="46">
        <f>_xll.qlCalendarAdvance(calendar,AB498,AA499,,,trigger)</f>
        <v>57762</v>
      </c>
      <c r="AC499" s="46">
        <f>_xll.qlInterestRateIndexMaturity($U$5,AB499,trigger)</f>
        <v>57943</v>
      </c>
      <c r="AD499" s="50">
        <f>_xll.qlTenorBasisValue($U$13,AB499,trigger)</f>
        <v>1.4195987141652682E-4</v>
      </c>
      <c r="AE499" s="50">
        <f>_xll.qlTenorBasisForwardRate($U$13,AB499,trigger)</f>
        <v>1.2206596457096784E-2</v>
      </c>
      <c r="AF499" s="50">
        <f>_xll.qlTenorBasisForwardRate2($U$13,AB499,AC499,trigger)</f>
        <v>1.2206596457096784E-2</v>
      </c>
      <c r="AG499" s="50">
        <f>_xll.qlIndexFixing($U$5,_xll.qlInterestRateIndexFixingDate($U$5,AB499,trigger),,trigger)</f>
        <v>1.2933856560655953E-2</v>
      </c>
      <c r="AH499" s="50">
        <f t="shared" si="22"/>
        <v>-7.2726010355916859E-4</v>
      </c>
      <c r="AI499" s="53">
        <f t="shared" si="23"/>
        <v>1.0595792697919777</v>
      </c>
    </row>
    <row r="500" spans="27:35" x14ac:dyDescent="0.2">
      <c r="AA500" s="45" t="s">
        <v>74</v>
      </c>
      <c r="AB500" s="46">
        <f>_xll.qlCalendarAdvance(calendar,AB499,AA500,,,trigger)</f>
        <v>57790</v>
      </c>
      <c r="AC500" s="46">
        <f>_xll.qlInterestRateIndexMaturity($U$5,AB500,trigger)</f>
        <v>57976</v>
      </c>
      <c r="AD500" s="50">
        <f>_xll.qlTenorBasisValue($U$13,AB500,trigger)</f>
        <v>1.4168755719553368E-4</v>
      </c>
      <c r="AE500" s="50">
        <f>_xll.qlTenorBasisForwardRate($U$13,AB500,trigger)</f>
        <v>1.2174800909798403E-2</v>
      </c>
      <c r="AF500" s="50">
        <f>_xll.qlTenorBasisForwardRate2($U$13,AB500,AC500,trigger)</f>
        <v>1.2174800909798403E-2</v>
      </c>
      <c r="AG500" s="50">
        <f>_xll.qlIndexFixing($U$5,_xll.qlInterestRateIndexFixingDate($U$5,AB500,trigger),,trigger)</f>
        <v>1.2886347835966176E-2</v>
      </c>
      <c r="AH500" s="50">
        <f t="shared" si="22"/>
        <v>-7.1154692616777308E-4</v>
      </c>
      <c r="AI500" s="53">
        <f t="shared" si="23"/>
        <v>1.0584442350589169</v>
      </c>
    </row>
    <row r="501" spans="27:35" x14ac:dyDescent="0.2">
      <c r="AA501" s="45" t="s">
        <v>74</v>
      </c>
      <c r="AB501" s="46">
        <f>_xll.qlCalendarAdvance(calendar,AB500,AA501,,,trigger)</f>
        <v>57822</v>
      </c>
      <c r="AC501" s="46">
        <f>_xll.qlInterestRateIndexMaturity($U$5,AB501,trigger)</f>
        <v>58005</v>
      </c>
      <c r="AD501" s="50">
        <f>_xll.qlTenorBasisValue($U$13,AB501,trigger)</f>
        <v>1.4137996865053504E-4</v>
      </c>
      <c r="AE501" s="50">
        <f>_xll.qlTenorBasisForwardRate($U$13,AB501,trigger)</f>
        <v>1.2141967715545815E-2</v>
      </c>
      <c r="AF501" s="50">
        <f>_xll.qlTenorBasisForwardRate2($U$13,AB501,AC501,trigger)</f>
        <v>1.2141967715545815E-2</v>
      </c>
      <c r="AG501" s="50">
        <f>_xll.qlIndexFixing($U$5,_xll.qlInterestRateIndexFixingDate($U$5,AB501,trigger),,trigger)</f>
        <v>1.2837230457864165E-2</v>
      </c>
      <c r="AH501" s="50">
        <f t="shared" si="22"/>
        <v>-6.9526274231834946E-4</v>
      </c>
      <c r="AI501" s="53">
        <f t="shared" si="23"/>
        <v>1.0572611259234512</v>
      </c>
    </row>
    <row r="502" spans="27:35" x14ac:dyDescent="0.2">
      <c r="AA502" s="45" t="s">
        <v>74</v>
      </c>
      <c r="AB502" s="46">
        <f>_xll.qlCalendarAdvance(calendar,AB501,AA502,,,trigger)</f>
        <v>57852</v>
      </c>
      <c r="AC502" s="46">
        <f>_xll.qlInterestRateIndexMaturity($U$5,AB502,trigger)</f>
        <v>58036</v>
      </c>
      <c r="AD502" s="50">
        <f>_xll.qlTenorBasisValue($U$13,AB502,trigger)</f>
        <v>1.4109507904214733E-4</v>
      </c>
      <c r="AE502" s="50">
        <f>_xll.qlTenorBasisForwardRate($U$13,AB502,trigger)</f>
        <v>1.2110700421211039E-2</v>
      </c>
      <c r="AF502" s="50">
        <f>_xll.qlTenorBasisForwardRate2($U$13,AB502,AC502,trigger)</f>
        <v>1.2110700421211039E-2</v>
      </c>
      <c r="AG502" s="50">
        <f>_xll.qlIndexFixing($U$5,_xll.qlInterestRateIndexFixingDate($U$5,AB502,trigger),,trigger)</f>
        <v>1.2789323176638067E-2</v>
      </c>
      <c r="AH502" s="50">
        <f t="shared" si="22"/>
        <v>-6.7862275542702848E-4</v>
      </c>
      <c r="AI502" s="53">
        <f t="shared" si="23"/>
        <v>1.0560349717047306</v>
      </c>
    </row>
    <row r="503" spans="27:35" x14ac:dyDescent="0.2">
      <c r="AA503" s="45" t="s">
        <v>74</v>
      </c>
      <c r="AB503" s="46">
        <f>_xll.qlCalendarAdvance(calendar,AB502,AA503,,,trigger)</f>
        <v>57885</v>
      </c>
      <c r="AC503" s="46">
        <f>_xll.qlInterestRateIndexMaturity($U$5,AB503,trigger)</f>
        <v>58068</v>
      </c>
      <c r="AD503" s="50">
        <f>_xll.qlTenorBasisValue($U$13,AB503,trigger)</f>
        <v>1.4078553792799459E-4</v>
      </c>
      <c r="AE503" s="50">
        <f>_xll.qlTenorBasisForwardRate($U$13,AB503,trigger)</f>
        <v>1.2077709572657382E-2</v>
      </c>
      <c r="AF503" s="50">
        <f>_xll.qlTenorBasisForwardRate2($U$13,AB503,AC503,trigger)</f>
        <v>1.2077709572657382E-2</v>
      </c>
      <c r="AG503" s="50">
        <f>_xll.qlIndexFixing($U$5,_xll.qlInterestRateIndexFixingDate($U$5,AB503,trigger),,trigger)</f>
        <v>1.2738103941576628E-2</v>
      </c>
      <c r="AH503" s="50">
        <f t="shared" si="22"/>
        <v>-6.6039436891924576E-4</v>
      </c>
      <c r="AI503" s="53">
        <f t="shared" si="23"/>
        <v>1.0546787753875375</v>
      </c>
    </row>
    <row r="504" spans="27:35" x14ac:dyDescent="0.2">
      <c r="AA504" s="45" t="s">
        <v>74</v>
      </c>
      <c r="AB504" s="46">
        <f>_xll.qlCalendarAdvance(calendar,AB503,AA504,,,trigger)</f>
        <v>57915</v>
      </c>
      <c r="AC504" s="46">
        <f>_xll.qlInterestRateIndexMaturity($U$5,AB504,trigger)</f>
        <v>58099</v>
      </c>
      <c r="AD504" s="50">
        <f>_xll.qlTenorBasisValue($U$13,AB504,trigger)</f>
        <v>1.4050758475999347E-4</v>
      </c>
      <c r="AE504" s="50">
        <f>_xll.qlTenorBasisForwardRate($U$13,AB504,trigger)</f>
        <v>1.2047886109680999E-2</v>
      </c>
      <c r="AF504" s="50">
        <f>_xll.qlTenorBasisForwardRate2($U$13,AB504,AC504,trigger)</f>
        <v>1.2047886109680999E-2</v>
      </c>
      <c r="AG504" s="50">
        <f>_xll.qlIndexFixing($U$5,_xll.qlInterestRateIndexFixingDate($U$5,AB504,trigger),,trigger)</f>
        <v>1.2690773979778514E-2</v>
      </c>
      <c r="AH504" s="50">
        <f t="shared" si="22"/>
        <v>-6.4288787009751484E-4</v>
      </c>
      <c r="AI504" s="53">
        <f t="shared" si="23"/>
        <v>1.0533610514114111</v>
      </c>
    </row>
    <row r="505" spans="27:35" x14ac:dyDescent="0.2">
      <c r="AA505" s="45" t="s">
        <v>74</v>
      </c>
      <c r="AB505" s="46">
        <f>_xll.qlCalendarAdvance(calendar,AB504,AA505,,,trigger)</f>
        <v>57948</v>
      </c>
      <c r="AC505" s="46">
        <f>_xll.qlInterestRateIndexMaturity($U$5,AB505,trigger)</f>
        <v>58132</v>
      </c>
      <c r="AD505" s="50">
        <f>_xll.qlTenorBasisValue($U$13,AB505,trigger)</f>
        <v>1.4020558315701374E-4</v>
      </c>
      <c r="AE505" s="50">
        <f>_xll.qlTenorBasisForwardRate($U$13,AB505,trigger)</f>
        <v>1.2016175237708796E-2</v>
      </c>
      <c r="AF505" s="50">
        <f>_xll.qlTenorBasisForwardRate2($U$13,AB505,AC505,trigger)</f>
        <v>1.2016175237708796E-2</v>
      </c>
      <c r="AG505" s="50">
        <f>_xll.qlIndexFixing($U$5,_xll.qlInterestRateIndexFixingDate($U$5,AB505,trigger),,trigger)</f>
        <v>1.2639639709868884E-2</v>
      </c>
      <c r="AH505" s="50">
        <f t="shared" si="22"/>
        <v>-6.2346447216008773E-4</v>
      </c>
      <c r="AI505" s="53">
        <f t="shared" si="23"/>
        <v>1.0518854344104063</v>
      </c>
    </row>
    <row r="506" spans="27:35" x14ac:dyDescent="0.2">
      <c r="AA506" s="45" t="s">
        <v>74</v>
      </c>
      <c r="AB506" s="46">
        <f>_xll.qlCalendarAdvance(calendar,AB505,AA506,,,trigger)</f>
        <v>57979</v>
      </c>
      <c r="AC506" s="46">
        <f>_xll.qlInterestRateIndexMaturity($U$5,AB506,trigger)</f>
        <v>58160</v>
      </c>
      <c r="AD506" s="50">
        <f>_xll.qlTenorBasisValue($U$13,AB506,trigger)</f>
        <v>1.3992541809033183E-4</v>
      </c>
      <c r="AE506" s="50">
        <f>_xll.qlTenorBasisForwardRate($U$13,AB506,trigger)</f>
        <v>1.1987889287338337E-2</v>
      </c>
      <c r="AF506" s="50">
        <f>_xll.qlTenorBasisForwardRate2($U$13,AB506,AC506,trigger)</f>
        <v>1.1987889287338337E-2</v>
      </c>
      <c r="AG506" s="50">
        <f>_xll.qlIndexFixing($U$5,_xll.qlInterestRateIndexFixingDate($U$5,AB506,trigger),,trigger)</f>
        <v>1.2593543496969622E-2</v>
      </c>
      <c r="AH506" s="50">
        <f t="shared" si="22"/>
        <v>-6.0565420963128516E-4</v>
      </c>
      <c r="AI506" s="53">
        <f t="shared" si="23"/>
        <v>1.0505221724287177</v>
      </c>
    </row>
    <row r="507" spans="27:35" x14ac:dyDescent="0.2">
      <c r="AA507" s="45" t="s">
        <v>74</v>
      </c>
      <c r="AB507" s="46">
        <f>_xll.qlCalendarAdvance(calendar,AB506,AA507,,,trigger)</f>
        <v>58011</v>
      </c>
      <c r="AC507" s="46">
        <f>_xll.qlInterestRateIndexMaturity($U$5,AB507,trigger)</f>
        <v>58193</v>
      </c>
      <c r="AD507" s="50">
        <f>_xll.qlTenorBasisValue($U$13,AB507,trigger)</f>
        <v>1.3963976248353692E-4</v>
      </c>
      <c r="AE507" s="50">
        <f>_xll.qlTenorBasisForwardRate($U$13,AB507,trigger)</f>
        <v>1.1958393416398722E-2</v>
      </c>
      <c r="AF507" s="50">
        <f>_xll.qlTenorBasisForwardRate2($U$13,AB507,AC507,trigger)</f>
        <v>1.1958393416398722E-2</v>
      </c>
      <c r="AG507" s="50">
        <f>_xll.qlIndexFixing($U$5,_xll.qlInterestRateIndexFixingDate($U$5,AB507,trigger),,trigger)</f>
        <v>1.2544049670295739E-2</v>
      </c>
      <c r="AH507" s="50">
        <f t="shared" si="22"/>
        <v>-5.8565625389701663E-4</v>
      </c>
      <c r="AI507" s="53">
        <f t="shared" si="23"/>
        <v>1.0489744929359739</v>
      </c>
    </row>
    <row r="508" spans="27:35" x14ac:dyDescent="0.2">
      <c r="AA508" s="45" t="s">
        <v>74</v>
      </c>
      <c r="AB508" s="46">
        <f>_xll.qlCalendarAdvance(calendar,AB507,AA508,,,trigger)</f>
        <v>58042</v>
      </c>
      <c r="AC508" s="46">
        <f>_xll.qlInterestRateIndexMaturity($U$5,AB508,trigger)</f>
        <v>58223</v>
      </c>
      <c r="AD508" s="50">
        <f>_xll.qlTenorBasisValue($U$13,AB508,trigger)</f>
        <v>1.3936642915615845E-4</v>
      </c>
      <c r="AE508" s="50">
        <f>_xll.qlTenorBasisForwardRate($U$13,AB508,trigger)</f>
        <v>1.1931028990721368E-2</v>
      </c>
      <c r="AF508" s="50">
        <f>_xll.qlTenorBasisForwardRate2($U$13,AB508,AC508,trigger)</f>
        <v>1.1931028990721368E-2</v>
      </c>
      <c r="AG508" s="50">
        <f>_xll.qlIndexFixing($U$5,_xll.qlInterestRateIndexFixingDate($U$5,AB508,trigger),,trigger)</f>
        <v>1.2497478484730236E-2</v>
      </c>
      <c r="AH508" s="50">
        <f t="shared" si="22"/>
        <v>-5.6644949400886865E-4</v>
      </c>
      <c r="AI508" s="53">
        <f t="shared" si="23"/>
        <v>1.0474770025661149</v>
      </c>
    </row>
    <row r="509" spans="27:35" x14ac:dyDescent="0.2">
      <c r="AA509" s="45" t="s">
        <v>74</v>
      </c>
      <c r="AB509" s="46">
        <f>_xll.qlCalendarAdvance(calendar,AB508,AA509,,,trigger)</f>
        <v>58074</v>
      </c>
      <c r="AC509" s="46">
        <f>_xll.qlInterestRateIndexMaturity($U$5,AB509,trigger)</f>
        <v>58256</v>
      </c>
      <c r="AD509" s="50">
        <f>_xll.qlTenorBasisValue($U$13,AB509,trigger)</f>
        <v>1.390877417682456E-4</v>
      </c>
      <c r="AE509" s="50">
        <f>_xll.qlTenorBasisForwardRate($U$13,AB509,trigger)</f>
        <v>1.1903071149666666E-2</v>
      </c>
      <c r="AF509" s="50">
        <f>_xll.qlTenorBasisForwardRate2($U$13,AB509,AC509,trigger)</f>
        <v>1.1903071149666666E-2</v>
      </c>
      <c r="AG509" s="50">
        <f>_xll.qlIndexFixing($U$5,_xll.qlInterestRateIndexFixingDate($U$5,AB509,trigger),,trigger)</f>
        <v>1.2448644536542571E-2</v>
      </c>
      <c r="AH509" s="50">
        <f t="shared" si="22"/>
        <v>-5.4557338687590516E-4</v>
      </c>
      <c r="AI509" s="53">
        <f t="shared" si="23"/>
        <v>1.0458346740951123</v>
      </c>
    </row>
    <row r="510" spans="27:35" x14ac:dyDescent="0.2">
      <c r="AA510" s="45" t="s">
        <v>74</v>
      </c>
      <c r="AB510" s="46">
        <f>_xll.qlCalendarAdvance(calendar,AB509,AA510,,,trigger)</f>
        <v>58105</v>
      </c>
      <c r="AC510" s="46">
        <f>_xll.qlInterestRateIndexMaturity($U$5,AB510,trigger)</f>
        <v>58286</v>
      </c>
      <c r="AD510" s="50">
        <f>_xll.qlTenorBasisValue($U$13,AB510,trigger)</f>
        <v>1.3882107854502836E-4</v>
      </c>
      <c r="AE510" s="50">
        <f>_xll.qlTenorBasisForwardRate($U$13,AB510,trigger)</f>
        <v>1.1877153513753302E-2</v>
      </c>
      <c r="AF510" s="50">
        <f>_xll.qlTenorBasisForwardRate2($U$13,AB510,AC510,trigger)</f>
        <v>1.1877153513753302E-2</v>
      </c>
      <c r="AG510" s="50">
        <f>_xll.qlIndexFixing($U$5,_xll.qlInterestRateIndexFixingDate($U$5,AB510,trigger),,trigger)</f>
        <v>1.2402707119924887E-2</v>
      </c>
      <c r="AH510" s="50">
        <f t="shared" si="22"/>
        <v>-5.2555360617158493E-4</v>
      </c>
      <c r="AI510" s="53">
        <f t="shared" si="23"/>
        <v>1.044249121269925</v>
      </c>
    </row>
    <row r="511" spans="27:35" x14ac:dyDescent="0.2">
      <c r="AA511" s="45" t="s">
        <v>74</v>
      </c>
      <c r="AB511" s="46">
        <f>_xll.qlCalendarAdvance(calendar,AB510,AA511,,,trigger)</f>
        <v>58134</v>
      </c>
      <c r="AC511" s="46">
        <f>_xll.qlInterestRateIndexMaturity($U$5,AB511,trigger)</f>
        <v>58316</v>
      </c>
      <c r="AD511" s="50">
        <f>_xll.qlTenorBasisValue($U$13,AB511,trigger)</f>
        <v>1.385745387564192E-4</v>
      </c>
      <c r="AE511" s="50">
        <f>_xll.qlTenorBasisForwardRate($U$13,AB511,trigger)</f>
        <v>1.1853158114403069E-2</v>
      </c>
      <c r="AF511" s="50">
        <f>_xll.qlTenorBasisForwardRate2($U$13,AB511,AC511,trigger)</f>
        <v>1.1853158114403069E-2</v>
      </c>
      <c r="AG511" s="50">
        <f>_xll.qlIndexFixing($U$5,_xll.qlInterestRateIndexFixingDate($U$5,AB511,trigger),,trigger)</f>
        <v>1.2359001324367068E-2</v>
      </c>
      <c r="AH511" s="50">
        <f t="shared" si="22"/>
        <v>-5.0584320996399819E-4</v>
      </c>
      <c r="AI511" s="53">
        <f t="shared" si="23"/>
        <v>1.0426758172869841</v>
      </c>
    </row>
    <row r="512" spans="27:35" x14ac:dyDescent="0.2">
      <c r="AA512" s="45" t="s">
        <v>74</v>
      </c>
      <c r="AB512" s="46">
        <f>_xll.qlCalendarAdvance(calendar,AB511,AA512,,,trigger)</f>
        <v>58166</v>
      </c>
      <c r="AC512" s="46">
        <f>_xll.qlInterestRateIndexMaturity($U$5,AB512,trigger)</f>
        <v>58349</v>
      </c>
      <c r="AD512" s="50">
        <f>_xll.qlTenorBasisValue($U$13,AB512,trigger)</f>
        <v>1.3830573189109395E-4</v>
      </c>
      <c r="AE512" s="50">
        <f>_xll.qlTenorBasisForwardRate($U$13,AB512,trigger)</f>
        <v>1.1827457375030666E-2</v>
      </c>
      <c r="AF512" s="50">
        <f>_xll.qlTenorBasisForwardRate2($U$13,AB512,AC512,trigger)</f>
        <v>1.1827457375030666E-2</v>
      </c>
      <c r="AG512" s="50">
        <f>_xll.qlIndexFixing($U$5,_xll.qlInterestRateIndexFixingDate($U$5,AB512,trigger),,trigger)</f>
        <v>1.2311167095136676E-2</v>
      </c>
      <c r="AH512" s="50">
        <f t="shared" si="22"/>
        <v>-4.8370972010601011E-4</v>
      </c>
      <c r="AI512" s="53">
        <f t="shared" si="23"/>
        <v>1.0408971856560807</v>
      </c>
    </row>
    <row r="513" spans="27:35" x14ac:dyDescent="0.2">
      <c r="AA513" s="45" t="s">
        <v>74</v>
      </c>
      <c r="AB513" s="46">
        <f>_xll.qlCalendarAdvance(calendar,AB512,AA513,,,trigger)</f>
        <v>58197</v>
      </c>
      <c r="AC513" s="46">
        <f>_xll.qlInterestRateIndexMaturity($U$5,AB513,trigger)</f>
        <v>58382</v>
      </c>
      <c r="AD513" s="50">
        <f>_xll.qlTenorBasisValue($U$13,AB513,trigger)</f>
        <v>1.3804852633390676E-4</v>
      </c>
      <c r="AE513" s="50">
        <f>_xll.qlTenorBasisForwardRate($U$13,AB513,trigger)</f>
        <v>1.1803134132461843E-2</v>
      </c>
      <c r="AF513" s="50">
        <f>_xll.qlTenorBasisForwardRate2($U$13,AB513,AC513,trigger)</f>
        <v>1.1803134132461843E-2</v>
      </c>
      <c r="AG513" s="50">
        <f>_xll.qlIndexFixing($U$5,_xll.qlInterestRateIndexFixingDate($U$5,AB513,trigger),,trigger)</f>
        <v>1.2264637036459625E-2</v>
      </c>
      <c r="AH513" s="50">
        <f t="shared" si="22"/>
        <v>-4.6150290399778193E-4</v>
      </c>
      <c r="AI513" s="53">
        <f t="shared" si="23"/>
        <v>1.0391000304511089</v>
      </c>
    </row>
    <row r="514" spans="27:35" x14ac:dyDescent="0.2">
      <c r="AA514" s="45" t="s">
        <v>74</v>
      </c>
      <c r="AB514" s="46">
        <f>_xll.qlCalendarAdvance(calendar,AB513,AA514,,,trigger)</f>
        <v>58228</v>
      </c>
      <c r="AC514" s="46">
        <f>_xll.qlInterestRateIndexMaturity($U$5,AB514,trigger)</f>
        <v>58411</v>
      </c>
      <c r="AD514" s="50">
        <f>_xll.qlTenorBasisValue($U$13,AB514,trigger)</f>
        <v>1.3779443366889976E-4</v>
      </c>
      <c r="AE514" s="50">
        <f>_xll.qlTenorBasisForwardRate($U$13,AB514,trigger)</f>
        <v>1.1780237313099259E-2</v>
      </c>
      <c r="AF514" s="50">
        <f>_xll.qlTenorBasisForwardRate2($U$13,AB514,AC514,trigger)</f>
        <v>1.1780237313099259E-2</v>
      </c>
      <c r="AG514" s="50">
        <f>_xll.qlIndexFixing($U$5,_xll.qlInterestRateIndexFixingDate($U$5,AB514,trigger),,trigger)</f>
        <v>1.2220509890847959E-2</v>
      </c>
      <c r="AH514" s="50">
        <f t="shared" si="22"/>
        <v>-4.4027257774869981E-4</v>
      </c>
      <c r="AI514" s="53">
        <f t="shared" si="23"/>
        <v>1.0373738292401911</v>
      </c>
    </row>
    <row r="515" spans="27:35" x14ac:dyDescent="0.2">
      <c r="AA515" s="45" t="s">
        <v>74</v>
      </c>
      <c r="AB515" s="46">
        <f>_xll.qlCalendarAdvance(calendar,AB514,AA515,,,trigger)</f>
        <v>58258</v>
      </c>
      <c r="AC515" s="46">
        <f>_xll.qlInterestRateIndexMaturity($U$5,AB515,trigger)</f>
        <v>58442</v>
      </c>
      <c r="AD515" s="50">
        <f>_xll.qlTenorBasisValue($U$13,AB515,trigger)</f>
        <v>1.3755146697794375E-4</v>
      </c>
      <c r="AE515" s="50">
        <f>_xll.qlTenorBasisForwardRate($U$13,AB515,trigger)</f>
        <v>1.1758271585952784E-2</v>
      </c>
      <c r="AF515" s="50">
        <f>_xll.qlTenorBasisForwardRate2($U$13,AB515,AC515,trigger)</f>
        <v>1.1758271585952784E-2</v>
      </c>
      <c r="AG515" s="50">
        <f>_xll.qlIndexFixing($U$5,_xll.qlInterestRateIndexFixingDate($U$5,AB515,trigger),,trigger)</f>
        <v>1.2176617513456913E-2</v>
      </c>
      <c r="AH515" s="50">
        <f t="shared" si="22"/>
        <v>-4.1834592750412958E-4</v>
      </c>
      <c r="AI515" s="53">
        <f t="shared" si="23"/>
        <v>1.0355788624583151</v>
      </c>
    </row>
    <row r="516" spans="27:35" x14ac:dyDescent="0.2">
      <c r="AA516" s="45" t="s">
        <v>74</v>
      </c>
      <c r="AB516" s="46">
        <f>_xll.qlCalendarAdvance(calendar,AB515,AA516,,,trigger)</f>
        <v>58291</v>
      </c>
      <c r="AC516" s="46">
        <f>_xll.qlInterestRateIndexMaturity($U$5,AB516,trigger)</f>
        <v>58475</v>
      </c>
      <c r="AD516" s="50">
        <f>_xll.qlTenorBasisValue($U$13,AB516,trigger)</f>
        <v>1.372874921132476E-4</v>
      </c>
      <c r="AE516" s="50">
        <f>_xll.qlTenorBasisForwardRate($U$13,AB516,trigger)</f>
        <v>1.1735072362738134E-2</v>
      </c>
      <c r="AF516" s="50">
        <f>_xll.qlTenorBasisForwardRate2($U$13,AB516,AC516,trigger)</f>
        <v>1.1735072362738134E-2</v>
      </c>
      <c r="AG516" s="50">
        <f>_xll.qlIndexFixing($U$5,_xll.qlInterestRateIndexFixingDate($U$5,AB516,trigger),,trigger)</f>
        <v>1.2129270766804919E-2</v>
      </c>
      <c r="AH516" s="50">
        <f t="shared" ref="AH516:AH579" si="24">AE516-AG516</f>
        <v>-3.9419840406678536E-4</v>
      </c>
      <c r="AI516" s="53">
        <f t="shared" ref="AI516:AI579" si="25">AG516/AF516</f>
        <v>1.0335914762075491</v>
      </c>
    </row>
    <row r="517" spans="27:35" x14ac:dyDescent="0.2">
      <c r="AA517" s="45" t="s">
        <v>74</v>
      </c>
      <c r="AB517" s="46">
        <f>_xll.qlCalendarAdvance(calendar,AB516,AA517,,,trigger)</f>
        <v>58322</v>
      </c>
      <c r="AC517" s="46">
        <f>_xll.qlInterestRateIndexMaturity($U$5,AB517,trigger)</f>
        <v>58504</v>
      </c>
      <c r="AD517" s="50">
        <f>_xll.qlTenorBasisValue($U$13,AB517,trigger)</f>
        <v>1.3704261665082939E-4</v>
      </c>
      <c r="AE517" s="50">
        <f>_xll.qlTenorBasisForwardRate($U$13,AB517,trigger)</f>
        <v>1.1714289051239606E-2</v>
      </c>
      <c r="AF517" s="50">
        <f>_xll.qlTenorBasisForwardRate2($U$13,AB517,AC517,trigger)</f>
        <v>1.1714289051239606E-2</v>
      </c>
      <c r="AG517" s="50">
        <f>_xll.qlIndexFixing($U$5,_xll.qlInterestRateIndexFixingDate($U$5,AB517,trigger),,trigger)</f>
        <v>1.2086152828663172E-2</v>
      </c>
      <c r="AH517" s="50">
        <f t="shared" si="24"/>
        <v>-3.7186377742356655E-4</v>
      </c>
      <c r="AI517" s="53">
        <f t="shared" si="25"/>
        <v>1.0317444597616632</v>
      </c>
    </row>
    <row r="518" spans="27:35" x14ac:dyDescent="0.2">
      <c r="AA518" s="45" t="s">
        <v>74</v>
      </c>
      <c r="AB518" s="46">
        <f>_xll.qlCalendarAdvance(calendar,AB517,AA518,,,trigger)</f>
        <v>58354</v>
      </c>
      <c r="AC518" s="46">
        <f>_xll.qlInterestRateIndexMaturity($U$5,AB518,trigger)</f>
        <v>58537</v>
      </c>
      <c r="AD518" s="50">
        <f>_xll.qlTenorBasisValue($U$13,AB518,trigger)</f>
        <v>1.367929546537434E-4</v>
      </c>
      <c r="AE518" s="50">
        <f>_xll.qlTenorBasisForwardRate($U$13,AB518,trigger)</f>
        <v>1.1693176355543518E-2</v>
      </c>
      <c r="AF518" s="50">
        <f>_xll.qlTenorBasisForwardRate2($U$13,AB518,AC518,trigger)</f>
        <v>1.1693176355543518E-2</v>
      </c>
      <c r="AG518" s="50">
        <f>_xll.qlIndexFixing($U$5,_xll.qlInterestRateIndexFixingDate($U$5,AB518,trigger),,trigger)</f>
        <v>1.2040472424042083E-2</v>
      </c>
      <c r="AH518" s="50">
        <f t="shared" si="24"/>
        <v>-3.4729606849856487E-4</v>
      </c>
      <c r="AI518" s="53">
        <f t="shared" si="25"/>
        <v>1.0297007466524626</v>
      </c>
    </row>
    <row r="519" spans="27:35" x14ac:dyDescent="0.2">
      <c r="AA519" s="45" t="s">
        <v>74</v>
      </c>
      <c r="AB519" s="46">
        <f>_xll.qlCalendarAdvance(calendar,AB518,AA519,,,trigger)</f>
        <v>58385</v>
      </c>
      <c r="AC519" s="46">
        <f>_xll.qlInterestRateIndexMaturity($U$5,AB519,trigger)</f>
        <v>58567</v>
      </c>
      <c r="AD519" s="50">
        <f>_xll.qlTenorBasisValue($U$13,AB519,trigger)</f>
        <v>1.3655407411734095E-4</v>
      </c>
      <c r="AE519" s="50">
        <f>_xll.qlTenorBasisForwardRate($U$13,AB519,trigger)</f>
        <v>1.1673695282452327E-2</v>
      </c>
      <c r="AF519" s="50">
        <f>_xll.qlTenorBasisForwardRate2($U$13,AB519,AC519,trigger)</f>
        <v>1.1673695282452327E-2</v>
      </c>
      <c r="AG519" s="50">
        <f>_xll.qlIndexFixing($U$5,_xll.qlInterestRateIndexFixingDate($U$5,AB519,trigger),,trigger)</f>
        <v>1.1997557325937417E-2</v>
      </c>
      <c r="AH519" s="50">
        <f t="shared" si="24"/>
        <v>-3.2386204348508994E-4</v>
      </c>
      <c r="AI519" s="53">
        <f t="shared" si="25"/>
        <v>1.027742889946075</v>
      </c>
    </row>
    <row r="520" spans="27:35" x14ac:dyDescent="0.2">
      <c r="AA520" s="45" t="s">
        <v>74</v>
      </c>
      <c r="AB520" s="46">
        <f>_xll.qlCalendarAdvance(calendar,AB519,AA520,,,trigger)</f>
        <v>58417</v>
      </c>
      <c r="AC520" s="46">
        <f>_xll.qlInterestRateIndexMaturity($U$5,AB520,trigger)</f>
        <v>58600</v>
      </c>
      <c r="AD520" s="50">
        <f>_xll.qlTenorBasisValue($U$13,AB520,trigger)</f>
        <v>1.3631052639237657E-4</v>
      </c>
      <c r="AE520" s="50">
        <f>_xll.qlTenorBasisForwardRate($U$13,AB520,trigger)</f>
        <v>1.1654119768702783E-2</v>
      </c>
      <c r="AF520" s="50">
        <f>_xll.qlTenorBasisForwardRate2($U$13,AB520,AC520,trigger)</f>
        <v>1.1654119768702783E-2</v>
      </c>
      <c r="AG520" s="50">
        <f>_xll.qlIndexFixing($U$5,_xll.qlInterestRateIndexFixingDate($U$5,AB520,trigger),,trigger)</f>
        <v>1.1952634276932972E-2</v>
      </c>
      <c r="AH520" s="50">
        <f t="shared" si="24"/>
        <v>-2.9851450823018856E-4</v>
      </c>
      <c r="AI520" s="53">
        <f t="shared" si="25"/>
        <v>1.0256145049265626</v>
      </c>
    </row>
    <row r="521" spans="27:35" x14ac:dyDescent="0.2">
      <c r="AA521" s="45" t="s">
        <v>74</v>
      </c>
      <c r="AB521" s="46">
        <f>_xll.qlCalendarAdvance(calendar,AB520,AA521,,,trigger)</f>
        <v>58448</v>
      </c>
      <c r="AC521" s="46">
        <f>_xll.qlInterestRateIndexMaturity($U$5,AB521,trigger)</f>
        <v>58630</v>
      </c>
      <c r="AD521" s="50">
        <f>_xll.qlTenorBasisValue($U$13,AB521,trigger)</f>
        <v>1.3607749815051139E-4</v>
      </c>
      <c r="AE521" s="50">
        <f>_xll.qlTenorBasisForwardRate($U$13,AB521,trigger)</f>
        <v>1.163608362025704E-2</v>
      </c>
      <c r="AF521" s="50">
        <f>_xll.qlTenorBasisForwardRate2($U$13,AB521,AC521,trigger)</f>
        <v>1.163608362025704E-2</v>
      </c>
      <c r="AG521" s="50">
        <f>_xll.qlIndexFixing($U$5,_xll.qlInterestRateIndexFixingDate($U$5,AB521,trigger),,trigger)</f>
        <v>1.1910443677850217E-2</v>
      </c>
      <c r="AH521" s="50">
        <f t="shared" si="24"/>
        <v>-2.7436005759317629E-4</v>
      </c>
      <c r="AI521" s="53">
        <f t="shared" si="25"/>
        <v>1.0235783848369351</v>
      </c>
    </row>
    <row r="522" spans="27:35" x14ac:dyDescent="0.2">
      <c r="AA522" s="45" t="s">
        <v>74</v>
      </c>
      <c r="AB522" s="46">
        <f>_xll.qlCalendarAdvance(calendar,AB521,AA522,,,trigger)</f>
        <v>58480</v>
      </c>
      <c r="AC522" s="46">
        <f>_xll.qlInterestRateIndexMaturity($U$5,AB522,trigger)</f>
        <v>58662</v>
      </c>
      <c r="AD522" s="50">
        <f>_xll.qlTenorBasisValue($U$13,AB522,trigger)</f>
        <v>1.3583991915443801E-4</v>
      </c>
      <c r="AE522" s="50">
        <f>_xll.qlTenorBasisForwardRate($U$13,AB522,trigger)</f>
        <v>1.16181211898511E-2</v>
      </c>
      <c r="AF522" s="50">
        <f>_xll.qlTenorBasisForwardRate2($U$13,AB522,AC522,trigger)</f>
        <v>1.16181211898511E-2</v>
      </c>
      <c r="AG522" s="50">
        <f>_xll.qlIndexFixing($U$5,_xll.qlInterestRateIndexFixingDate($U$5,AB522,trigger),,trigger)</f>
        <v>1.1866774022426994E-2</v>
      </c>
      <c r="AH522" s="50">
        <f t="shared" si="24"/>
        <v>-2.4865283257589389E-4</v>
      </c>
      <c r="AI522" s="53">
        <f t="shared" si="25"/>
        <v>1.0214021551774741</v>
      </c>
    </row>
    <row r="523" spans="27:35" x14ac:dyDescent="0.2">
      <c r="AA523" s="45" t="s">
        <v>74</v>
      </c>
      <c r="AB523" s="46">
        <f>_xll.qlCalendarAdvance(calendar,AB522,AA523,,,trigger)</f>
        <v>58509</v>
      </c>
      <c r="AC523" s="46">
        <f>_xll.qlInterestRateIndexMaturity($U$5,AB523,trigger)</f>
        <v>58693</v>
      </c>
      <c r="AD523" s="50">
        <f>_xll.qlTenorBasisValue($U$13,AB523,trigger)</f>
        <v>1.3562718566844075E-4</v>
      </c>
      <c r="AE523" s="50">
        <f>_xll.qlTenorBasisForwardRate($U$13,AB523,trigger)</f>
        <v>1.1602376100485902E-2</v>
      </c>
      <c r="AF523" s="50">
        <f>_xll.qlTenorBasisForwardRate2($U$13,AB523,AC523,trigger)</f>
        <v>1.1602376100485902E-2</v>
      </c>
      <c r="AG523" s="50">
        <f>_xll.qlIndexFixing($U$5,_xll.qlInterestRateIndexFixingDate($U$5,AB523,trigger),,trigger)</f>
        <v>1.1826592664866216E-2</v>
      </c>
      <c r="AH523" s="50">
        <f t="shared" si="24"/>
        <v>-2.2421656438031436E-4</v>
      </c>
      <c r="AI523" s="53">
        <f t="shared" si="25"/>
        <v>1.0193250556987998</v>
      </c>
    </row>
    <row r="524" spans="27:35" x14ac:dyDescent="0.2">
      <c r="AA524" s="45" t="s">
        <v>74</v>
      </c>
      <c r="AB524" s="46">
        <f>_xll.qlCalendarAdvance(calendar,AB523,AA524,,,trigger)</f>
        <v>58540</v>
      </c>
      <c r="AC524" s="46">
        <f>_xll.qlInterestRateIndexMaturity($U$5,AB524,trigger)</f>
        <v>58725</v>
      </c>
      <c r="AD524" s="50">
        <f>_xll.qlTenorBasisValue($U$13,AB524,trigger)</f>
        <v>1.3540245413705526E-4</v>
      </c>
      <c r="AE524" s="50">
        <f>_xll.qlTenorBasisForwardRate($U$13,AB524,trigger)</f>
        <v>1.1586352003823287E-2</v>
      </c>
      <c r="AF524" s="50">
        <f>_xll.qlTenorBasisForwardRate2($U$13,AB524,AC524,trigger)</f>
        <v>1.1586352003823287E-2</v>
      </c>
      <c r="AG524" s="50">
        <f>_xll.qlIndexFixing($U$5,_xll.qlInterestRateIndexFixingDate($U$5,AB524,trigger),,trigger)</f>
        <v>1.1784556974653672E-2</v>
      </c>
      <c r="AH524" s="50">
        <f t="shared" si="24"/>
        <v>-1.9820497083038527E-4</v>
      </c>
      <c r="AI524" s="53">
        <f t="shared" si="25"/>
        <v>1.0171067624015722</v>
      </c>
    </row>
    <row r="525" spans="27:35" x14ac:dyDescent="0.2">
      <c r="AA525" s="45" t="s">
        <v>74</v>
      </c>
      <c r="AB525" s="46">
        <f>_xll.qlCalendarAdvance(calendar,AB524,AA525,,,trigger)</f>
        <v>58571</v>
      </c>
      <c r="AC525" s="46">
        <f>_xll.qlInterestRateIndexMaturity($U$5,AB525,trigger)</f>
        <v>58755</v>
      </c>
      <c r="AD525" s="50">
        <f>_xll.qlTenorBasisValue($U$13,AB525,trigger)</f>
        <v>1.3518045302564411E-4</v>
      </c>
      <c r="AE525" s="50">
        <f>_xll.qlTenorBasisForwardRate($U$13,AB525,trigger)</f>
        <v>1.1571157821948001E-2</v>
      </c>
      <c r="AF525" s="50">
        <f>_xll.qlTenorBasisForwardRate2($U$13,AB525,AC525,trigger)</f>
        <v>1.1571157821948001E-2</v>
      </c>
      <c r="AG525" s="50">
        <f>_xll.qlIndexFixing($U$5,_xll.qlInterestRateIndexFixingDate($U$5,AB525,trigger),,trigger)</f>
        <v>1.1743810396909147E-2</v>
      </c>
      <c r="AH525" s="50">
        <f t="shared" si="24"/>
        <v>-1.7265257496114524E-4</v>
      </c>
      <c r="AI525" s="53">
        <f t="shared" si="25"/>
        <v>1.0149209420196188</v>
      </c>
    </row>
    <row r="526" spans="27:35" x14ac:dyDescent="0.2">
      <c r="AA526" s="45" t="s">
        <v>74</v>
      </c>
      <c r="AB526" s="46">
        <f>_xll.qlCalendarAdvance(calendar,AB525,AA526,,,trigger)</f>
        <v>58602</v>
      </c>
      <c r="AC526" s="46">
        <f>_xll.qlInterestRateIndexMaturity($U$5,AB526,trigger)</f>
        <v>58785</v>
      </c>
      <c r="AD526" s="50">
        <f>_xll.qlTenorBasisValue($U$13,AB526,trigger)</f>
        <v>1.3496115007930392E-4</v>
      </c>
      <c r="AE526" s="50">
        <f>_xll.qlTenorBasisForwardRate($U$13,AB526,trigger)</f>
        <v>1.1556663335245746E-2</v>
      </c>
      <c r="AF526" s="50">
        <f>_xll.qlTenorBasisForwardRate2($U$13,AB526,AC526,trigger)</f>
        <v>1.1556663335245746E-2</v>
      </c>
      <c r="AG526" s="50">
        <f>_xll.qlIndexFixing($U$5,_xll.qlInterestRateIndexFixingDate($U$5,AB526,trigger),,trigger)</f>
        <v>1.1702514775772967E-2</v>
      </c>
      <c r="AH526" s="50">
        <f t="shared" si="24"/>
        <v>-1.4585144052722127E-4</v>
      </c>
      <c r="AI526" s="53">
        <f t="shared" si="25"/>
        <v>1.0126205494004832</v>
      </c>
    </row>
    <row r="527" spans="27:35" x14ac:dyDescent="0.2">
      <c r="AA527" s="45" t="s">
        <v>74</v>
      </c>
      <c r="AB527" s="46">
        <f>_xll.qlCalendarAdvance(calendar,AB526,AA527,,,trigger)</f>
        <v>58634</v>
      </c>
      <c r="AC527" s="46">
        <f>_xll.qlInterestRateIndexMaturity($U$5,AB527,trigger)</f>
        <v>58818</v>
      </c>
      <c r="AD527" s="50">
        <f>_xll.qlTenorBasisValue($U$13,AB527,trigger)</f>
        <v>1.3473756916441664E-4</v>
      </c>
      <c r="AE527" s="50">
        <f>_xll.qlTenorBasisForwardRate($U$13,AB527,trigger)</f>
        <v>1.154239338122348E-2</v>
      </c>
      <c r="AF527" s="50">
        <f>_xll.qlTenorBasisForwardRate2($U$13,AB527,AC527,trigger)</f>
        <v>1.154239338122348E-2</v>
      </c>
      <c r="AG527" s="50">
        <f>_xll.qlIndexFixing($U$5,_xll.qlInterestRateIndexFixingDate($U$5,AB527,trigger),,trigger)</f>
        <v>1.1657879467582614E-2</v>
      </c>
      <c r="AH527" s="50">
        <f t="shared" si="24"/>
        <v>-1.1548608635913483E-4</v>
      </c>
      <c r="AI527" s="53">
        <f t="shared" si="25"/>
        <v>1.0100053847191695</v>
      </c>
    </row>
    <row r="528" spans="27:35" x14ac:dyDescent="0.2">
      <c r="AA528" s="45" t="s">
        <v>74</v>
      </c>
      <c r="AB528" s="46">
        <f>_xll.qlCalendarAdvance(calendar,AB527,AA528,,,trigger)</f>
        <v>58665</v>
      </c>
      <c r="AC528" s="46">
        <f>_xll.qlInterestRateIndexMaturity($U$5,AB528,trigger)</f>
        <v>58851</v>
      </c>
      <c r="AD528" s="50">
        <f>_xll.qlTenorBasisValue($U$13,AB528,trigger)</f>
        <v>1.3452365171403435E-4</v>
      </c>
      <c r="AE528" s="50">
        <f>_xll.qlTenorBasisForwardRate($U$13,AB528,trigger)</f>
        <v>1.1529316028175042E-2</v>
      </c>
      <c r="AF528" s="50">
        <f>_xll.qlTenorBasisForwardRate2($U$13,AB528,AC528,trigger)</f>
        <v>1.1529316028175042E-2</v>
      </c>
      <c r="AG528" s="50">
        <f>_xll.qlIndexFixing($U$5,_xll.qlInterestRateIndexFixingDate($U$5,AB528,trigger),,trigger)</f>
        <v>1.1613264151298104E-2</v>
      </c>
      <c r="AH528" s="50">
        <f t="shared" si="24"/>
        <v>-8.3948123123062449E-5</v>
      </c>
      <c r="AI528" s="53">
        <f t="shared" si="25"/>
        <v>1.0072812752220437</v>
      </c>
    </row>
    <row r="529" spans="27:35" x14ac:dyDescent="0.2">
      <c r="AA529" s="45" t="s">
        <v>74</v>
      </c>
      <c r="AB529" s="46">
        <f>_xll.qlCalendarAdvance(calendar,AB528,AA529,,,trigger)</f>
        <v>58697</v>
      </c>
      <c r="AC529" s="46">
        <f>_xll.qlInterestRateIndexMaturity($U$5,AB529,trigger)</f>
        <v>58879</v>
      </c>
      <c r="AD529" s="50">
        <f>_xll.qlTenorBasisValue($U$13,AB529,trigger)</f>
        <v>1.343055632181252E-4</v>
      </c>
      <c r="AE529" s="50">
        <f>_xll.qlTenorBasisForwardRate($U$13,AB529,trigger)</f>
        <v>1.1516604936641304E-2</v>
      </c>
      <c r="AF529" s="50">
        <f>_xll.qlTenorBasisForwardRate2($U$13,AB529,AC529,trigger)</f>
        <v>1.1516604936641304E-2</v>
      </c>
      <c r="AG529" s="50">
        <f>_xll.qlIndexFixing($U$5,_xll.qlInterestRateIndexFixingDate($U$5,AB529,trigger),,trigger)</f>
        <v>1.1569857547339114E-2</v>
      </c>
      <c r="AH529" s="50">
        <f t="shared" si="24"/>
        <v>-5.325261069781019E-5</v>
      </c>
      <c r="AI529" s="53">
        <f t="shared" si="25"/>
        <v>1.0046239851927525</v>
      </c>
    </row>
    <row r="530" spans="27:35" x14ac:dyDescent="0.2">
      <c r="AA530" s="45" t="s">
        <v>74</v>
      </c>
      <c r="AB530" s="46">
        <f>_xll.qlCalendarAdvance(calendar,AB529,AA530,,,trigger)</f>
        <v>58727</v>
      </c>
      <c r="AC530" s="46">
        <f>_xll.qlInterestRateIndexMaturity($U$5,AB530,trigger)</f>
        <v>58909</v>
      </c>
      <c r="AD530" s="50">
        <f>_xll.qlTenorBasisValue($U$13,AB530,trigger)</f>
        <v>1.3410359375098127E-4</v>
      </c>
      <c r="AE530" s="50">
        <f>_xll.qlTenorBasisForwardRate($U$13,AB530,trigger)</f>
        <v>1.1505352624122191E-2</v>
      </c>
      <c r="AF530" s="50">
        <f>_xll.qlTenorBasisForwardRate2($U$13,AB530,AC530,trigger)</f>
        <v>1.1505352624122191E-2</v>
      </c>
      <c r="AG530" s="50">
        <f>_xll.qlIndexFixing($U$5,_xll.qlInterestRateIndexFixingDate($U$5,AB530,trigger),,trigger)</f>
        <v>1.1526680986807402E-2</v>
      </c>
      <c r="AH530" s="50">
        <f t="shared" si="24"/>
        <v>-2.1328362685211003E-5</v>
      </c>
      <c r="AI530" s="53">
        <f t="shared" si="25"/>
        <v>1.0018537774010068</v>
      </c>
    </row>
    <row r="531" spans="27:35" x14ac:dyDescent="0.2">
      <c r="AA531" s="45" t="s">
        <v>74</v>
      </c>
      <c r="AB531" s="46">
        <f>_xll.qlCalendarAdvance(calendar,AB530,AA531,,,trigger)</f>
        <v>58760</v>
      </c>
      <c r="AC531" s="46">
        <f>_xll.qlInterestRateIndexMaturity($U$5,AB531,trigger)</f>
        <v>58942</v>
      </c>
      <c r="AD531" s="50">
        <f>_xll.qlTenorBasisValue($U$13,AB531,trigger)</f>
        <v>1.3388417519577268E-4</v>
      </c>
      <c r="AE531" s="50">
        <f>_xll.qlTenorBasisForwardRate($U$13,AB531,trigger)</f>
        <v>1.1493755526104026E-2</v>
      </c>
      <c r="AF531" s="50">
        <f>_xll.qlTenorBasisForwardRate2($U$13,AB531,AC531,trigger)</f>
        <v>1.1493755526104026E-2</v>
      </c>
      <c r="AG531" s="50">
        <f>_xll.qlIndexFixing($U$5,_xll.qlInterestRateIndexFixingDate($U$5,AB531,trigger),,trigger)</f>
        <v>1.1478957246439067E-2</v>
      </c>
      <c r="AH531" s="50">
        <f t="shared" si="24"/>
        <v>1.4798279664959488E-5</v>
      </c>
      <c r="AI531" s="53">
        <f t="shared" si="25"/>
        <v>0.99871249395975492</v>
      </c>
    </row>
    <row r="532" spans="27:35" x14ac:dyDescent="0.2">
      <c r="AA532" s="45" t="s">
        <v>74</v>
      </c>
      <c r="AB532" s="46">
        <f>_xll.qlCalendarAdvance(calendar,AB531,AA532,,,trigger)</f>
        <v>58790</v>
      </c>
      <c r="AC532" s="46">
        <f>_xll.qlInterestRateIndexMaturity($U$5,AB532,trigger)</f>
        <v>58972</v>
      </c>
      <c r="AD532" s="50">
        <f>_xll.qlTenorBasisValue($U$13,AB532,trigger)</f>
        <v>1.3368717224108699E-4</v>
      </c>
      <c r="AE532" s="50">
        <f>_xll.qlTenorBasisForwardRate($U$13,AB532,trigger)</f>
        <v>1.1483922164837674E-2</v>
      </c>
      <c r="AF532" s="50">
        <f>_xll.qlTenorBasisForwardRate2($U$13,AB532,AC532,trigger)</f>
        <v>1.1483922164837674E-2</v>
      </c>
      <c r="AG532" s="50">
        <f>_xll.qlIndexFixing($U$5,_xll.qlInterestRateIndexFixingDate($U$5,AB532,trigger),,trigger)</f>
        <v>1.1436528330963988E-2</v>
      </c>
      <c r="AH532" s="50">
        <f t="shared" si="24"/>
        <v>4.7393833873685121E-5</v>
      </c>
      <c r="AI532" s="53">
        <f t="shared" si="25"/>
        <v>0.9958730272468409</v>
      </c>
    </row>
    <row r="533" spans="27:35" x14ac:dyDescent="0.2">
      <c r="AA533" s="45" t="s">
        <v>74</v>
      </c>
      <c r="AB533" s="46">
        <f>_xll.qlCalendarAdvance(calendar,AB532,AA533,,,trigger)</f>
        <v>58823</v>
      </c>
      <c r="AC533" s="46">
        <f>_xll.qlInterestRateIndexMaturity($U$5,AB533,trigger)</f>
        <v>59005</v>
      </c>
      <c r="AD533" s="50">
        <f>_xll.qlTenorBasisValue($U$13,AB533,trigger)</f>
        <v>1.3347315108116388E-4</v>
      </c>
      <c r="AE533" s="50">
        <f>_xll.qlTenorBasisForwardRate($U$13,AB533,trigger)</f>
        <v>1.1473885822762896E-2</v>
      </c>
      <c r="AF533" s="50">
        <f>_xll.qlTenorBasisForwardRate2($U$13,AB533,AC533,trigger)</f>
        <v>1.1473885822762896E-2</v>
      </c>
      <c r="AG533" s="50">
        <f>_xll.qlIndexFixing($U$5,_xll.qlInterestRateIndexFixingDate($U$5,AB533,trigger),,trigger)</f>
        <v>1.1391312688451649E-2</v>
      </c>
      <c r="AH533" s="50">
        <f t="shared" si="24"/>
        <v>8.2573134311246868E-5</v>
      </c>
      <c r="AI533" s="53">
        <f t="shared" si="25"/>
        <v>0.99280338539299118</v>
      </c>
    </row>
    <row r="534" spans="27:35" x14ac:dyDescent="0.2">
      <c r="AA534" s="45" t="s">
        <v>74</v>
      </c>
      <c r="AB534" s="46">
        <f>_xll.qlCalendarAdvance(calendar,AB533,AA534,,,trigger)</f>
        <v>58854</v>
      </c>
      <c r="AC534" s="46">
        <f>_xll.qlInterestRateIndexMaturity($U$5,AB534,trigger)</f>
        <v>59035</v>
      </c>
      <c r="AD534" s="50">
        <f>_xll.qlTenorBasisValue($U$13,AB534,trigger)</f>
        <v>1.3327462975820759E-4</v>
      </c>
      <c r="AE534" s="50">
        <f>_xll.qlTenorBasisForwardRate($U$13,AB534,trigger)</f>
        <v>1.1465143157794502E-2</v>
      </c>
      <c r="AF534" s="50">
        <f>_xll.qlTenorBasisForwardRate2($U$13,AB534,AC534,trigger)</f>
        <v>1.1465143157794502E-2</v>
      </c>
      <c r="AG534" s="50">
        <f>_xll.qlIndexFixing($U$5,_xll.qlInterestRateIndexFixingDate($U$5,AB534,trigger),,trigger)</f>
        <v>1.1350690249801898E-2</v>
      </c>
      <c r="AH534" s="50">
        <f t="shared" si="24"/>
        <v>1.1445290799260398E-4</v>
      </c>
      <c r="AI534" s="53">
        <f t="shared" si="25"/>
        <v>0.99001731540396909</v>
      </c>
    </row>
    <row r="535" spans="27:35" x14ac:dyDescent="0.2">
      <c r="AA535" s="45" t="s">
        <v>74</v>
      </c>
      <c r="AB535" s="46">
        <f>_xll.qlCalendarAdvance(calendar,AB534,AA535,,,trigger)</f>
        <v>58882</v>
      </c>
      <c r="AC535" s="46">
        <f>_xll.qlInterestRateIndexMaturity($U$5,AB535,trigger)</f>
        <v>59068</v>
      </c>
      <c r="AD535" s="50">
        <f>_xll.qlTenorBasisValue($U$13,AB535,trigger)</f>
        <v>1.330974011406157E-4</v>
      </c>
      <c r="AE535" s="50">
        <f>_xll.qlTenorBasisForwardRate($U$13,AB535,trigger)</f>
        <v>1.1458259871367969E-2</v>
      </c>
      <c r="AF535" s="50">
        <f>_xll.qlTenorBasisForwardRate2($U$13,AB535,AC535,trigger)</f>
        <v>1.1458259871367969E-2</v>
      </c>
      <c r="AG535" s="50">
        <f>_xll.qlIndexFixing($U$5,_xll.qlInterestRateIndexFixingDate($U$5,AB535,trigger),,trigger)</f>
        <v>1.1312590712919677E-2</v>
      </c>
      <c r="AH535" s="50">
        <f t="shared" si="24"/>
        <v>1.4566915844829199E-4</v>
      </c>
      <c r="AI535" s="53">
        <f t="shared" si="25"/>
        <v>0.98728697375660923</v>
      </c>
    </row>
    <row r="536" spans="27:35" x14ac:dyDescent="0.2">
      <c r="AA536" s="45" t="s">
        <v>74</v>
      </c>
      <c r="AB536" s="46">
        <f>_xll.qlCalendarAdvance(calendar,AB535,AA536,,,trigger)</f>
        <v>58914</v>
      </c>
      <c r="AC536" s="46">
        <f>_xll.qlInterestRateIndexMaturity($U$5,AB536,trigger)</f>
        <v>59097</v>
      </c>
      <c r="AD536" s="50">
        <f>_xll.qlTenorBasisValue($U$13,AB536,trigger)</f>
        <v>1.328972446127682E-4</v>
      </c>
      <c r="AE536" s="50">
        <f>_xll.qlTenorBasisForwardRate($U$13,AB536,trigger)</f>
        <v>1.1450526471988617E-2</v>
      </c>
      <c r="AF536" s="50">
        <f>_xll.qlTenorBasisForwardRate2($U$13,AB536,AC536,trigger)</f>
        <v>1.1450526471988617E-2</v>
      </c>
      <c r="AG536" s="50">
        <f>_xll.qlIndexFixing($U$5,_xll.qlInterestRateIndexFixingDate($U$5,AB536,trigger),,trigger)</f>
        <v>1.127422983728322E-2</v>
      </c>
      <c r="AH536" s="50">
        <f t="shared" si="24"/>
        <v>1.7629663470539701E-4</v>
      </c>
      <c r="AI536" s="53">
        <f t="shared" si="25"/>
        <v>0.98460362192632178</v>
      </c>
    </row>
    <row r="537" spans="27:35" x14ac:dyDescent="0.2">
      <c r="AA537" s="45" t="s">
        <v>74</v>
      </c>
      <c r="AB537" s="46">
        <f>_xll.qlCalendarAdvance(calendar,AB536,AA537,,,trigger)</f>
        <v>58944</v>
      </c>
      <c r="AC537" s="46">
        <f>_xll.qlInterestRateIndexMaturity($U$5,AB537,trigger)</f>
        <v>59128</v>
      </c>
      <c r="AD537" s="50">
        <f>_xll.qlTenorBasisValue($U$13,AB537,trigger)</f>
        <v>1.3271188701586675E-4</v>
      </c>
      <c r="AE537" s="50">
        <f>_xll.qlTenorBasisForwardRate($U$13,AB537,trigger)</f>
        <v>1.1444264891241956E-2</v>
      </c>
      <c r="AF537" s="50">
        <f>_xll.qlTenorBasisForwardRate2($U$13,AB537,AC537,trigger)</f>
        <v>1.1444264891241956E-2</v>
      </c>
      <c r="AG537" s="50">
        <f>_xll.qlIndexFixing($U$5,_xll.qlInterestRateIndexFixingDate($U$5,AB537,trigger),,trigger)</f>
        <v>1.1238011208104961E-2</v>
      </c>
      <c r="AH537" s="50">
        <f t="shared" si="24"/>
        <v>2.0625368313699488E-4</v>
      </c>
      <c r="AI537" s="53">
        <f t="shared" si="25"/>
        <v>0.98197755075602655</v>
      </c>
    </row>
    <row r="538" spans="27:35" x14ac:dyDescent="0.2">
      <c r="AA538" s="45" t="s">
        <v>74</v>
      </c>
      <c r="AB538" s="46">
        <f>_xll.qlCalendarAdvance(calendar,AB537,AA538,,,trigger)</f>
        <v>58977</v>
      </c>
      <c r="AC538" s="46">
        <f>_xll.qlInterestRateIndexMaturity($U$5,AB538,trigger)</f>
        <v>59160</v>
      </c>
      <c r="AD538" s="50">
        <f>_xll.qlTenorBasisValue($U$13,AB538,trigger)</f>
        <v>1.3251052129198212E-4</v>
      </c>
      <c r="AE538" s="50">
        <f>_xll.qlTenorBasisForwardRate($U$13,AB538,trigger)</f>
        <v>1.143796236508446E-2</v>
      </c>
      <c r="AF538" s="50">
        <f>_xll.qlTenorBasisForwardRate2($U$13,AB538,AC538,trigger)</f>
        <v>1.143796236508446E-2</v>
      </c>
      <c r="AG538" s="50">
        <f>_xll.qlIndexFixing($U$5,_xll.qlInterestRateIndexFixingDate($U$5,AB538,trigger),,trigger)</f>
        <v>1.1200503788756276E-2</v>
      </c>
      <c r="AH538" s="50">
        <f t="shared" si="24"/>
        <v>2.3745857632818425E-4</v>
      </c>
      <c r="AI538" s="53">
        <f t="shared" si="25"/>
        <v>0.97923943367281474</v>
      </c>
    </row>
    <row r="539" spans="27:35" x14ac:dyDescent="0.2">
      <c r="AA539" s="45" t="s">
        <v>74</v>
      </c>
      <c r="AB539" s="46">
        <f>_xll.qlCalendarAdvance(calendar,AB538,AA539,,,trigger)</f>
        <v>59007</v>
      </c>
      <c r="AC539" s="46">
        <f>_xll.qlInterestRateIndexMaturity($U$5,AB539,trigger)</f>
        <v>59191</v>
      </c>
      <c r="AD539" s="50">
        <f>_xll.qlTenorBasisValue($U$13,AB539,trigger)</f>
        <v>1.3232973208178984E-4</v>
      </c>
      <c r="AE539" s="50">
        <f>_xll.qlTenorBasisForwardRate($U$13,AB539,trigger)</f>
        <v>1.1433142546593628E-2</v>
      </c>
      <c r="AF539" s="50">
        <f>_xll.qlTenorBasisForwardRate2($U$13,AB539,AC539,trigger)</f>
        <v>1.1433142546593628E-2</v>
      </c>
      <c r="AG539" s="50">
        <f>_xll.qlIndexFixing($U$5,_xll.qlInterestRateIndexFixingDate($U$5,AB539,trigger),,trigger)</f>
        <v>1.1167098530692683E-2</v>
      </c>
      <c r="AH539" s="50">
        <f t="shared" si="24"/>
        <v>2.6604401590094549E-4</v>
      </c>
      <c r="AI539" s="53">
        <f t="shared" si="25"/>
        <v>0.97673045579404494</v>
      </c>
    </row>
    <row r="540" spans="27:35" x14ac:dyDescent="0.2">
      <c r="AA540" s="45" t="s">
        <v>74</v>
      </c>
      <c r="AB540" s="46">
        <f>_xll.qlCalendarAdvance(calendar,AB539,AA540,,,trigger)</f>
        <v>59040</v>
      </c>
      <c r="AC540" s="46">
        <f>_xll.qlInterestRateIndexMaturity($U$5,AB540,trigger)</f>
        <v>59224</v>
      </c>
      <c r="AD540" s="50">
        <f>_xll.qlTenorBasisValue($U$13,AB540,trigger)</f>
        <v>1.3213333089474158E-4</v>
      </c>
      <c r="AE540" s="50">
        <f>_xll.qlTenorBasisForwardRate($U$13,AB540,trigger)</f>
        <v>1.1428505345876734E-2</v>
      </c>
      <c r="AF540" s="50">
        <f>_xll.qlTenorBasisForwardRate2($U$13,AB540,AC540,trigger)</f>
        <v>1.1428505345876734E-2</v>
      </c>
      <c r="AG540" s="50">
        <f>_xll.qlIndexFixing($U$5,_xll.qlInterestRateIndexFixingDate($U$5,AB540,trigger),,trigger)</f>
        <v>1.1132296578808447E-2</v>
      </c>
      <c r="AH540" s="50">
        <f t="shared" si="24"/>
        <v>2.9620876706828655E-4</v>
      </c>
      <c r="AI540" s="53">
        <f t="shared" si="25"/>
        <v>0.97408158301512671</v>
      </c>
    </row>
    <row r="541" spans="27:35" x14ac:dyDescent="0.2">
      <c r="AA541" s="45" t="s">
        <v>74</v>
      </c>
      <c r="AB541" s="46">
        <f>_xll.qlCalendarAdvance(calendar,AB540,AA541,,,trigger)</f>
        <v>59071</v>
      </c>
      <c r="AC541" s="46">
        <f>_xll.qlInterestRateIndexMaturity($U$5,AB541,trigger)</f>
        <v>59252</v>
      </c>
      <c r="AD541" s="50">
        <f>_xll.qlTenorBasisValue($U$13,AB541,trigger)</f>
        <v>1.3195115872415922E-4</v>
      </c>
      <c r="AE541" s="50">
        <f>_xll.qlTenorBasisForwardRate($U$13,AB541,trigger)</f>
        <v>1.1424474749443957E-2</v>
      </c>
      <c r="AF541" s="50">
        <f>_xll.qlTenorBasisForwardRate2($U$13,AB541,AC541,trigger)</f>
        <v>1.1424474749443957E-2</v>
      </c>
      <c r="AG541" s="50">
        <f>_xll.qlIndexFixing($U$5,_xll.qlInterestRateIndexFixingDate($U$5,AB541,trigger),,trigger)</f>
        <v>1.1101982456581727E-2</v>
      </c>
      <c r="AH541" s="50">
        <f t="shared" si="24"/>
        <v>3.2249229286222987E-4</v>
      </c>
      <c r="AI541" s="53">
        <f t="shared" si="25"/>
        <v>0.97177180571229971</v>
      </c>
    </row>
    <row r="542" spans="27:35" x14ac:dyDescent="0.2">
      <c r="AA542" s="45" t="s">
        <v>74</v>
      </c>
      <c r="AB542" s="46">
        <f>_xll.qlCalendarAdvance(calendar,AB541,AA542,,,trigger)</f>
        <v>59103</v>
      </c>
      <c r="AC542" s="46">
        <f>_xll.qlInterestRateIndexMaturity($U$5,AB542,trigger)</f>
        <v>59285</v>
      </c>
      <c r="AD542" s="50">
        <f>_xll.qlTenorBasisValue($U$13,AB542,trigger)</f>
        <v>1.3176544443167332E-4</v>
      </c>
      <c r="AE542" s="50">
        <f>_xll.qlTenorBasisForwardRate($U$13,AB542,trigger)</f>
        <v>1.1421618512395641E-2</v>
      </c>
      <c r="AF542" s="50">
        <f>_xll.qlTenorBasisForwardRate2($U$13,AB542,AC542,trigger)</f>
        <v>1.1421618512395641E-2</v>
      </c>
      <c r="AG542" s="50">
        <f>_xll.qlIndexFixing($U$5,_xll.qlInterestRateIndexFixingDate($U$5,AB542,trigger),,trigger)</f>
        <v>1.1070939263483702E-2</v>
      </c>
      <c r="AH542" s="50">
        <f t="shared" si="24"/>
        <v>3.5067924891193925E-4</v>
      </c>
      <c r="AI542" s="53">
        <f t="shared" si="25"/>
        <v>0.96929688655496993</v>
      </c>
    </row>
    <row r="543" spans="27:35" x14ac:dyDescent="0.2">
      <c r="AA543" s="45" t="s">
        <v>74</v>
      </c>
      <c r="AB543" s="46">
        <f>_xll.qlCalendarAdvance(calendar,AB542,AA543,,,trigger)</f>
        <v>59134</v>
      </c>
      <c r="AC543" s="46">
        <f>_xll.qlInterestRateIndexMaturity($U$5,AB543,trigger)</f>
        <v>59315</v>
      </c>
      <c r="AD543" s="50">
        <f>_xll.qlTenorBasisValue($U$13,AB543,trigger)</f>
        <v>1.3158776794774591E-4</v>
      </c>
      <c r="AE543" s="50">
        <f>_xll.qlTenorBasisForwardRate($U$13,AB543,trigger)</f>
        <v>1.1419286371296071E-2</v>
      </c>
      <c r="AF543" s="50">
        <f>_xll.qlTenorBasisForwardRate2($U$13,AB543,AC543,trigger)</f>
        <v>1.1419286371296071E-2</v>
      </c>
      <c r="AG543" s="50">
        <f>_xll.qlIndexFixing($U$5,_xll.qlInterestRateIndexFixingDate($U$5,AB543,trigger),,trigger)</f>
        <v>1.1042891236904329E-2</v>
      </c>
      <c r="AH543" s="50">
        <f t="shared" si="24"/>
        <v>3.7639513439174238E-4</v>
      </c>
      <c r="AI543" s="53">
        <f t="shared" si="25"/>
        <v>0.96703864653592864</v>
      </c>
    </row>
    <row r="544" spans="27:35" x14ac:dyDescent="0.2">
      <c r="AA544" s="45" t="s">
        <v>74</v>
      </c>
      <c r="AB544" s="46">
        <f>_xll.qlCalendarAdvance(calendar,AB543,AA544,,,trigger)</f>
        <v>59167</v>
      </c>
      <c r="AC544" s="46">
        <f>_xll.qlInterestRateIndexMaturity($U$5,AB544,trigger)</f>
        <v>59349</v>
      </c>
      <c r="AD544" s="50">
        <f>_xll.qlTenorBasisValue($U$13,AB544,trigger)</f>
        <v>1.3140101489689409E-4</v>
      </c>
      <c r="AE544" s="50">
        <f>_xll.qlTenorBasisForwardRate($U$13,AB544,trigger)</f>
        <v>1.1417932302583962E-2</v>
      </c>
      <c r="AF544" s="50">
        <f>_xll.qlTenorBasisForwardRate2($U$13,AB544,AC544,trigger)</f>
        <v>1.1417932302583962E-2</v>
      </c>
      <c r="AG544" s="50">
        <f>_xll.qlIndexFixing($U$5,_xll.qlInterestRateIndexFixingDate($U$5,AB544,trigger),,trigger)</f>
        <v>1.101412836581752E-2</v>
      </c>
      <c r="AH544" s="50">
        <f t="shared" si="24"/>
        <v>4.0380393676644165E-4</v>
      </c>
      <c r="AI544" s="53">
        <f t="shared" si="25"/>
        <v>0.96463423270822357</v>
      </c>
    </row>
    <row r="545" spans="27:35" x14ac:dyDescent="0.2">
      <c r="AA545" s="45" t="s">
        <v>74</v>
      </c>
      <c r="AB545" s="46">
        <f>_xll.qlCalendarAdvance(calendar,AB544,AA545,,,trigger)</f>
        <v>59198</v>
      </c>
      <c r="AC545" s="46">
        <f>_xll.qlInterestRateIndexMaturity($U$5,AB545,trigger)</f>
        <v>59379</v>
      </c>
      <c r="AD545" s="50">
        <f>_xll.qlTenorBasisValue($U$13,AB545,trigger)</f>
        <v>1.3122779472665797E-4</v>
      </c>
      <c r="AE545" s="50">
        <f>_xll.qlTenorBasisForwardRate($U$13,AB545,trigger)</f>
        <v>1.1417064813869213E-2</v>
      </c>
      <c r="AF545" s="50">
        <f>_xll.qlTenorBasisForwardRate2($U$13,AB545,AC545,trigger)</f>
        <v>1.1417064813869213E-2</v>
      </c>
      <c r="AG545" s="50">
        <f>_xll.qlIndexFixing($U$5,_xll.qlInterestRateIndexFixingDate($U$5,AB545,trigger),,trigger)</f>
        <v>1.0989080747561709E-2</v>
      </c>
      <c r="AH545" s="50">
        <f t="shared" si="24"/>
        <v>4.2798406630750394E-4</v>
      </c>
      <c r="AI545" s="53">
        <f t="shared" si="25"/>
        <v>0.96251365186369109</v>
      </c>
    </row>
    <row r="546" spans="27:35" x14ac:dyDescent="0.2">
      <c r="AA546" s="45" t="s">
        <v>74</v>
      </c>
      <c r="AB546" s="46">
        <f>_xll.qlCalendarAdvance(calendar,AB545,AA546,,,trigger)</f>
        <v>59229</v>
      </c>
      <c r="AC546" s="46">
        <f>_xll.qlInterestRateIndexMaturity($U$5,AB546,trigger)</f>
        <v>59411</v>
      </c>
      <c r="AD546" s="50">
        <f>_xll.qlTenorBasisValue($U$13,AB546,trigger)</f>
        <v>1.3105669374214194E-4</v>
      </c>
      <c r="AE546" s="50">
        <f>_xll.qlTenorBasisForwardRate($U$13,AB546,trigger)</f>
        <v>1.1417291893690135E-2</v>
      </c>
      <c r="AF546" s="50">
        <f>_xll.qlTenorBasisForwardRate2($U$13,AB546,AC546,trigger)</f>
        <v>1.1417291893690135E-2</v>
      </c>
      <c r="AG546" s="50">
        <f>_xll.qlIndexFixing($U$5,_xll.qlInterestRateIndexFixingDate($U$5,AB546,trigger),,trigger)</f>
        <v>1.0965117893906331E-2</v>
      </c>
      <c r="AH546" s="50">
        <f t="shared" si="24"/>
        <v>4.5217399978380451E-4</v>
      </c>
      <c r="AI546" s="53">
        <f t="shared" si="25"/>
        <v>0.96039568717396961</v>
      </c>
    </row>
    <row r="547" spans="27:35" x14ac:dyDescent="0.2">
      <c r="AA547" s="45" t="s">
        <v>74</v>
      </c>
      <c r="AB547" s="46">
        <f>_xll.qlCalendarAdvance(calendar,AB546,AA547,,,trigger)</f>
        <v>59258</v>
      </c>
      <c r="AC547" s="46">
        <f>_xll.qlInterestRateIndexMaturity($U$5,AB547,trigger)</f>
        <v>59442</v>
      </c>
      <c r="AD547" s="50">
        <f>_xll.qlTenorBasisValue($U$13,AB547,trigger)</f>
        <v>1.3089852764995222E-4</v>
      </c>
      <c r="AE547" s="50">
        <f>_xll.qlTenorBasisForwardRate($U$13,AB547,trigger)</f>
        <v>1.1418401684639074E-2</v>
      </c>
      <c r="AF547" s="50">
        <f>_xll.qlTenorBasisForwardRate2($U$13,AB547,AC547,trigger)</f>
        <v>1.1418401684639074E-2</v>
      </c>
      <c r="AG547" s="50">
        <f>_xll.qlIndexFixing($U$5,_xll.qlInterestRateIndexFixingDate($U$5,AB547,trigger),,trigger)</f>
        <v>1.0943939133751175E-2</v>
      </c>
      <c r="AH547" s="50">
        <f t="shared" si="24"/>
        <v>4.7446255088789968E-4</v>
      </c>
      <c r="AI547" s="53">
        <f t="shared" si="25"/>
        <v>0.95844755124299197</v>
      </c>
    </row>
    <row r="548" spans="27:35" x14ac:dyDescent="0.2">
      <c r="AA548" s="45" t="s">
        <v>74</v>
      </c>
      <c r="AB548" s="46">
        <f>_xll.qlCalendarAdvance(calendar,AB547,AA548,,,trigger)</f>
        <v>59289</v>
      </c>
      <c r="AC548" s="46">
        <f>_xll.qlInterestRateIndexMaturity($U$5,AB548,trigger)</f>
        <v>59475</v>
      </c>
      <c r="AD548" s="50">
        <f>_xll.qlTenorBasisValue($U$13,AB548,trigger)</f>
        <v>1.307314567694457E-4</v>
      </c>
      <c r="AE548" s="50">
        <f>_xll.qlTenorBasisForwardRate($U$13,AB548,trigger)</f>
        <v>1.1420304500808774E-2</v>
      </c>
      <c r="AF548" s="50">
        <f>_xll.qlTenorBasisForwardRate2($U$13,AB548,AC548,trigger)</f>
        <v>1.1420304500808774E-2</v>
      </c>
      <c r="AG548" s="50">
        <f>_xll.qlIndexFixing($U$5,_xll.qlInterestRateIndexFixingDate($U$5,AB548,trigger),,trigger)</f>
        <v>1.0922886993730382E-2</v>
      </c>
      <c r="AH548" s="50">
        <f t="shared" si="24"/>
        <v>4.9741750707839143E-4</v>
      </c>
      <c r="AI548" s="53">
        <f t="shared" si="25"/>
        <v>0.95644446196306199</v>
      </c>
    </row>
    <row r="549" spans="27:35" x14ac:dyDescent="0.2">
      <c r="AA549" s="45" t="s">
        <v>74</v>
      </c>
      <c r="AB549" s="46">
        <f>_xll.qlCalendarAdvance(calendar,AB548,AA549,,,trigger)</f>
        <v>59320</v>
      </c>
      <c r="AC549" s="46">
        <f>_xll.qlInterestRateIndexMaturity($U$5,AB549,trigger)</f>
        <v>59504</v>
      </c>
      <c r="AD549" s="50">
        <f>_xll.qlTenorBasisValue($U$13,AB549,trigger)</f>
        <v>1.3056643170107532E-4</v>
      </c>
      <c r="AE549" s="50">
        <f>_xll.qlTenorBasisForwardRate($U$13,AB549,trigger)</f>
        <v>1.1422040745316654E-2</v>
      </c>
      <c r="AF549" s="50">
        <f>_xll.qlTenorBasisForwardRate2($U$13,AB549,AC549,trigger)</f>
        <v>1.1422040745316654E-2</v>
      </c>
      <c r="AG549" s="50">
        <f>_xll.qlIndexFixing($U$5,_xll.qlInterestRateIndexFixingDate($U$5,AB549,trigger),,trigger)</f>
        <v>1.0903893000035109E-2</v>
      </c>
      <c r="AH549" s="50">
        <f t="shared" si="24"/>
        <v>5.1814774528154486E-4</v>
      </c>
      <c r="AI549" s="53">
        <f t="shared" si="25"/>
        <v>0.95463614980589173</v>
      </c>
    </row>
    <row r="550" spans="27:35" x14ac:dyDescent="0.2">
      <c r="AA550" s="45" t="s">
        <v>74</v>
      </c>
      <c r="AB550" s="46">
        <f>_xll.qlCalendarAdvance(calendar,AB549,AA550,,,trigger)</f>
        <v>59351</v>
      </c>
      <c r="AC550" s="46">
        <f>_xll.qlInterestRateIndexMaturity($U$5,AB550,trigger)</f>
        <v>59534</v>
      </c>
      <c r="AD550" s="50">
        <f>_xll.qlTenorBasisValue($U$13,AB550,trigger)</f>
        <v>1.3040342801363798E-4</v>
      </c>
      <c r="AE550" s="50">
        <f>_xll.qlTenorBasisForwardRate($U$13,AB550,trigger)</f>
        <v>1.1424696792194678E-2</v>
      </c>
      <c r="AF550" s="50">
        <f>_xll.qlTenorBasisForwardRate2($U$13,AB550,AC550,trigger)</f>
        <v>1.1424696792194678E-2</v>
      </c>
      <c r="AG550" s="50">
        <f>_xll.qlIndexFixing($U$5,_xll.qlInterestRateIndexFixingDate($U$5,AB550,trigger),,trigger)</f>
        <v>1.0886256901931029E-2</v>
      </c>
      <c r="AH550" s="50">
        <f t="shared" si="24"/>
        <v>5.3843989026364919E-4</v>
      </c>
      <c r="AI550" s="53">
        <f t="shared" si="25"/>
        <v>0.952870531265958</v>
      </c>
    </row>
    <row r="551" spans="27:35" x14ac:dyDescent="0.2">
      <c r="AA551" s="45" t="s">
        <v>74</v>
      </c>
      <c r="AB551" s="46">
        <f>_xll.qlCalendarAdvance(calendar,AB550,AA551,,,trigger)</f>
        <v>59383</v>
      </c>
      <c r="AC551" s="46">
        <f>_xll.qlInterestRateIndexMaturity($U$5,AB551,trigger)</f>
        <v>59567</v>
      </c>
      <c r="AD551" s="50">
        <f>_xll.qlTenorBasisValue($U$13,AB551,trigger)</f>
        <v>1.3023726078343308E-4</v>
      </c>
      <c r="AE551" s="50">
        <f>_xll.qlTenorBasisForwardRate($U$13,AB551,trigger)</f>
        <v>1.1428692436811652E-2</v>
      </c>
      <c r="AF551" s="50">
        <f>_xll.qlTenorBasisForwardRate2($U$13,AB551,AC551,trigger)</f>
        <v>1.1428692436811652E-2</v>
      </c>
      <c r="AG551" s="50">
        <f>_xll.qlIndexFixing($U$5,_xll.qlInterestRateIndexFixingDate($U$5,AB551,trigger),,trigger)</f>
        <v>1.0869505860428008E-2</v>
      </c>
      <c r="AH551" s="50">
        <f t="shared" si="24"/>
        <v>5.5918657638364365E-4</v>
      </c>
      <c r="AI551" s="53">
        <f t="shared" si="25"/>
        <v>0.95107169263016378</v>
      </c>
    </row>
    <row r="552" spans="27:35" x14ac:dyDescent="0.2">
      <c r="AA552" s="45" t="s">
        <v>74</v>
      </c>
      <c r="AB552" s="46">
        <f>_xll.qlCalendarAdvance(calendar,AB551,AA552,,,trigger)</f>
        <v>59414</v>
      </c>
      <c r="AC552" s="46">
        <f>_xll.qlInterestRateIndexMaturity($U$5,AB552,trigger)</f>
        <v>59595</v>
      </c>
      <c r="AD552" s="50">
        <f>_xll.qlTenorBasisValue($U$13,AB552,trigger)</f>
        <v>1.3007829094998803E-4</v>
      </c>
      <c r="AE552" s="50">
        <f>_xll.qlTenorBasisForwardRate($U$13,AB552,trigger)</f>
        <v>1.1432252861758627E-2</v>
      </c>
      <c r="AF552" s="50">
        <f>_xll.qlTenorBasisForwardRate2($U$13,AB552,AC552,trigger)</f>
        <v>1.1432252861758627E-2</v>
      </c>
      <c r="AG552" s="50">
        <f>_xll.qlIndexFixing($U$5,_xll.qlInterestRateIndexFixingDate($U$5,AB552,trigger),,trigger)</f>
        <v>1.0855050508111924E-2</v>
      </c>
      <c r="AH552" s="50">
        <f t="shared" si="24"/>
        <v>5.7720235364670282E-4</v>
      </c>
      <c r="AI552" s="53">
        <f t="shared" si="25"/>
        <v>0.94951105782680256</v>
      </c>
    </row>
    <row r="553" spans="27:35" x14ac:dyDescent="0.2">
      <c r="AA553" s="45" t="s">
        <v>74</v>
      </c>
      <c r="AB553" s="46">
        <f>_xll.qlCalendarAdvance(calendar,AB552,AA553,,,trigger)</f>
        <v>59446</v>
      </c>
      <c r="AC553" s="46">
        <f>_xll.qlInterestRateIndexMaturity($U$5,AB553,trigger)</f>
        <v>59628</v>
      </c>
      <c r="AD553" s="50">
        <f>_xll.qlTenorBasisValue($U$13,AB553,trigger)</f>
        <v>1.2991623712258426E-4</v>
      </c>
      <c r="AE553" s="50">
        <f>_xll.qlTenorBasisForwardRate($U$13,AB553,trigger)</f>
        <v>1.1437759847353953E-2</v>
      </c>
      <c r="AF553" s="50">
        <f>_xll.qlTenorBasisForwardRate2($U$13,AB553,AC553,trigger)</f>
        <v>1.1437759847353953E-2</v>
      </c>
      <c r="AG553" s="50">
        <f>_xll.qlIndexFixing($U$5,_xll.qlInterestRateIndexFixingDate($U$5,AB553,trigger),,trigger)</f>
        <v>1.084158462964486E-2</v>
      </c>
      <c r="AH553" s="50">
        <f t="shared" si="24"/>
        <v>5.9617521770909294E-4</v>
      </c>
      <c r="AI553" s="53">
        <f t="shared" si="25"/>
        <v>0.94787657498797595</v>
      </c>
    </row>
    <row r="554" spans="27:35" x14ac:dyDescent="0.2">
      <c r="AA554" s="45" t="s">
        <v>74</v>
      </c>
      <c r="AB554" s="46">
        <f>_xll.qlCalendarAdvance(calendar,AB553,AA554,,,trigger)</f>
        <v>59477</v>
      </c>
      <c r="AC554" s="46">
        <f>_xll.qlInterestRateIndexMaturity($U$5,AB554,trigger)</f>
        <v>59658</v>
      </c>
      <c r="AD554" s="50">
        <f>_xll.qlTenorBasisValue($U$13,AB554,trigger)</f>
        <v>1.2976120372469821E-4</v>
      </c>
      <c r="AE554" s="50">
        <f>_xll.qlTenorBasisForwardRate($U$13,AB554,trigger)</f>
        <v>1.1443275032399574E-2</v>
      </c>
      <c r="AF554" s="50">
        <f>_xll.qlTenorBasisForwardRate2($U$13,AB554,AC554,trigger)</f>
        <v>1.1443275032399574E-2</v>
      </c>
      <c r="AG554" s="50">
        <f>_xll.qlIndexFixing($U$5,_xll.qlInterestRateIndexFixingDate($U$5,AB554,trigger),,trigger)</f>
        <v>1.0830166589023549E-2</v>
      </c>
      <c r="AH554" s="50">
        <f t="shared" si="24"/>
        <v>6.1310844337602449E-4</v>
      </c>
      <c r="AI554" s="53">
        <f t="shared" si="25"/>
        <v>0.94642194287560877</v>
      </c>
    </row>
    <row r="555" spans="27:35" x14ac:dyDescent="0.2">
      <c r="AA555" s="45" t="s">
        <v>74</v>
      </c>
      <c r="AB555" s="46">
        <f>_xll.qlCalendarAdvance(calendar,AB554,AA555,,,trigger)</f>
        <v>59509</v>
      </c>
      <c r="AC555" s="46">
        <f>_xll.qlInterestRateIndexMaturity($U$5,AB555,trigger)</f>
        <v>59691</v>
      </c>
      <c r="AD555" s="50">
        <f>_xll.qlTenorBasisValue($U$13,AB555,trigger)</f>
        <v>1.2960316391890473E-4</v>
      </c>
      <c r="AE555" s="50">
        <f>_xll.qlTenorBasisForwardRate($U$13,AB555,trigger)</f>
        <v>1.1450318133705001E-2</v>
      </c>
      <c r="AF555" s="50">
        <f>_xll.qlTenorBasisForwardRate2($U$13,AB555,AC555,trigger)</f>
        <v>1.1450318133705001E-2</v>
      </c>
      <c r="AG555" s="50">
        <f>_xll.qlIndexFixing($U$5,_xll.qlInterestRateIndexFixingDate($U$5,AB555,trigger),,trigger)</f>
        <v>1.0820087167024275E-2</v>
      </c>
      <c r="AH555" s="50">
        <f t="shared" si="24"/>
        <v>6.3023096668072577E-4</v>
      </c>
      <c r="AI555" s="53">
        <f t="shared" si="25"/>
        <v>0.94495952345414869</v>
      </c>
    </row>
    <row r="556" spans="27:35" x14ac:dyDescent="0.2">
      <c r="AA556" s="45" t="s">
        <v>74</v>
      </c>
      <c r="AB556" s="46">
        <f>_xll.qlCalendarAdvance(calendar,AB555,AA556,,,trigger)</f>
        <v>59540</v>
      </c>
      <c r="AC556" s="46">
        <f>_xll.qlInterestRateIndexMaturity($U$5,AB556,trigger)</f>
        <v>59721</v>
      </c>
      <c r="AD556" s="50">
        <f>_xll.qlTenorBasisValue($U$13,AB556,trigger)</f>
        <v>1.2945197181130427E-4</v>
      </c>
      <c r="AE556" s="50">
        <f>_xll.qlTenorBasisForwardRate($U$13,AB556,trigger)</f>
        <v>1.1457274101265905E-2</v>
      </c>
      <c r="AF556" s="50">
        <f>_xll.qlTenorBasisForwardRate2($U$13,AB556,AC556,trigger)</f>
        <v>1.1457274101265905E-2</v>
      </c>
      <c r="AG556" s="50">
        <f>_xll.qlIndexFixing($U$5,_xll.qlInterestRateIndexFixingDate($U$5,AB556,trigger),,trigger)</f>
        <v>1.0811870676881335E-2</v>
      </c>
      <c r="AH556" s="50">
        <f t="shared" si="24"/>
        <v>6.4540342438457014E-4</v>
      </c>
      <c r="AI556" s="53">
        <f t="shared" si="25"/>
        <v>0.94366867557849032</v>
      </c>
    </row>
    <row r="557" spans="27:35" x14ac:dyDescent="0.2">
      <c r="AA557" s="45" t="s">
        <v>74</v>
      </c>
      <c r="AB557" s="46">
        <f>_xll.qlCalendarAdvance(calendar,AB556,AA557,,,trigger)</f>
        <v>59572</v>
      </c>
      <c r="AC557" s="46">
        <f>_xll.qlInterestRateIndexMaturity($U$5,AB557,trigger)</f>
        <v>59754</v>
      </c>
      <c r="AD557" s="50">
        <f>_xll.qlTenorBasisValue($U$13,AB557,trigger)</f>
        <v>1.2929784896629831E-4</v>
      </c>
      <c r="AE557" s="50">
        <f>_xll.qlTenorBasisForwardRate($U$13,AB557,trigger)</f>
        <v>1.1465853346015855E-2</v>
      </c>
      <c r="AF557" s="50">
        <f>_xll.qlTenorBasisForwardRate2($U$13,AB557,AC557,trigger)</f>
        <v>1.1465853346015855E-2</v>
      </c>
      <c r="AG557" s="50">
        <f>_xll.qlIndexFixing($U$5,_xll.qlInterestRateIndexFixingDate($U$5,AB557,trigger),,trigger)</f>
        <v>1.0805226812617048E-2</v>
      </c>
      <c r="AH557" s="50">
        <f t="shared" si="24"/>
        <v>6.6062653339880699E-4</v>
      </c>
      <c r="AI557" s="53">
        <f t="shared" si="25"/>
        <v>0.94238313421055908</v>
      </c>
    </row>
    <row r="558" spans="27:35" x14ac:dyDescent="0.2">
      <c r="AA558" s="45" t="s">
        <v>74</v>
      </c>
      <c r="AB558" s="46">
        <f>_xll.qlCalendarAdvance(calendar,AB557,AA558,,,trigger)</f>
        <v>59600</v>
      </c>
      <c r="AC558" s="46">
        <f>_xll.qlInterestRateIndexMaturity($U$5,AB558,trigger)</f>
        <v>59784</v>
      </c>
      <c r="AD558" s="50">
        <f>_xll.qlTenorBasisValue($U$13,AB558,trigger)</f>
        <v>1.2916459447811704E-4</v>
      </c>
      <c r="AE558" s="50">
        <f>_xll.qlTenorBasisForwardRate($U$13,AB558,trigger)</f>
        <v>1.1474392881925075E-2</v>
      </c>
      <c r="AF558" s="50">
        <f>_xll.qlTenorBasisForwardRate2($U$13,AB558,AC558,trigger)</f>
        <v>1.1474392881925075E-2</v>
      </c>
      <c r="AG558" s="50">
        <f>_xll.qlIndexFixing($U$5,_xll.qlInterestRateIndexFixingDate($U$5,AB558,trigger),,trigger)</f>
        <v>1.0801018763707683E-2</v>
      </c>
      <c r="AH558" s="50">
        <f t="shared" si="24"/>
        <v>6.7337411821739163E-4</v>
      </c>
      <c r="AI558" s="53">
        <f t="shared" si="25"/>
        <v>0.94131505473565247</v>
      </c>
    </row>
    <row r="559" spans="27:35" x14ac:dyDescent="0.2">
      <c r="AA559" s="45" t="s">
        <v>74</v>
      </c>
      <c r="AB559" s="46">
        <f>_xll.qlCalendarAdvance(calendar,AB558,AA559,,,trigger)</f>
        <v>59631</v>
      </c>
      <c r="AC559" s="46">
        <f>_xll.qlInterestRateIndexMaturity($U$5,AB559,trigger)</f>
        <v>59814</v>
      </c>
      <c r="AD559" s="50">
        <f>_xll.qlTenorBasisValue($U$13,AB559,trigger)</f>
        <v>1.2901878742285907E-4</v>
      </c>
      <c r="AE559" s="50">
        <f>_xll.qlTenorBasisForwardRate($U$13,AB559,trigger)</f>
        <v>1.1483453028941503E-2</v>
      </c>
      <c r="AF559" s="50">
        <f>_xll.qlTenorBasisForwardRate2($U$13,AB559,AC559,trigger)</f>
        <v>1.1483453028941503E-2</v>
      </c>
      <c r="AG559" s="50">
        <f>_xll.qlIndexFixing($U$5,_xll.qlInterestRateIndexFixingDate($U$5,AB559,trigger),,trigger)</f>
        <v>1.0797559532673187E-2</v>
      </c>
      <c r="AH559" s="50">
        <f t="shared" si="24"/>
        <v>6.8589349626831629E-4</v>
      </c>
      <c r="AI559" s="53">
        <f t="shared" si="25"/>
        <v>0.94027114540028389</v>
      </c>
    </row>
    <row r="560" spans="27:35" x14ac:dyDescent="0.2">
      <c r="AA560" s="45" t="s">
        <v>74</v>
      </c>
      <c r="AB560" s="46">
        <f>_xll.qlCalendarAdvance(calendar,AB559,AA560,,,trigger)</f>
        <v>59663</v>
      </c>
      <c r="AC560" s="46">
        <f>_xll.qlInterestRateIndexMaturity($U$5,AB560,trigger)</f>
        <v>59847</v>
      </c>
      <c r="AD560" s="50">
        <f>_xll.qlTenorBasisValue($U$13,AB560,trigger)</f>
        <v>1.288701556434879E-4</v>
      </c>
      <c r="AE560" s="50">
        <f>_xll.qlTenorBasisForwardRate($U$13,AB560,trigger)</f>
        <v>1.1494276410374454E-2</v>
      </c>
      <c r="AF560" s="50">
        <f>_xll.qlTenorBasisForwardRate2($U$13,AB560,AC560,trigger)</f>
        <v>1.1494276410374454E-2</v>
      </c>
      <c r="AG560" s="50">
        <f>_xll.qlIndexFixing($U$5,_xll.qlInterestRateIndexFixingDate($U$5,AB560,trigger),,trigger)</f>
        <v>1.0796021521724855E-2</v>
      </c>
      <c r="AH560" s="50">
        <f t="shared" si="24"/>
        <v>6.9825488864959893E-4</v>
      </c>
      <c r="AI560" s="53">
        <f t="shared" si="25"/>
        <v>0.93925194908142529</v>
      </c>
    </row>
    <row r="561" spans="27:35" x14ac:dyDescent="0.2">
      <c r="AA561" s="45" t="s">
        <v>74</v>
      </c>
      <c r="AB561" s="46">
        <f>_xll.qlCalendarAdvance(calendar,AB560,AA561,,,trigger)</f>
        <v>59694</v>
      </c>
      <c r="AC561" s="46">
        <f>_xll.qlInterestRateIndexMaturity($U$5,AB561,trigger)</f>
        <v>59877</v>
      </c>
      <c r="AD561" s="50">
        <f>_xll.qlTenorBasisValue($U$13,AB561,trigger)</f>
        <v>1.287279665591703E-4</v>
      </c>
      <c r="AE561" s="50">
        <f>_xll.qlTenorBasisForwardRate($U$13,AB561,trigger)</f>
        <v>1.1504777068948927E-2</v>
      </c>
      <c r="AF561" s="50">
        <f>_xll.qlTenorBasisForwardRate2($U$13,AB561,AC561,trigger)</f>
        <v>1.1504777068948927E-2</v>
      </c>
      <c r="AG561" s="50">
        <f>_xll.qlIndexFixing($U$5,_xll.qlInterestRateIndexFixingDate($U$5,AB561,trigger),,trigger)</f>
        <v>1.0795876542943094E-2</v>
      </c>
      <c r="AH561" s="50">
        <f t="shared" si="24"/>
        <v>7.089005260058328E-4</v>
      </c>
      <c r="AI561" s="53">
        <f t="shared" si="25"/>
        <v>0.93838207192044287</v>
      </c>
    </row>
    <row r="562" spans="27:35" x14ac:dyDescent="0.2">
      <c r="AA562" s="45" t="s">
        <v>74</v>
      </c>
      <c r="AB562" s="46">
        <f>_xll.qlCalendarAdvance(calendar,AB561,AA562,,,trigger)</f>
        <v>59726</v>
      </c>
      <c r="AC562" s="46">
        <f>_xll.qlInterestRateIndexMaturity($U$5,AB562,trigger)</f>
        <v>59910</v>
      </c>
      <c r="AD562" s="50">
        <f>_xll.qlTenorBasisValue($U$13,AB562,trigger)</f>
        <v>1.2858302393075252E-4</v>
      </c>
      <c r="AE562" s="50">
        <f>_xll.qlTenorBasisForwardRate($U$13,AB562,trigger)</f>
        <v>1.1517136801915951E-2</v>
      </c>
      <c r="AF562" s="50">
        <f>_xll.qlTenorBasisForwardRate2($U$13,AB562,AC562,trigger)</f>
        <v>1.1517136801915951E-2</v>
      </c>
      <c r="AG562" s="50">
        <f>_xll.qlIndexFixing($U$5,_xll.qlInterestRateIndexFixingDate($U$5,AB562,trigger),,trigger)</f>
        <v>1.0797895263285461E-2</v>
      </c>
      <c r="AH562" s="50">
        <f t="shared" si="24"/>
        <v>7.1924153863048984E-4</v>
      </c>
      <c r="AI562" s="53">
        <f t="shared" si="25"/>
        <v>0.93755031732271865</v>
      </c>
    </row>
    <row r="563" spans="27:35" x14ac:dyDescent="0.2">
      <c r="AA563" s="45" t="s">
        <v>74</v>
      </c>
      <c r="AB563" s="46">
        <f>_xll.qlCalendarAdvance(calendar,AB562,AA563,,,trigger)</f>
        <v>59757</v>
      </c>
      <c r="AC563" s="46">
        <f>_xll.qlInterestRateIndexMaturity($U$5,AB563,trigger)</f>
        <v>59943</v>
      </c>
      <c r="AD563" s="50">
        <f>_xll.qlTenorBasisValue($U$13,AB563,trigger)</f>
        <v>1.284443651228046E-4</v>
      </c>
      <c r="AE563" s="50">
        <f>_xll.qlTenorBasisForwardRate($U$13,AB563,trigger)</f>
        <v>1.1530280130556196E-2</v>
      </c>
      <c r="AF563" s="50">
        <f>_xll.qlTenorBasisForwardRate2($U$13,AB563,AC563,trigger)</f>
        <v>1.1530280130556196E-2</v>
      </c>
      <c r="AG563" s="50">
        <f>_xll.qlIndexFixing($U$5,_xll.qlInterestRateIndexFixingDate($U$5,AB563,trigger),,trigger)</f>
        <v>1.0801886785109927E-2</v>
      </c>
      <c r="AH563" s="50">
        <f t="shared" si="24"/>
        <v>7.283933454462696E-4</v>
      </c>
      <c r="AI563" s="53">
        <f t="shared" si="25"/>
        <v>0.9368277841302427</v>
      </c>
    </row>
    <row r="564" spans="27:35" x14ac:dyDescent="0.2">
      <c r="AA564" s="45" t="s">
        <v>74</v>
      </c>
      <c r="AB564" s="46">
        <f>_xll.qlCalendarAdvance(calendar,AB563,AA564,,,trigger)</f>
        <v>59789</v>
      </c>
      <c r="AC564" s="46">
        <f>_xll.qlInterestRateIndexMaturity($U$5,AB564,trigger)</f>
        <v>59971</v>
      </c>
      <c r="AD564" s="50">
        <f>_xll.qlTenorBasisValue($U$13,AB564,trigger)</f>
        <v>1.2830302218959331E-4</v>
      </c>
      <c r="AE564" s="50">
        <f>_xll.qlTenorBasisForwardRate($U$13,AB564,trigger)</f>
        <v>1.1542148399464014E-2</v>
      </c>
      <c r="AF564" s="50">
        <f>_xll.qlTenorBasisForwardRate2($U$13,AB564,AC564,trigger)</f>
        <v>1.1542148399464014E-2</v>
      </c>
      <c r="AG564" s="50">
        <f>_xll.qlIndexFixing($U$5,_xll.qlInterestRateIndexFixingDate($U$5,AB564,trigger),,trigger)</f>
        <v>1.0806161757125234E-2</v>
      </c>
      <c r="AH564" s="50">
        <f t="shared" si="24"/>
        <v>7.3598664233878036E-4</v>
      </c>
      <c r="AI564" s="53">
        <f t="shared" si="25"/>
        <v>0.93623486574016346</v>
      </c>
    </row>
    <row r="565" spans="27:35" x14ac:dyDescent="0.2">
      <c r="AA565" s="45" t="s">
        <v>74</v>
      </c>
      <c r="AB565" s="46">
        <f>_xll.qlCalendarAdvance(calendar,AB564,AA565,,,trigger)</f>
        <v>59819</v>
      </c>
      <c r="AC565" s="46">
        <f>_xll.qlInterestRateIndexMaturity($U$5,AB565,trigger)</f>
        <v>60002</v>
      </c>
      <c r="AD565" s="50">
        <f>_xll.qlTenorBasisValue($U$13,AB565,trigger)</f>
        <v>1.2817214368437599E-4</v>
      </c>
      <c r="AE565" s="50">
        <f>_xll.qlTenorBasisForwardRate($U$13,AB565,trigger)</f>
        <v>1.1555899049668843E-2</v>
      </c>
      <c r="AF565" s="50">
        <f>_xll.qlTenorBasisForwardRate2($U$13,AB565,AC565,trigger)</f>
        <v>1.1555899049668843E-2</v>
      </c>
      <c r="AG565" s="50">
        <f>_xll.qlIndexFixing($U$5,_xll.qlInterestRateIndexFixingDate($U$5,AB565,trigger),,trigger)</f>
        <v>1.0813106286190095E-2</v>
      </c>
      <c r="AH565" s="50">
        <f t="shared" si="24"/>
        <v>7.4279276347874804E-4</v>
      </c>
      <c r="AI565" s="53">
        <f t="shared" si="25"/>
        <v>0.93572176770616267</v>
      </c>
    </row>
    <row r="566" spans="27:35" x14ac:dyDescent="0.2">
      <c r="AA566" s="45" t="s">
        <v>74</v>
      </c>
      <c r="AB566" s="46">
        <f>_xll.qlCalendarAdvance(calendar,AB565,AA566,,,trigger)</f>
        <v>59852</v>
      </c>
      <c r="AC566" s="46">
        <f>_xll.qlInterestRateIndexMaturity($U$5,AB566,trigger)</f>
        <v>60034</v>
      </c>
      <c r="AD566" s="50">
        <f>_xll.qlTenorBasisValue($U$13,AB566,trigger)</f>
        <v>1.2802997742639025E-4</v>
      </c>
      <c r="AE566" s="50">
        <f>_xll.qlTenorBasisForwardRate($U$13,AB566,trigger)</f>
        <v>1.15709132287245E-2</v>
      </c>
      <c r="AF566" s="50">
        <f>_xll.qlTenorBasisForwardRate2($U$13,AB566,AC566,trigger)</f>
        <v>1.15709132287245E-2</v>
      </c>
      <c r="AG566" s="50">
        <f>_xll.qlIndexFixing($U$5,_xll.qlInterestRateIndexFixingDate($U$5,AB566,trigger),,trigger)</f>
        <v>1.0821948093685396E-2</v>
      </c>
      <c r="AH566" s="50">
        <f t="shared" si="24"/>
        <v>7.489651350391039E-4</v>
      </c>
      <c r="AI566" s="53">
        <f t="shared" si="25"/>
        <v>0.93527173523522611</v>
      </c>
    </row>
    <row r="567" spans="27:35" x14ac:dyDescent="0.2">
      <c r="AA567" s="45" t="s">
        <v>74</v>
      </c>
      <c r="AB567" s="46">
        <f>_xll.qlCalendarAdvance(calendar,AB566,AA567,,,trigger)</f>
        <v>59882</v>
      </c>
      <c r="AC567" s="46">
        <f>_xll.qlInterestRateIndexMaturity($U$5,AB567,trigger)</f>
        <v>60065</v>
      </c>
      <c r="AD567" s="50">
        <f>_xll.qlTenorBasisValue($U$13,AB567,trigger)</f>
        <v>1.27902352147486E-4</v>
      </c>
      <c r="AE567" s="50">
        <f>_xll.qlTenorBasisForwardRate($U$13,AB567,trigger)</f>
        <v>1.1586105856293391E-2</v>
      </c>
      <c r="AF567" s="50">
        <f>_xll.qlTenorBasisForwardRate2($U$13,AB567,AC567,trigger)</f>
        <v>1.1586105856293391E-2</v>
      </c>
      <c r="AG567" s="50">
        <f>_xll.qlIndexFixing($U$5,_xll.qlInterestRateIndexFixingDate($U$5,AB567,trigger),,trigger)</f>
        <v>1.0832345276202129E-2</v>
      </c>
      <c r="AH567" s="50">
        <f t="shared" si="24"/>
        <v>7.5376058009126237E-4</v>
      </c>
      <c r="AI567" s="53">
        <f t="shared" si="25"/>
        <v>0.93494271591849543</v>
      </c>
    </row>
    <row r="568" spans="27:35" x14ac:dyDescent="0.2">
      <c r="AA568" s="45" t="s">
        <v>74</v>
      </c>
      <c r="AB568" s="46">
        <f>_xll.qlCalendarAdvance(calendar,AB567,AA568,,,trigger)</f>
        <v>59915</v>
      </c>
      <c r="AC568" s="46">
        <f>_xll.qlInterestRateIndexMaturity($U$5,AB568,trigger)</f>
        <v>60097</v>
      </c>
      <c r="AD568" s="50">
        <f>_xll.qlTenorBasisValue($U$13,AB568,trigger)</f>
        <v>1.2776372071134147E-4</v>
      </c>
      <c r="AE568" s="50">
        <f>_xll.qlTenorBasisForwardRate($U$13,AB568,trigger)</f>
        <v>1.1602654562266277E-2</v>
      </c>
      <c r="AF568" s="50">
        <f>_xll.qlTenorBasisForwardRate2($U$13,AB568,AC568,trigger)</f>
        <v>1.1602654562266277E-2</v>
      </c>
      <c r="AG568" s="50">
        <f>_xll.qlIndexFixing($U$5,_xll.qlInterestRateIndexFixingDate($U$5,AB568,trigger),,trigger)</f>
        <v>1.084488875284891E-2</v>
      </c>
      <c r="AH568" s="50">
        <f t="shared" si="24"/>
        <v>7.5776580941736699E-4</v>
      </c>
      <c r="AI568" s="53">
        <f t="shared" si="25"/>
        <v>0.93469030683015031</v>
      </c>
    </row>
    <row r="569" spans="27:35" x14ac:dyDescent="0.2">
      <c r="AA569" s="45" t="s">
        <v>74</v>
      </c>
      <c r="AB569" s="46">
        <f>_xll.qlCalendarAdvance(calendar,AB568,AA569,,,trigger)</f>
        <v>59946</v>
      </c>
      <c r="AC569" s="46">
        <f>_xll.qlInterestRateIndexMaturity($U$5,AB569,trigger)</f>
        <v>60128</v>
      </c>
      <c r="AD569" s="50">
        <f>_xll.qlTenorBasisValue($U$13,AB569,trigger)</f>
        <v>1.2763514690718167E-4</v>
      </c>
      <c r="AE569" s="50">
        <f>_xll.qlTenorBasisForwardRate($U$13,AB569,trigger)</f>
        <v>1.1619365966330356E-2</v>
      </c>
      <c r="AF569" s="50">
        <f>_xll.qlTenorBasisForwardRate2($U$13,AB569,AC569,trigger)</f>
        <v>1.1619365966330356E-2</v>
      </c>
      <c r="AG569" s="50">
        <f>_xll.qlIndexFixing($U$5,_xll.qlInterestRateIndexFixingDate($U$5,AB569,trigger),,trigger)</f>
        <v>1.0858832370041647E-2</v>
      </c>
      <c r="AH569" s="50">
        <f t="shared" si="24"/>
        <v>7.6053359628870838E-4</v>
      </c>
      <c r="AI569" s="53">
        <f t="shared" si="25"/>
        <v>0.93454603302000128</v>
      </c>
    </row>
    <row r="570" spans="27:35" x14ac:dyDescent="0.2">
      <c r="AA570" s="45" t="s">
        <v>74</v>
      </c>
      <c r="AB570" s="46">
        <f>_xll.qlCalendarAdvance(calendar,AB569,AA570,,,trigger)</f>
        <v>59975</v>
      </c>
      <c r="AC570" s="46">
        <f>_xll.qlInterestRateIndexMaturity($U$5,AB570,trigger)</f>
        <v>60160</v>
      </c>
      <c r="AD570" s="50">
        <f>_xll.qlTenorBasisValue($U$13,AB570,trigger)</f>
        <v>1.2751630280172387E-4</v>
      </c>
      <c r="AE570" s="50">
        <f>_xll.qlTenorBasisForwardRate($U$13,AB570,trigger)</f>
        <v>1.1637108689027514E-2</v>
      </c>
      <c r="AF570" s="50">
        <f>_xll.qlTenorBasisForwardRate2($U$13,AB570,AC570,trigger)</f>
        <v>1.1637108689027514E-2</v>
      </c>
      <c r="AG570" s="50">
        <f>_xll.qlIndexFixing($U$5,_xll.qlInterestRateIndexFixingDate($U$5,AB570,trigger),,trigger)</f>
        <v>1.0874851875487349E-2</v>
      </c>
      <c r="AH570" s="50">
        <f t="shared" si="24"/>
        <v>7.6225681354016514E-4</v>
      </c>
      <c r="AI570" s="53">
        <f t="shared" si="25"/>
        <v>0.93449774906211136</v>
      </c>
    </row>
    <row r="571" spans="27:35" x14ac:dyDescent="0.2">
      <c r="AA571" s="45" t="s">
        <v>74</v>
      </c>
      <c r="AB571" s="46">
        <f>_xll.qlCalendarAdvance(calendar,AB570,AA571,,,trigger)</f>
        <v>60006</v>
      </c>
      <c r="AC571" s="46">
        <f>_xll.qlInterestRateIndexMaturity($U$5,AB571,trigger)</f>
        <v>60189</v>
      </c>
      <c r="AD571" s="50">
        <f>_xll.qlTenorBasisValue($U$13,AB571,trigger)</f>
        <v>1.2739077802944676E-4</v>
      </c>
      <c r="AE571" s="50">
        <f>_xll.qlTenorBasisForwardRate($U$13,AB571,trigger)</f>
        <v>1.165425554478562E-2</v>
      </c>
      <c r="AF571" s="50">
        <f>_xll.qlTenorBasisForwardRate2($U$13,AB571,AC571,trigger)</f>
        <v>1.165425554478562E-2</v>
      </c>
      <c r="AG571" s="50">
        <f>_xll.qlIndexFixing($U$5,_xll.qlInterestRateIndexFixingDate($U$5,AB571,trigger),,trigger)</f>
        <v>1.0891336400163331E-2</v>
      </c>
      <c r="AH571" s="50">
        <f t="shared" si="24"/>
        <v>7.6291914462228889E-4</v>
      </c>
      <c r="AI571" s="53">
        <f t="shared" si="25"/>
        <v>0.93453729054674484</v>
      </c>
    </row>
    <row r="572" spans="27:35" x14ac:dyDescent="0.2">
      <c r="AA572" s="45" t="s">
        <v>74</v>
      </c>
      <c r="AB572" s="46">
        <f>_xll.qlCalendarAdvance(calendar,AB571,AA572,,,trigger)</f>
        <v>60036</v>
      </c>
      <c r="AC572" s="46">
        <f>_xll.qlInterestRateIndexMaturity($U$5,AB572,trigger)</f>
        <v>60220</v>
      </c>
      <c r="AD572" s="50">
        <f>_xll.qlTenorBasisValue($U$13,AB572,trigger)</f>
        <v>1.2727077609068365E-4</v>
      </c>
      <c r="AE572" s="50">
        <f>_xll.qlTenorBasisForwardRate($U$13,AB572,trigger)</f>
        <v>1.1672985498112113E-2</v>
      </c>
      <c r="AF572" s="50">
        <f>_xll.qlTenorBasisForwardRate2($U$13,AB572,AC572,trigger)</f>
        <v>1.1672985498112113E-2</v>
      </c>
      <c r="AG572" s="50">
        <f>_xll.qlIndexFixing($U$5,_xll.qlInterestRateIndexFixingDate($U$5,AB572,trigger),,trigger)</f>
        <v>1.0910397877414026E-2</v>
      </c>
      <c r="AH572" s="50">
        <f t="shared" si="24"/>
        <v>7.6258762069808701E-4</v>
      </c>
      <c r="AI572" s="53">
        <f t="shared" si="25"/>
        <v>0.93467073005261414</v>
      </c>
    </row>
    <row r="573" spans="27:35" x14ac:dyDescent="0.2">
      <c r="AA573" s="45" t="s">
        <v>74</v>
      </c>
      <c r="AB573" s="46">
        <f>_xll.qlCalendarAdvance(calendar,AB572,AA573,,,trigger)</f>
        <v>60069</v>
      </c>
      <c r="AC573" s="46">
        <f>_xll.qlInterestRateIndexMaturity($U$5,AB573,trigger)</f>
        <v>60252</v>
      </c>
      <c r="AD573" s="50">
        <f>_xll.qlTenorBasisValue($U$13,AB573,trigger)</f>
        <v>1.2714042772521558E-4</v>
      </c>
      <c r="AE573" s="50">
        <f>_xll.qlTenorBasisForwardRate($U$13,AB573,trigger)</f>
        <v>1.169329760774524E-2</v>
      </c>
      <c r="AF573" s="50">
        <f>_xll.qlTenorBasisForwardRate2($U$13,AB573,AC573,trigger)</f>
        <v>1.169329760774524E-2</v>
      </c>
      <c r="AG573" s="50">
        <f>_xll.qlIndexFixing($U$5,_xll.qlInterestRateIndexFixingDate($U$5,AB573,trigger),,trigger)</f>
        <v>1.0932227149088793E-2</v>
      </c>
      <c r="AH573" s="50">
        <f t="shared" si="24"/>
        <v>7.61070458656447E-4</v>
      </c>
      <c r="AI573" s="53">
        <f t="shared" si="25"/>
        <v>0.93491395804787014</v>
      </c>
    </row>
    <row r="574" spans="27:35" x14ac:dyDescent="0.2">
      <c r="AA574" s="45" t="s">
        <v>74</v>
      </c>
      <c r="AB574" s="46">
        <f>_xll.qlCalendarAdvance(calendar,AB573,AA574,,,trigger)</f>
        <v>60099</v>
      </c>
      <c r="AC574" s="46">
        <f>_xll.qlInterestRateIndexMaturity($U$5,AB574,trigger)</f>
        <v>60283</v>
      </c>
      <c r="AD574" s="50">
        <f>_xll.qlTenorBasisValue($U$13,AB574,trigger)</f>
        <v>1.2702341450840027E-4</v>
      </c>
      <c r="AE574" s="50">
        <f>_xll.qlTenorBasisForwardRate($U$13,AB574,trigger)</f>
        <v>1.1713469922510622E-2</v>
      </c>
      <c r="AF574" s="50">
        <f>_xll.qlTenorBasisForwardRate2($U$13,AB574,AC574,trigger)</f>
        <v>1.1713469922510622E-2</v>
      </c>
      <c r="AG574" s="50">
        <f>_xll.qlIndexFixing($U$5,_xll.qlInterestRateIndexFixingDate($U$5,AB574,trigger),,trigger)</f>
        <v>1.0954901492468912E-2</v>
      </c>
      <c r="AH574" s="50">
        <f t="shared" si="24"/>
        <v>7.5856843004170997E-4</v>
      </c>
      <c r="AI574" s="53">
        <f t="shared" si="25"/>
        <v>0.93523964845089036</v>
      </c>
    </row>
    <row r="575" spans="27:35" x14ac:dyDescent="0.2">
      <c r="AA575" s="45" t="s">
        <v>74</v>
      </c>
      <c r="AB575" s="46">
        <f>_xll.qlCalendarAdvance(calendar,AB574,AA575,,,trigger)</f>
        <v>60132</v>
      </c>
      <c r="AC575" s="46">
        <f>_xll.qlInterestRateIndexMaturity($U$5,AB575,trigger)</f>
        <v>60316</v>
      </c>
      <c r="AD575" s="50">
        <f>_xll.qlTenorBasisValue($U$13,AB575,trigger)</f>
        <v>1.2689631345783918E-4</v>
      </c>
      <c r="AE575" s="50">
        <f>_xll.qlTenorBasisForwardRate($U$13,AB575,trigger)</f>
        <v>1.1735864035959895E-2</v>
      </c>
      <c r="AF575" s="50">
        <f>_xll.qlTenorBasisForwardRate2($U$13,AB575,AC575,trigger)</f>
        <v>1.1735864035959895E-2</v>
      </c>
      <c r="AG575" s="50">
        <f>_xll.qlIndexFixing($U$5,_xll.qlInterestRateIndexFixingDate($U$5,AB575,trigger),,trigger)</f>
        <v>1.0981212113140197E-2</v>
      </c>
      <c r="AH575" s="50">
        <f t="shared" si="24"/>
        <v>7.5465192281969767E-4</v>
      </c>
      <c r="AI575" s="53">
        <f t="shared" si="25"/>
        <v>0.93569694395680059</v>
      </c>
    </row>
    <row r="576" spans="27:35" x14ac:dyDescent="0.2">
      <c r="AA576" s="45" t="s">
        <v>74</v>
      </c>
      <c r="AB576" s="46">
        <f>_xll.qlCalendarAdvance(calendar,AB575,AA576,,,trigger)</f>
        <v>60163</v>
      </c>
      <c r="AC576" s="46">
        <f>_xll.qlInterestRateIndexMaturity($U$5,AB576,trigger)</f>
        <v>60344</v>
      </c>
      <c r="AD576" s="50">
        <f>_xll.qlTenorBasisValue($U$13,AB576,trigger)</f>
        <v>1.267784364830886E-4</v>
      </c>
      <c r="AE576" s="50">
        <f>_xll.qlTenorBasisForwardRate($U$13,AB576,trigger)</f>
        <v>1.1755965481546334E-2</v>
      </c>
      <c r="AF576" s="50">
        <f>_xll.qlTenorBasisForwardRate2($U$13,AB576,AC576,trigger)</f>
        <v>1.1755965481546334E-2</v>
      </c>
      <c r="AG576" s="50">
        <f>_xll.qlIndexFixing($U$5,_xll.qlInterestRateIndexFixingDate($U$5,AB576,trigger),,trigger)</f>
        <v>1.100590103608858E-2</v>
      </c>
      <c r="AH576" s="50">
        <f t="shared" si="24"/>
        <v>7.5006444545775396E-4</v>
      </c>
      <c r="AI576" s="53">
        <f t="shared" si="25"/>
        <v>0.93619712080346351</v>
      </c>
    </row>
    <row r="577" spans="27:35" x14ac:dyDescent="0.2">
      <c r="AA577" s="45" t="s">
        <v>74</v>
      </c>
      <c r="AB577" s="46">
        <f>_xll.qlCalendarAdvance(calendar,AB576,AA577,,,trigger)</f>
        <v>60195</v>
      </c>
      <c r="AC577" s="46">
        <f>_xll.qlInterestRateIndexMaturity($U$5,AB577,trigger)</f>
        <v>60377</v>
      </c>
      <c r="AD577" s="50">
        <f>_xll.qlTenorBasisValue($U$13,AB577,trigger)</f>
        <v>1.2665828328418331E-4</v>
      </c>
      <c r="AE577" s="50">
        <f>_xll.qlTenorBasisForwardRate($U$13,AB577,trigger)</f>
        <v>1.1779739013678351E-2</v>
      </c>
      <c r="AF577" s="50">
        <f>_xll.qlTenorBasisForwardRate2($U$13,AB577,AC577,trigger)</f>
        <v>1.1779739013678351E-2</v>
      </c>
      <c r="AG577" s="50">
        <f>_xll.qlIndexFixing($U$5,_xll.qlInterestRateIndexFixingDate($U$5,AB577,trigger),,trigger)</f>
        <v>1.1035883001632931E-2</v>
      </c>
      <c r="AH577" s="50">
        <f t="shared" si="24"/>
        <v>7.4385601204541955E-4</v>
      </c>
      <c r="AI577" s="53">
        <f t="shared" si="25"/>
        <v>0.93685292932367414</v>
      </c>
    </row>
    <row r="578" spans="27:35" x14ac:dyDescent="0.2">
      <c r="AA578" s="45" t="s">
        <v>74</v>
      </c>
      <c r="AB578" s="46">
        <f>_xll.qlCalendarAdvance(calendar,AB577,AA578,,,trigger)</f>
        <v>60226</v>
      </c>
      <c r="AC578" s="46">
        <f>_xll.qlInterestRateIndexMaturity($U$5,AB578,trigger)</f>
        <v>60407</v>
      </c>
      <c r="AD578" s="50">
        <f>_xll.qlTenorBasisValue($U$13,AB578,trigger)</f>
        <v>1.2654334539043024E-4</v>
      </c>
      <c r="AE578" s="50">
        <f>_xll.qlTenorBasisForwardRate($U$13,AB578,trigger)</f>
        <v>1.1802375232164342E-2</v>
      </c>
      <c r="AF578" s="50">
        <f>_xll.qlTenorBasisForwardRate2($U$13,AB578,AC578,trigger)</f>
        <v>1.1802375232164342E-2</v>
      </c>
      <c r="AG578" s="50">
        <f>_xll.qlIndexFixing($U$5,_xll.qlInterestRateIndexFixingDate($U$5,AB578,trigger),,trigger)</f>
        <v>1.1065493238298784E-2</v>
      </c>
      <c r="AH578" s="50">
        <f t="shared" si="24"/>
        <v>7.3688199386555756E-4</v>
      </c>
      <c r="AI578" s="53">
        <f t="shared" si="25"/>
        <v>0.93756494100802901</v>
      </c>
    </row>
    <row r="579" spans="27:35" x14ac:dyDescent="0.2">
      <c r="AA579" s="45" t="s">
        <v>74</v>
      </c>
      <c r="AB579" s="46">
        <f>_xll.qlCalendarAdvance(calendar,AB578,AA579,,,trigger)</f>
        <v>60258</v>
      </c>
      <c r="AC579" s="46">
        <f>_xll.qlInterestRateIndexMaturity($U$5,AB579,trigger)</f>
        <v>60440</v>
      </c>
      <c r="AD579" s="50">
        <f>_xll.qlTenorBasisValue($U$13,AB579,trigger)</f>
        <v>1.2642618885195709E-4</v>
      </c>
      <c r="AE579" s="50">
        <f>_xll.qlTenorBasisForwardRate($U$13,AB579,trigger)</f>
        <v>1.1827685831126571E-2</v>
      </c>
      <c r="AF579" s="50">
        <f>_xll.qlTenorBasisForwardRate2($U$13,AB579,AC579,trigger)</f>
        <v>1.1827685831126571E-2</v>
      </c>
      <c r="AG579" s="50">
        <f>_xll.qlIndexFixing($U$5,_xll.qlInterestRateIndexFixingDate($U$5,AB579,trigger),,trigger)</f>
        <v>1.1099448116113967E-2</v>
      </c>
      <c r="AH579" s="50">
        <f t="shared" si="24"/>
        <v>7.2823771501260431E-4</v>
      </c>
      <c r="AI579" s="53">
        <f t="shared" si="25"/>
        <v>0.93842939984962037</v>
      </c>
    </row>
    <row r="580" spans="27:35" x14ac:dyDescent="0.2">
      <c r="AA580" s="45" t="s">
        <v>74</v>
      </c>
      <c r="AB580" s="46">
        <f>_xll.qlCalendarAdvance(calendar,AB579,AA580,,,trigger)</f>
        <v>60289</v>
      </c>
      <c r="AC580" s="46">
        <f>_xll.qlInterestRateIndexMaturity($U$5,AB580,trigger)</f>
        <v>60470</v>
      </c>
      <c r="AD580" s="50">
        <f>_xll.qlTenorBasisValue($U$13,AB580,trigger)</f>
        <v>1.2631411833383029E-4</v>
      </c>
      <c r="AE580" s="50">
        <f>_xll.qlTenorBasisForwardRate($U$13,AB580,trigger)</f>
        <v>1.1851761506870328E-2</v>
      </c>
      <c r="AF580" s="50">
        <f>_xll.qlTenorBasisForwardRate2($U$13,AB580,AC580,trigger)</f>
        <v>1.1851761506870328E-2</v>
      </c>
      <c r="AG580" s="50">
        <f>_xll.qlIndexFixing($U$5,_xll.qlInterestRateIndexFixingDate($U$5,AB580,trigger),,trigger)</f>
        <v>1.1132805471448369E-2</v>
      </c>
      <c r="AH580" s="50">
        <f t="shared" ref="AH580:AH643" si="26">AE580-AG580</f>
        <v>7.1895603542195853E-4</v>
      </c>
      <c r="AI580" s="53">
        <f t="shared" ref="AI580:AI643" si="27">AG580/AF580</f>
        <v>0.93933762209059068</v>
      </c>
    </row>
    <row r="581" spans="27:35" x14ac:dyDescent="0.2">
      <c r="AA581" s="45" t="s">
        <v>74</v>
      </c>
      <c r="AB581" s="46">
        <f>_xll.qlCalendarAdvance(calendar,AB580,AA581,,,trigger)</f>
        <v>60321</v>
      </c>
      <c r="AC581" s="46">
        <f>_xll.qlInterestRateIndexMaturity($U$5,AB581,trigger)</f>
        <v>60503</v>
      </c>
      <c r="AD581" s="50">
        <f>_xll.qlTenorBasisValue($U$13,AB581,trigger)</f>
        <v>1.2619988531858528E-4</v>
      </c>
      <c r="AE581" s="50">
        <f>_xll.qlTenorBasisForwardRate($U$13,AB581,trigger)</f>
        <v>1.1878609315227738E-2</v>
      </c>
      <c r="AF581" s="50">
        <f>_xll.qlTenorBasisForwardRate2($U$13,AB581,AC581,trigger)</f>
        <v>1.1878609315227738E-2</v>
      </c>
      <c r="AG581" s="50">
        <f>_xll.qlIndexFixing($U$5,_xll.qlInterestRateIndexFixingDate($U$5,AB581,trigger),,trigger)</f>
        <v>1.1170782914698571E-2</v>
      </c>
      <c r="AH581" s="50">
        <f t="shared" si="26"/>
        <v>7.0782640052916707E-4</v>
      </c>
      <c r="AI581" s="53">
        <f t="shared" si="27"/>
        <v>0.94041167768504919</v>
      </c>
    </row>
    <row r="582" spans="27:35" x14ac:dyDescent="0.2">
      <c r="AA582" s="45" t="s">
        <v>74</v>
      </c>
      <c r="AB582" s="46">
        <f>_xll.qlCalendarAdvance(calendar,AB581,AA582,,,trigger)</f>
        <v>60349</v>
      </c>
      <c r="AC582" s="46">
        <f>_xll.qlInterestRateIndexMaturity($U$5,AB582,trigger)</f>
        <v>60533</v>
      </c>
      <c r="AD582" s="50">
        <f>_xll.qlTenorBasisValue($U$13,AB582,trigger)</f>
        <v>1.2610112766906222E-4</v>
      </c>
      <c r="AE582" s="50">
        <f>_xll.qlTenorBasisForwardRate($U$13,AB582,trigger)</f>
        <v>1.190346642985075E-2</v>
      </c>
      <c r="AF582" s="50">
        <f>_xll.qlTenorBasisForwardRate2($U$13,AB582,AC582,trigger)</f>
        <v>1.190346642985075E-2</v>
      </c>
      <c r="AG582" s="50">
        <f>_xll.qlIndexFixing($U$5,_xll.qlInterestRateIndexFixingDate($U$5,AB582,trigger),,trigger)</f>
        <v>1.1206666358664607E-2</v>
      </c>
      <c r="AH582" s="50">
        <f t="shared" si="26"/>
        <v>6.9680007118614294E-4</v>
      </c>
      <c r="AI582" s="53">
        <f t="shared" si="27"/>
        <v>0.9414624239676308</v>
      </c>
    </row>
    <row r="583" spans="27:35" x14ac:dyDescent="0.2">
      <c r="AA583" s="45" t="s">
        <v>74</v>
      </c>
      <c r="AB583" s="46">
        <f>_xll.qlCalendarAdvance(calendar,AB582,AA583,,,trigger)</f>
        <v>60380</v>
      </c>
      <c r="AC583" s="46">
        <f>_xll.qlInterestRateIndexMaturity($U$5,AB583,trigger)</f>
        <v>60563</v>
      </c>
      <c r="AD583" s="50">
        <f>_xll.qlTenorBasisValue($U$13,AB583,trigger)</f>
        <v>1.2599307575736628E-4</v>
      </c>
      <c r="AE583" s="50">
        <f>_xll.qlTenorBasisForwardRate($U$13,AB583,trigger)</f>
        <v>1.1929645662752621E-2</v>
      </c>
      <c r="AF583" s="50">
        <f>_xll.qlTenorBasisForwardRate2($U$13,AB583,AC583,trigger)</f>
        <v>1.1929645662752621E-2</v>
      </c>
      <c r="AG583" s="50">
        <f>_xll.qlIndexFixing($U$5,_xll.qlInterestRateIndexFixingDate($U$5,AB583,trigger),,trigger)</f>
        <v>1.124558102892634E-2</v>
      </c>
      <c r="AH583" s="50">
        <f t="shared" si="26"/>
        <v>6.8406463382628124E-4</v>
      </c>
      <c r="AI583" s="53">
        <f t="shared" si="27"/>
        <v>0.94265842815750145</v>
      </c>
    </row>
    <row r="584" spans="27:35" x14ac:dyDescent="0.2">
      <c r="AA584" s="45" t="s">
        <v>74</v>
      </c>
      <c r="AB584" s="46">
        <f>_xll.qlCalendarAdvance(calendar,AB583,AA584,,,trigger)</f>
        <v>60412</v>
      </c>
      <c r="AC584" s="46">
        <f>_xll.qlInterestRateIndexMaturity($U$5,AB584,trigger)</f>
        <v>60596</v>
      </c>
      <c r="AD584" s="50">
        <f>_xll.qlTenorBasisValue($U$13,AB584,trigger)</f>
        <v>1.2588293999320885E-4</v>
      </c>
      <c r="AE584" s="50">
        <f>_xll.qlTenorBasisForwardRate($U$13,AB584,trigger)</f>
        <v>1.1958730863589583E-2</v>
      </c>
      <c r="AF584" s="50">
        <f>_xll.qlTenorBasisForwardRate2($U$13,AB584,AC584,trigger)</f>
        <v>1.1958730863589583E-2</v>
      </c>
      <c r="AG584" s="50">
        <f>_xll.qlIndexFixing($U$5,_xll.qlInterestRateIndexFixingDate($U$5,AB584,trigger),,trigger)</f>
        <v>1.1289502585363934E-2</v>
      </c>
      <c r="AH584" s="50">
        <f t="shared" si="26"/>
        <v>6.6922827822564826E-4</v>
      </c>
      <c r="AI584" s="53">
        <f t="shared" si="27"/>
        <v>0.94403851998515753</v>
      </c>
    </row>
    <row r="585" spans="27:35" x14ac:dyDescent="0.2">
      <c r="AA585" s="45" t="s">
        <v>74</v>
      </c>
      <c r="AB585" s="46">
        <f>_xll.qlCalendarAdvance(calendar,AB584,AA585,,,trigger)</f>
        <v>60443</v>
      </c>
      <c r="AC585" s="46">
        <f>_xll.qlInterestRateIndexMaturity($U$5,AB585,trigger)</f>
        <v>60629</v>
      </c>
      <c r="AD585" s="50">
        <f>_xll.qlTenorBasisValue($U$13,AB585,trigger)</f>
        <v>1.257775872468412E-4</v>
      </c>
      <c r="AE585" s="50">
        <f>_xll.qlTenorBasisForwardRate($U$13,AB585,trigger)</f>
        <v>1.1988227407503847E-2</v>
      </c>
      <c r="AF585" s="50">
        <f>_xll.qlTenorBasisForwardRate2($U$13,AB585,AC585,trigger)</f>
        <v>1.1988227407503847E-2</v>
      </c>
      <c r="AG585" s="50">
        <f>_xll.qlIndexFixing($U$5,_xll.qlInterestRateIndexFixingDate($U$5,AB585,trigger),,trigger)</f>
        <v>1.1334737031224916E-2</v>
      </c>
      <c r="AH585" s="50">
        <f t="shared" si="26"/>
        <v>6.5349037627893125E-4</v>
      </c>
      <c r="AI585" s="53">
        <f t="shared" si="27"/>
        <v>0.94548899065178815</v>
      </c>
    </row>
    <row r="586" spans="27:35" x14ac:dyDescent="0.2">
      <c r="AA586" s="45" t="s">
        <v>74</v>
      </c>
      <c r="AB586" s="46">
        <f>_xll.qlCalendarAdvance(calendar,AB585,AA586,,,trigger)</f>
        <v>60475</v>
      </c>
      <c r="AC586" s="46">
        <f>_xll.qlInterestRateIndexMaturity($U$5,AB586,trigger)</f>
        <v>60659</v>
      </c>
      <c r="AD586" s="50">
        <f>_xll.qlTenorBasisValue($U$13,AB586,trigger)</f>
        <v>1.2567020344045541E-4</v>
      </c>
      <c r="AE586" s="50">
        <f>_xll.qlTenorBasisForwardRate($U$13,AB586,trigger)</f>
        <v>1.2016429931083449E-2</v>
      </c>
      <c r="AF586" s="50">
        <f>_xll.qlTenorBasisForwardRate2($U$13,AB586,AC586,trigger)</f>
        <v>1.2016429931083449E-2</v>
      </c>
      <c r="AG586" s="50">
        <f>_xll.qlIndexFixing($U$5,_xll.qlInterestRateIndexFixingDate($U$5,AB586,trigger),,trigger)</f>
        <v>1.1379066139278991E-2</v>
      </c>
      <c r="AH586" s="50">
        <f t="shared" si="26"/>
        <v>6.3736379180445724E-4</v>
      </c>
      <c r="AI586" s="53">
        <f t="shared" si="27"/>
        <v>0.94695897238532056</v>
      </c>
    </row>
    <row r="587" spans="27:35" x14ac:dyDescent="0.2">
      <c r="AA587" s="45" t="s">
        <v>74</v>
      </c>
      <c r="AB587" s="46">
        <f>_xll.qlCalendarAdvance(calendar,AB586,AA587,,,trigger)</f>
        <v>60506</v>
      </c>
      <c r="AC587" s="46">
        <f>_xll.qlInterestRateIndexMaturity($U$5,AB587,trigger)</f>
        <v>60689</v>
      </c>
      <c r="AD587" s="50">
        <f>_xll.qlTenorBasisValue($U$13,AB587,trigger)</f>
        <v>1.2556748384152897E-4</v>
      </c>
      <c r="AE587" s="50">
        <f>_xll.qlTenorBasisForwardRate($U$13,AB587,trigger)</f>
        <v>1.2044650606978765E-2</v>
      </c>
      <c r="AF587" s="50">
        <f>_xll.qlTenorBasisForwardRate2($U$13,AB587,AC587,trigger)</f>
        <v>1.2044650606978765E-2</v>
      </c>
      <c r="AG587" s="50">
        <f>_xll.qlIndexFixing($U$5,_xll.qlInterestRateIndexFixingDate($U$5,AB587,trigger),,trigger)</f>
        <v>1.1423769797741458E-2</v>
      </c>
      <c r="AH587" s="50">
        <f t="shared" si="26"/>
        <v>6.2088080923730637E-4</v>
      </c>
      <c r="AI587" s="53">
        <f t="shared" si="27"/>
        <v>0.9484517376637257</v>
      </c>
    </row>
    <row r="588" spans="27:35" x14ac:dyDescent="0.2">
      <c r="AA588" s="45" t="s">
        <v>74</v>
      </c>
      <c r="AB588" s="46">
        <f>_xll.qlCalendarAdvance(calendar,AB587,AA588,,,trigger)</f>
        <v>60538</v>
      </c>
      <c r="AC588" s="46">
        <f>_xll.qlInterestRateIndexMaturity($U$5,AB588,trigger)</f>
        <v>60720</v>
      </c>
      <c r="AD588" s="50">
        <f>_xll.qlTenorBasisValue($U$13,AB588,trigger)</f>
        <v>1.254627846596727E-4</v>
      </c>
      <c r="AE588" s="50">
        <f>_xll.qlTenorBasisForwardRate($U$13,AB588,trigger)</f>
        <v>1.2073919069060897E-2</v>
      </c>
      <c r="AF588" s="50">
        <f>_xll.qlTenorBasisForwardRate2($U$13,AB588,AC588,trigger)</f>
        <v>1.2073919069060897E-2</v>
      </c>
      <c r="AG588" s="50">
        <f>_xll.qlIndexFixing($U$5,_xll.qlInterestRateIndexFixingDate($U$5,AB588,trigger),,trigger)</f>
        <v>1.147048648545587E-2</v>
      </c>
      <c r="AH588" s="50">
        <f t="shared" si="26"/>
        <v>6.0343258360502638E-4</v>
      </c>
      <c r="AI588" s="53">
        <f t="shared" si="27"/>
        <v>0.95002181312020662</v>
      </c>
    </row>
    <row r="589" spans="27:35" x14ac:dyDescent="0.2">
      <c r="AA589" s="45" t="s">
        <v>74</v>
      </c>
      <c r="AB589" s="46">
        <f>_xll.qlCalendarAdvance(calendar,AB588,AA589,,,trigger)</f>
        <v>60568</v>
      </c>
      <c r="AC589" s="46">
        <f>_xll.qlInterestRateIndexMaturity($U$5,AB589,trigger)</f>
        <v>60750</v>
      </c>
      <c r="AD589" s="50">
        <f>_xll.qlTenorBasisValue($U$13,AB589,trigger)</f>
        <v>1.253658449849215E-4</v>
      </c>
      <c r="AE589" s="50">
        <f>_xll.qlTenorBasisForwardRate($U$13,AB589,trigger)</f>
        <v>1.2101932963605214E-2</v>
      </c>
      <c r="AF589" s="50">
        <f>_xll.qlTenorBasisForwardRate2($U$13,AB589,AC589,trigger)</f>
        <v>1.2101932963605214E-2</v>
      </c>
      <c r="AG589" s="50">
        <f>_xll.qlIndexFixing($U$5,_xll.qlInterestRateIndexFixingDate($U$5,AB589,trigger),,trigger)</f>
        <v>1.1515285251107265E-2</v>
      </c>
      <c r="AH589" s="50">
        <f t="shared" si="26"/>
        <v>5.866477124979487E-4</v>
      </c>
      <c r="AI589" s="53">
        <f t="shared" si="27"/>
        <v>0.95152446189693785</v>
      </c>
    </row>
    <row r="590" spans="27:35" x14ac:dyDescent="0.2">
      <c r="AA590" s="45" t="s">
        <v>74</v>
      </c>
      <c r="AB590" s="46">
        <f>_xll.qlCalendarAdvance(calendar,AB589,AA590,,,trigger)</f>
        <v>60601</v>
      </c>
      <c r="AC590" s="46">
        <f>_xll.qlInterestRateIndexMaturity($U$5,AB590,trigger)</f>
        <v>60783</v>
      </c>
      <c r="AD590" s="50">
        <f>_xll.qlTenorBasisValue($U$13,AB590,trigger)</f>
        <v>1.2526055346906371E-4</v>
      </c>
      <c r="AE590" s="50">
        <f>_xll.qlTenorBasisForwardRate($U$13,AB590,trigger)</f>
        <v>1.2132524830325486E-2</v>
      </c>
      <c r="AF590" s="50">
        <f>_xll.qlTenorBasisForwardRate2($U$13,AB590,AC590,trigger)</f>
        <v>1.2132524830325486E-2</v>
      </c>
      <c r="AG590" s="50">
        <f>_xll.qlIndexFixing($U$5,_xll.qlInterestRateIndexFixingDate($U$5,AB590,trigger),,trigger)</f>
        <v>1.156432246080758E-2</v>
      </c>
      <c r="AH590" s="50">
        <f t="shared" si="26"/>
        <v>5.6820236951790615E-4</v>
      </c>
      <c r="AI590" s="53">
        <f t="shared" si="27"/>
        <v>0.95316701367075107</v>
      </c>
    </row>
    <row r="591" spans="27:35" x14ac:dyDescent="0.2">
      <c r="AA591" s="45" t="s">
        <v>74</v>
      </c>
      <c r="AB591" s="46">
        <f>_xll.qlCalendarAdvance(calendar,AB590,AA591,,,trigger)</f>
        <v>60631</v>
      </c>
      <c r="AC591" s="46">
        <f>_xll.qlInterestRateIndexMaturity($U$5,AB591,trigger)</f>
        <v>60813</v>
      </c>
      <c r="AD591" s="50">
        <f>_xll.qlTenorBasisValue($U$13,AB591,trigger)</f>
        <v>1.2516603922103198E-4</v>
      </c>
      <c r="AE591" s="50">
        <f>_xll.qlTenorBasisForwardRate($U$13,AB591,trigger)</f>
        <v>1.2160089887268872E-2</v>
      </c>
      <c r="AF591" s="50">
        <f>_xll.qlTenorBasisForwardRate2($U$13,AB591,AC591,trigger)</f>
        <v>1.2160089887268872E-2</v>
      </c>
      <c r="AG591" s="50">
        <f>_xll.qlIndexFixing($U$5,_xll.qlInterestRateIndexFixingDate($U$5,AB591,trigger),,trigger)</f>
        <v>1.160857840910747E-2</v>
      </c>
      <c r="AH591" s="50">
        <f t="shared" si="26"/>
        <v>5.5151147816140215E-4</v>
      </c>
      <c r="AI591" s="53">
        <f t="shared" si="27"/>
        <v>0.95464577291169428</v>
      </c>
    </row>
    <row r="592" spans="27:35" x14ac:dyDescent="0.2">
      <c r="AA592" s="45" t="s">
        <v>74</v>
      </c>
      <c r="AB592" s="46">
        <f>_xll.qlCalendarAdvance(calendar,AB591,AA592,,,trigger)</f>
        <v>60664</v>
      </c>
      <c r="AC592" s="46">
        <f>_xll.qlInterestRateIndexMaturity($U$5,AB592,trigger)</f>
        <v>60846</v>
      </c>
      <c r="AD592" s="50">
        <f>_xll.qlTenorBasisValue($U$13,AB592,trigger)</f>
        <v>1.2506338278394082E-4</v>
      </c>
      <c r="AE592" s="50">
        <f>_xll.qlTenorBasisForwardRate($U$13,AB592,trigger)</f>
        <v>1.219014091750717E-2</v>
      </c>
      <c r="AF592" s="50">
        <f>_xll.qlTenorBasisForwardRate2($U$13,AB592,AC592,trigger)</f>
        <v>1.219014091750717E-2</v>
      </c>
      <c r="AG592" s="50">
        <f>_xll.qlIndexFixing($U$5,_xll.qlInterestRateIndexFixingDate($U$5,AB592,trigger),,trigger)</f>
        <v>1.1656899163366876E-2</v>
      </c>
      <c r="AH592" s="50">
        <f t="shared" si="26"/>
        <v>5.3324175414029389E-4</v>
      </c>
      <c r="AI592" s="53">
        <f t="shared" si="27"/>
        <v>0.95625630927904481</v>
      </c>
    </row>
    <row r="593" spans="27:35" x14ac:dyDescent="0.2">
      <c r="AA593" s="45" t="s">
        <v>74</v>
      </c>
      <c r="AB593" s="46">
        <f>_xll.qlCalendarAdvance(calendar,AB592,AA593,,,trigger)</f>
        <v>60692</v>
      </c>
      <c r="AC593" s="46">
        <f>_xll.qlInterestRateIndexMaturity($U$5,AB593,trigger)</f>
        <v>60876</v>
      </c>
      <c r="AD593" s="50">
        <f>_xll.qlTenorBasisValue($U$13,AB593,trigger)</f>
        <v>1.2497734317304016E-4</v>
      </c>
      <c r="AE593" s="50">
        <f>_xll.qlTenorBasisForwardRate($U$13,AB593,trigger)</f>
        <v>1.2216721165679893E-2</v>
      </c>
      <c r="AF593" s="50">
        <f>_xll.qlTenorBasisForwardRate2($U$13,AB593,AC593,trigger)</f>
        <v>1.2216721165679893E-2</v>
      </c>
      <c r="AG593" s="50">
        <f>_xll.qlIndexFixing($U$5,_xll.qlInterestRateIndexFixingDate($U$5,AB593,trigger),,trigger)</f>
        <v>1.1699415544998837E-2</v>
      </c>
      <c r="AH593" s="50">
        <f t="shared" si="26"/>
        <v>5.1730562068105605E-4</v>
      </c>
      <c r="AI593" s="53">
        <f t="shared" si="27"/>
        <v>0.95765593618242606</v>
      </c>
    </row>
    <row r="594" spans="27:35" x14ac:dyDescent="0.2">
      <c r="AA594" s="45" t="s">
        <v>74</v>
      </c>
      <c r="AB594" s="46">
        <f>_xll.qlCalendarAdvance(calendar,AB593,AA594,,,trigger)</f>
        <v>60723</v>
      </c>
      <c r="AC594" s="46">
        <f>_xll.qlInterestRateIndexMaturity($U$5,AB594,trigger)</f>
        <v>60906</v>
      </c>
      <c r="AD594" s="50">
        <f>_xll.qlTenorBasisValue($U$13,AB594,trigger)</f>
        <v>1.2488320947081819E-4</v>
      </c>
      <c r="AE594" s="50">
        <f>_xll.qlTenorBasisForwardRate($U$13,AB594,trigger)</f>
        <v>1.2243811369926015E-2</v>
      </c>
      <c r="AF594" s="50">
        <f>_xll.qlTenorBasisForwardRate2($U$13,AB594,AC594,trigger)</f>
        <v>1.2243811369926015E-2</v>
      </c>
      <c r="AG594" s="50">
        <f>_xll.qlIndexFixing($U$5,_xll.qlInterestRateIndexFixingDate($U$5,AB594,trigger),,trigger)</f>
        <v>1.1743237769474944E-2</v>
      </c>
      <c r="AH594" s="50">
        <f t="shared" si="26"/>
        <v>5.0057360045107149E-4</v>
      </c>
      <c r="AI594" s="53">
        <f t="shared" si="27"/>
        <v>0.95911619467769571</v>
      </c>
    </row>
    <row r="595" spans="27:35" x14ac:dyDescent="0.2">
      <c r="AA595" s="45" t="s">
        <v>74</v>
      </c>
      <c r="AB595" s="46">
        <f>_xll.qlCalendarAdvance(calendar,AB594,AA595,,,trigger)</f>
        <v>60755</v>
      </c>
      <c r="AC595" s="46">
        <f>_xll.qlInterestRateIndexMaturity($U$5,AB595,trigger)</f>
        <v>60939</v>
      </c>
      <c r="AD595" s="50">
        <f>_xll.qlTenorBasisValue($U$13,AB595,trigger)</f>
        <v>1.2478726386644674E-4</v>
      </c>
      <c r="AE595" s="50">
        <f>_xll.qlTenorBasisForwardRate($U$13,AB595,trigger)</f>
        <v>1.2272832406616566E-2</v>
      </c>
      <c r="AF595" s="50">
        <f>_xll.qlTenorBasisForwardRate2($U$13,AB595,AC595,trigger)</f>
        <v>1.2272832406616566E-2</v>
      </c>
      <c r="AG595" s="50">
        <f>_xll.qlIndexFixing($U$5,_xll.qlInterestRateIndexFixingDate($U$5,AB595,trigger),,trigger)</f>
        <v>1.1789948490015632E-2</v>
      </c>
      <c r="AH595" s="50">
        <f t="shared" si="26"/>
        <v>4.8288391660093397E-4</v>
      </c>
      <c r="AI595" s="53">
        <f t="shared" si="27"/>
        <v>0.96065424014585254</v>
      </c>
    </row>
    <row r="596" spans="27:35" x14ac:dyDescent="0.2">
      <c r="AA596" s="45" t="s">
        <v>74</v>
      </c>
      <c r="AB596" s="46">
        <f>_xll.qlCalendarAdvance(calendar,AB595,AA596,,,trigger)</f>
        <v>60786</v>
      </c>
      <c r="AC596" s="46">
        <f>_xll.qlInterestRateIndexMaturity($U$5,AB596,trigger)</f>
        <v>60969</v>
      </c>
      <c r="AD596" s="50">
        <f>_xll.qlTenorBasisValue($U$13,AB596,trigger)</f>
        <v>1.246954883874548E-4</v>
      </c>
      <c r="AE596" s="50">
        <f>_xll.qlTenorBasisForwardRate($U$13,AB596,trigger)</f>
        <v>1.2299420447938129E-2</v>
      </c>
      <c r="AF596" s="50">
        <f>_xll.qlTenorBasisForwardRate2($U$13,AB596,AC596,trigger)</f>
        <v>1.2299420447938129E-2</v>
      </c>
      <c r="AG596" s="50">
        <f>_xll.qlIndexFixing($U$5,_xll.qlInterestRateIndexFixingDate($U$5,AB596,trigger),,trigger)</f>
        <v>1.1833072011381705E-2</v>
      </c>
      <c r="AH596" s="50">
        <f t="shared" si="26"/>
        <v>4.663484365564248E-4</v>
      </c>
      <c r="AI596" s="53">
        <f t="shared" si="27"/>
        <v>0.96208370642093111</v>
      </c>
    </row>
    <row r="597" spans="27:35" x14ac:dyDescent="0.2">
      <c r="AA597" s="45" t="s">
        <v>74</v>
      </c>
      <c r="AB597" s="46">
        <f>_xll.qlCalendarAdvance(calendar,AB596,AA597,,,trigger)</f>
        <v>60818</v>
      </c>
      <c r="AC597" s="46">
        <f>_xll.qlInterestRateIndexMaturity($U$5,AB597,trigger)</f>
        <v>61002</v>
      </c>
      <c r="AD597" s="50">
        <f>_xll.qlTenorBasisValue($U$13,AB597,trigger)</f>
        <v>1.2460194701488115E-4</v>
      </c>
      <c r="AE597" s="50">
        <f>_xll.qlTenorBasisForwardRate($U$13,AB597,trigger)</f>
        <v>1.2327910242294482E-2</v>
      </c>
      <c r="AF597" s="50">
        <f>_xll.qlTenorBasisForwardRate2($U$13,AB597,AC597,trigger)</f>
        <v>1.2327910242294482E-2</v>
      </c>
      <c r="AG597" s="50">
        <f>_xll.qlIndexFixing($U$5,_xll.qlInterestRateIndexFixingDate($U$5,AB597,trigger),,trigger)</f>
        <v>1.1879034966824173E-2</v>
      </c>
      <c r="AH597" s="50">
        <f t="shared" si="26"/>
        <v>4.4887527547030938E-4</v>
      </c>
      <c r="AI597" s="53">
        <f t="shared" si="27"/>
        <v>0.96358869697718008</v>
      </c>
    </row>
    <row r="598" spans="27:35" x14ac:dyDescent="0.2">
      <c r="AA598" s="45" t="s">
        <v>74</v>
      </c>
      <c r="AB598" s="46">
        <f>_xll.qlCalendarAdvance(calendar,AB597,AA598,,,trigger)</f>
        <v>60849</v>
      </c>
      <c r="AC598" s="46">
        <f>_xll.qlInterestRateIndexMaturity($U$5,AB598,trigger)</f>
        <v>61035</v>
      </c>
      <c r="AD598" s="50">
        <f>_xll.qlTenorBasisValue($U$13,AB598,trigger)</f>
        <v>1.2451247185971674E-4</v>
      </c>
      <c r="AE598" s="50">
        <f>_xll.qlTenorBasisForwardRate($U$13,AB598,trigger)</f>
        <v>1.2355905587278448E-2</v>
      </c>
      <c r="AF598" s="50">
        <f>_xll.qlTenorBasisForwardRate2($U$13,AB598,AC598,trigger)</f>
        <v>1.2355905587278448E-2</v>
      </c>
      <c r="AG598" s="50">
        <f>_xll.qlIndexFixing($U$5,_xll.qlInterestRateIndexFixingDate($U$5,AB598,trigger),,trigger)</f>
        <v>1.1924102547857949E-2</v>
      </c>
      <c r="AH598" s="50">
        <f t="shared" si="26"/>
        <v>4.3180303942049955E-4</v>
      </c>
      <c r="AI598" s="53">
        <f t="shared" si="27"/>
        <v>0.965052902325097</v>
      </c>
    </row>
    <row r="599" spans="27:35" x14ac:dyDescent="0.2">
      <c r="AA599" s="45" t="s">
        <v>74</v>
      </c>
      <c r="AB599" s="46">
        <f>_xll.qlCalendarAdvance(calendar,AB598,AA599,,,trigger)</f>
        <v>60881</v>
      </c>
      <c r="AC599" s="46">
        <f>_xll.qlInterestRateIndexMaturity($U$5,AB599,trigger)</f>
        <v>61063</v>
      </c>
      <c r="AD599" s="50">
        <f>_xll.qlTenorBasisValue($U$13,AB599,trigger)</f>
        <v>1.2442127566979636E-4</v>
      </c>
      <c r="AE599" s="50">
        <f>_xll.qlTenorBasisForwardRate($U$13,AB599,trigger)</f>
        <v>1.2380687748610703E-2</v>
      </c>
      <c r="AF599" s="50">
        <f>_xll.qlTenorBasisForwardRate2($U$13,AB599,AC599,trigger)</f>
        <v>1.2380687748610703E-2</v>
      </c>
      <c r="AG599" s="50">
        <f>_xll.qlIndexFixing($U$5,_xll.qlInterestRateIndexFixingDate($U$5,AB599,trigger),,trigger)</f>
        <v>1.1964875983948735E-2</v>
      </c>
      <c r="AH599" s="50">
        <f t="shared" si="26"/>
        <v>4.1581176466196773E-4</v>
      </c>
      <c r="AI599" s="53">
        <f t="shared" si="27"/>
        <v>0.96641448576161471</v>
      </c>
    </row>
    <row r="600" spans="27:35" x14ac:dyDescent="0.2">
      <c r="AA600" s="45" t="s">
        <v>74</v>
      </c>
      <c r="AB600" s="46">
        <f>_xll.qlCalendarAdvance(calendar,AB599,AA600,,,trigger)</f>
        <v>60911</v>
      </c>
      <c r="AC600" s="46">
        <f>_xll.qlInterestRateIndexMaturity($U$5,AB600,trigger)</f>
        <v>61093</v>
      </c>
      <c r="AD600" s="50">
        <f>_xll.qlTenorBasisValue($U$13,AB600,trigger)</f>
        <v>1.2433684124912257E-4</v>
      </c>
      <c r="AE600" s="50">
        <f>_xll.qlTenorBasisForwardRate($U$13,AB600,trigger)</f>
        <v>1.2406065823994285E-2</v>
      </c>
      <c r="AF600" s="50">
        <f>_xll.qlTenorBasisForwardRate2($U$13,AB600,AC600,trigger)</f>
        <v>1.2406065823994285E-2</v>
      </c>
      <c r="AG600" s="50">
        <f>_xll.qlIndexFixing($U$5,_xll.qlInterestRateIndexFixingDate($U$5,AB600,trigger),,trigger)</f>
        <v>1.2006070724588517E-2</v>
      </c>
      <c r="AH600" s="50">
        <f t="shared" si="26"/>
        <v>3.9999509940576855E-4</v>
      </c>
      <c r="AI600" s="53">
        <f t="shared" si="27"/>
        <v>0.96775810276355723</v>
      </c>
    </row>
    <row r="601" spans="27:35" x14ac:dyDescent="0.2">
      <c r="AA601" s="45" t="s">
        <v>74</v>
      </c>
      <c r="AB601" s="46">
        <f>_xll.qlCalendarAdvance(calendar,AB600,AA601,,,trigger)</f>
        <v>60944</v>
      </c>
      <c r="AC601" s="46">
        <f>_xll.qlInterestRateIndexMaturity($U$5,AB601,trigger)</f>
        <v>61126</v>
      </c>
      <c r="AD601" s="50">
        <f>_xll.qlTenorBasisValue($U$13,AB601,trigger)</f>
        <v>1.2424513567698724E-4</v>
      </c>
      <c r="AE601" s="50">
        <f>_xll.qlTenorBasisForwardRate($U$13,AB601,trigger)</f>
        <v>1.2433710938126681E-2</v>
      </c>
      <c r="AF601" s="50">
        <f>_xll.qlTenorBasisForwardRate2($U$13,AB601,AC601,trigger)</f>
        <v>1.2433710938126681E-2</v>
      </c>
      <c r="AG601" s="50">
        <f>_xll.qlIndexFixing($U$5,_xll.qlInterestRateIndexFixingDate($U$5,AB601,trigger),,trigger)</f>
        <v>1.2050983421985708E-2</v>
      </c>
      <c r="AH601" s="50">
        <f t="shared" si="26"/>
        <v>3.8272751614097308E-4</v>
      </c>
      <c r="AI601" s="53">
        <f t="shared" si="27"/>
        <v>0.96921856089099034</v>
      </c>
    </row>
    <row r="602" spans="27:35" x14ac:dyDescent="0.2">
      <c r="AA602" s="45" t="s">
        <v>74</v>
      </c>
      <c r="AB602" s="46">
        <f>_xll.qlCalendarAdvance(calendar,AB601,AA602,,,trigger)</f>
        <v>60974</v>
      </c>
      <c r="AC602" s="46">
        <f>_xll.qlInterestRateIndexMaturity($U$5,AB602,trigger)</f>
        <v>61156</v>
      </c>
      <c r="AD602" s="50">
        <f>_xll.qlTenorBasisValue($U$13,AB602,trigger)</f>
        <v>1.2416281971531937E-4</v>
      </c>
      <c r="AE602" s="50">
        <f>_xll.qlTenorBasisForwardRate($U$13,AB602,trigger)</f>
        <v>1.2458596684087319E-2</v>
      </c>
      <c r="AF602" s="50">
        <f>_xll.qlTenorBasisForwardRate2($U$13,AB602,AC602,trigger)</f>
        <v>1.2458596684087319E-2</v>
      </c>
      <c r="AG602" s="50">
        <f>_xll.qlIndexFixing($U$5,_xll.qlInterestRateIndexFixingDate($U$5,AB602,trigger),,trigger)</f>
        <v>1.2091444031051057E-2</v>
      </c>
      <c r="AH602" s="50">
        <f t="shared" si="26"/>
        <v>3.6715265303626128E-4</v>
      </c>
      <c r="AI602" s="53">
        <f t="shared" si="27"/>
        <v>0.97053017588207147</v>
      </c>
    </row>
    <row r="603" spans="27:35" x14ac:dyDescent="0.2">
      <c r="AA603" s="45" t="s">
        <v>74</v>
      </c>
      <c r="AB603" s="46">
        <f>_xll.qlCalendarAdvance(calendar,AB602,AA603,,,trigger)</f>
        <v>61007</v>
      </c>
      <c r="AC603" s="46">
        <f>_xll.qlInterestRateIndexMaturity($U$5,AB603,trigger)</f>
        <v>61189</v>
      </c>
      <c r="AD603" s="50">
        <f>_xll.qlTenorBasisValue($U$13,AB603,trigger)</f>
        <v>1.2407341561240253E-4</v>
      </c>
      <c r="AE603" s="50">
        <f>_xll.qlTenorBasisForwardRate($U$13,AB603,trigger)</f>
        <v>1.2485700185769003E-2</v>
      </c>
      <c r="AF603" s="50">
        <f>_xll.qlTenorBasisForwardRate2($U$13,AB603,AC603,trigger)</f>
        <v>1.2485700185769003E-2</v>
      </c>
      <c r="AG603" s="50">
        <f>_xll.qlIndexFixing($U$5,_xll.qlInterestRateIndexFixingDate($U$5,AB603,trigger),,trigger)</f>
        <v>1.2135540017833946E-2</v>
      </c>
      <c r="AH603" s="50">
        <f t="shared" si="26"/>
        <v>3.5016016793505689E-4</v>
      </c>
      <c r="AI603" s="53">
        <f t="shared" si="27"/>
        <v>0.97195510362052717</v>
      </c>
    </row>
    <row r="604" spans="27:35" x14ac:dyDescent="0.2">
      <c r="AA604" s="45" t="s">
        <v>74</v>
      </c>
      <c r="AB604" s="46">
        <f>_xll.qlCalendarAdvance(calendar,AB603,AA604,,,trigger)</f>
        <v>61038</v>
      </c>
      <c r="AC604" s="46">
        <f>_xll.qlInterestRateIndexMaturity($U$5,AB604,trigger)</f>
        <v>61219</v>
      </c>
      <c r="AD604" s="50">
        <f>_xll.qlTenorBasisValue($U$13,AB604,trigger)</f>
        <v>1.2399050770522623E-4</v>
      </c>
      <c r="AE604" s="50">
        <f>_xll.qlTenorBasisForwardRate($U$13,AB604,trigger)</f>
        <v>1.2510285107172092E-2</v>
      </c>
      <c r="AF604" s="50">
        <f>_xll.qlTenorBasisForwardRate2($U$13,AB604,AC604,trigger)</f>
        <v>1.2510285107172092E-2</v>
      </c>
      <c r="AG604" s="50">
        <f>_xll.qlIndexFixing($U$5,_xll.qlInterestRateIndexFixingDate($U$5,AB604,trigger),,trigger)</f>
        <v>1.2175709229635564E-2</v>
      </c>
      <c r="AH604" s="50">
        <f t="shared" si="26"/>
        <v>3.3457587753652797E-4</v>
      </c>
      <c r="AI604" s="53">
        <f t="shared" si="27"/>
        <v>0.97325593504302177</v>
      </c>
    </row>
    <row r="605" spans="27:35" x14ac:dyDescent="0.2">
      <c r="AA605" s="45" t="s">
        <v>74</v>
      </c>
      <c r="AB605" s="46">
        <f>_xll.qlCalendarAdvance(calendar,AB604,AA605,,,trigger)</f>
        <v>61066</v>
      </c>
      <c r="AC605" s="46">
        <f>_xll.qlInterestRateIndexMaturity($U$5,AB605,trigger)</f>
        <v>61252</v>
      </c>
      <c r="AD605" s="50">
        <f>_xll.qlTenorBasisValue($U$13,AB605,trigger)</f>
        <v>1.2391650973277114E-4</v>
      </c>
      <c r="AE605" s="50">
        <f>_xll.qlTenorBasisForwardRate($U$13,AB605,trigger)</f>
        <v>1.2535908703070179E-2</v>
      </c>
      <c r="AF605" s="50">
        <f>_xll.qlTenorBasisForwardRate2($U$13,AB605,AC605,trigger)</f>
        <v>1.2535908703070179E-2</v>
      </c>
      <c r="AG605" s="50">
        <f>_xll.qlIndexFixing($U$5,_xll.qlInterestRateIndexFixingDate($U$5,AB605,trigger),,trigger)</f>
        <v>1.2216703803022474E-2</v>
      </c>
      <c r="AH605" s="50">
        <f t="shared" si="26"/>
        <v>3.1920490004770478E-4</v>
      </c>
      <c r="AI605" s="53">
        <f t="shared" si="27"/>
        <v>0.97453675616116064</v>
      </c>
    </row>
    <row r="606" spans="27:35" x14ac:dyDescent="0.2">
      <c r="AA606" s="45" t="s">
        <v>74</v>
      </c>
      <c r="AB606" s="46">
        <f>_xll.qlCalendarAdvance(calendar,AB605,AA606,,,trigger)</f>
        <v>61098</v>
      </c>
      <c r="AC606" s="46">
        <f>_xll.qlInterestRateIndexMaturity($U$5,AB606,trigger)</f>
        <v>61281</v>
      </c>
      <c r="AD606" s="50">
        <f>_xll.qlTenorBasisValue($U$13,AB606,trigger)</f>
        <v>1.2383295874329733E-4</v>
      </c>
      <c r="AE606" s="50">
        <f>_xll.qlTenorBasisForwardRate($U$13,AB606,trigger)</f>
        <v>1.2559581301508679E-2</v>
      </c>
      <c r="AF606" s="50">
        <f>_xll.qlTenorBasisForwardRate2($U$13,AB606,AC606,trigger)</f>
        <v>1.2559581301508679E-2</v>
      </c>
      <c r="AG606" s="50">
        <f>_xll.qlIndexFixing($U$5,_xll.qlInterestRateIndexFixingDate($U$5,AB606,trigger),,trigger)</f>
        <v>1.2255716688015197E-2</v>
      </c>
      <c r="AH606" s="50">
        <f t="shared" si="26"/>
        <v>3.0386461349348262E-4</v>
      </c>
      <c r="AI606" s="53">
        <f t="shared" si="27"/>
        <v>0.97580615100146839</v>
      </c>
    </row>
    <row r="607" spans="27:35" x14ac:dyDescent="0.2">
      <c r="AA607" s="45" t="s">
        <v>74</v>
      </c>
      <c r="AB607" s="46">
        <f>_xll.qlCalendarAdvance(calendar,AB606,AA607,,,trigger)</f>
        <v>61128</v>
      </c>
      <c r="AC607" s="46">
        <f>_xll.qlInterestRateIndexMaturity($U$5,AB607,trigger)</f>
        <v>61312</v>
      </c>
      <c r="AD607" s="50">
        <f>_xll.qlTenorBasisValue($U$13,AB607,trigger)</f>
        <v>1.2375560435178115E-4</v>
      </c>
      <c r="AE607" s="50">
        <f>_xll.qlTenorBasisForwardRate($U$13,AB607,trigger)</f>
        <v>1.2583868245000797E-2</v>
      </c>
      <c r="AF607" s="50">
        <f>_xll.qlTenorBasisForwardRate2($U$13,AB607,AC607,trigger)</f>
        <v>1.2583868245000797E-2</v>
      </c>
      <c r="AG607" s="50">
        <f>_xll.qlIndexFixing($U$5,_xll.qlInterestRateIndexFixingDate($U$5,AB607,trigger),,trigger)</f>
        <v>1.2295150774238402E-2</v>
      </c>
      <c r="AH607" s="50">
        <f t="shared" si="26"/>
        <v>2.8871747076239518E-4</v>
      </c>
      <c r="AI607" s="53">
        <f t="shared" si="27"/>
        <v>0.97705654055325208</v>
      </c>
    </row>
    <row r="608" spans="27:35" x14ac:dyDescent="0.2">
      <c r="AA608" s="45" t="s">
        <v>74</v>
      </c>
      <c r="AB608" s="46">
        <f>_xll.qlCalendarAdvance(calendar,AB607,AA608,,,trigger)</f>
        <v>61161</v>
      </c>
      <c r="AC608" s="46">
        <f>_xll.qlInterestRateIndexMaturity($U$5,AB608,trigger)</f>
        <v>61344</v>
      </c>
      <c r="AD608" s="50">
        <f>_xll.qlTenorBasisValue($U$13,AB608,trigger)</f>
        <v>1.2367159036397792E-4</v>
      </c>
      <c r="AE608" s="50">
        <f>_xll.qlTenorBasisForwardRate($U$13,AB608,trigger)</f>
        <v>1.2609035860632826E-2</v>
      </c>
      <c r="AF608" s="50">
        <f>_xll.qlTenorBasisForwardRate2($U$13,AB608,AC608,trigger)</f>
        <v>1.2609035860632826E-2</v>
      </c>
      <c r="AG608" s="50">
        <f>_xll.qlIndexFixing($U$5,_xll.qlInterestRateIndexFixingDate($U$5,AB608,trigger),,trigger)</f>
        <v>1.2336324478036613E-2</v>
      </c>
      <c r="AH608" s="50">
        <f t="shared" si="26"/>
        <v>2.7271138259621353E-4</v>
      </c>
      <c r="AI608" s="53">
        <f t="shared" si="27"/>
        <v>0.97837174978241936</v>
      </c>
    </row>
    <row r="609" spans="27:35" x14ac:dyDescent="0.2">
      <c r="AA609" s="45" t="s">
        <v>74</v>
      </c>
      <c r="AB609" s="46">
        <f>_xll.qlCalendarAdvance(calendar,AB608,AA609,,,trigger)</f>
        <v>61191</v>
      </c>
      <c r="AC609" s="46">
        <f>_xll.qlInterestRateIndexMaturity($U$5,AB609,trigger)</f>
        <v>61375</v>
      </c>
      <c r="AD609" s="50">
        <f>_xll.qlTenorBasisValue($U$13,AB609,trigger)</f>
        <v>1.2359618011249665E-4</v>
      </c>
      <c r="AE609" s="50">
        <f>_xll.qlTenorBasisForwardRate($U$13,AB609,trigger)</f>
        <v>1.2632823653868835E-2</v>
      </c>
      <c r="AF609" s="50">
        <f>_xll.qlTenorBasisForwardRate2($U$13,AB609,AC609,trigger)</f>
        <v>1.2632823653868835E-2</v>
      </c>
      <c r="AG609" s="50">
        <f>_xll.qlIndexFixing($U$5,_xll.qlInterestRateIndexFixingDate($U$5,AB609,trigger),,trigger)</f>
        <v>1.2374956203827493E-2</v>
      </c>
      <c r="AH609" s="50">
        <f t="shared" si="26"/>
        <v>2.578674500413429E-4</v>
      </c>
      <c r="AI609" s="53">
        <f t="shared" si="27"/>
        <v>0.97958750497064284</v>
      </c>
    </row>
    <row r="610" spans="27:35" x14ac:dyDescent="0.2">
      <c r="AA610" s="45" t="s">
        <v>74</v>
      </c>
      <c r="AB610" s="46">
        <f>_xll.qlCalendarAdvance(calendar,AB609,AA610,,,trigger)</f>
        <v>61224</v>
      </c>
      <c r="AC610" s="46">
        <f>_xll.qlInterestRateIndexMaturity($U$5,AB610,trigger)</f>
        <v>61408</v>
      </c>
      <c r="AD610" s="50">
        <f>_xll.qlTenorBasisValue($U$13,AB610,trigger)</f>
        <v>1.235142781554863E-4</v>
      </c>
      <c r="AE610" s="50">
        <f>_xll.qlTenorBasisForwardRate($U$13,AB610,trigger)</f>
        <v>1.2658054024243515E-2</v>
      </c>
      <c r="AF610" s="50">
        <f>_xll.qlTenorBasisForwardRate2($U$13,AB610,AC610,trigger)</f>
        <v>1.2658054024243515E-2</v>
      </c>
      <c r="AG610" s="50">
        <f>_xll.qlIndexFixing($U$5,_xll.qlInterestRateIndexFixingDate($U$5,AB610,trigger),,trigger)</f>
        <v>1.241608731540937E-2</v>
      </c>
      <c r="AH610" s="50">
        <f t="shared" si="26"/>
        <v>2.419667088341456E-4</v>
      </c>
      <c r="AI610" s="53">
        <f t="shared" si="27"/>
        <v>0.98088436750461683</v>
      </c>
    </row>
    <row r="611" spans="27:35" x14ac:dyDescent="0.2">
      <c r="AA611" s="45" t="s">
        <v>74</v>
      </c>
      <c r="AB611" s="46">
        <f>_xll.qlCalendarAdvance(calendar,AB610,AA611,,,trigger)</f>
        <v>61255</v>
      </c>
      <c r="AC611" s="46">
        <f>_xll.qlInterestRateIndexMaturity($U$5,AB611,trigger)</f>
        <v>61437</v>
      </c>
      <c r="AD611" s="50">
        <f>_xll.qlTenorBasisValue($U$13,AB611,trigger)</f>
        <v>1.234383289633997E-4</v>
      </c>
      <c r="AE611" s="50">
        <f>_xll.qlTenorBasisForwardRate($U$13,AB611,trigger)</f>
        <v>1.2680306604127025E-2</v>
      </c>
      <c r="AF611" s="50">
        <f>_xll.qlTenorBasisForwardRate2($U$13,AB611,AC611,trigger)</f>
        <v>1.2680306604127025E-2</v>
      </c>
      <c r="AG611" s="50">
        <f>_xll.qlIndexFixing($U$5,_xll.qlInterestRateIndexFixingDate($U$5,AB611,trigger),,trigger)</f>
        <v>1.2452656342799E-2</v>
      </c>
      <c r="AH611" s="50">
        <f t="shared" si="26"/>
        <v>2.2765026132802457E-4</v>
      </c>
      <c r="AI611" s="53">
        <f t="shared" si="27"/>
        <v>0.9820469434663408</v>
      </c>
    </row>
    <row r="612" spans="27:35" x14ac:dyDescent="0.2">
      <c r="AA612" s="45" t="s">
        <v>74</v>
      </c>
      <c r="AB612" s="46">
        <f>_xll.qlCalendarAdvance(calendar,AB611,AA612,,,trigger)</f>
        <v>61287</v>
      </c>
      <c r="AC612" s="46">
        <f>_xll.qlInterestRateIndexMaturity($U$5,AB612,trigger)</f>
        <v>61470</v>
      </c>
      <c r="AD612" s="50">
        <f>_xll.qlTenorBasisValue($U$13,AB612,trigger)</f>
        <v>1.23360922086624E-4</v>
      </c>
      <c r="AE612" s="50">
        <f>_xll.qlTenorBasisForwardRate($U$13,AB612,trigger)</f>
        <v>1.270484098387867E-2</v>
      </c>
      <c r="AF612" s="50">
        <f>_xll.qlTenorBasisForwardRate2($U$13,AB612,AC612,trigger)</f>
        <v>1.270484098387867E-2</v>
      </c>
      <c r="AG612" s="50">
        <f>_xll.qlIndexFixing($U$5,_xll.qlInterestRateIndexFixingDate($U$5,AB612,trigger),,trigger)</f>
        <v>1.2492489901287457E-2</v>
      </c>
      <c r="AH612" s="50">
        <f t="shared" si="26"/>
        <v>2.1235108259121289E-4</v>
      </c>
      <c r="AI612" s="53">
        <f t="shared" si="27"/>
        <v>0.98328581342649879</v>
      </c>
    </row>
    <row r="613" spans="27:35" x14ac:dyDescent="0.2">
      <c r="AA613" s="45" t="s">
        <v>74</v>
      </c>
      <c r="AB613" s="46">
        <f>_xll.qlCalendarAdvance(calendar,AB612,AA613,,,trigger)</f>
        <v>61318</v>
      </c>
      <c r="AC613" s="46">
        <f>_xll.qlInterestRateIndexMaturity($U$5,AB613,trigger)</f>
        <v>61500</v>
      </c>
      <c r="AD613" s="50">
        <f>_xll.qlTenorBasisValue($U$13,AB613,trigger)</f>
        <v>1.2328688358081448E-4</v>
      </c>
      <c r="AE613" s="50">
        <f>_xll.qlTenorBasisForwardRate($U$13,AB613,trigger)</f>
        <v>1.2727189098534996E-2</v>
      </c>
      <c r="AF613" s="50">
        <f>_xll.qlTenorBasisForwardRate2($U$13,AB613,AC613,trigger)</f>
        <v>1.2727189098534996E-2</v>
      </c>
      <c r="AG613" s="50">
        <f>_xll.qlIndexFixing($U$5,_xll.qlInterestRateIndexFixingDate($U$5,AB613,trigger),,trigger)</f>
        <v>1.2529044337108759E-2</v>
      </c>
      <c r="AH613" s="50">
        <f t="shared" si="26"/>
        <v>1.9814476142623709E-4</v>
      </c>
      <c r="AI613" s="53">
        <f t="shared" si="27"/>
        <v>0.98443138073205461</v>
      </c>
    </row>
    <row r="614" spans="27:35" x14ac:dyDescent="0.2">
      <c r="AA614" s="45" t="s">
        <v>74</v>
      </c>
      <c r="AB614" s="46">
        <f>_xll.qlCalendarAdvance(calendar,AB613,AA614,,,trigger)</f>
        <v>61350</v>
      </c>
      <c r="AC614" s="46">
        <f>_xll.qlInterestRateIndexMaturity($U$5,AB614,trigger)</f>
        <v>61533</v>
      </c>
      <c r="AD614" s="50">
        <f>_xll.qlTenorBasisValue($U$13,AB614,trigger)</f>
        <v>1.2321142453050929E-4</v>
      </c>
      <c r="AE614" s="50">
        <f>_xll.qlTenorBasisForwardRate($U$13,AB614,trigger)</f>
        <v>1.2751191201410723E-2</v>
      </c>
      <c r="AF614" s="50">
        <f>_xll.qlTenorBasisForwardRate2($U$13,AB614,AC614,trigger)</f>
        <v>1.2751191201410723E-2</v>
      </c>
      <c r="AG614" s="50">
        <f>_xll.qlIndexFixing($U$5,_xll.qlInterestRateIndexFixingDate($U$5,AB614,trigger),,trigger)</f>
        <v>1.2567977520693512E-2</v>
      </c>
      <c r="AH614" s="50">
        <f t="shared" si="26"/>
        <v>1.8321368071721154E-4</v>
      </c>
      <c r="AI614" s="53">
        <f t="shared" si="27"/>
        <v>0.98563164195224817</v>
      </c>
    </row>
    <row r="615" spans="27:35" x14ac:dyDescent="0.2">
      <c r="AA615" s="45" t="s">
        <v>74</v>
      </c>
      <c r="AB615" s="46">
        <f>_xll.qlCalendarAdvance(calendar,AB614,AA615,,,trigger)</f>
        <v>61381</v>
      </c>
      <c r="AC615" s="46">
        <f>_xll.qlInterestRateIndexMaturity($U$5,AB615,trigger)</f>
        <v>61563</v>
      </c>
      <c r="AD615" s="50">
        <f>_xll.qlTenorBasisValue($U$13,AB615,trigger)</f>
        <v>1.2313924953792773E-4</v>
      </c>
      <c r="AE615" s="50">
        <f>_xll.qlTenorBasisForwardRate($U$13,AB615,trigger)</f>
        <v>1.2773036588805626E-2</v>
      </c>
      <c r="AF615" s="50">
        <f>_xll.qlTenorBasisForwardRate2($U$13,AB615,AC615,trigger)</f>
        <v>1.2773036588805626E-2</v>
      </c>
      <c r="AG615" s="50">
        <f>_xll.qlIndexFixing($U$5,_xll.qlInterestRateIndexFixingDate($U$5,AB615,trigger),,trigger)</f>
        <v>1.2603673697718754E-2</v>
      </c>
      <c r="AH615" s="50">
        <f t="shared" si="26"/>
        <v>1.6936289108687198E-4</v>
      </c>
      <c r="AI615" s="53">
        <f t="shared" si="27"/>
        <v>0.98674059297416383</v>
      </c>
    </row>
    <row r="616" spans="27:35" x14ac:dyDescent="0.2">
      <c r="AA616" s="45" t="s">
        <v>74</v>
      </c>
      <c r="AB616" s="46">
        <f>_xll.qlCalendarAdvance(calendar,AB615,AA616,,,trigger)</f>
        <v>61413</v>
      </c>
      <c r="AC616" s="46">
        <f>_xll.qlInterestRateIndexMaturity($U$5,AB616,trigger)</f>
        <v>61595</v>
      </c>
      <c r="AD616" s="50">
        <f>_xll.qlTenorBasisValue($U$13,AB616,trigger)</f>
        <v>1.2306569020886234E-4</v>
      </c>
      <c r="AE616" s="50">
        <f>_xll.qlTenorBasisForwardRate($U$13,AB616,trigger)</f>
        <v>1.2795927776445998E-2</v>
      </c>
      <c r="AF616" s="50">
        <f>_xll.qlTenorBasisForwardRate2($U$13,AB616,AC616,trigger)</f>
        <v>1.2795927776445998E-2</v>
      </c>
      <c r="AG616" s="50">
        <f>_xll.qlIndexFixing($U$5,_xll.qlInterestRateIndexFixingDate($U$5,AB616,trigger),,trigger)</f>
        <v>1.2640895966782233E-2</v>
      </c>
      <c r="AH616" s="50">
        <f t="shared" si="26"/>
        <v>1.5503180966376477E-4</v>
      </c>
      <c r="AI616" s="53">
        <f t="shared" si="27"/>
        <v>0.98788428534669148</v>
      </c>
    </row>
    <row r="617" spans="27:35" x14ac:dyDescent="0.2">
      <c r="AA617" s="45" t="s">
        <v>74</v>
      </c>
      <c r="AB617" s="46">
        <f>_xll.qlCalendarAdvance(calendar,AB616,AA617,,,trigger)</f>
        <v>61442</v>
      </c>
      <c r="AC617" s="46">
        <f>_xll.qlInterestRateIndexMaturity($U$5,AB617,trigger)</f>
        <v>61626</v>
      </c>
      <c r="AD617" s="50">
        <f>_xll.qlTenorBasisValue($U$13,AB617,trigger)</f>
        <v>1.2299984528301971E-4</v>
      </c>
      <c r="AE617" s="50">
        <f>_xll.qlTenorBasisForwardRate($U$13,AB617,trigger)</f>
        <v>1.2817593084564399E-2</v>
      </c>
      <c r="AF617" s="50">
        <f>_xll.qlTenorBasisForwardRate2($U$13,AB617,AC617,trigger)</f>
        <v>1.2817593084564399E-2</v>
      </c>
      <c r="AG617" s="50">
        <f>_xll.qlIndexFixing($U$5,_xll.qlInterestRateIndexFixingDate($U$5,AB617,trigger),,trigger)</f>
        <v>1.2675798768658668E-2</v>
      </c>
      <c r="AH617" s="50">
        <f t="shared" si="26"/>
        <v>1.4179431590573104E-4</v>
      </c>
      <c r="AI617" s="53">
        <f t="shared" si="27"/>
        <v>0.98893752399766166</v>
      </c>
    </row>
    <row r="618" spans="27:35" x14ac:dyDescent="0.2">
      <c r="AA618" s="45" t="s">
        <v>74</v>
      </c>
      <c r="AB618" s="46">
        <f>_xll.qlCalendarAdvance(calendar,AB617,AA618,,,trigger)</f>
        <v>61477</v>
      </c>
      <c r="AC618" s="46">
        <f>_xll.qlInterestRateIndexMaturity($U$5,AB618,trigger)</f>
        <v>61660</v>
      </c>
      <c r="AD618" s="50">
        <f>_xll.qlTenorBasisValue($U$13,AB618,trigger)</f>
        <v>1.2292140024902702E-4</v>
      </c>
      <c r="AE618" s="50">
        <f>_xll.qlTenorBasisForwardRate($U$13,AB618,trigger)</f>
        <v>1.2841480617832393E-2</v>
      </c>
      <c r="AF618" s="50">
        <f>_xll.qlTenorBasisForwardRate2($U$13,AB618,AC618,trigger)</f>
        <v>1.2841480617832393E-2</v>
      </c>
      <c r="AG618" s="50">
        <f>_xll.qlIndexFixing($U$5,_xll.qlInterestRateIndexFixingDate($U$5,AB618,trigger),,trigger)</f>
        <v>1.2714713993491588E-2</v>
      </c>
      <c r="AH618" s="50">
        <f t="shared" si="26"/>
        <v>1.2676662434080513E-4</v>
      </c>
      <c r="AI618" s="53">
        <f t="shared" si="27"/>
        <v>0.99012834827124452</v>
      </c>
    </row>
    <row r="619" spans="27:35" x14ac:dyDescent="0.2">
      <c r="AA619" s="45" t="s">
        <v>74</v>
      </c>
      <c r="AB619" s="46">
        <f>_xll.qlCalendarAdvance(calendar,AB618,AA619,,,trigger)</f>
        <v>61507</v>
      </c>
      <c r="AC619" s="46">
        <f>_xll.qlInterestRateIndexMaturity($U$5,AB619,trigger)</f>
        <v>61693</v>
      </c>
      <c r="AD619" s="50">
        <f>_xll.qlTenorBasisValue($U$13,AB619,trigger)</f>
        <v>1.2285504116819283E-4</v>
      </c>
      <c r="AE619" s="50">
        <f>_xll.qlTenorBasisForwardRate($U$13,AB619,trigger)</f>
        <v>1.2863899932245801E-2</v>
      </c>
      <c r="AF619" s="50">
        <f>_xll.qlTenorBasisForwardRate2($U$13,AB619,AC619,trigger)</f>
        <v>1.2863899932245801E-2</v>
      </c>
      <c r="AG619" s="50">
        <f>_xll.qlIndexFixing($U$5,_xll.qlInterestRateIndexFixingDate($U$5,AB619,trigger),,trigger)</f>
        <v>1.2750612687854367E-2</v>
      </c>
      <c r="AH619" s="50">
        <f t="shared" si="26"/>
        <v>1.1328724439143428E-4</v>
      </c>
      <c r="AI619" s="53">
        <f t="shared" si="27"/>
        <v>0.99119339819276275</v>
      </c>
    </row>
    <row r="620" spans="27:35" x14ac:dyDescent="0.2">
      <c r="AA620" s="45" t="s">
        <v>74</v>
      </c>
      <c r="AB620" s="46">
        <f>_xll.qlCalendarAdvance(calendar,AB619,AA620,,,trigger)</f>
        <v>61539</v>
      </c>
      <c r="AC620" s="46">
        <f>_xll.qlInterestRateIndexMaturity($U$5,AB620,trigger)</f>
        <v>61724</v>
      </c>
      <c r="AD620" s="50">
        <f>_xll.qlTenorBasisValue($U$13,AB620,trigger)</f>
        <v>1.2278514157309557E-4</v>
      </c>
      <c r="AE620" s="50">
        <f>_xll.qlTenorBasisForwardRate($U$13,AB620,trigger)</f>
        <v>1.2885160703289265E-2</v>
      </c>
      <c r="AF620" s="50">
        <f>_xll.qlTenorBasisForwardRate2($U$13,AB620,AC620,trigger)</f>
        <v>1.2885160703289265E-2</v>
      </c>
      <c r="AG620" s="50">
        <f>_xll.qlIndexFixing($U$5,_xll.qlInterestRateIndexFixingDate($U$5,AB620,trigger),,trigger)</f>
        <v>1.2785175267488185E-2</v>
      </c>
      <c r="AH620" s="50">
        <f t="shared" si="26"/>
        <v>9.9985435801079603E-5</v>
      </c>
      <c r="AI620" s="53">
        <f t="shared" si="27"/>
        <v>0.99224026474302673</v>
      </c>
    </row>
    <row r="621" spans="27:35" x14ac:dyDescent="0.2">
      <c r="AA621" s="45" t="s">
        <v>74</v>
      </c>
      <c r="AB621" s="46">
        <f>_xll.qlCalendarAdvance(calendar,AB620,AA621,,,trigger)</f>
        <v>61569</v>
      </c>
      <c r="AC621" s="46">
        <f>_xll.qlInterestRateIndexMaturity($U$5,AB621,trigger)</f>
        <v>61753</v>
      </c>
      <c r="AD621" s="50">
        <f>_xll.qlTenorBasisValue($U$13,AB621,trigger)</f>
        <v>1.2272042887377649E-4</v>
      </c>
      <c r="AE621" s="50">
        <f>_xll.qlTenorBasisForwardRate($U$13,AB621,trigger)</f>
        <v>1.2904821008947067E-2</v>
      </c>
      <c r="AF621" s="50">
        <f>_xll.qlTenorBasisForwardRate2($U$13,AB621,AC621,trigger)</f>
        <v>1.2904821008947067E-2</v>
      </c>
      <c r="AG621" s="50">
        <f>_xll.qlIndexFixing($U$5,_xll.qlInterestRateIndexFixingDate($U$5,AB621,trigger),,trigger)</f>
        <v>1.2817100630101105E-2</v>
      </c>
      <c r="AH621" s="50">
        <f t="shared" si="26"/>
        <v>8.7720378845962746E-5</v>
      </c>
      <c r="AI621" s="53">
        <f t="shared" si="27"/>
        <v>0.99320251100072254</v>
      </c>
    </row>
    <row r="622" spans="27:35" x14ac:dyDescent="0.2">
      <c r="AA622" s="45" t="s">
        <v>74</v>
      </c>
      <c r="AB622" s="46">
        <f>_xll.qlCalendarAdvance(calendar,AB621,AA622,,,trigger)</f>
        <v>61602</v>
      </c>
      <c r="AC622" s="46">
        <f>_xll.qlInterestRateIndexMaturity($U$5,AB622,trigger)</f>
        <v>61786</v>
      </c>
      <c r="AD622" s="50">
        <f>_xll.qlTenorBasisValue($U$13,AB622,trigger)</f>
        <v>1.2265014796093821E-4</v>
      </c>
      <c r="AE622" s="50">
        <f>_xll.qlTenorBasisForwardRate($U$13,AB622,trigger)</f>
        <v>1.2926797678841834E-2</v>
      </c>
      <c r="AF622" s="50">
        <f>_xll.qlTenorBasisForwardRate2($U$13,AB622,AC622,trigger)</f>
        <v>1.2926797678841834E-2</v>
      </c>
      <c r="AG622" s="50">
        <f>_xll.qlIndexFixing($U$5,_xll.qlInterestRateIndexFixingDate($U$5,AB622,trigger),,trigger)</f>
        <v>1.2852565469015824E-2</v>
      </c>
      <c r="AH622" s="50">
        <f t="shared" si="26"/>
        <v>7.4232209826009463E-5</v>
      </c>
      <c r="AI622" s="53">
        <f t="shared" si="27"/>
        <v>0.99425749426344701</v>
      </c>
    </row>
    <row r="623" spans="27:35" x14ac:dyDescent="0.2">
      <c r="AA623" s="45" t="s">
        <v>74</v>
      </c>
      <c r="AB623" s="46">
        <f>_xll.qlCalendarAdvance(calendar,AB622,AA623,,,trigger)</f>
        <v>61633</v>
      </c>
      <c r="AC623" s="46">
        <f>_xll.qlInterestRateIndexMaturity($U$5,AB623,trigger)</f>
        <v>61814</v>
      </c>
      <c r="AD623" s="50">
        <f>_xll.qlTenorBasisValue($U$13,AB623,trigger)</f>
        <v>1.2258497761027696E-4</v>
      </c>
      <c r="AE623" s="50">
        <f>_xll.qlTenorBasisForwardRate($U$13,AB623,trigger)</f>
        <v>1.2945518035499846E-2</v>
      </c>
      <c r="AF623" s="50">
        <f>_xll.qlTenorBasisForwardRate2($U$13,AB623,AC623,trigger)</f>
        <v>1.2945518035499846E-2</v>
      </c>
      <c r="AG623" s="50">
        <f>_xll.qlIndexFixing($U$5,_xll.qlInterestRateIndexFixingDate($U$5,AB623,trigger),,trigger)</f>
        <v>1.2883155902232962E-2</v>
      </c>
      <c r="AH623" s="50">
        <f t="shared" si="26"/>
        <v>6.2362133266883474E-5</v>
      </c>
      <c r="AI623" s="53">
        <f t="shared" si="27"/>
        <v>0.99518272400564656</v>
      </c>
    </row>
    <row r="624" spans="27:35" x14ac:dyDescent="0.2">
      <c r="AA624" s="45" t="s">
        <v>74</v>
      </c>
      <c r="AB624" s="46">
        <f>_xll.qlCalendarAdvance(calendar,AB623,AA624,,,trigger)</f>
        <v>61665</v>
      </c>
      <c r="AC624" s="46">
        <f>_xll.qlInterestRateIndexMaturity($U$5,AB624,trigger)</f>
        <v>61847</v>
      </c>
      <c r="AD624" s="50">
        <f>_xll.qlTenorBasisValue($U$13,AB624,trigger)</f>
        <v>1.2251855888407187E-4</v>
      </c>
      <c r="AE624" s="50">
        <f>_xll.qlTenorBasisForwardRate($U$13,AB624,trigger)</f>
        <v>1.2966860528828335E-2</v>
      </c>
      <c r="AF624" s="50">
        <f>_xll.qlTenorBasisForwardRate2($U$13,AB624,AC624,trigger)</f>
        <v>1.2966860528828335E-2</v>
      </c>
      <c r="AG624" s="50">
        <f>_xll.qlIndexFixing($U$5,_xll.qlInterestRateIndexFixingDate($U$5,AB624,trigger),,trigger)</f>
        <v>1.2917322414185882E-2</v>
      </c>
      <c r="AH624" s="50">
        <f t="shared" si="26"/>
        <v>4.9538114642453529E-5</v>
      </c>
      <c r="AI624" s="53">
        <f t="shared" si="27"/>
        <v>0.99617963696514522</v>
      </c>
    </row>
    <row r="625" spans="27:35" x14ac:dyDescent="0.2">
      <c r="AA625" s="45" t="s">
        <v>74</v>
      </c>
      <c r="AB625" s="46">
        <f>_xll.qlCalendarAdvance(calendar,AB624,AA625,,,trigger)</f>
        <v>61696</v>
      </c>
      <c r="AC625" s="46">
        <f>_xll.qlInterestRateIndexMaturity($U$5,AB625,trigger)</f>
        <v>61877</v>
      </c>
      <c r="AD625" s="50">
        <f>_xll.qlTenorBasisValue($U$13,AB625,trigger)</f>
        <v>1.2245503269627379E-4</v>
      </c>
      <c r="AE625" s="50">
        <f>_xll.qlTenorBasisForwardRate($U$13,AB625,trigger)</f>
        <v>1.298619486683248E-2</v>
      </c>
      <c r="AF625" s="50">
        <f>_xll.qlTenorBasisForwardRate2($U$13,AB625,AC625,trigger)</f>
        <v>1.298619486683248E-2</v>
      </c>
      <c r="AG625" s="50">
        <f>_xll.qlIndexFixing($U$5,_xll.qlInterestRateIndexFixingDate($U$5,AB625,trigger),,trigger)</f>
        <v>1.2948480281566848E-2</v>
      </c>
      <c r="AH625" s="50">
        <f t="shared" si="26"/>
        <v>3.7714585265632289E-5</v>
      </c>
      <c r="AI625" s="53">
        <f t="shared" si="27"/>
        <v>0.99709579398335091</v>
      </c>
    </row>
    <row r="626" spans="27:35" x14ac:dyDescent="0.2">
      <c r="AA626" s="45" t="s">
        <v>74</v>
      </c>
      <c r="AB626" s="46">
        <f>_xll.qlCalendarAdvance(calendar,AB625,AA626,,,trigger)</f>
        <v>61728</v>
      </c>
      <c r="AC626" s="46">
        <f>_xll.qlInterestRateIndexMaturity($U$5,AB626,trigger)</f>
        <v>61907</v>
      </c>
      <c r="AD626" s="50">
        <f>_xll.qlTenorBasisValue($U$13,AB626,trigger)</f>
        <v>1.2239029001338689E-4</v>
      </c>
      <c r="AE626" s="50">
        <f>_xll.qlTenorBasisForwardRate($U$13,AB626,trigger)</f>
        <v>1.3005369186725485E-2</v>
      </c>
      <c r="AF626" s="50">
        <f>_xll.qlTenorBasisForwardRate2($U$13,AB626,AC626,trigger)</f>
        <v>1.3005369186725485E-2</v>
      </c>
      <c r="AG626" s="50">
        <f>_xll.qlIndexFixing($U$5,_xll.qlInterestRateIndexFixingDate($U$5,AB626,trigger),,trigger)</f>
        <v>1.2979451688282235E-2</v>
      </c>
      <c r="AH626" s="50">
        <f t="shared" si="26"/>
        <v>2.5917498443250517E-5</v>
      </c>
      <c r="AI626" s="53">
        <f t="shared" si="27"/>
        <v>0.9980071693412822</v>
      </c>
    </row>
    <row r="627" spans="27:35" x14ac:dyDescent="0.2">
      <c r="AA627" s="45" t="s">
        <v>74</v>
      </c>
      <c r="AB627" s="46">
        <f>_xll.qlCalendarAdvance(calendar,AB626,AA627,,,trigger)</f>
        <v>61759</v>
      </c>
      <c r="AC627" s="46">
        <f>_xll.qlInterestRateIndexMaturity($U$5,AB627,trigger)</f>
        <v>61940</v>
      </c>
      <c r="AD627" s="50">
        <f>_xll.qlTenorBasisValue($U$13,AB627,trigger)</f>
        <v>1.2232836724471088E-4</v>
      </c>
      <c r="AE627" s="50">
        <f>_xll.qlTenorBasisForwardRate($U$13,AB627,trigger)</f>
        <v>1.3025835794469032E-2</v>
      </c>
      <c r="AF627" s="50">
        <f>_xll.qlTenorBasisForwardRate2($U$13,AB627,AC627,trigger)</f>
        <v>1.3025835794469032E-2</v>
      </c>
      <c r="AG627" s="50">
        <f>_xll.qlIndexFixing($U$5,_xll.qlInterestRateIndexFixingDate($U$5,AB627,trigger),,trigger)</f>
        <v>1.3011836328958656E-2</v>
      </c>
      <c r="AH627" s="50">
        <f t="shared" si="26"/>
        <v>1.3999465510375689E-5</v>
      </c>
      <c r="AI627" s="53">
        <f t="shared" si="27"/>
        <v>0.99892525395442799</v>
      </c>
    </row>
    <row r="628" spans="27:35" x14ac:dyDescent="0.2">
      <c r="AA628" s="45" t="s">
        <v>74</v>
      </c>
      <c r="AB628" s="46">
        <f>_xll.qlCalendarAdvance(calendar,AB627,AA628,,,trigger)</f>
        <v>61787</v>
      </c>
      <c r="AC628" s="46">
        <f>_xll.qlInterestRateIndexMaturity($U$5,AB628,trigger)</f>
        <v>61970</v>
      </c>
      <c r="AD628" s="50">
        <f>_xll.qlTenorBasisValue($U$13,AB628,trigger)</f>
        <v>1.2227310281864284E-4</v>
      </c>
      <c r="AE628" s="50">
        <f>_xll.qlTenorBasisForwardRate($U$13,AB628,trigger)</f>
        <v>1.3044198659193337E-2</v>
      </c>
      <c r="AF628" s="50">
        <f>_xll.qlTenorBasisForwardRate2($U$13,AB628,AC628,trigger)</f>
        <v>1.3044198659193337E-2</v>
      </c>
      <c r="AG628" s="50">
        <f>_xll.qlIndexFixing($U$5,_xll.qlInterestRateIndexFixingDate($U$5,AB628,trigger),,trigger)</f>
        <v>1.3040784904963658E-2</v>
      </c>
      <c r="AH628" s="50">
        <f t="shared" si="26"/>
        <v>3.4137542296794332E-6</v>
      </c>
      <c r="AI628" s="53">
        <f t="shared" si="27"/>
        <v>0.99973829329659336</v>
      </c>
    </row>
    <row r="629" spans="27:35" x14ac:dyDescent="0.2">
      <c r="AA629" s="45" t="s">
        <v>74</v>
      </c>
      <c r="AB629" s="46">
        <f>_xll.qlCalendarAdvance(calendar,AB628,AA629,,,trigger)</f>
        <v>61815</v>
      </c>
      <c r="AC629" s="46">
        <f>_xll.qlInterestRateIndexMaturity($U$5,AB629,trigger)</f>
        <v>62001</v>
      </c>
      <c r="AD629" s="50">
        <f>_xll.qlTenorBasisValue($U$13,AB629,trigger)</f>
        <v>1.2221846308934489E-4</v>
      </c>
      <c r="AE629" s="50">
        <f>_xll.qlTenorBasisForwardRate($U$13,AB629,trigger)</f>
        <v>1.306287983503396E-2</v>
      </c>
      <c r="AF629" s="50">
        <f>_xll.qlTenorBasisForwardRate2($U$13,AB629,AC629,trigger)</f>
        <v>1.306287983503396E-2</v>
      </c>
      <c r="AG629" s="50">
        <f>_xll.qlIndexFixing($U$5,_xll.qlInterestRateIndexFixingDate($U$5,AB629,trigger),,trigger)</f>
        <v>1.30700181914264E-2</v>
      </c>
      <c r="AH629" s="50">
        <f t="shared" si="26"/>
        <v>-7.1383563924401483E-6</v>
      </c>
      <c r="AI629" s="53">
        <f t="shared" si="27"/>
        <v>1.0005464611542467</v>
      </c>
    </row>
    <row r="630" spans="27:35" x14ac:dyDescent="0.2">
      <c r="AA630" s="45" t="s">
        <v>74</v>
      </c>
      <c r="AB630" s="46">
        <f>_xll.qlCalendarAdvance(calendar,AB629,AA630,,,trigger)</f>
        <v>61847</v>
      </c>
      <c r="AC630" s="46">
        <f>_xll.qlInterestRateIndexMaturity($U$5,AB630,trigger)</f>
        <v>62030</v>
      </c>
      <c r="AD630" s="50">
        <f>_xll.qlTenorBasisValue($U$13,AB630,trigger)</f>
        <v>1.2215677372495547E-4</v>
      </c>
      <c r="AE630" s="50">
        <f>_xll.qlTenorBasisForwardRate($U$13,AB630,trigger)</f>
        <v>1.3080537092504493E-2</v>
      </c>
      <c r="AF630" s="50">
        <f>_xll.qlTenorBasisForwardRate2($U$13,AB630,AC630,trigger)</f>
        <v>1.3080537092504493E-2</v>
      </c>
      <c r="AG630" s="50">
        <f>_xll.qlIndexFixing($U$5,_xll.qlInterestRateIndexFixingDate($U$5,AB630,trigger),,trigger)</f>
        <v>1.3098376824861646E-2</v>
      </c>
      <c r="AH630" s="50">
        <f t="shared" si="26"/>
        <v>-1.7839732357152749E-5</v>
      </c>
      <c r="AI630" s="53">
        <f t="shared" si="27"/>
        <v>1.0013638379090239</v>
      </c>
    </row>
    <row r="631" spans="27:35" x14ac:dyDescent="0.2">
      <c r="AA631" s="45" t="s">
        <v>74</v>
      </c>
      <c r="AB631" s="46">
        <f>_xll.qlCalendarAdvance(calendar,AB630,AA631,,,trigger)</f>
        <v>61877</v>
      </c>
      <c r="AC631" s="46">
        <f>_xll.qlInterestRateIndexMaturity($U$5,AB631,trigger)</f>
        <v>62061</v>
      </c>
      <c r="AD631" s="50">
        <f>_xll.qlTenorBasisValue($U$13,AB631,trigger)</f>
        <v>1.2209966364853567E-4</v>
      </c>
      <c r="AE631" s="50">
        <f>_xll.qlTenorBasisForwardRate($U$13,AB631,trigger)</f>
        <v>1.3098882563369186E-2</v>
      </c>
      <c r="AF631" s="50">
        <f>_xll.qlTenorBasisForwardRate2($U$13,AB631,AC631,trigger)</f>
        <v>1.3098882563369186E-2</v>
      </c>
      <c r="AG631" s="50">
        <f>_xll.qlIndexFixing($U$5,_xll.qlInterestRateIndexFixingDate($U$5,AB631,trigger),,trigger)</f>
        <v>1.3127171587815189E-2</v>
      </c>
      <c r="AH631" s="50">
        <f t="shared" si="26"/>
        <v>-2.82890244460033E-5</v>
      </c>
      <c r="AI631" s="53">
        <f t="shared" si="27"/>
        <v>1.0021596517343481</v>
      </c>
    </row>
    <row r="632" spans="27:35" x14ac:dyDescent="0.2">
      <c r="AA632" s="45" t="s">
        <v>74</v>
      </c>
      <c r="AB632" s="46">
        <f>_xll.qlCalendarAdvance(calendar,AB631,AA632,,,trigger)</f>
        <v>61910</v>
      </c>
      <c r="AC632" s="46">
        <f>_xll.qlInterestRateIndexMaturity($U$5,AB632,trigger)</f>
        <v>62095</v>
      </c>
      <c r="AD632" s="50">
        <f>_xll.qlTenorBasisValue($U$13,AB632,trigger)</f>
        <v>1.2203764132143107E-4</v>
      </c>
      <c r="AE632" s="50">
        <f>_xll.qlTenorBasisForwardRate($U$13,AB632,trigger)</f>
        <v>1.3118731000975619E-2</v>
      </c>
      <c r="AF632" s="50">
        <f>_xll.qlTenorBasisForwardRate2($U$13,AB632,AC632,trigger)</f>
        <v>1.3118731000975619E-2</v>
      </c>
      <c r="AG632" s="50">
        <f>_xll.qlIndexFixing($U$5,_xll.qlInterestRateIndexFixingDate($U$5,AB632,trigger),,trigger)</f>
        <v>1.3158218777309156E-2</v>
      </c>
      <c r="AH632" s="50">
        <f t="shared" si="26"/>
        <v>-3.9487776333536895E-5</v>
      </c>
      <c r="AI632" s="53">
        <f t="shared" si="27"/>
        <v>1.0030100301874167</v>
      </c>
    </row>
    <row r="633" spans="27:35" x14ac:dyDescent="0.2">
      <c r="AA633" s="45" t="s">
        <v>74</v>
      </c>
      <c r="AB633" s="46">
        <f>_xll.qlCalendarAdvance(calendar,AB632,AA633,,,trigger)</f>
        <v>61941</v>
      </c>
      <c r="AC633" s="46">
        <f>_xll.qlInterestRateIndexMaturity($U$5,AB633,trigger)</f>
        <v>62127</v>
      </c>
      <c r="AD633" s="50">
        <f>_xll.qlTenorBasisValue($U$13,AB633,trigger)</f>
        <v>1.2198013070813864E-4</v>
      </c>
      <c r="AE633" s="50">
        <f>_xll.qlTenorBasisForwardRate($U$13,AB633,trigger)</f>
        <v>1.3137142414759608E-2</v>
      </c>
      <c r="AF633" s="50">
        <f>_xll.qlTenorBasisForwardRate2($U$13,AB633,AC633,trigger)</f>
        <v>1.3137142414759608E-2</v>
      </c>
      <c r="AG633" s="50">
        <f>_xll.qlIndexFixing($U$5,_xll.qlInterestRateIndexFixingDate($U$5,AB633,trigger),,trigger)</f>
        <v>1.3186889531668909E-2</v>
      </c>
      <c r="AH633" s="50">
        <f t="shared" si="26"/>
        <v>-4.9747116909300976E-5</v>
      </c>
      <c r="AI633" s="53">
        <f t="shared" si="27"/>
        <v>1.0037867532632827</v>
      </c>
    </row>
    <row r="634" spans="27:35" x14ac:dyDescent="0.2">
      <c r="AA634" s="45" t="s">
        <v>74</v>
      </c>
      <c r="AB634" s="46">
        <f>_xll.qlCalendarAdvance(calendar,AB633,AA634,,,trigger)</f>
        <v>61973</v>
      </c>
      <c r="AC634" s="46">
        <f>_xll.qlInterestRateIndexMaturity($U$5,AB634,trigger)</f>
        <v>62155</v>
      </c>
      <c r="AD634" s="50">
        <f>_xll.qlTenorBasisValue($U$13,AB634,trigger)</f>
        <v>1.2192152012990311E-4</v>
      </c>
      <c r="AE634" s="50">
        <f>_xll.qlTenorBasisForwardRate($U$13,AB634,trigger)</f>
        <v>1.3153269814516576E-2</v>
      </c>
      <c r="AF634" s="50">
        <f>_xll.qlTenorBasisForwardRate2($U$13,AB634,AC634,trigger)</f>
        <v>1.3153269814516576E-2</v>
      </c>
      <c r="AG634" s="50">
        <f>_xll.qlIndexFixing($U$5,_xll.qlInterestRateIndexFixingDate($U$5,AB634,trigger),,trigger)</f>
        <v>1.3212549886506664E-2</v>
      </c>
      <c r="AH634" s="50">
        <f t="shared" si="26"/>
        <v>-5.9280071990087599E-5</v>
      </c>
      <c r="AI634" s="53">
        <f t="shared" si="27"/>
        <v>1.0045068696093091</v>
      </c>
    </row>
    <row r="635" spans="27:35" x14ac:dyDescent="0.2">
      <c r="AA635" s="45" t="s">
        <v>74</v>
      </c>
      <c r="AB635" s="46">
        <f>_xll.qlCalendarAdvance(calendar,AB634,AA635,,,trigger)</f>
        <v>62003</v>
      </c>
      <c r="AC635" s="46">
        <f>_xll.qlInterestRateIndexMaturity($U$5,AB635,trigger)</f>
        <v>62185</v>
      </c>
      <c r="AD635" s="50">
        <f>_xll.qlTenorBasisValue($U$13,AB635,trigger)</f>
        <v>1.2186726091647188E-4</v>
      </c>
      <c r="AE635" s="50">
        <f>_xll.qlTenorBasisForwardRate($U$13,AB635,trigger)</f>
        <v>1.317010273904775E-2</v>
      </c>
      <c r="AF635" s="50">
        <f>_xll.qlTenorBasisForwardRate2($U$13,AB635,AC635,trigger)</f>
        <v>1.317010273904775E-2</v>
      </c>
      <c r="AG635" s="50">
        <f>_xll.qlIndexFixing($U$5,_xll.qlInterestRateIndexFixingDate($U$5,AB635,trigger),,trigger)</f>
        <v>1.3238660213259236E-2</v>
      </c>
      <c r="AH635" s="50">
        <f t="shared" si="26"/>
        <v>-6.8557474211486391E-5</v>
      </c>
      <c r="AI635" s="53">
        <f t="shared" si="27"/>
        <v>1.0052055382991221</v>
      </c>
    </row>
    <row r="636" spans="27:35" x14ac:dyDescent="0.2">
      <c r="AA636" s="45" t="s">
        <v>74</v>
      </c>
      <c r="AB636" s="46">
        <f>_xll.qlCalendarAdvance(calendar,AB635,AA636,,,trigger)</f>
        <v>62036</v>
      </c>
      <c r="AC636" s="46">
        <f>_xll.qlInterestRateIndexMaturity($U$5,AB636,trigger)</f>
        <v>62218</v>
      </c>
      <c r="AD636" s="50">
        <f>_xll.qlTenorBasisValue($U$13,AB636,trigger)</f>
        <v>1.2180833534671868E-4</v>
      </c>
      <c r="AE636" s="50">
        <f>_xll.qlTenorBasisForwardRate($U$13,AB636,trigger)</f>
        <v>1.318834746508803E-2</v>
      </c>
      <c r="AF636" s="50">
        <f>_xll.qlTenorBasisForwardRate2($U$13,AB636,AC636,trigger)</f>
        <v>1.318834746508803E-2</v>
      </c>
      <c r="AG636" s="50">
        <f>_xll.qlIndexFixing($U$5,_xll.qlInterestRateIndexFixingDate($U$5,AB636,trigger),,trigger)</f>
        <v>1.3266821155118099E-2</v>
      </c>
      <c r="AH636" s="50">
        <f t="shared" si="26"/>
        <v>-7.8473690030068585E-5</v>
      </c>
      <c r="AI636" s="53">
        <f t="shared" si="27"/>
        <v>1.0059502291881377</v>
      </c>
    </row>
    <row r="637" spans="27:35" x14ac:dyDescent="0.2">
      <c r="AA637" s="45" t="s">
        <v>74</v>
      </c>
      <c r="AB637" s="46">
        <f>_xll.qlCalendarAdvance(calendar,AB636,AA637,,,trigger)</f>
        <v>62066</v>
      </c>
      <c r="AC637" s="46">
        <f>_xll.qlInterestRateIndexMaturity($U$5,AB637,trigger)</f>
        <v>62248</v>
      </c>
      <c r="AD637" s="50">
        <f>_xll.qlTenorBasisValue($U$13,AB637,trigger)</f>
        <v>1.2175544865988949E-4</v>
      </c>
      <c r="AE637" s="50">
        <f>_xll.qlTenorBasisForwardRate($U$13,AB637,trigger)</f>
        <v>1.320468675490017E-2</v>
      </c>
      <c r="AF637" s="50">
        <f>_xll.qlTenorBasisForwardRate2($U$13,AB637,AC637,trigger)</f>
        <v>1.320468675490017E-2</v>
      </c>
      <c r="AG637" s="50">
        <f>_xll.qlIndexFixing($U$5,_xll.qlInterestRateIndexFixingDate($U$5,AB637,trigger),,trigger)</f>
        <v>1.3291908441209694E-2</v>
      </c>
      <c r="AH637" s="50">
        <f t="shared" si="26"/>
        <v>-8.7221686309523275E-5</v>
      </c>
      <c r="AI637" s="53">
        <f t="shared" si="27"/>
        <v>1.0066053582283696</v>
      </c>
    </row>
    <row r="638" spans="27:35" x14ac:dyDescent="0.2">
      <c r="AA638" s="45" t="s">
        <v>74</v>
      </c>
      <c r="AB638" s="46">
        <f>_xll.qlCalendarAdvance(calendar,AB637,AA638,,,trigger)</f>
        <v>62099</v>
      </c>
      <c r="AC638" s="46">
        <f>_xll.qlInterestRateIndexMaturity($U$5,AB638,trigger)</f>
        <v>62281</v>
      </c>
      <c r="AD638" s="50">
        <f>_xll.qlTenorBasisValue($U$13,AB638,trigger)</f>
        <v>1.2169801398416772E-4</v>
      </c>
      <c r="AE638" s="50">
        <f>_xll.qlTenorBasisForwardRate($U$13,AB638,trigger)</f>
        <v>1.3222388449844316E-2</v>
      </c>
      <c r="AF638" s="50">
        <f>_xll.qlTenorBasisForwardRate2($U$13,AB638,AC638,trigger)</f>
        <v>1.3222388449844316E-2</v>
      </c>
      <c r="AG638" s="50">
        <f>_xll.qlIndexFixing($U$5,_xll.qlInterestRateIndexFixingDate($U$5,AB638,trigger),,trigger)</f>
        <v>1.3318934873908094E-2</v>
      </c>
      <c r="AH638" s="50">
        <f t="shared" si="26"/>
        <v>-9.6546424063778322E-5</v>
      </c>
      <c r="AI638" s="53">
        <f t="shared" si="27"/>
        <v>1.0073017385951111</v>
      </c>
    </row>
    <row r="639" spans="27:35" x14ac:dyDescent="0.2">
      <c r="AA639" s="45" t="s">
        <v>74</v>
      </c>
      <c r="AB639" s="46">
        <f>_xll.qlCalendarAdvance(calendar,AB638,AA639,,,trigger)</f>
        <v>62130</v>
      </c>
      <c r="AC639" s="46">
        <f>_xll.qlInterestRateIndexMaturity($U$5,AB639,trigger)</f>
        <v>62311</v>
      </c>
      <c r="AD639" s="50">
        <f>_xll.qlTenorBasisValue($U$13,AB639,trigger)</f>
        <v>1.2164475823285708E-4</v>
      </c>
      <c r="AE639" s="50">
        <f>_xll.qlTenorBasisForwardRate($U$13,AB639,trigger)</f>
        <v>1.3238257230637278E-2</v>
      </c>
      <c r="AF639" s="50">
        <f>_xll.qlTenorBasisForwardRate2($U$13,AB639,AC639,trigger)</f>
        <v>1.3238257230637278E-2</v>
      </c>
      <c r="AG639" s="50">
        <f>_xll.qlIndexFixing($U$5,_xll.qlInterestRateIndexFixingDate($U$5,AB639,trigger),,trigger)</f>
        <v>1.3343140712238253E-2</v>
      </c>
      <c r="AH639" s="50">
        <f t="shared" si="26"/>
        <v>-1.0488348160097444E-4</v>
      </c>
      <c r="AI639" s="53">
        <f t="shared" si="27"/>
        <v>1.007922755977142</v>
      </c>
    </row>
    <row r="640" spans="27:35" x14ac:dyDescent="0.2">
      <c r="AA640" s="45" t="s">
        <v>74</v>
      </c>
      <c r="AB640" s="46">
        <f>_xll.qlCalendarAdvance(calendar,AB639,AA640,,,trigger)</f>
        <v>62158</v>
      </c>
      <c r="AC640" s="46">
        <f>_xll.qlInterestRateIndexMaturity($U$5,AB640,trigger)</f>
        <v>62344</v>
      </c>
      <c r="AD640" s="50">
        <f>_xll.qlTenorBasisValue($U$13,AB640,trigger)</f>
        <v>1.2159723040454166E-4</v>
      </c>
      <c r="AE640" s="50">
        <f>_xll.qlTenorBasisForwardRate($U$13,AB640,trigger)</f>
        <v>1.3255318658722679E-2</v>
      </c>
      <c r="AF640" s="50">
        <f>_xll.qlTenorBasisForwardRate2($U$13,AB640,AC640,trigger)</f>
        <v>1.3255318658722679E-2</v>
      </c>
      <c r="AG640" s="50">
        <f>_xll.qlIndexFixing($U$5,_xll.qlInterestRateIndexFixingDate($U$5,AB640,trigger),,trigger)</f>
        <v>1.3368261389198223E-2</v>
      </c>
      <c r="AH640" s="50">
        <f t="shared" si="26"/>
        <v>-1.1294273047554419E-4</v>
      </c>
      <c r="AI640" s="53">
        <f t="shared" si="27"/>
        <v>1.0085205594360587</v>
      </c>
    </row>
    <row r="641" spans="27:35" x14ac:dyDescent="0.2">
      <c r="AA641" s="45" t="s">
        <v>74</v>
      </c>
      <c r="AB641" s="46">
        <f>_xll.qlCalendarAdvance(calendar,AB640,AA641,,,trigger)</f>
        <v>62190</v>
      </c>
      <c r="AC641" s="46">
        <f>_xll.qlInterestRateIndexMaturity($U$5,AB641,trigger)</f>
        <v>62373</v>
      </c>
      <c r="AD641" s="50">
        <f>_xll.qlTenorBasisValue($U$13,AB641,trigger)</f>
        <v>1.2154357212051146E-4</v>
      </c>
      <c r="AE641" s="50">
        <f>_xll.qlTenorBasisForwardRate($U$13,AB641,trigger)</f>
        <v>1.3270222535988925E-2</v>
      </c>
      <c r="AF641" s="50">
        <f>_xll.qlTenorBasisForwardRate2($U$13,AB641,AC641,trigger)</f>
        <v>1.3270222535988925E-2</v>
      </c>
      <c r="AG641" s="50">
        <f>_xll.qlIndexFixing($U$5,_xll.qlInterestRateIndexFixingDate($U$5,AB641,trigger),,trigger)</f>
        <v>1.3390949652071854E-2</v>
      </c>
      <c r="AH641" s="50">
        <f t="shared" si="26"/>
        <v>-1.2072711608292902E-4</v>
      </c>
      <c r="AI641" s="53">
        <f t="shared" si="27"/>
        <v>1.0090975954438983</v>
      </c>
    </row>
    <row r="642" spans="27:35" x14ac:dyDescent="0.2">
      <c r="AA642" s="45" t="s">
        <v>74</v>
      </c>
      <c r="AB642" s="46">
        <f>_xll.qlCalendarAdvance(calendar,AB641,AA642,,,trigger)</f>
        <v>62220</v>
      </c>
      <c r="AC642" s="46">
        <f>_xll.qlInterestRateIndexMaturity($U$5,AB642,trigger)</f>
        <v>62404</v>
      </c>
      <c r="AD642" s="50">
        <f>_xll.qlTenorBasisValue($U$13,AB642,trigger)</f>
        <v>1.2149389849203399E-4</v>
      </c>
      <c r="AE642" s="50">
        <f>_xll.qlTenorBasisForwardRate($U$13,AB642,trigger)</f>
        <v>1.3285842315302611E-2</v>
      </c>
      <c r="AF642" s="50">
        <f>_xll.qlTenorBasisForwardRate2($U$13,AB642,AC642,trigger)</f>
        <v>1.3285842315302611E-2</v>
      </c>
      <c r="AG642" s="50">
        <f>_xll.qlIndexFixing($U$5,_xll.qlInterestRateIndexFixingDate($U$5,AB642,trigger),,trigger)</f>
        <v>1.3414069734160813E-2</v>
      </c>
      <c r="AH642" s="50">
        <f t="shared" si="26"/>
        <v>-1.2822741885820145E-4</v>
      </c>
      <c r="AI642" s="53">
        <f t="shared" si="27"/>
        <v>1.0096514331432722</v>
      </c>
    </row>
    <row r="643" spans="27:35" x14ac:dyDescent="0.2">
      <c r="AA643" s="45" t="s">
        <v>74</v>
      </c>
      <c r="AB643" s="46">
        <f>_xll.qlCalendarAdvance(calendar,AB642,AA643,,,trigger)</f>
        <v>62253</v>
      </c>
      <c r="AC643" s="46">
        <f>_xll.qlInterestRateIndexMaturity($U$5,AB643,trigger)</f>
        <v>62436</v>
      </c>
      <c r="AD643" s="50">
        <f>_xll.qlTenorBasisValue($U$13,AB643,trigger)</f>
        <v>1.2143995392707108E-4</v>
      </c>
      <c r="AE643" s="50">
        <f>_xll.qlTenorBasisForwardRate($U$13,AB643,trigger)</f>
        <v>1.3301721861685352E-2</v>
      </c>
      <c r="AF643" s="50">
        <f>_xll.qlTenorBasisForwardRate2($U$13,AB643,AC643,trigger)</f>
        <v>1.3301721861685352E-2</v>
      </c>
      <c r="AG643" s="50">
        <f>_xll.qlIndexFixing($U$5,_xll.qlInterestRateIndexFixingDate($U$5,AB643,trigger),,trigger)</f>
        <v>1.343763538728749E-2</v>
      </c>
      <c r="AH643" s="50">
        <f t="shared" si="26"/>
        <v>-1.3591352560213786E-4</v>
      </c>
      <c r="AI643" s="53">
        <f t="shared" si="27"/>
        <v>1.0102177392532636</v>
      </c>
    </row>
    <row r="644" spans="27:35" x14ac:dyDescent="0.2">
      <c r="AA644" s="45" t="s">
        <v>74</v>
      </c>
      <c r="AB644" s="46">
        <f>_xll.qlCalendarAdvance(calendar,AB643,AA644,,,trigger)</f>
        <v>62283</v>
      </c>
      <c r="AC644" s="46">
        <f>_xll.qlInterestRateIndexMaturity($U$5,AB644,trigger)</f>
        <v>62467</v>
      </c>
      <c r="AD644" s="50">
        <f>_xll.qlTenorBasisValue($U$13,AB644,trigger)</f>
        <v>1.213915387188862E-4</v>
      </c>
      <c r="AE644" s="50">
        <f>_xll.qlTenorBasisForwardRate($U$13,AB644,trigger)</f>
        <v>1.3316840700974421E-2</v>
      </c>
      <c r="AF644" s="50">
        <f>_xll.qlTenorBasisForwardRate2($U$13,AB644,AC644,trigger)</f>
        <v>1.3316840700974421E-2</v>
      </c>
      <c r="AG644" s="50">
        <f>_xll.qlIndexFixing($U$5,_xll.qlInterestRateIndexFixingDate($U$5,AB644,trigger),,trigger)</f>
        <v>1.3459715959045495E-2</v>
      </c>
      <c r="AH644" s="50">
        <f t="shared" ref="AH644:AH694" si="28">AE644-AG644</f>
        <v>-1.4287525807107383E-4</v>
      </c>
      <c r="AI644" s="53">
        <f t="shared" ref="AI644:AI694" si="29">AG644/AF644</f>
        <v>1.0107289154597021</v>
      </c>
    </row>
    <row r="645" spans="27:35" x14ac:dyDescent="0.2">
      <c r="AA645" s="45" t="s">
        <v>74</v>
      </c>
      <c r="AB645" s="46">
        <f>_xll.qlCalendarAdvance(calendar,AB644,AA645,,,trigger)</f>
        <v>62316</v>
      </c>
      <c r="AC645" s="46">
        <f>_xll.qlInterestRateIndexMaturity($U$5,AB645,trigger)</f>
        <v>62500</v>
      </c>
      <c r="AD645" s="50">
        <f>_xll.qlTenorBasisValue($U$13,AB645,trigger)</f>
        <v>1.213389610669937E-4</v>
      </c>
      <c r="AE645" s="50">
        <f>_xll.qlTenorBasisForwardRate($U$13,AB645,trigger)</f>
        <v>1.3332664016179488E-2</v>
      </c>
      <c r="AF645" s="50">
        <f>_xll.qlTenorBasisForwardRate2($U$13,AB645,AC645,trigger)</f>
        <v>1.3332664016179488E-2</v>
      </c>
      <c r="AG645" s="50">
        <f>_xll.qlIndexFixing($U$5,_xll.qlInterestRateIndexFixingDate($U$5,AB645,trigger),,trigger)</f>
        <v>1.348284043000793E-2</v>
      </c>
      <c r="AH645" s="50">
        <f t="shared" si="28"/>
        <v>-1.5017641382844213E-4</v>
      </c>
      <c r="AI645" s="53">
        <f t="shared" si="29"/>
        <v>1.0112637964660476</v>
      </c>
    </row>
    <row r="646" spans="27:35" x14ac:dyDescent="0.2">
      <c r="AA646" s="45" t="s">
        <v>74</v>
      </c>
      <c r="AB646" s="46">
        <f>_xll.qlCalendarAdvance(calendar,AB645,AA646,,,trigger)</f>
        <v>62347</v>
      </c>
      <c r="AC646" s="46">
        <f>_xll.qlInterestRateIndexMaturity($U$5,AB646,trigger)</f>
        <v>62528</v>
      </c>
      <c r="AD646" s="50">
        <f>_xll.qlTenorBasisValue($U$13,AB646,trigger)</f>
        <v>1.2129020990276658E-4</v>
      </c>
      <c r="AE646" s="50">
        <f>_xll.qlTenorBasisForwardRate($U$13,AB646,trigger)</f>
        <v>1.3345839602522992E-2</v>
      </c>
      <c r="AF646" s="50">
        <f>_xll.qlTenorBasisForwardRate2($U$13,AB646,AC646,trigger)</f>
        <v>1.3345839602522992E-2</v>
      </c>
      <c r="AG646" s="50">
        <f>_xll.qlIndexFixing($U$5,_xll.qlInterestRateIndexFixingDate($U$5,AB646,trigger),,trigger)</f>
        <v>1.3502366288154927E-2</v>
      </c>
      <c r="AH646" s="50">
        <f t="shared" si="28"/>
        <v>-1.5652668563193549E-4</v>
      </c>
      <c r="AI646" s="53">
        <f t="shared" si="29"/>
        <v>1.0117285004386194</v>
      </c>
    </row>
    <row r="647" spans="27:35" x14ac:dyDescent="0.2">
      <c r="AA647" s="45" t="s">
        <v>74</v>
      </c>
      <c r="AB647" s="46">
        <f>_xll.qlCalendarAdvance(calendar,AB646,AA647,,,trigger)</f>
        <v>62379</v>
      </c>
      <c r="AC647" s="46">
        <f>_xll.qlInterestRateIndexMaturity($U$5,AB647,trigger)</f>
        <v>62561</v>
      </c>
      <c r="AD647" s="50">
        <f>_xll.qlTenorBasisValue($U$13,AB647,trigger)</f>
        <v>1.2124052812003007E-4</v>
      </c>
      <c r="AE647" s="50">
        <f>_xll.qlTenorBasisForwardRate($U$13,AB647,trigger)</f>
        <v>1.33611361921195E-2</v>
      </c>
      <c r="AF647" s="50">
        <f>_xll.qlTenorBasisForwardRate2($U$13,AB647,AC647,trigger)</f>
        <v>1.33611361921195E-2</v>
      </c>
      <c r="AG647" s="50">
        <f>_xll.qlIndexFixing($U$5,_xll.qlInterestRateIndexFixingDate($U$5,AB647,trigger),,trigger)</f>
        <v>1.3524538421564302E-2</v>
      </c>
      <c r="AH647" s="50">
        <f t="shared" si="28"/>
        <v>-1.6340222944480169E-4</v>
      </c>
      <c r="AI647" s="53">
        <f t="shared" si="29"/>
        <v>1.0122296657331566</v>
      </c>
    </row>
    <row r="648" spans="27:35" x14ac:dyDescent="0.2">
      <c r="AA648" s="45" t="s">
        <v>74</v>
      </c>
      <c r="AB648" s="46">
        <f>_xll.qlCalendarAdvance(calendar,AB647,AA648,,,trigger)</f>
        <v>62410</v>
      </c>
      <c r="AC648" s="46">
        <f>_xll.qlInterestRateIndexMaturity($U$5,AB648,trigger)</f>
        <v>62591</v>
      </c>
      <c r="AD648" s="50">
        <f>_xll.qlTenorBasisValue($U$13,AB648,trigger)</f>
        <v>1.211930130679385E-4</v>
      </c>
      <c r="AE648" s="50">
        <f>_xll.qlTenorBasisForwardRate($U$13,AB648,trigger)</f>
        <v>1.3374768488659971E-2</v>
      </c>
      <c r="AF648" s="50">
        <f>_xll.qlTenorBasisForwardRate2($U$13,AB648,AC648,trigger)</f>
        <v>1.3374768488659971E-2</v>
      </c>
      <c r="AG648" s="50">
        <f>_xll.qlIndexFixing($U$5,_xll.qlInterestRateIndexFixingDate($U$5,AB648,trigger),,trigger)</f>
        <v>1.3544525464639823E-2</v>
      </c>
      <c r="AH648" s="50">
        <f t="shared" si="28"/>
        <v>-1.6975697597985256E-4</v>
      </c>
      <c r="AI648" s="53">
        <f t="shared" si="29"/>
        <v>1.0126923300484627</v>
      </c>
    </row>
    <row r="649" spans="27:35" x14ac:dyDescent="0.2">
      <c r="AA649" s="45" t="s">
        <v>74</v>
      </c>
      <c r="AB649" s="46">
        <f>_xll.qlCalendarAdvance(calendar,AB648,AA649,,,trigger)</f>
        <v>62442</v>
      </c>
      <c r="AC649" s="46">
        <f>_xll.qlInterestRateIndexMaturity($U$5,AB649,trigger)</f>
        <v>62624</v>
      </c>
      <c r="AD649" s="50">
        <f>_xll.qlTenorBasisValue($U$13,AB649,trigger)</f>
        <v>1.2114459126074366E-4</v>
      </c>
      <c r="AE649" s="50">
        <f>_xll.qlTenorBasisForwardRate($U$13,AB649,trigger)</f>
        <v>1.338953101906197E-2</v>
      </c>
      <c r="AF649" s="50">
        <f>_xll.qlTenorBasisForwardRate2($U$13,AB649,AC649,trigger)</f>
        <v>1.338953101906197E-2</v>
      </c>
      <c r="AG649" s="50">
        <f>_xll.qlIndexFixing($U$5,_xll.qlInterestRateIndexFixingDate($U$5,AB649,trigger),,trigger)</f>
        <v>1.3566006324387507E-2</v>
      </c>
      <c r="AH649" s="50">
        <f t="shared" si="28"/>
        <v>-1.7647530532553628E-4</v>
      </c>
      <c r="AI649" s="53">
        <f t="shared" si="29"/>
        <v>1.0131800960821031</v>
      </c>
    </row>
    <row r="650" spans="27:35" x14ac:dyDescent="0.2">
      <c r="AA650" s="45" t="s">
        <v>74</v>
      </c>
      <c r="AB650" s="46">
        <f>_xll.qlCalendarAdvance(calendar,AB649,AA650,,,trigger)</f>
        <v>62473</v>
      </c>
      <c r="AC650" s="46">
        <f>_xll.qlInterestRateIndexMaturity($U$5,AB650,trigger)</f>
        <v>62654</v>
      </c>
      <c r="AD650" s="50">
        <f>_xll.qlTenorBasisValue($U$13,AB650,trigger)</f>
        <v>1.2109828148853322E-4</v>
      </c>
      <c r="AE650" s="50">
        <f>_xll.qlTenorBasisForwardRate($U$13,AB650,trigger)</f>
        <v>1.3402660058384292E-2</v>
      </c>
      <c r="AF650" s="50">
        <f>_xll.qlTenorBasisForwardRate2($U$13,AB650,AC650,trigger)</f>
        <v>1.3402660058384292E-2</v>
      </c>
      <c r="AG650" s="50">
        <f>_xll.qlIndexFixing($U$5,_xll.qlInterestRateIndexFixingDate($U$5,AB650,trigger),,trigger)</f>
        <v>1.3585369406138163E-2</v>
      </c>
      <c r="AH650" s="50">
        <f t="shared" si="28"/>
        <v>-1.8270934775387049E-4</v>
      </c>
      <c r="AI650" s="53">
        <f t="shared" si="29"/>
        <v>1.0136323197751758</v>
      </c>
    </row>
    <row r="651" spans="27:35" x14ac:dyDescent="0.2">
      <c r="AA651" s="45" t="s">
        <v>74</v>
      </c>
      <c r="AB651" s="46">
        <f>_xll.qlCalendarAdvance(calendar,AB650,AA651,,,trigger)</f>
        <v>62505</v>
      </c>
      <c r="AC651" s="46">
        <f>_xll.qlInterestRateIndexMaturity($U$5,AB651,trigger)</f>
        <v>62687</v>
      </c>
      <c r="AD651" s="50">
        <f>_xll.qlTenorBasisValue($U$13,AB651,trigger)</f>
        <v>1.2105108822079283E-4</v>
      </c>
      <c r="AE651" s="50">
        <f>_xll.qlTenorBasisForwardRate($U$13,AB651,trigger)</f>
        <v>1.3416888439001504E-2</v>
      </c>
      <c r="AF651" s="50">
        <f>_xll.qlTenorBasisForwardRate2($U$13,AB651,AC651,trigger)</f>
        <v>1.3416888439001504E-2</v>
      </c>
      <c r="AG651" s="50">
        <f>_xll.qlIndexFixing($U$5,_xll.qlInterestRateIndexFixingDate($U$5,AB651,trigger),,trigger)</f>
        <v>1.3606186043328947E-2</v>
      </c>
      <c r="AH651" s="50">
        <f t="shared" si="28"/>
        <v>-1.8929760432744372E-4</v>
      </c>
      <c r="AI651" s="53">
        <f t="shared" si="29"/>
        <v>1.0141089049959733</v>
      </c>
    </row>
    <row r="652" spans="27:35" x14ac:dyDescent="0.2">
      <c r="AA652" s="45" t="s">
        <v>74</v>
      </c>
      <c r="AB652" s="46">
        <f>_xll.qlCalendarAdvance(calendar,AB651,AA652,,,trigger)</f>
        <v>62533</v>
      </c>
      <c r="AC652" s="46">
        <f>_xll.qlInterestRateIndexMaturity($U$5,AB652,trigger)</f>
        <v>62717</v>
      </c>
      <c r="AD652" s="50">
        <f>_xll.qlTenorBasisValue($U$13,AB652,trigger)</f>
        <v>1.2101029659739616E-4</v>
      </c>
      <c r="AE652" s="50">
        <f>_xll.qlTenorBasisForwardRate($U$13,AB652,trigger)</f>
        <v>1.3429624686069511E-2</v>
      </c>
      <c r="AF652" s="50">
        <f>_xll.qlTenorBasisForwardRate2($U$13,AB652,AC652,trigger)</f>
        <v>1.3429624686069511E-2</v>
      </c>
      <c r="AG652" s="50">
        <f>_xll.qlIndexFixing($U$5,_xll.qlInterestRateIndexFixingDate($U$5,AB652,trigger),,trigger)</f>
        <v>1.3624747911555301E-2</v>
      </c>
      <c r="AH652" s="50">
        <f t="shared" si="28"/>
        <v>-1.9512322548578993E-4</v>
      </c>
      <c r="AI652" s="53">
        <f t="shared" si="29"/>
        <v>1.0145293133685405</v>
      </c>
    </row>
    <row r="653" spans="27:35" x14ac:dyDescent="0.2">
      <c r="AA653" s="45" t="s">
        <v>74</v>
      </c>
      <c r="AB653" s="46">
        <f>_xll.qlCalendarAdvance(calendar,AB652,AA653,,,trigger)</f>
        <v>62564</v>
      </c>
      <c r="AC653" s="46">
        <f>_xll.qlInterestRateIndexMaturity($U$5,AB653,trigger)</f>
        <v>62747</v>
      </c>
      <c r="AD653" s="50">
        <f>_xll.qlTenorBasisValue($U$13,AB653,trigger)</f>
        <v>1.209656748742486E-4</v>
      </c>
      <c r="AE653" s="50">
        <f>_xll.qlTenorBasisForwardRate($U$13,AB653,trigger)</f>
        <v>1.3442019757442726E-2</v>
      </c>
      <c r="AF653" s="50">
        <f>_xll.qlTenorBasisForwardRate2($U$13,AB653,AC653,trigger)</f>
        <v>1.3442019757442726E-2</v>
      </c>
      <c r="AG653" s="50">
        <f>_xll.qlIndexFixing($U$5,_xll.qlInterestRateIndexFixingDate($U$5,AB653,trigger),,trigger)</f>
        <v>1.3643186961993006E-2</v>
      </c>
      <c r="AH653" s="50">
        <f t="shared" si="28"/>
        <v>-2.0116720455027985E-4</v>
      </c>
      <c r="AI653" s="53">
        <f t="shared" si="29"/>
        <v>1.0149655489413261</v>
      </c>
    </row>
    <row r="654" spans="27:35" x14ac:dyDescent="0.2">
      <c r="AA654" s="45" t="s">
        <v>74</v>
      </c>
      <c r="AB654" s="46">
        <f>_xll.qlCalendarAdvance(calendar,AB653,AA654,,,trigger)</f>
        <v>62596</v>
      </c>
      <c r="AC654" s="46">
        <f>_xll.qlInterestRateIndexMaturity($U$5,AB654,trigger)</f>
        <v>62780</v>
      </c>
      <c r="AD654" s="50">
        <f>_xll.qlTenorBasisValue($U$13,AB654,trigger)</f>
        <v>1.2092020221707247E-4</v>
      </c>
      <c r="AE654" s="50">
        <f>_xll.qlTenorBasisForwardRate($U$13,AB654,trigger)</f>
        <v>1.3455468900902932E-2</v>
      </c>
      <c r="AF654" s="50">
        <f>_xll.qlTenorBasisForwardRate2($U$13,AB654,AC654,trigger)</f>
        <v>1.3455468900902932E-2</v>
      </c>
      <c r="AG654" s="50">
        <f>_xll.qlIndexFixing($U$5,_xll.qlInterestRateIndexFixingDate($U$5,AB654,trigger),,trigger)</f>
        <v>1.3663014985122169E-2</v>
      </c>
      <c r="AH654" s="50">
        <f t="shared" si="28"/>
        <v>-2.0754608421923691E-4</v>
      </c>
      <c r="AI654" s="53">
        <f t="shared" si="29"/>
        <v>1.0154246638112558</v>
      </c>
    </row>
    <row r="655" spans="27:35" x14ac:dyDescent="0.2">
      <c r="AA655" s="45" t="s">
        <v>74</v>
      </c>
      <c r="AB655" s="46">
        <f>_xll.qlCalendarAdvance(calendar,AB654,AA655,,,trigger)</f>
        <v>62627</v>
      </c>
      <c r="AC655" s="46">
        <f>_xll.qlInterestRateIndexMaturity($U$5,AB655,trigger)</f>
        <v>62810</v>
      </c>
      <c r="AD655" s="50">
        <f>_xll.qlTenorBasisValue($U$13,AB655,trigger)</f>
        <v>1.2087671353839135E-4</v>
      </c>
      <c r="AE655" s="50">
        <f>_xll.qlTenorBasisForwardRate($U$13,AB655,trigger)</f>
        <v>1.3467360648275447E-2</v>
      </c>
      <c r="AF655" s="50">
        <f>_xll.qlTenorBasisForwardRate2($U$13,AB655,AC655,trigger)</f>
        <v>1.3467360648275447E-2</v>
      </c>
      <c r="AG655" s="50">
        <f>_xll.qlIndexFixing($U$5,_xll.qlInterestRateIndexFixingDate($U$5,AB655,trigger),,trigger)</f>
        <v>1.3680807551645913E-2</v>
      </c>
      <c r="AH655" s="50">
        <f t="shared" si="28"/>
        <v>-2.1344690337046605E-4</v>
      </c>
      <c r="AI655" s="53">
        <f t="shared" si="29"/>
        <v>1.0158492008155882</v>
      </c>
    </row>
    <row r="656" spans="27:35" x14ac:dyDescent="0.2">
      <c r="AA656" s="45" t="s">
        <v>74</v>
      </c>
      <c r="AB656" s="46">
        <f>_xll.qlCalendarAdvance(calendar,AB655,AA656,,,trigger)</f>
        <v>62659</v>
      </c>
      <c r="AC656" s="46">
        <f>_xll.qlInterestRateIndexMaturity($U$5,AB656,trigger)</f>
        <v>62843</v>
      </c>
      <c r="AD656" s="50">
        <f>_xll.qlTenorBasisValue($U$13,AB656,trigger)</f>
        <v>1.2083239577171924E-4</v>
      </c>
      <c r="AE656" s="50">
        <f>_xll.qlTenorBasisForwardRate($U$13,AB656,trigger)</f>
        <v>1.3480275386827462E-2</v>
      </c>
      <c r="AF656" s="50">
        <f>_xll.qlTenorBasisForwardRate2($U$13,AB656,AC656,trigger)</f>
        <v>1.3480275386827462E-2</v>
      </c>
      <c r="AG656" s="50">
        <f>_xll.qlIndexFixing($U$5,_xll.qlInterestRateIndexFixingDate($U$5,AB656,trigger),,trigger)</f>
        <v>1.3699943925104228E-2</v>
      </c>
      <c r="AH656" s="50">
        <f t="shared" si="28"/>
        <v>-2.1966853827676616E-4</v>
      </c>
      <c r="AI656" s="53">
        <f t="shared" si="29"/>
        <v>1.0162955527222701</v>
      </c>
    </row>
    <row r="657" spans="27:35" x14ac:dyDescent="0.2">
      <c r="AA657" s="45" t="s">
        <v>74</v>
      </c>
      <c r="AB657" s="46">
        <f>_xll.qlCalendarAdvance(calendar,AB656,AA657,,,trigger)</f>
        <v>62690</v>
      </c>
      <c r="AC657" s="46">
        <f>_xll.qlInterestRateIndexMaturity($U$5,AB657,trigger)</f>
        <v>62876</v>
      </c>
      <c r="AD657" s="50">
        <f>_xll.qlTenorBasisValue($U$13,AB657,trigger)</f>
        <v>1.2079001182330195E-4</v>
      </c>
      <c r="AE657" s="50">
        <f>_xll.qlTenorBasisForwardRate($U$13,AB657,trigger)</f>
        <v>1.3492974533396597E-2</v>
      </c>
      <c r="AF657" s="50">
        <f>_xll.qlTenorBasisForwardRate2($U$13,AB657,AC657,trigger)</f>
        <v>1.3492974533396597E-2</v>
      </c>
      <c r="AG657" s="50">
        <f>_xll.qlIndexFixing($U$5,_xll.qlInterestRateIndexFixingDate($U$5,AB657,trigger),,trigger)</f>
        <v>1.3718693030140927E-2</v>
      </c>
      <c r="AH657" s="50">
        <f t="shared" si="28"/>
        <v>-2.2571849674432945E-4</v>
      </c>
      <c r="AI657" s="53">
        <f t="shared" si="29"/>
        <v>1.0167285942907289</v>
      </c>
    </row>
    <row r="658" spans="27:35" x14ac:dyDescent="0.2">
      <c r="AA658" s="45" t="s">
        <v>74</v>
      </c>
      <c r="AB658" s="46">
        <f>_xll.qlCalendarAdvance(calendar,AB657,AA658,,,trigger)</f>
        <v>62722</v>
      </c>
      <c r="AC658" s="46">
        <f>_xll.qlInterestRateIndexMaturity($U$5,AB658,trigger)</f>
        <v>62904</v>
      </c>
      <c r="AD658" s="50">
        <f>_xll.qlTenorBasisValue($U$13,AB658,trigger)</f>
        <v>1.2074682007931843E-4</v>
      </c>
      <c r="AE658" s="50">
        <f>_xll.qlTenorBasisForwardRate($U$13,AB658,trigger)</f>
        <v>1.3503177499666183E-2</v>
      </c>
      <c r="AF658" s="50">
        <f>_xll.qlTenorBasisForwardRate2($U$13,AB658,AC658,trigger)</f>
        <v>1.3503177499666183E-2</v>
      </c>
      <c r="AG658" s="50">
        <f>_xll.qlIndexFixing($U$5,_xll.qlInterestRateIndexFixingDate($U$5,AB658,trigger),,trigger)</f>
        <v>1.3734447209680908E-2</v>
      </c>
      <c r="AH658" s="50">
        <f t="shared" si="28"/>
        <v>-2.3126971001472506E-4</v>
      </c>
      <c r="AI658" s="53">
        <f t="shared" si="29"/>
        <v>1.0171270584290582</v>
      </c>
    </row>
    <row r="659" spans="27:35" x14ac:dyDescent="0.2">
      <c r="AA659" s="45" t="s">
        <v>74</v>
      </c>
      <c r="AB659" s="46">
        <f>_xll.qlCalendarAdvance(calendar,AB658,AA659,,,trigger)</f>
        <v>62752</v>
      </c>
      <c r="AC659" s="46">
        <f>_xll.qlInterestRateIndexMaturity($U$5,AB659,trigger)</f>
        <v>62935</v>
      </c>
      <c r="AD659" s="50">
        <f>_xll.qlTenorBasisValue($U$13,AB659,trigger)</f>
        <v>1.207068375660083E-4</v>
      </c>
      <c r="AE659" s="50">
        <f>_xll.qlTenorBasisForwardRate($U$13,AB659,trigger)</f>
        <v>1.351456793498597E-2</v>
      </c>
      <c r="AF659" s="50">
        <f>_xll.qlTenorBasisForwardRate2($U$13,AB659,AC659,trigger)</f>
        <v>1.351456793498597E-2</v>
      </c>
      <c r="AG659" s="50">
        <f>_xll.qlIndexFixing($U$5,_xll.qlInterestRateIndexFixingDate($U$5,AB659,trigger),,trigger)</f>
        <v>1.3751438595356052E-2</v>
      </c>
      <c r="AH659" s="50">
        <f t="shared" si="28"/>
        <v>-2.3687066037008167E-4</v>
      </c>
      <c r="AI659" s="53">
        <f t="shared" si="29"/>
        <v>1.0175270612800635</v>
      </c>
    </row>
    <row r="660" spans="27:35" x14ac:dyDescent="0.2">
      <c r="AA660" s="45" t="s">
        <v>74</v>
      </c>
      <c r="AB660" s="46">
        <f>_xll.qlCalendarAdvance(calendar,AB659,AA660,,,trigger)</f>
        <v>62785</v>
      </c>
      <c r="AC660" s="46">
        <f>_xll.qlInterestRateIndexMaturity($U$5,AB660,trigger)</f>
        <v>62967</v>
      </c>
      <c r="AD660" s="50">
        <f>_xll.qlTenorBasisValue($U$13,AB660,trigger)</f>
        <v>1.2066341935738815E-4</v>
      </c>
      <c r="AE660" s="50">
        <f>_xll.qlTenorBasisForwardRate($U$13,AB660,trigger)</f>
        <v>1.3525923016882262E-2</v>
      </c>
      <c r="AF660" s="50">
        <f>_xll.qlTenorBasisForwardRate2($U$13,AB660,AC660,trigger)</f>
        <v>1.3525923016882262E-2</v>
      </c>
      <c r="AG660" s="50">
        <f>_xll.qlIndexFixing($U$5,_xll.qlInterestRateIndexFixingDate($U$5,AB660,trigger),,trigger)</f>
        <v>1.3768655081734582E-2</v>
      </c>
      <c r="AH660" s="50">
        <f t="shared" si="28"/>
        <v>-2.4273206485232041E-4</v>
      </c>
      <c r="AI660" s="53">
        <f t="shared" si="29"/>
        <v>1.0179456932106856</v>
      </c>
    </row>
    <row r="661" spans="27:35" x14ac:dyDescent="0.2">
      <c r="AA661" s="45" t="s">
        <v>74</v>
      </c>
      <c r="AB661" s="46">
        <f>_xll.qlCalendarAdvance(calendar,AB660,AA661,,,trigger)</f>
        <v>62815</v>
      </c>
      <c r="AC661" s="46">
        <f>_xll.qlInterestRateIndexMaturity($U$5,AB661,trigger)</f>
        <v>62998</v>
      </c>
      <c r="AD661" s="50">
        <f>_xll.qlTenorBasisValue($U$13,AB661,trigger)</f>
        <v>1.2062445333581544E-4</v>
      </c>
      <c r="AE661" s="50">
        <f>_xll.qlTenorBasisForwardRate($U$13,AB661,trigger)</f>
        <v>1.3536811805184864E-2</v>
      </c>
      <c r="AF661" s="50">
        <f>_xll.qlTenorBasisForwardRate2($U$13,AB661,AC661,trigger)</f>
        <v>1.3536811805184864E-2</v>
      </c>
      <c r="AG661" s="50">
        <f>_xll.qlIndexFixing($U$5,_xll.qlInterestRateIndexFixingDate($U$5,AB661,trigger),,trigger)</f>
        <v>1.3784971531381356E-2</v>
      </c>
      <c r="AH661" s="50">
        <f t="shared" si="28"/>
        <v>-2.4815972619649136E-4</v>
      </c>
      <c r="AI661" s="53">
        <f t="shared" si="29"/>
        <v>1.0183322136532504</v>
      </c>
    </row>
    <row r="662" spans="27:35" x14ac:dyDescent="0.2">
      <c r="AA662" s="45" t="s">
        <v>74</v>
      </c>
      <c r="AB662" s="46">
        <f>_xll.qlCalendarAdvance(calendar,AB661,AA662,,,trigger)</f>
        <v>62848</v>
      </c>
      <c r="AC662" s="46">
        <f>_xll.qlInterestRateIndexMaturity($U$5,AB662,trigger)</f>
        <v>63030</v>
      </c>
      <c r="AD662" s="50">
        <f>_xll.qlTenorBasisValue($U$13,AB662,trigger)</f>
        <v>1.205821391896971E-4</v>
      </c>
      <c r="AE662" s="50">
        <f>_xll.qlTenorBasisForwardRate($U$13,AB662,trigger)</f>
        <v>1.354763060262131E-2</v>
      </c>
      <c r="AF662" s="50">
        <f>_xll.qlTenorBasisForwardRate2($U$13,AB662,AC662,trigger)</f>
        <v>1.354763060262131E-2</v>
      </c>
      <c r="AG662" s="50">
        <f>_xll.qlIndexFixing($U$5,_xll.qlInterestRateIndexFixingDate($U$5,AB662,trigger),,trigger)</f>
        <v>1.3801460813453868E-2</v>
      </c>
      <c r="AH662" s="50">
        <f t="shared" si="28"/>
        <v>-2.5383021083255804E-4</v>
      </c>
      <c r="AI662" s="53">
        <f t="shared" si="29"/>
        <v>1.0187361331496183</v>
      </c>
    </row>
    <row r="663" spans="27:35" x14ac:dyDescent="0.2">
      <c r="AA663" s="45" t="s">
        <v>74</v>
      </c>
      <c r="AB663" s="46">
        <f>_xll.qlCalendarAdvance(calendar,AB662,AA663,,,trigger)</f>
        <v>62879</v>
      </c>
      <c r="AC663" s="46">
        <f>_xll.qlInterestRateIndexMaturity($U$5,AB663,trigger)</f>
        <v>63061</v>
      </c>
      <c r="AD663" s="50">
        <f>_xll.qlTenorBasisValue($U$13,AB663,trigger)</f>
        <v>1.2054290639354502E-4</v>
      </c>
      <c r="AE663" s="50">
        <f>_xll.qlTenorBasisForwardRate($U$13,AB663,trigger)</f>
        <v>1.3557931067075002E-2</v>
      </c>
      <c r="AF663" s="50">
        <f>_xll.qlTenorBasisForwardRate2($U$13,AB663,AC663,trigger)</f>
        <v>1.3557931067075002E-2</v>
      </c>
      <c r="AG663" s="50">
        <f>_xll.qlIndexFixing($U$5,_xll.qlInterestRateIndexFixingDate($U$5,AB663,trigger),,trigger)</f>
        <v>1.3817082048223768E-2</v>
      </c>
      <c r="AH663" s="50">
        <f t="shared" si="28"/>
        <v>-2.5915098114876606E-4</v>
      </c>
      <c r="AI663" s="53">
        <f t="shared" si="29"/>
        <v>1.0191143456819975</v>
      </c>
    </row>
    <row r="664" spans="27:35" x14ac:dyDescent="0.2">
      <c r="AA664" s="45" t="s">
        <v>74</v>
      </c>
      <c r="AB664" s="46">
        <f>_xll.qlCalendarAdvance(calendar,AB663,AA664,,,trigger)</f>
        <v>62908</v>
      </c>
      <c r="AC664" s="46">
        <f>_xll.qlInterestRateIndexMaturity($U$5,AB664,trigger)</f>
        <v>63093</v>
      </c>
      <c r="AD664" s="50">
        <f>_xll.qlTenorBasisValue($U$13,AB664,trigger)</f>
        <v>1.2050665241453204E-4</v>
      </c>
      <c r="AE664" s="50">
        <f>_xll.qlTenorBasisForwardRate($U$13,AB664,trigger)</f>
        <v>1.3568573403931264E-2</v>
      </c>
      <c r="AF664" s="50">
        <f>_xll.qlTenorBasisForwardRate2($U$13,AB664,AC664,trigger)</f>
        <v>1.3568573403931264E-2</v>
      </c>
      <c r="AG664" s="50">
        <f>_xll.qlIndexFixing($U$5,_xll.qlInterestRateIndexFixingDate($U$5,AB664,trigger),,trigger)</f>
        <v>1.3832891114414657E-2</v>
      </c>
      <c r="AH664" s="50">
        <f t="shared" si="28"/>
        <v>-2.6431771048339263E-4</v>
      </c>
      <c r="AI664" s="53">
        <f t="shared" si="29"/>
        <v>1.019480140071823</v>
      </c>
    </row>
    <row r="665" spans="27:35" x14ac:dyDescent="0.2">
      <c r="AA665" s="45" t="s">
        <v>74</v>
      </c>
      <c r="AB665" s="46">
        <f>_xll.qlCalendarAdvance(calendar,AB664,AA665,,,trigger)</f>
        <v>62939</v>
      </c>
      <c r="AC665" s="46">
        <f>_xll.qlInterestRateIndexMaturity($U$5,AB665,trigger)</f>
        <v>63122</v>
      </c>
      <c r="AD665" s="50">
        <f>_xll.qlTenorBasisValue($U$13,AB665,trigger)</f>
        <v>1.2046837089450566E-4</v>
      </c>
      <c r="AE665" s="50">
        <f>_xll.qlTenorBasisForwardRate($U$13,AB665,trigger)</f>
        <v>1.3577561134984735E-2</v>
      </c>
      <c r="AF665" s="50">
        <f>_xll.qlTenorBasisForwardRate2($U$13,AB665,AC665,trigger)</f>
        <v>1.3577561134984735E-2</v>
      </c>
      <c r="AG665" s="50">
        <f>_xll.qlIndexFixing($U$5,_xll.qlInterestRateIndexFixingDate($U$5,AB665,trigger),,trigger)</f>
        <v>1.3846826246830209E-2</v>
      </c>
      <c r="AH665" s="50">
        <f t="shared" si="28"/>
        <v>-2.6926511184547329E-4</v>
      </c>
      <c r="AI665" s="53">
        <f t="shared" si="29"/>
        <v>1.0198316258102988</v>
      </c>
    </row>
    <row r="666" spans="27:35" x14ac:dyDescent="0.2">
      <c r="AA666" s="45" t="s">
        <v>74</v>
      </c>
      <c r="AB666" s="46">
        <f>_xll.qlCalendarAdvance(calendar,AB665,AA666,,,trigger)</f>
        <v>62969</v>
      </c>
      <c r="AC666" s="46">
        <f>_xll.qlInterestRateIndexMaturity($U$5,AB666,trigger)</f>
        <v>63153</v>
      </c>
      <c r="AD666" s="50">
        <f>_xll.qlTenorBasisValue($U$13,AB666,trigger)</f>
        <v>1.2043178378512288E-4</v>
      </c>
      <c r="AE666" s="50">
        <f>_xll.qlTenorBasisForwardRate($U$13,AB666,trigger)</f>
        <v>1.3587219695768609E-2</v>
      </c>
      <c r="AF666" s="50">
        <f>_xll.qlTenorBasisForwardRate2($U$13,AB666,AC666,trigger)</f>
        <v>1.3587219695768609E-2</v>
      </c>
      <c r="AG666" s="50">
        <f>_xll.qlIndexFixing($U$5,_xll.qlInterestRateIndexFixingDate($U$5,AB666,trigger),,trigger)</f>
        <v>1.3861443748377549E-2</v>
      </c>
      <c r="AH666" s="50">
        <f t="shared" si="28"/>
        <v>-2.7422405260893977E-4</v>
      </c>
      <c r="AI666" s="53">
        <f t="shared" si="29"/>
        <v>1.0201824993449058</v>
      </c>
    </row>
    <row r="667" spans="27:35" x14ac:dyDescent="0.2">
      <c r="AA667" s="45" t="s">
        <v>74</v>
      </c>
      <c r="AB667" s="46">
        <f>_xll.qlCalendarAdvance(calendar,AB666,AA667,,,trigger)</f>
        <v>63002</v>
      </c>
      <c r="AC667" s="46">
        <f>_xll.qlInterestRateIndexMaturity($U$5,AB667,trigger)</f>
        <v>63185</v>
      </c>
      <c r="AD667" s="50">
        <f>_xll.qlTenorBasisValue($U$13,AB667,trigger)</f>
        <v>1.2039205346503612E-4</v>
      </c>
      <c r="AE667" s="50">
        <f>_xll.qlTenorBasisForwardRate($U$13,AB667,trigger)</f>
        <v>1.3596723676844042E-2</v>
      </c>
      <c r="AF667" s="50">
        <f>_xll.qlTenorBasisForwardRate2($U$13,AB667,AC667,trigger)</f>
        <v>1.3596723676844042E-2</v>
      </c>
      <c r="AG667" s="50">
        <f>_xll.qlIndexFixing($U$5,_xll.qlInterestRateIndexFixingDate($U$5,AB667,trigger),,trigger)</f>
        <v>1.3876103520597075E-2</v>
      </c>
      <c r="AH667" s="50">
        <f t="shared" si="28"/>
        <v>-2.7937984375303246E-4</v>
      </c>
      <c r="AI667" s="53">
        <f t="shared" si="29"/>
        <v>1.0205475856090855</v>
      </c>
    </row>
    <row r="668" spans="27:35" x14ac:dyDescent="0.2">
      <c r="AA668" s="45" t="s">
        <v>74</v>
      </c>
      <c r="AB668" s="46">
        <f>_xll.qlCalendarAdvance(calendar,AB667,AA668,,,trigger)</f>
        <v>63032</v>
      </c>
      <c r="AC668" s="46">
        <f>_xll.qlInterestRateIndexMaturity($U$5,AB668,trigger)</f>
        <v>63216</v>
      </c>
      <c r="AD668" s="50">
        <f>_xll.qlTenorBasisValue($U$13,AB668,trigger)</f>
        <v>1.2035639781110476E-4</v>
      </c>
      <c r="AE668" s="50">
        <f>_xll.qlTenorBasisForwardRate($U$13,AB668,trigger)</f>
        <v>1.3605880301480563E-2</v>
      </c>
      <c r="AF668" s="50">
        <f>_xll.qlTenorBasisForwardRate2($U$13,AB668,AC668,trigger)</f>
        <v>1.3605880301480563E-2</v>
      </c>
      <c r="AG668" s="50">
        <f>_xll.qlIndexFixing($U$5,_xll.qlInterestRateIndexFixingDate($U$5,AB668,trigger),,trigger)</f>
        <v>1.389000998406534E-2</v>
      </c>
      <c r="AH668" s="50">
        <f t="shared" si="28"/>
        <v>-2.8412968258477618E-4</v>
      </c>
      <c r="AI668" s="53">
        <f t="shared" si="29"/>
        <v>1.0208828591968326</v>
      </c>
    </row>
    <row r="669" spans="27:35" x14ac:dyDescent="0.2">
      <c r="AA669" s="45" t="s">
        <v>74</v>
      </c>
      <c r="AB669" s="46">
        <f>_xll.qlCalendarAdvance(calendar,AB668,AA669,,,trigger)</f>
        <v>63065</v>
      </c>
      <c r="AC669" s="46">
        <f>_xll.qlInterestRateIndexMaturity($U$5,AB669,trigger)</f>
        <v>63248</v>
      </c>
      <c r="AD669" s="50">
        <f>_xll.qlTenorBasisValue($U$13,AB669,trigger)</f>
        <v>1.2031767916828209E-4</v>
      </c>
      <c r="AE669" s="50">
        <f>_xll.qlTenorBasisForwardRate($U$13,AB669,trigger)</f>
        <v>1.3614847962116634E-2</v>
      </c>
      <c r="AF669" s="50">
        <f>_xll.qlTenorBasisForwardRate2($U$13,AB669,AC669,trigger)</f>
        <v>1.3614847962116634E-2</v>
      </c>
      <c r="AG669" s="50">
        <f>_xll.qlIndexFixing($U$5,_xll.qlInterestRateIndexFixingDate($U$5,AB669,trigger),,trigger)</f>
        <v>1.3903904458321235E-2</v>
      </c>
      <c r="AH669" s="50">
        <f t="shared" si="28"/>
        <v>-2.8905649620460105E-4</v>
      </c>
      <c r="AI669" s="53">
        <f t="shared" si="29"/>
        <v>1.0212309749626953</v>
      </c>
    </row>
    <row r="670" spans="27:35" x14ac:dyDescent="0.2">
      <c r="AA670" s="45" t="s">
        <v>74</v>
      </c>
      <c r="AB670" s="46">
        <f>_xll.qlCalendarAdvance(calendar,AB669,AA670,,,trigger)</f>
        <v>63096</v>
      </c>
      <c r="AC670" s="46">
        <f>_xll.qlInterestRateIndexMaturity($U$5,AB670,trigger)</f>
        <v>63277</v>
      </c>
      <c r="AD670" s="50">
        <f>_xll.qlTenorBasisValue($U$13,AB670,trigger)</f>
        <v>1.2028178070067145E-4</v>
      </c>
      <c r="AE670" s="50">
        <f>_xll.qlTenorBasisForwardRate($U$13,AB670,trigger)</f>
        <v>1.3622607241179965E-2</v>
      </c>
      <c r="AF670" s="50">
        <f>_xll.qlTenorBasisForwardRate2($U$13,AB670,AC670,trigger)</f>
        <v>1.3622607241179965E-2</v>
      </c>
      <c r="AG670" s="50">
        <f>_xll.qlIndexFixing($U$5,_xll.qlInterestRateIndexFixingDate($U$5,AB670,trigger),,trigger)</f>
        <v>1.3916092703636277E-2</v>
      </c>
      <c r="AH670" s="50">
        <f t="shared" si="28"/>
        <v>-2.9348546245631241E-4</v>
      </c>
      <c r="AI670" s="53">
        <f t="shared" si="29"/>
        <v>1.0215440008847301</v>
      </c>
    </row>
    <row r="671" spans="27:35" x14ac:dyDescent="0.2">
      <c r="AA671" s="45" t="s">
        <v>74</v>
      </c>
      <c r="AB671" s="46">
        <f>_xll.qlCalendarAdvance(calendar,AB670,AA671,,,trigger)</f>
        <v>63128</v>
      </c>
      <c r="AC671" s="46">
        <f>_xll.qlInterestRateIndexMaturity($U$5,AB671,trigger)</f>
        <v>63307</v>
      </c>
      <c r="AD671" s="50">
        <f>_xll.qlTenorBasisValue($U$13,AB671,trigger)</f>
        <v>1.2024519927689782E-4</v>
      </c>
      <c r="AE671" s="50">
        <f>_xll.qlTenorBasisForwardRate($U$13,AB671,trigger)</f>
        <v>1.3630393367379296E-2</v>
      </c>
      <c r="AF671" s="50">
        <f>_xll.qlTenorBasisForwardRate2($U$13,AB671,AC671,trigger)</f>
        <v>1.3630393367379296E-2</v>
      </c>
      <c r="AG671" s="50">
        <f>_xll.qlIndexFixing($U$5,_xll.qlInterestRateIndexFixingDate($U$5,AB671,trigger),,trigger)</f>
        <v>1.3928343546942511E-2</v>
      </c>
      <c r="AH671" s="50">
        <f t="shared" si="28"/>
        <v>-2.9795017956321494E-4</v>
      </c>
      <c r="AI671" s="53">
        <f t="shared" si="29"/>
        <v>1.0218592502455783</v>
      </c>
    </row>
    <row r="672" spans="27:35" x14ac:dyDescent="0.2">
      <c r="AA672" s="45" t="s">
        <v>74</v>
      </c>
      <c r="AB672" s="46">
        <f>_xll.qlCalendarAdvance(calendar,AB671,AA672,,,trigger)</f>
        <v>63158</v>
      </c>
      <c r="AC672" s="46">
        <f>_xll.qlInterestRateIndexMaturity($U$5,AB672,trigger)</f>
        <v>63340</v>
      </c>
      <c r="AD672" s="50">
        <f>_xll.qlTenorBasisValue($U$13,AB672,trigger)</f>
        <v>1.2021133704370282E-4</v>
      </c>
      <c r="AE672" s="50">
        <f>_xll.qlTenorBasisForwardRate($U$13,AB672,trigger)</f>
        <v>1.3639323713803837E-2</v>
      </c>
      <c r="AF672" s="50">
        <f>_xll.qlTenorBasisForwardRate2($U$13,AB672,AC672,trigger)</f>
        <v>1.3639323713803837E-2</v>
      </c>
      <c r="AG672" s="50">
        <f>_xll.qlIndexFixing($U$5,_xll.qlInterestRateIndexFixingDate($U$5,AB672,trigger),,trigger)</f>
        <v>1.3941739705207467E-2</v>
      </c>
      <c r="AH672" s="50">
        <f t="shared" si="28"/>
        <v>-3.0241599140362965E-4</v>
      </c>
      <c r="AI672" s="53">
        <f t="shared" si="29"/>
        <v>1.0221723596968055</v>
      </c>
    </row>
    <row r="673" spans="27:35" x14ac:dyDescent="0.2">
      <c r="AA673" s="45" t="s">
        <v>74</v>
      </c>
      <c r="AB673" s="46">
        <f>_xll.qlCalendarAdvance(calendar,AB672,AA673,,,trigger)</f>
        <v>63188</v>
      </c>
      <c r="AC673" s="46">
        <f>_xll.qlInterestRateIndexMaturity($U$5,AB673,trigger)</f>
        <v>63370</v>
      </c>
      <c r="AD673" s="50">
        <f>_xll.qlTenorBasisValue($U$13,AB673,trigger)</f>
        <v>1.2017788854772635E-4</v>
      </c>
      <c r="AE673" s="50">
        <f>_xll.qlTenorBasisForwardRate($U$13,AB673,trigger)</f>
        <v>1.3646863078165228E-2</v>
      </c>
      <c r="AF673" s="50">
        <f>_xll.qlTenorBasisForwardRate2($U$13,AB673,AC673,trigger)</f>
        <v>1.3646863078165228E-2</v>
      </c>
      <c r="AG673" s="50">
        <f>_xll.qlIndexFixing($U$5,_xll.qlInterestRateIndexFixingDate($U$5,AB673,trigger),,trigger)</f>
        <v>1.395339089864696E-2</v>
      </c>
      <c r="AH673" s="50">
        <f t="shared" si="28"/>
        <v>-3.0652782048173205E-4</v>
      </c>
      <c r="AI673" s="53">
        <f t="shared" si="29"/>
        <v>1.0224614124671751</v>
      </c>
    </row>
    <row r="674" spans="27:35" x14ac:dyDescent="0.2">
      <c r="AA674" s="45" t="s">
        <v>74</v>
      </c>
      <c r="AB674" s="46">
        <f>_xll.qlCalendarAdvance(calendar,AB673,AA674,,,trigger)</f>
        <v>63219</v>
      </c>
      <c r="AC674" s="46">
        <f>_xll.qlInterestRateIndexMaturity($U$5,AB674,trigger)</f>
        <v>63401</v>
      </c>
      <c r="AD674" s="50">
        <f>_xll.qlTenorBasisValue($U$13,AB674,trigger)</f>
        <v>1.2014375446749883E-4</v>
      </c>
      <c r="AE674" s="50">
        <f>_xll.qlTenorBasisForwardRate($U$13,AB674,trigger)</f>
        <v>1.3654406376950834E-2</v>
      </c>
      <c r="AF674" s="50">
        <f>_xll.qlTenorBasisForwardRate2($U$13,AB674,AC674,trigger)</f>
        <v>1.3654406376950834E-2</v>
      </c>
      <c r="AG674" s="50">
        <f>_xll.qlIndexFixing($U$5,_xll.qlInterestRateIndexFixingDate($U$5,AB674,trigger),,trigger)</f>
        <v>1.3965063697601195E-2</v>
      </c>
      <c r="AH674" s="50">
        <f t="shared" si="28"/>
        <v>-3.1065732065036107E-4</v>
      </c>
      <c r="AI674" s="53">
        <f t="shared" si="29"/>
        <v>1.0227514336452417</v>
      </c>
    </row>
    <row r="675" spans="27:35" x14ac:dyDescent="0.2">
      <c r="AA675" s="45" t="s">
        <v>74</v>
      </c>
      <c r="AB675" s="46">
        <f>_xll.qlCalendarAdvance(calendar,AB674,AA675,,,trigger)</f>
        <v>63248</v>
      </c>
      <c r="AC675" s="46">
        <f>_xll.qlInterestRateIndexMaturity($U$5,AB675,trigger)</f>
        <v>63432</v>
      </c>
      <c r="AD675" s="50">
        <f>_xll.qlTenorBasisValue($U$13,AB675,trigger)</f>
        <v>1.2011221291015734E-4</v>
      </c>
      <c r="AE675" s="50">
        <f>_xll.qlTenorBasisForwardRate($U$13,AB675,trigger)</f>
        <v>1.3661976212232288E-2</v>
      </c>
      <c r="AF675" s="50">
        <f>_xll.qlTenorBasisForwardRate2($U$13,AB675,AC675,trigger)</f>
        <v>1.3661976212232288E-2</v>
      </c>
      <c r="AG675" s="50">
        <f>_xll.qlIndexFixing($U$5,_xll.qlInterestRateIndexFixingDate($U$5,AB675,trigger),,trigger)</f>
        <v>1.3976531962901641E-2</v>
      </c>
      <c r="AH675" s="50">
        <f t="shared" si="28"/>
        <v>-3.1455575066935242E-4</v>
      </c>
      <c r="AI675" s="53">
        <f t="shared" si="29"/>
        <v>1.0230241764282764</v>
      </c>
    </row>
    <row r="676" spans="27:35" x14ac:dyDescent="0.2">
      <c r="AA676" s="45" t="s">
        <v>74</v>
      </c>
      <c r="AB676" s="46">
        <f>_xll.qlCalendarAdvance(calendar,AB675,AA676,,,trigger)</f>
        <v>63276</v>
      </c>
      <c r="AC676" s="46">
        <f>_xll.qlInterestRateIndexMaturity($U$5,AB676,trigger)</f>
        <v>63460</v>
      </c>
      <c r="AD676" s="50">
        <f>_xll.qlTenorBasisValue($U$13,AB676,trigger)</f>
        <v>1.200821127984462E-4</v>
      </c>
      <c r="AE676" s="50">
        <f>_xll.qlTenorBasisForwardRate($U$13,AB676,trigger)</f>
        <v>1.3668354089005089E-2</v>
      </c>
      <c r="AF676" s="50">
        <f>_xll.qlTenorBasisForwardRate2($U$13,AB676,AC676,trigger)</f>
        <v>1.3668354089005089E-2</v>
      </c>
      <c r="AG676" s="50">
        <f>_xll.qlIndexFixing($U$5,_xll.qlInterestRateIndexFixingDate($U$5,AB676,trigger),,trigger)</f>
        <v>1.3986423166854058E-2</v>
      </c>
      <c r="AH676" s="50">
        <f t="shared" si="28"/>
        <v>-3.1806907784896928E-4</v>
      </c>
      <c r="AI676" s="53">
        <f t="shared" si="29"/>
        <v>1.0232704739559555</v>
      </c>
    </row>
    <row r="677" spans="27:35" x14ac:dyDescent="0.2">
      <c r="AA677" s="45" t="s">
        <v>74</v>
      </c>
      <c r="AB677" s="46">
        <f>_xll.qlCalendarAdvance(calendar,AB676,AA677,,,trigger)</f>
        <v>63307</v>
      </c>
      <c r="AC677" s="46">
        <f>_xll.qlInterestRateIndexMaturity($U$5,AB677,trigger)</f>
        <v>63493</v>
      </c>
      <c r="AD677" s="50">
        <f>_xll.qlTenorBasisValue($U$13,AB677,trigger)</f>
        <v>1.2004918835793449E-4</v>
      </c>
      <c r="AE677" s="50">
        <f>_xll.qlTenorBasisForwardRate($U$13,AB677,trigger)</f>
        <v>1.367590210406229E-2</v>
      </c>
      <c r="AF677" s="50">
        <f>_xll.qlTenorBasisForwardRate2($U$13,AB677,AC677,trigger)</f>
        <v>1.367590210406229E-2</v>
      </c>
      <c r="AG677" s="50">
        <f>_xll.qlIndexFixing($U$5,_xll.qlInterestRateIndexFixingDate($U$5,AB677,trigger),,trigger)</f>
        <v>1.3997878237934778E-2</v>
      </c>
      <c r="AH677" s="50">
        <f t="shared" si="28"/>
        <v>-3.2197613387248761E-4</v>
      </c>
      <c r="AI677" s="53">
        <f t="shared" si="29"/>
        <v>1.0235433195867092</v>
      </c>
    </row>
    <row r="678" spans="27:35" x14ac:dyDescent="0.2">
      <c r="AA678" s="45" t="s">
        <v>74</v>
      </c>
      <c r="AB678" s="46">
        <f>_xll.qlCalendarAdvance(calendar,AB677,AA678,,,trigger)</f>
        <v>63338</v>
      </c>
      <c r="AC678" s="46">
        <f>_xll.qlInterestRateIndexMaturity($U$5,AB678,trigger)</f>
        <v>63522</v>
      </c>
      <c r="AD678" s="50">
        <f>_xll.qlTenorBasisValue($U$13,AB678,trigger)</f>
        <v>1.2001667990295301E-4</v>
      </c>
      <c r="AE678" s="50">
        <f>_xll.qlTenorBasisForwardRate($U$13,AB678,trigger)</f>
        <v>1.3681746433365531E-2</v>
      </c>
      <c r="AF678" s="50">
        <f>_xll.qlTenorBasisForwardRate2($U$13,AB678,AC678,trigger)</f>
        <v>1.3681746433365531E-2</v>
      </c>
      <c r="AG678" s="50">
        <f>_xll.qlIndexFixing($U$5,_xll.qlInterestRateIndexFixingDate($U$5,AB678,trigger),,trigger)</f>
        <v>1.4007218821031862E-2</v>
      </c>
      <c r="AH678" s="50">
        <f t="shared" si="28"/>
        <v>-3.2547238766633159E-4</v>
      </c>
      <c r="AI678" s="53">
        <f t="shared" si="29"/>
        <v>1.0237888042474319</v>
      </c>
    </row>
    <row r="679" spans="27:35" x14ac:dyDescent="0.2">
      <c r="AA679" s="45" t="s">
        <v>74</v>
      </c>
      <c r="AB679" s="46">
        <f>_xll.qlCalendarAdvance(calendar,AB678,AA679,,,trigger)</f>
        <v>63369</v>
      </c>
      <c r="AC679" s="46">
        <f>_xll.qlInterestRateIndexMaturity($U$5,AB679,trigger)</f>
        <v>63552</v>
      </c>
      <c r="AD679" s="50">
        <f>_xll.qlTenorBasisValue($U$13,AB679,trigger)</f>
        <v>1.1998458225551241E-4</v>
      </c>
      <c r="AE679" s="50">
        <f>_xll.qlTenorBasisForwardRate($U$13,AB679,trigger)</f>
        <v>1.3687709838009798E-2</v>
      </c>
      <c r="AF679" s="50">
        <f>_xll.qlTenorBasisForwardRate2($U$13,AB679,AC679,trigger)</f>
        <v>1.3687709838009798E-2</v>
      </c>
      <c r="AG679" s="50">
        <f>_xll.qlIndexFixing($U$5,_xll.qlInterestRateIndexFixingDate($U$5,AB679,trigger),,trigger)</f>
        <v>1.4016618677638384E-2</v>
      </c>
      <c r="AH679" s="50">
        <f t="shared" si="28"/>
        <v>-3.2890883962858643E-4</v>
      </c>
      <c r="AI679" s="53">
        <f t="shared" si="29"/>
        <v>1.0240295011744938</v>
      </c>
    </row>
    <row r="680" spans="27:35" x14ac:dyDescent="0.2">
      <c r="AA680" s="45" t="s">
        <v>74</v>
      </c>
      <c r="AB680" s="46">
        <f>_xll.qlCalendarAdvance(calendar,AB679,AA680,,,trigger)</f>
        <v>63401</v>
      </c>
      <c r="AC680" s="46">
        <f>_xll.qlInterestRateIndexMaturity($U$5,AB680,trigger)</f>
        <v>63585</v>
      </c>
      <c r="AD680" s="50">
        <f>_xll.qlTenorBasisValue($U$13,AB680,trigger)</f>
        <v>1.1995187467707937E-4</v>
      </c>
      <c r="AE680" s="50">
        <f>_xll.qlTenorBasisForwardRate($U$13,AB680,trigger)</f>
        <v>1.36943243524935E-2</v>
      </c>
      <c r="AF680" s="50">
        <f>_xll.qlTenorBasisForwardRate2($U$13,AB680,AC680,trigger)</f>
        <v>1.36943243524935E-2</v>
      </c>
      <c r="AG680" s="50">
        <f>_xll.qlIndexFixing($U$5,_xll.qlInterestRateIndexFixingDate($U$5,AB680,trigger),,trigger)</f>
        <v>1.4026771345943618E-2</v>
      </c>
      <c r="AH680" s="50">
        <f t="shared" si="28"/>
        <v>-3.3244699345011744E-4</v>
      </c>
      <c r="AI680" s="53">
        <f t="shared" si="29"/>
        <v>1.0242762610913028</v>
      </c>
    </row>
    <row r="681" spans="27:35" x14ac:dyDescent="0.2">
      <c r="AA681" s="45" t="s">
        <v>74</v>
      </c>
      <c r="AB681" s="46">
        <f>_xll.qlCalendarAdvance(calendar,AB680,AA681,,,trigger)</f>
        <v>63432</v>
      </c>
      <c r="AC681" s="46">
        <f>_xll.qlInterestRateIndexMaturity($U$5,AB681,trigger)</f>
        <v>63613</v>
      </c>
      <c r="AD681" s="50">
        <f>_xll.qlTenorBasisValue($U$13,AB681,trigger)</f>
        <v>1.1992059620333262E-4</v>
      </c>
      <c r="AE681" s="50">
        <f>_xll.qlTenorBasisForwardRate($U$13,AB681,trigger)</f>
        <v>1.3699088706564028E-2</v>
      </c>
      <c r="AF681" s="50">
        <f>_xll.qlTenorBasisForwardRate2($U$13,AB681,AC681,trigger)</f>
        <v>1.3699088706564028E-2</v>
      </c>
      <c r="AG681" s="50">
        <f>_xll.qlIndexFixing($U$5,_xll.qlInterestRateIndexFixingDate($U$5,AB681,trigger),,trigger)</f>
        <v>1.4034573725545556E-2</v>
      </c>
      <c r="AH681" s="50">
        <f t="shared" si="28"/>
        <v>-3.354850189815281E-4</v>
      </c>
      <c r="AI681" s="53">
        <f t="shared" si="29"/>
        <v>1.024489586582557</v>
      </c>
    </row>
    <row r="682" spans="27:35" x14ac:dyDescent="0.2">
      <c r="AA682" s="45" t="s">
        <v>74</v>
      </c>
      <c r="AB682" s="46">
        <f>_xll.qlCalendarAdvance(calendar,AB681,AA682,,,trigger)</f>
        <v>63464</v>
      </c>
      <c r="AC682" s="46">
        <f>_xll.qlInterestRateIndexMaturity($U$5,AB682,trigger)</f>
        <v>63646</v>
      </c>
      <c r="AD682" s="50">
        <f>_xll.qlTenorBasisValue($U$13,AB682,trigger)</f>
        <v>1.1988872352310329E-4</v>
      </c>
      <c r="AE682" s="50">
        <f>_xll.qlTenorBasisForwardRate($U$13,AB682,trigger)</f>
        <v>1.3705175902944199E-2</v>
      </c>
      <c r="AF682" s="50">
        <f>_xll.qlTenorBasisForwardRate2($U$13,AB682,AC682,trigger)</f>
        <v>1.3705175902944199E-2</v>
      </c>
      <c r="AG682" s="50">
        <f>_xll.qlIndexFixing($U$5,_xll.qlInterestRateIndexFixingDate($U$5,AB682,trigger),,trigger)</f>
        <v>1.4043905265007296E-2</v>
      </c>
      <c r="AH682" s="50">
        <f t="shared" si="28"/>
        <v>-3.3872936206309767E-4</v>
      </c>
      <c r="AI682" s="53">
        <f t="shared" si="29"/>
        <v>1.0247154333853046</v>
      </c>
    </row>
    <row r="683" spans="27:35" x14ac:dyDescent="0.2">
      <c r="AA683" s="45" t="s">
        <v>74</v>
      </c>
      <c r="AB683" s="46">
        <f>_xll.qlCalendarAdvance(calendar,AB682,AA683,,,trigger)</f>
        <v>63495</v>
      </c>
      <c r="AC683" s="46">
        <f>_xll.qlInterestRateIndexMaturity($U$5,AB683,trigger)</f>
        <v>63676</v>
      </c>
      <c r="AD683" s="50">
        <f>_xll.qlTenorBasisValue($U$13,AB683,trigger)</f>
        <v>1.1985824361894365E-4</v>
      </c>
      <c r="AE683" s="50">
        <f>_xll.qlTenorBasisForwardRate($U$13,AB683,trigger)</f>
        <v>1.3710140219208718E-2</v>
      </c>
      <c r="AF683" s="50">
        <f>_xll.qlTenorBasisForwardRate2($U$13,AB683,AC683,trigger)</f>
        <v>1.3710140219208718E-2</v>
      </c>
      <c r="AG683" s="50">
        <f>_xll.qlIndexFixing($U$5,_xll.qlInterestRateIndexFixingDate($U$5,AB683,trigger),,trigger)</f>
        <v>1.4051749532645239E-2</v>
      </c>
      <c r="AH683" s="50">
        <f t="shared" si="28"/>
        <v>-3.4160931343652119E-4</v>
      </c>
      <c r="AI683" s="53">
        <f t="shared" si="29"/>
        <v>1.0249165441034591</v>
      </c>
    </row>
    <row r="684" spans="27:35" x14ac:dyDescent="0.2">
      <c r="AA684" s="45" t="s">
        <v>74</v>
      </c>
      <c r="AB684" s="46">
        <f>_xll.qlCalendarAdvance(calendar,AB683,AA684,,,trigger)</f>
        <v>63527</v>
      </c>
      <c r="AC684" s="46">
        <f>_xll.qlInterestRateIndexMaturity($U$5,AB684,trigger)</f>
        <v>63709</v>
      </c>
      <c r="AD684" s="50">
        <f>_xll.qlTenorBasisValue($U$13,AB684,trigger)</f>
        <v>1.1982718483223429E-4</v>
      </c>
      <c r="AE684" s="50">
        <f>_xll.qlTenorBasisForwardRate($U$13,AB684,trigger)</f>
        <v>1.3715691981523125E-2</v>
      </c>
      <c r="AF684" s="50">
        <f>_xll.qlTenorBasisForwardRate2($U$13,AB684,AC684,trigger)</f>
        <v>1.3715691981523125E-2</v>
      </c>
      <c r="AG684" s="50">
        <f>_xll.qlIndexFixing($U$5,_xll.qlInterestRateIndexFixingDate($U$5,AB684,trigger),,trigger)</f>
        <v>1.4060236296620477E-2</v>
      </c>
      <c r="AH684" s="50">
        <f t="shared" si="28"/>
        <v>-3.4454431509735144E-4</v>
      </c>
      <c r="AI684" s="53">
        <f t="shared" si="29"/>
        <v>1.0251204471171778</v>
      </c>
    </row>
    <row r="685" spans="27:35" x14ac:dyDescent="0.2">
      <c r="AA685" s="45" t="s">
        <v>74</v>
      </c>
      <c r="AB685" s="46">
        <f>_xll.qlCalendarAdvance(calendar,AB684,AA685,,,trigger)</f>
        <v>63558</v>
      </c>
      <c r="AC685" s="46">
        <f>_xll.qlInterestRateIndexMaturity($U$5,AB685,trigger)</f>
        <v>63739</v>
      </c>
      <c r="AD685" s="50">
        <f>_xll.qlTenorBasisValue($U$13,AB685,trigger)</f>
        <v>1.1979748340211472E-4</v>
      </c>
      <c r="AE685" s="50">
        <f>_xll.qlTenorBasisForwardRate($U$13,AB685,trigger)</f>
        <v>1.3720153026459448E-2</v>
      </c>
      <c r="AF685" s="50">
        <f>_xll.qlTenorBasisForwardRate2($U$13,AB685,AC685,trigger)</f>
        <v>1.3720153026459448E-2</v>
      </c>
      <c r="AG685" s="50">
        <f>_xll.qlIndexFixing($U$5,_xll.qlInterestRateIndexFixingDate($U$5,AB685,trigger),,trigger)</f>
        <v>1.4067281509649676E-2</v>
      </c>
      <c r="AH685" s="50">
        <f t="shared" si="28"/>
        <v>-3.4712848319022778E-4</v>
      </c>
      <c r="AI685" s="53">
        <f t="shared" si="29"/>
        <v>1.0253006276621541</v>
      </c>
    </row>
    <row r="686" spans="27:35" x14ac:dyDescent="0.2">
      <c r="AA686" s="45" t="s">
        <v>74</v>
      </c>
      <c r="AB686" s="46">
        <f>_xll.qlCalendarAdvance(calendar,AB685,AA686,,,trigger)</f>
        <v>63590</v>
      </c>
      <c r="AC686" s="46">
        <f>_xll.qlInterestRateIndexMaturity($U$5,AB686,trigger)</f>
        <v>63772</v>
      </c>
      <c r="AD686" s="50">
        <f>_xll.qlTenorBasisValue($U$13,AB686,trigger)</f>
        <v>1.1976721802285328E-4</v>
      </c>
      <c r="AE686" s="50">
        <f>_xll.qlTenorBasisForwardRate($U$13,AB686,trigger)</f>
        <v>1.3725169286637005E-2</v>
      </c>
      <c r="AF686" s="50">
        <f>_xll.qlTenorBasisForwardRate2($U$13,AB686,AC686,trigger)</f>
        <v>1.3725169286637005E-2</v>
      </c>
      <c r="AG686" s="50">
        <f>_xll.qlIndexFixing($U$5,_xll.qlInterestRateIndexFixingDate($U$5,AB686,trigger),,trigger)</f>
        <v>1.4074912369363052E-2</v>
      </c>
      <c r="AH686" s="50">
        <f t="shared" si="28"/>
        <v>-3.4974308272604782E-4</v>
      </c>
      <c r="AI686" s="53">
        <f t="shared" si="29"/>
        <v>1.0254818775216537</v>
      </c>
    </row>
    <row r="687" spans="27:35" x14ac:dyDescent="0.2">
      <c r="AA687" s="45" t="s">
        <v>74</v>
      </c>
      <c r="AB687" s="46">
        <f>_xll.qlCalendarAdvance(calendar,AB686,AA687,,,trigger)</f>
        <v>63618</v>
      </c>
      <c r="AC687" s="46">
        <f>_xll.qlInterestRateIndexMaturity($U$5,AB687,trigger)</f>
        <v>63802</v>
      </c>
      <c r="AD687" s="50">
        <f>_xll.qlTenorBasisValue($U$13,AB687,trigger)</f>
        <v>1.1974106027456395E-4</v>
      </c>
      <c r="AE687" s="50">
        <f>_xll.qlTenorBasisForwardRate($U$13,AB687,trigger)</f>
        <v>1.3729697110530081E-2</v>
      </c>
      <c r="AF687" s="50">
        <f>_xll.qlTenorBasisForwardRate2($U$13,AB687,AC687,trigger)</f>
        <v>1.3729697110530081E-2</v>
      </c>
      <c r="AG687" s="50">
        <f>_xll.qlIndexFixing($U$5,_xll.qlInterestRateIndexFixingDate($U$5,AB687,trigger),,trigger)</f>
        <v>1.408164239324685E-2</v>
      </c>
      <c r="AH687" s="50">
        <f t="shared" si="28"/>
        <v>-3.5194528271676948E-4</v>
      </c>
      <c r="AI687" s="53">
        <f t="shared" si="29"/>
        <v>1.0256338708628061</v>
      </c>
    </row>
    <row r="688" spans="27:35" x14ac:dyDescent="0.2">
      <c r="AA688" s="45" t="s">
        <v>74</v>
      </c>
      <c r="AB688" s="46">
        <f>_xll.qlCalendarAdvance(calendar,AB687,AA688,,,trigger)</f>
        <v>63649</v>
      </c>
      <c r="AC688" s="46">
        <f>_xll.qlInterestRateIndexMaturity($U$5,AB688,trigger)</f>
        <v>63832</v>
      </c>
      <c r="AD688" s="50">
        <f>_xll.qlTenorBasisValue($U$13,AB688,trigger)</f>
        <v>1.1971244883295685E-4</v>
      </c>
      <c r="AE688" s="50">
        <f>_xll.qlTenorBasisForwardRate($U$13,AB688,trigger)</f>
        <v>1.3733423576321048E-2</v>
      </c>
      <c r="AF688" s="50">
        <f>_xll.qlTenorBasisForwardRate2($U$13,AB688,AC688,trigger)</f>
        <v>1.3733423576321048E-2</v>
      </c>
      <c r="AG688" s="50">
        <f>_xll.qlIndexFixing($U$5,_xll.qlInterestRateIndexFixingDate($U$5,AB688,trigger),,trigger)</f>
        <v>1.4087502651472581E-2</v>
      </c>
      <c r="AH688" s="50">
        <f t="shared" si="28"/>
        <v>-3.5407907515153277E-4</v>
      </c>
      <c r="AI688" s="53">
        <f t="shared" si="29"/>
        <v>1.0257822875107436</v>
      </c>
    </row>
    <row r="689" spans="27:35" x14ac:dyDescent="0.2">
      <c r="AA689" s="45" t="s">
        <v>74</v>
      </c>
      <c r="AB689" s="46">
        <f>_xll.qlCalendarAdvance(calendar,AB688,AA689,,,trigger)</f>
        <v>63681</v>
      </c>
      <c r="AC689" s="46">
        <f>_xll.qlInterestRateIndexMaturity($U$5,AB689,trigger)</f>
        <v>63865</v>
      </c>
      <c r="AD689" s="50">
        <f>_xll.qlTenorBasisValue($U$13,AB689,trigger)</f>
        <v>1.1968329434305979E-4</v>
      </c>
      <c r="AE689" s="50">
        <f>_xll.qlTenorBasisForwardRate($U$13,AB689,trigger)</f>
        <v>1.3737657984976259E-2</v>
      </c>
      <c r="AF689" s="50">
        <f>_xll.qlTenorBasisForwardRate2($U$13,AB689,AC689,trigger)</f>
        <v>1.3737657984976259E-2</v>
      </c>
      <c r="AG689" s="50">
        <f>_xll.qlIndexFixing($U$5,_xll.qlInterestRateIndexFixingDate($U$5,AB689,trigger),,trigger)</f>
        <v>1.4093863961220584E-2</v>
      </c>
      <c r="AH689" s="50">
        <f t="shared" si="28"/>
        <v>-3.5620597624432503E-4</v>
      </c>
      <c r="AI689" s="53">
        <f t="shared" si="29"/>
        <v>1.0259291632266487</v>
      </c>
    </row>
    <row r="690" spans="27:35" x14ac:dyDescent="0.2">
      <c r="AA690" s="45" t="s">
        <v>74</v>
      </c>
      <c r="AB690" s="46">
        <f>_xll.qlCalendarAdvance(calendar,AB689,AA690,,,trigger)</f>
        <v>63712</v>
      </c>
      <c r="AC690" s="46">
        <f>_xll.qlInterestRateIndexMaturity($U$5,AB690,trigger)</f>
        <v>63895</v>
      </c>
      <c r="AD690" s="50">
        <f>_xll.qlTenorBasisValue($U$13,AB690,trigger)</f>
        <v>1.1965541431833064E-4</v>
      </c>
      <c r="AE690" s="50">
        <f>_xll.qlTenorBasisForwardRate($U$13,AB690,trigger)</f>
        <v>1.3740881174870675E-2</v>
      </c>
      <c r="AF690" s="50">
        <f>_xll.qlTenorBasisForwardRate2($U$13,AB690,AC690,trigger)</f>
        <v>1.3740881174870675E-2</v>
      </c>
      <c r="AG690" s="50">
        <f>_xll.qlIndexFixing($U$5,_xll.qlInterestRateIndexFixingDate($U$5,AB690,trigger),,trigger)</f>
        <v>1.4098899717446833E-2</v>
      </c>
      <c r="AH690" s="50">
        <f t="shared" si="28"/>
        <v>-3.5801854257615749E-4</v>
      </c>
      <c r="AI690" s="53">
        <f t="shared" si="29"/>
        <v>1.0260549915263733</v>
      </c>
    </row>
    <row r="691" spans="27:35" x14ac:dyDescent="0.2">
      <c r="AA691" s="45" t="s">
        <v>74</v>
      </c>
      <c r="AB691" s="46">
        <f>_xll.qlCalendarAdvance(calendar,AB690,AA691,,,trigger)</f>
        <v>63744</v>
      </c>
      <c r="AC691" s="46">
        <f>_xll.qlInterestRateIndexMaturity($U$5,AB691,trigger)</f>
        <v>63928</v>
      </c>
      <c r="AD691" s="50">
        <f>_xll.qlTenorBasisValue($U$13,AB691,trigger)</f>
        <v>1.1962700526489086E-4</v>
      </c>
      <c r="AE691" s="50">
        <f>_xll.qlTenorBasisForwardRate($U$13,AB691,trigger)</f>
        <v>1.3744579878677519E-2</v>
      </c>
      <c r="AF691" s="50">
        <f>_xll.qlTenorBasisForwardRate2($U$13,AB691,AC691,trigger)</f>
        <v>1.3744579878677519E-2</v>
      </c>
      <c r="AG691" s="50">
        <f>_xll.qlIndexFixing($U$5,_xll.qlInterestRateIndexFixingDate($U$5,AB691,trigger),,trigger)</f>
        <v>1.4104377676586287E-2</v>
      </c>
      <c r="AH691" s="50">
        <f t="shared" si="28"/>
        <v>-3.5979779790876708E-4</v>
      </c>
      <c r="AI691" s="53">
        <f t="shared" si="29"/>
        <v>1.026177431473692</v>
      </c>
    </row>
    <row r="692" spans="27:35" x14ac:dyDescent="0.2">
      <c r="AA692" s="45" t="s">
        <v>74</v>
      </c>
      <c r="AB692" s="46">
        <f>_xll.qlCalendarAdvance(calendar,AB691,AA692,,,trigger)</f>
        <v>63775</v>
      </c>
      <c r="AC692" s="46">
        <f>_xll.qlInterestRateIndexMaturity($U$5,AB692,trigger)</f>
        <v>63961</v>
      </c>
      <c r="AD692" s="50">
        <f>_xll.qlTenorBasisValue($U$13,AB692,trigger)</f>
        <v>1.1959983822128325E-4</v>
      </c>
      <c r="AE692" s="50">
        <f>_xll.qlTenorBasisForwardRate($U$13,AB692,trigger)</f>
        <v>1.3748213562410787E-2</v>
      </c>
      <c r="AF692" s="50">
        <f>_xll.qlTenorBasisForwardRate2($U$13,AB692,AC692,trigger)</f>
        <v>1.3748213562410787E-2</v>
      </c>
      <c r="AG692" s="50">
        <f>_xll.qlIndexFixing($U$5,_xll.qlInterestRateIndexFixingDate($U$5,AB692,trigger),,trigger)</f>
        <v>1.4109595188851177E-2</v>
      </c>
      <c r="AH692" s="50">
        <f t="shared" si="28"/>
        <v>-3.6138162644039004E-4</v>
      </c>
      <c r="AI692" s="53">
        <f t="shared" si="29"/>
        <v>1.0262857152167355</v>
      </c>
    </row>
    <row r="693" spans="27:35" x14ac:dyDescent="0.2">
      <c r="AA693" s="45" t="s">
        <v>74</v>
      </c>
      <c r="AB693" s="46">
        <f>_xll.qlCalendarAdvance(calendar,AB692,AA693,,,trigger)</f>
        <v>63807</v>
      </c>
      <c r="AC693" s="46">
        <f>_xll.qlInterestRateIndexMaturity($U$5,AB693,trigger)</f>
        <v>63989</v>
      </c>
      <c r="AD693" s="50">
        <f>_xll.qlTenorBasisValue($U$13,AB693,trigger)</f>
        <v>1.195721558107862E-4</v>
      </c>
      <c r="AE693" s="50">
        <f>_xll.qlTenorBasisForwardRate($U$13,AB693,trigger)</f>
        <v>1.3749861501740368E-2</v>
      </c>
      <c r="AF693" s="50">
        <f>_xll.qlTenorBasisForwardRate2($U$13,AB693,AC693,trigger)</f>
        <v>1.3749861501740368E-2</v>
      </c>
      <c r="AG693" s="50">
        <f>_xll.qlIndexFixing($U$5,_xll.qlInterestRateIndexFixingDate($U$5,AB693,trigger),,trigger)</f>
        <v>1.4112497799669589E-2</v>
      </c>
      <c r="AH693" s="50">
        <f t="shared" si="28"/>
        <v>-3.6263629792922074E-4</v>
      </c>
      <c r="AI693" s="53">
        <f t="shared" si="29"/>
        <v>1.0263738145932102</v>
      </c>
    </row>
    <row r="694" spans="27:35" x14ac:dyDescent="0.2">
      <c r="AA694" s="47" t="s">
        <v>74</v>
      </c>
      <c r="AB694" s="48">
        <f>_xll.qlCalendarAdvance(calendar,AB693,AA694,,,trigger)</f>
        <v>63837</v>
      </c>
      <c r="AC694" s="48">
        <f>_xll.qlInterestRateIndexMaturity($U$5,AB694,trigger)</f>
        <v>64019</v>
      </c>
      <c r="AD694" s="51">
        <f>_xll.qlTenorBasisValue($U$13,AB694,trigger)</f>
        <v>1.1954653244596286E-4</v>
      </c>
      <c r="AE694" s="51">
        <f>_xll.qlTenorBasisForwardRate($U$13,AB694,trigger)</f>
        <v>1.3752305329376008E-2</v>
      </c>
      <c r="AF694" s="51">
        <f>_xll.qlTenorBasisForwardRate2($U$13,AB694,AC694,trigger)</f>
        <v>1.3752305329376008E-2</v>
      </c>
      <c r="AG694" s="51">
        <f>_xll.qlIndexFixing($U$5,_xll.qlInterestRateIndexFixingDate($U$5,AB694,trigger),,trigger)</f>
        <v>1.4116079906557623E-2</v>
      </c>
      <c r="AH694" s="51">
        <f t="shared" si="28"/>
        <v>-3.63774577181614E-4</v>
      </c>
      <c r="AI694" s="54">
        <f t="shared" si="29"/>
        <v>1.0264518979523065</v>
      </c>
    </row>
  </sheetData>
  <dataValidations disablePrompts="1" count="4">
    <dataValidation type="list" allowBlank="1" showInputMessage="1" showErrorMessage="1" sqref="C22:C60">
      <formula1>"Annual,Semiannual,EveryFourthMonth,Quarterly,Bimonthly,Monthly,Biweekly,Weekly,Daily,Once,NoFrequency"</formula1>
    </dataValidation>
    <dataValidation type="list" allowBlank="1" showInputMessage="1" showErrorMessage="1" sqref="D3:D60">
      <formula1>"Following,Modified Following,Preceding,Modified Preceding,Unadjusted,Half-Month Modified Following"</formula1>
    </dataValidation>
    <dataValidation type="list" allowBlank="1" showInputMessage="1" showErrorMessage="1" sqref="E3:E6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23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General Settings</vt:lpstr>
      <vt:lpstr>Eur3M</vt:lpstr>
      <vt:lpstr>Eur6M</vt:lpstr>
      <vt:lpstr>calendar</vt:lpstr>
      <vt:lpstr>currency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2015-11-10T12:02:33Z</dcterms:modified>
</cp:coreProperties>
</file>