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125" yWindow="-15" windowWidth="19170" windowHeight="12510"/>
  </bookViews>
  <sheets>
    <sheet name="Eur6M" sheetId="1" r:id="rId1"/>
  </sheets>
  <externalReferences>
    <externalReference r:id="rId2"/>
  </externalReferences>
  <definedNames>
    <definedName name="BondBasisDayCounter">'[1]General Settings'!$L$13</definedName>
    <definedName name="Calendar">'[1]General Settings'!$D$18</definedName>
    <definedName name="Conventions" localSheetId="0">Eur6M!#REF!</definedName>
    <definedName name="Currency">'[1]General Settings'!$D$4</definedName>
    <definedName name="Discounting">'[1]General Settings'!$L$15</definedName>
    <definedName name="FamilyName">'[1]General Settings'!$L$11</definedName>
    <definedName name="FileOverwrite">'[1]General Settings'!$L$6</definedName>
    <definedName name="MinDistance">Eur6M!$K$3:$K$57</definedName>
    <definedName name="MoneyMarketDayCounter">'[1]General Settings'!$L$14</definedName>
    <definedName name="ObjectOverwrite">'[1]General Settings'!$D$12</definedName>
    <definedName name="Permanent">'[1]General Settings'!$D$10</definedName>
    <definedName name="Priority">Eur6M!$J$3:$J$57</definedName>
    <definedName name="QuoteSuffix">'[1]General Settings'!$L$12</definedName>
    <definedName name="SerializationPath">'[1]General Settings'!$L$5</definedName>
    <definedName name="Serialize">'[1]General Settings'!$L$4</definedName>
    <definedName name="trigger" localSheetId="0">Eur6M!$U$3</definedName>
  </definedNames>
  <calcPr calcId="145621"/>
</workbook>
</file>

<file path=xl/calcChain.xml><?xml version="1.0" encoding="utf-8"?>
<calcChain xmlns="http://schemas.openxmlformats.org/spreadsheetml/2006/main">
  <c r="U5" i="1" l="1"/>
  <c r="U18" i="1"/>
  <c r="U17" i="1"/>
  <c r="U16" i="1"/>
  <c r="U7" i="1"/>
  <c r="G22" i="1" l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G19" i="1"/>
  <c r="G11" i="1"/>
  <c r="C20" i="1"/>
  <c r="G20" i="1" s="1"/>
  <c r="C19" i="1"/>
  <c r="C18" i="1"/>
  <c r="G18" i="1" s="1"/>
  <c r="C17" i="1"/>
  <c r="G17" i="1" s="1"/>
  <c r="C16" i="1"/>
  <c r="G16" i="1" s="1"/>
  <c r="C15" i="1"/>
  <c r="G15" i="1" s="1"/>
  <c r="C14" i="1"/>
  <c r="G14" i="1" s="1"/>
  <c r="C13" i="1"/>
  <c r="G13" i="1" s="1"/>
  <c r="C12" i="1"/>
  <c r="G12" i="1" s="1"/>
  <c r="C11" i="1"/>
  <c r="C10" i="1"/>
  <c r="G10" i="1" s="1"/>
  <c r="C9" i="1"/>
  <c r="G9" i="1" s="1"/>
  <c r="C8" i="1"/>
  <c r="G8" i="1" s="1"/>
  <c r="C7" i="1"/>
  <c r="G7" i="1" s="1"/>
  <c r="C6" i="1"/>
  <c r="G6" i="1" s="1"/>
  <c r="C5" i="1"/>
  <c r="G5" i="1" s="1"/>
  <c r="C4" i="1"/>
  <c r="G4" i="1" s="1"/>
  <c r="C3" i="1"/>
  <c r="G3" i="1" s="1"/>
  <c r="F3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U13" i="1"/>
  <c r="H1" i="1"/>
  <c r="H31" i="1"/>
  <c r="H40" i="1"/>
  <c r="H54" i="1"/>
  <c r="H29" i="1"/>
  <c r="H43" i="1"/>
  <c r="H48" i="1"/>
  <c r="H23" i="1"/>
  <c r="H56" i="1"/>
  <c r="H28" i="1"/>
  <c r="AB3" i="1"/>
  <c r="AB4" i="1"/>
  <c r="AC3" i="1"/>
  <c r="AC4" i="1"/>
  <c r="AB5" i="1"/>
  <c r="AD4" i="1"/>
  <c r="AD5" i="1"/>
  <c r="AD3" i="1"/>
  <c r="AF3" i="1"/>
  <c r="AF4" i="1"/>
  <c r="H12" i="1"/>
  <c r="H8" i="1"/>
  <c r="H11" i="1"/>
  <c r="H7" i="1"/>
  <c r="H13" i="1"/>
  <c r="H15" i="1"/>
  <c r="H20" i="1"/>
  <c r="H9" i="1"/>
  <c r="H14" i="1"/>
  <c r="H16" i="1"/>
  <c r="H17" i="1"/>
  <c r="H3" i="1"/>
  <c r="H10" i="1"/>
  <c r="H4" i="1"/>
  <c r="H19" i="1"/>
  <c r="H18" i="1"/>
  <c r="H6" i="1"/>
  <c r="H5" i="1"/>
  <c r="AE3" i="1"/>
  <c r="AE4" i="1"/>
  <c r="AC5" i="1"/>
  <c r="AF5" i="1" s="1"/>
  <c r="AB6" i="1"/>
  <c r="AE5" i="1"/>
  <c r="AD6" i="1"/>
  <c r="AE6" i="1"/>
  <c r="AC6" i="1"/>
  <c r="AF6" i="1" s="1"/>
  <c r="AB7" i="1"/>
  <c r="AB8" i="1"/>
  <c r="AE7" i="1"/>
  <c r="AD7" i="1"/>
  <c r="AC7" i="1"/>
  <c r="AF7" i="1" s="1"/>
  <c r="AD8" i="1"/>
  <c r="AE8" i="1"/>
  <c r="AB9" i="1"/>
  <c r="AC8" i="1"/>
  <c r="AF8" i="1" s="1"/>
  <c r="AG9" i="1"/>
  <c r="AD9" i="1"/>
  <c r="AB10" i="1"/>
  <c r="AC9" i="1"/>
  <c r="AE9" i="1"/>
  <c r="AG10" i="1"/>
  <c r="AD10" i="1"/>
  <c r="AB11" i="1"/>
  <c r="AC10" i="1"/>
  <c r="AE10" i="1"/>
  <c r="AC11" i="1"/>
  <c r="AE11" i="1"/>
  <c r="AD11" i="1"/>
  <c r="AG11" i="1"/>
  <c r="AB12" i="1"/>
  <c r="AD12" i="1"/>
  <c r="AG12" i="1"/>
  <c r="AC12" i="1"/>
  <c r="AB13" i="1"/>
  <c r="AE12" i="1"/>
  <c r="AD13" i="1"/>
  <c r="AG13" i="1"/>
  <c r="AC13" i="1"/>
  <c r="AB14" i="1"/>
  <c r="AE13" i="1"/>
  <c r="AD14" i="1"/>
  <c r="AG14" i="1"/>
  <c r="AE14" i="1"/>
  <c r="AB15" i="1"/>
  <c r="AC14" i="1"/>
  <c r="AD15" i="1"/>
  <c r="AG15" i="1"/>
  <c r="AC15" i="1"/>
  <c r="AE15" i="1"/>
  <c r="AB16" i="1"/>
  <c r="AD16" i="1"/>
  <c r="AC16" i="1"/>
  <c r="AG16" i="1"/>
  <c r="AB17" i="1"/>
  <c r="AE16" i="1"/>
  <c r="AD17" i="1"/>
  <c r="AG17" i="1"/>
  <c r="AB18" i="1"/>
  <c r="AC17" i="1"/>
  <c r="AE17" i="1"/>
  <c r="AD18" i="1"/>
  <c r="AE18" i="1"/>
  <c r="AG18" i="1"/>
  <c r="AC18" i="1"/>
  <c r="AB19" i="1"/>
  <c r="AG19" i="1"/>
  <c r="AD19" i="1"/>
  <c r="AC19" i="1"/>
  <c r="AE19" i="1"/>
  <c r="AB20" i="1"/>
  <c r="AD20" i="1"/>
  <c r="AC20" i="1"/>
  <c r="AG20" i="1"/>
  <c r="AB21" i="1"/>
  <c r="AE20" i="1"/>
  <c r="AD21" i="1"/>
  <c r="AG21" i="1"/>
  <c r="AB22" i="1"/>
  <c r="AC21" i="1"/>
  <c r="AE21" i="1"/>
  <c r="AD22" i="1"/>
  <c r="AG22" i="1"/>
  <c r="AE22" i="1"/>
  <c r="AB23" i="1"/>
  <c r="AC22" i="1"/>
  <c r="AG23" i="1"/>
  <c r="AD23" i="1"/>
  <c r="AB24" i="1"/>
  <c r="AC23" i="1"/>
  <c r="AE23" i="1"/>
  <c r="AB25" i="1"/>
  <c r="AE24" i="1"/>
  <c r="AD24" i="1"/>
  <c r="AG24" i="1"/>
  <c r="AC24" i="1"/>
  <c r="AD25" i="1"/>
  <c r="AG25" i="1"/>
  <c r="AB26" i="1"/>
  <c r="AC25" i="1"/>
  <c r="AE25" i="1"/>
  <c r="AD26" i="1"/>
  <c r="AG26" i="1"/>
  <c r="AE26" i="1"/>
  <c r="AB27" i="1"/>
  <c r="AC26" i="1"/>
  <c r="AD27" i="1"/>
  <c r="AG27" i="1"/>
  <c r="AC27" i="1"/>
  <c r="AE27" i="1"/>
  <c r="AB28" i="1"/>
  <c r="AD28" i="1"/>
  <c r="AC28" i="1"/>
  <c r="AB29" i="1"/>
  <c r="AG28" i="1"/>
  <c r="AE28" i="1"/>
  <c r="AC29" i="1"/>
  <c r="AE29" i="1"/>
  <c r="AD29" i="1"/>
  <c r="AG29" i="1"/>
  <c r="AB30" i="1"/>
  <c r="AD30" i="1"/>
  <c r="AG30" i="1"/>
  <c r="AE30" i="1"/>
  <c r="AC30" i="1"/>
  <c r="AB31" i="1"/>
  <c r="AD31" i="1"/>
  <c r="AG31" i="1"/>
  <c r="AC31" i="1"/>
  <c r="AB32" i="1"/>
  <c r="AE31" i="1"/>
  <c r="AD32" i="1"/>
  <c r="AC32" i="1"/>
  <c r="AB33" i="1"/>
  <c r="AE32" i="1"/>
  <c r="AG32" i="1"/>
  <c r="AG33" i="1"/>
  <c r="AD33" i="1"/>
  <c r="AC33" i="1"/>
  <c r="AB34" i="1"/>
  <c r="AE33" i="1"/>
  <c r="AB35" i="1"/>
  <c r="AD34" i="1"/>
  <c r="AG34" i="1"/>
  <c r="AC34" i="1"/>
  <c r="AE34" i="1"/>
  <c r="AD35" i="1"/>
  <c r="AG35" i="1"/>
  <c r="AC35" i="1"/>
  <c r="AE35" i="1"/>
  <c r="AB36" i="1"/>
  <c r="AD36" i="1"/>
  <c r="AB37" i="1"/>
  <c r="AG36" i="1"/>
  <c r="AC36" i="1"/>
  <c r="AE36" i="1"/>
  <c r="AD37" i="1"/>
  <c r="AG37" i="1"/>
  <c r="AB38" i="1"/>
  <c r="AC37" i="1"/>
  <c r="AE37" i="1"/>
  <c r="AD38" i="1"/>
  <c r="AG38" i="1"/>
  <c r="AE38" i="1"/>
  <c r="AC38" i="1"/>
  <c r="AB39" i="1"/>
  <c r="AD39" i="1"/>
  <c r="AB40" i="1"/>
  <c r="AG39" i="1"/>
  <c r="AC39" i="1"/>
  <c r="AE39" i="1"/>
  <c r="AD40" i="1"/>
  <c r="AE40" i="1"/>
  <c r="AG40" i="1"/>
  <c r="AB41" i="1"/>
  <c r="AC40" i="1"/>
  <c r="AD41" i="1"/>
  <c r="AG41" i="1"/>
  <c r="AB42" i="1"/>
  <c r="AC41" i="1"/>
  <c r="AE41" i="1"/>
  <c r="AG42" i="1"/>
  <c r="AE42" i="1"/>
  <c r="AD42" i="1"/>
  <c r="AC42" i="1"/>
  <c r="AB43" i="1"/>
  <c r="AD43" i="1"/>
  <c r="AG43" i="1"/>
  <c r="AC43" i="1"/>
  <c r="AE43" i="1"/>
  <c r="AB44" i="1"/>
  <c r="AD44" i="1"/>
  <c r="AG44" i="1"/>
  <c r="AB45" i="1"/>
  <c r="AC44" i="1"/>
  <c r="AE44" i="1"/>
  <c r="AD45" i="1"/>
  <c r="AG45" i="1"/>
  <c r="AB46" i="1"/>
  <c r="AC45" i="1"/>
  <c r="AE45" i="1"/>
  <c r="AG46" i="1"/>
  <c r="AD46" i="1"/>
  <c r="AE46" i="1"/>
  <c r="AC46" i="1"/>
  <c r="AB47" i="1"/>
  <c r="AD47" i="1"/>
  <c r="AE47" i="1"/>
  <c r="AG47" i="1"/>
  <c r="AC47" i="1"/>
  <c r="AB48" i="1"/>
  <c r="AD48" i="1"/>
  <c r="AB49" i="1"/>
  <c r="AG48" i="1"/>
  <c r="AC48" i="1"/>
  <c r="AE48" i="1"/>
  <c r="AD49" i="1"/>
  <c r="AG49" i="1"/>
  <c r="AB50" i="1"/>
  <c r="AC49" i="1"/>
  <c r="AE49" i="1"/>
  <c r="AD50" i="1"/>
  <c r="AG50" i="1"/>
  <c r="AC50" i="1"/>
  <c r="AB51" i="1"/>
  <c r="AE50" i="1"/>
  <c r="AG51" i="1"/>
  <c r="AD51" i="1"/>
  <c r="AC51" i="1"/>
  <c r="AE51" i="1"/>
  <c r="AB52" i="1"/>
  <c r="AB53" i="1"/>
  <c r="AD52" i="1"/>
  <c r="AG52" i="1"/>
  <c r="AC52" i="1"/>
  <c r="AE52" i="1"/>
  <c r="AD53" i="1"/>
  <c r="AE53" i="1"/>
  <c r="AG53" i="1"/>
  <c r="AB54" i="1"/>
  <c r="AC53" i="1"/>
  <c r="AG54" i="1"/>
  <c r="AD54" i="1"/>
  <c r="AE54" i="1"/>
  <c r="AC54" i="1"/>
  <c r="AB55" i="1"/>
  <c r="AD55" i="1"/>
  <c r="AG55" i="1"/>
  <c r="AB56" i="1"/>
  <c r="AC55" i="1"/>
  <c r="AE55" i="1"/>
  <c r="AB57" i="1"/>
  <c r="AC56" i="1"/>
  <c r="AD56" i="1"/>
  <c r="AE56" i="1"/>
  <c r="AG56" i="1"/>
  <c r="AD57" i="1"/>
  <c r="AG57" i="1"/>
  <c r="AC57" i="1"/>
  <c r="AB58" i="1"/>
  <c r="AE57" i="1"/>
  <c r="AD58" i="1"/>
  <c r="AG58" i="1"/>
  <c r="AE58" i="1"/>
  <c r="AC58" i="1"/>
  <c r="AB59" i="1"/>
  <c r="AD59" i="1"/>
  <c r="AG59" i="1"/>
  <c r="AB60" i="1"/>
  <c r="AE59" i="1"/>
  <c r="AC59" i="1"/>
  <c r="AD60" i="1"/>
  <c r="AC60" i="1"/>
  <c r="AB61" i="1"/>
  <c r="AG60" i="1"/>
  <c r="AE60" i="1"/>
  <c r="AC61" i="1"/>
  <c r="AE61" i="1"/>
  <c r="AD61" i="1"/>
  <c r="AG61" i="1"/>
  <c r="AB62" i="1"/>
  <c r="AD62" i="1"/>
  <c r="AG62" i="1"/>
  <c r="AE62" i="1"/>
  <c r="AC62" i="1"/>
  <c r="AB63" i="1"/>
  <c r="AD63" i="1"/>
  <c r="AG63" i="1"/>
  <c r="AC63" i="1"/>
  <c r="AE63" i="1"/>
  <c r="AB64" i="1"/>
  <c r="AD64" i="1"/>
  <c r="AB65" i="1"/>
  <c r="AC64" i="1"/>
  <c r="AE64" i="1"/>
  <c r="AG64" i="1"/>
  <c r="AG65" i="1"/>
  <c r="AD65" i="1"/>
  <c r="AC65" i="1"/>
  <c r="AB66" i="1"/>
  <c r="AE65" i="1"/>
  <c r="AC66" i="1"/>
  <c r="AB67" i="1"/>
  <c r="AD66" i="1"/>
  <c r="AG66" i="1"/>
  <c r="AE66" i="1"/>
  <c r="AD67" i="1"/>
  <c r="AG67" i="1"/>
  <c r="AC67" i="1"/>
  <c r="AE67" i="1"/>
  <c r="AB68" i="1"/>
  <c r="AD68" i="1"/>
  <c r="AB69" i="1"/>
  <c r="AG68" i="1"/>
  <c r="AC68" i="1"/>
  <c r="AE68" i="1"/>
  <c r="AD69" i="1"/>
  <c r="AG69" i="1"/>
  <c r="AC69" i="1"/>
  <c r="AB70" i="1"/>
  <c r="AE69" i="1"/>
  <c r="AD70" i="1"/>
  <c r="AG70" i="1"/>
  <c r="AE70" i="1"/>
  <c r="AC70" i="1"/>
  <c r="AB71" i="1"/>
  <c r="AD71" i="1"/>
  <c r="AB72" i="1"/>
  <c r="AC71" i="1"/>
  <c r="AG71" i="1"/>
  <c r="AE71" i="1"/>
  <c r="AD72" i="1"/>
  <c r="AE72" i="1"/>
  <c r="AG72" i="1"/>
  <c r="AB73" i="1"/>
  <c r="AC72" i="1"/>
  <c r="AD73" i="1"/>
  <c r="AG73" i="1"/>
  <c r="AC73" i="1"/>
  <c r="AB74" i="1"/>
  <c r="AE73" i="1"/>
  <c r="AG74" i="1"/>
  <c r="AD74" i="1"/>
  <c r="AC74" i="1"/>
  <c r="AB75" i="1"/>
  <c r="AE74" i="1"/>
  <c r="AC75" i="1"/>
  <c r="AE75" i="1"/>
  <c r="AD75" i="1"/>
  <c r="AG75" i="1"/>
  <c r="AB76" i="1"/>
  <c r="AD76" i="1"/>
  <c r="AG76" i="1"/>
  <c r="AB77" i="1"/>
  <c r="AC76" i="1"/>
  <c r="AE76" i="1"/>
  <c r="AD77" i="1"/>
  <c r="AG77" i="1"/>
  <c r="AB78" i="1"/>
  <c r="AE77" i="1"/>
  <c r="AC77" i="1"/>
  <c r="AG78" i="1"/>
  <c r="AD78" i="1"/>
  <c r="AE78" i="1"/>
  <c r="AB79" i="1"/>
  <c r="AC78" i="1"/>
  <c r="AD79" i="1"/>
  <c r="AG79" i="1"/>
  <c r="AC79" i="1"/>
  <c r="AE79" i="1"/>
  <c r="AB80" i="1"/>
  <c r="AB81" i="1"/>
  <c r="AD80" i="1"/>
  <c r="AC80" i="1"/>
  <c r="AG80" i="1"/>
  <c r="AE80" i="1"/>
  <c r="AD81" i="1"/>
  <c r="AG81" i="1"/>
  <c r="AC81" i="1"/>
  <c r="AB82" i="1"/>
  <c r="AE81" i="1"/>
  <c r="AG82" i="1"/>
  <c r="AD82" i="1"/>
  <c r="AE82" i="1"/>
  <c r="AC82" i="1"/>
  <c r="AB83" i="1"/>
  <c r="AG83" i="1"/>
  <c r="AD83" i="1"/>
  <c r="AC83" i="1"/>
  <c r="AE83" i="1"/>
  <c r="AB84" i="1"/>
  <c r="AD84" i="1"/>
  <c r="AB85" i="1"/>
  <c r="AC84" i="1"/>
  <c r="AG84" i="1"/>
  <c r="AE84" i="1"/>
  <c r="AB86" i="1"/>
  <c r="AE85" i="1"/>
  <c r="AD85" i="1"/>
  <c r="AG85" i="1"/>
  <c r="AC85" i="1"/>
  <c r="AD86" i="1"/>
  <c r="AG86" i="1"/>
  <c r="AE86" i="1"/>
  <c r="AC86" i="1"/>
  <c r="AB87" i="1"/>
  <c r="AD87" i="1"/>
  <c r="AG87" i="1"/>
  <c r="AB88" i="1"/>
  <c r="AC87" i="1"/>
  <c r="AE87" i="1"/>
  <c r="AD88" i="1"/>
  <c r="AB89" i="1"/>
  <c r="AC88" i="1"/>
  <c r="AE88" i="1"/>
  <c r="AG88" i="1"/>
  <c r="AD89" i="1"/>
  <c r="AC89" i="1"/>
  <c r="AG89" i="1"/>
  <c r="AB90" i="1"/>
  <c r="AE89" i="1"/>
  <c r="AD90" i="1"/>
  <c r="AG90" i="1"/>
  <c r="AE90" i="1"/>
  <c r="AB91" i="1"/>
  <c r="AC90" i="1"/>
  <c r="AD91" i="1"/>
  <c r="AG91" i="1"/>
  <c r="AC91" i="1"/>
  <c r="AE91" i="1"/>
  <c r="AB92" i="1"/>
  <c r="AG92" i="1"/>
  <c r="AD92" i="1"/>
  <c r="AB93" i="1"/>
  <c r="AC92" i="1"/>
  <c r="AE92" i="1"/>
  <c r="AD93" i="1"/>
  <c r="AG93" i="1"/>
  <c r="AB94" i="1"/>
  <c r="AE93" i="1"/>
  <c r="AC93" i="1"/>
  <c r="AD94" i="1"/>
  <c r="AG94" i="1"/>
  <c r="AE94" i="1"/>
  <c r="AC94" i="1"/>
  <c r="AB95" i="1"/>
  <c r="AD95" i="1"/>
  <c r="AC95" i="1"/>
  <c r="AE95" i="1"/>
  <c r="AG95" i="1"/>
  <c r="AB96" i="1"/>
  <c r="AG96" i="1"/>
  <c r="AE96" i="1"/>
  <c r="AD96" i="1"/>
  <c r="AB97" i="1"/>
  <c r="AC96" i="1"/>
  <c r="AD97" i="1"/>
  <c r="AG97" i="1"/>
  <c r="AC97" i="1"/>
  <c r="AB98" i="1"/>
  <c r="AE97" i="1"/>
  <c r="AD98" i="1"/>
  <c r="AG98" i="1"/>
  <c r="AB99" i="1"/>
  <c r="AC98" i="1"/>
  <c r="AE98" i="1"/>
  <c r="AD99" i="1"/>
  <c r="AG99" i="1"/>
  <c r="AC99" i="1"/>
  <c r="AE99" i="1"/>
  <c r="AB100" i="1"/>
  <c r="AG100" i="1"/>
  <c r="AB101" i="1"/>
  <c r="AC100" i="1"/>
  <c r="AD100" i="1"/>
  <c r="AE100" i="1"/>
  <c r="AD101" i="1"/>
  <c r="AG101" i="1"/>
  <c r="AC101" i="1"/>
  <c r="AB102" i="1"/>
  <c r="AE101" i="1"/>
  <c r="AD102" i="1"/>
  <c r="AG102" i="1"/>
  <c r="AE102" i="1"/>
  <c r="AB103" i="1"/>
  <c r="AC102" i="1"/>
  <c r="AG103" i="1"/>
  <c r="AD103" i="1"/>
  <c r="AB104" i="1"/>
  <c r="AC103" i="1"/>
  <c r="AE103" i="1"/>
  <c r="AG104" i="1"/>
  <c r="AE104" i="1"/>
  <c r="AD104" i="1"/>
  <c r="AB105" i="1"/>
  <c r="AC104" i="1"/>
  <c r="AD105" i="1"/>
  <c r="AG105" i="1"/>
  <c r="AC105" i="1"/>
  <c r="AB106" i="1"/>
  <c r="AE105" i="1"/>
  <c r="AG106" i="1"/>
  <c r="AD106" i="1"/>
  <c r="AE106" i="1"/>
  <c r="AB107" i="1"/>
  <c r="AC106" i="1"/>
  <c r="AD107" i="1"/>
  <c r="AG107" i="1"/>
  <c r="AC107" i="1"/>
  <c r="AE107" i="1"/>
  <c r="AB108" i="1"/>
  <c r="AG108" i="1"/>
  <c r="AD108" i="1"/>
  <c r="AB109" i="1"/>
  <c r="AC108" i="1"/>
  <c r="AE108" i="1"/>
  <c r="AC109" i="1"/>
  <c r="AB110" i="1"/>
  <c r="AD109" i="1"/>
  <c r="AE109" i="1"/>
  <c r="AG109" i="1"/>
  <c r="AG110" i="1"/>
  <c r="AE110" i="1"/>
  <c r="AD110" i="1"/>
  <c r="AC110" i="1"/>
  <c r="AB111" i="1"/>
  <c r="AD111" i="1"/>
  <c r="AG111" i="1"/>
  <c r="AC111" i="1"/>
  <c r="AE111" i="1"/>
  <c r="AB112" i="1"/>
  <c r="AG112" i="1"/>
  <c r="AD112" i="1"/>
  <c r="AB113" i="1"/>
  <c r="AC112" i="1"/>
  <c r="AE112" i="1"/>
  <c r="AC113" i="1"/>
  <c r="AD113" i="1"/>
  <c r="AG113" i="1"/>
  <c r="AB114" i="1"/>
  <c r="AE113" i="1"/>
  <c r="AD114" i="1"/>
  <c r="AG114" i="1"/>
  <c r="AE114" i="1"/>
  <c r="AB115" i="1"/>
  <c r="AC114" i="1"/>
  <c r="AG115" i="1"/>
  <c r="AD115" i="1"/>
  <c r="AC115" i="1"/>
  <c r="AE115" i="1"/>
  <c r="AB116" i="1"/>
  <c r="AG116" i="1"/>
  <c r="AD116" i="1"/>
  <c r="AB117" i="1"/>
  <c r="AC116" i="1"/>
  <c r="AE116" i="1"/>
  <c r="AD117" i="1"/>
  <c r="AC117" i="1"/>
  <c r="AG117" i="1"/>
  <c r="AB118" i="1"/>
  <c r="AE117" i="1"/>
  <c r="AD118" i="1"/>
  <c r="AG118" i="1"/>
  <c r="AE118" i="1"/>
  <c r="AB119" i="1"/>
  <c r="AC118" i="1"/>
  <c r="AD119" i="1"/>
  <c r="AG119" i="1"/>
  <c r="AB120" i="1"/>
  <c r="AC119" i="1"/>
  <c r="AE119" i="1"/>
  <c r="AG120" i="1"/>
  <c r="AE120" i="1"/>
  <c r="AD120" i="1"/>
  <c r="AB121" i="1"/>
  <c r="AC120" i="1"/>
  <c r="AD121" i="1"/>
  <c r="AG121" i="1"/>
  <c r="AC121" i="1"/>
  <c r="AB122" i="1"/>
  <c r="AE121" i="1"/>
  <c r="AD122" i="1"/>
  <c r="AG122" i="1"/>
  <c r="AE122" i="1"/>
  <c r="AB123" i="1"/>
  <c r="AC122" i="1"/>
  <c r="AC123" i="1"/>
  <c r="AE123" i="1"/>
  <c r="AD123" i="1"/>
  <c r="AG123" i="1"/>
  <c r="AB124" i="1"/>
  <c r="AG124" i="1"/>
  <c r="AB125" i="1"/>
  <c r="AD124" i="1"/>
  <c r="AC124" i="1"/>
  <c r="AE124" i="1"/>
  <c r="AD125" i="1"/>
  <c r="AG125" i="1"/>
  <c r="AB126" i="1"/>
  <c r="AE125" i="1"/>
  <c r="AC125" i="1"/>
  <c r="AD126" i="1"/>
  <c r="AG126" i="1"/>
  <c r="AE126" i="1"/>
  <c r="AB127" i="1"/>
  <c r="AC126" i="1"/>
  <c r="AD127" i="1"/>
  <c r="AG127" i="1"/>
  <c r="AB128" i="1"/>
  <c r="AC127" i="1"/>
  <c r="AE127" i="1"/>
  <c r="AG128" i="1"/>
  <c r="AB129" i="1"/>
  <c r="AC128" i="1"/>
  <c r="AE128" i="1"/>
  <c r="AD128" i="1"/>
  <c r="AD129" i="1"/>
  <c r="AG129" i="1"/>
  <c r="AC129" i="1"/>
  <c r="AB130" i="1"/>
  <c r="AE129" i="1"/>
  <c r="AD130" i="1"/>
  <c r="AG130" i="1"/>
  <c r="AB131" i="1"/>
  <c r="AC130" i="1"/>
  <c r="AE130" i="1"/>
  <c r="AG131" i="1"/>
  <c r="AD131" i="1"/>
  <c r="AC131" i="1"/>
  <c r="AE131" i="1"/>
  <c r="AB132" i="1"/>
  <c r="AG132" i="1"/>
  <c r="AB133" i="1"/>
  <c r="AC132" i="1"/>
  <c r="AD132" i="1"/>
  <c r="AE132" i="1"/>
  <c r="AD133" i="1"/>
  <c r="AG133" i="1"/>
  <c r="AC133" i="1"/>
  <c r="AB134" i="1"/>
  <c r="AE133" i="1"/>
  <c r="AD134" i="1"/>
  <c r="AG134" i="1"/>
  <c r="AE134" i="1"/>
  <c r="AB135" i="1"/>
  <c r="AC134" i="1"/>
  <c r="AG135" i="1"/>
  <c r="AD135" i="1"/>
  <c r="AB136" i="1"/>
  <c r="AC135" i="1"/>
  <c r="AE135" i="1"/>
  <c r="AG136" i="1"/>
  <c r="AD136" i="1"/>
  <c r="AE136" i="1"/>
  <c r="AB137" i="1"/>
  <c r="AC136" i="1"/>
  <c r="AD137" i="1"/>
  <c r="AC137" i="1"/>
  <c r="AG137" i="1"/>
  <c r="AB138" i="1"/>
  <c r="AE137" i="1"/>
  <c r="AB139" i="1"/>
  <c r="AG138" i="1"/>
  <c r="AD138" i="1"/>
  <c r="AC138" i="1"/>
  <c r="AE138" i="1"/>
  <c r="AD139" i="1"/>
  <c r="AG139" i="1"/>
  <c r="AC139" i="1"/>
  <c r="AE139" i="1"/>
  <c r="AB140" i="1"/>
  <c r="AG140" i="1"/>
  <c r="AD140" i="1"/>
  <c r="AB141" i="1"/>
  <c r="AC140" i="1"/>
  <c r="AE140" i="1"/>
  <c r="AC141" i="1"/>
  <c r="AD141" i="1"/>
  <c r="AG141" i="1"/>
  <c r="AB142" i="1"/>
  <c r="AE141" i="1"/>
  <c r="AG142" i="1"/>
  <c r="AE142" i="1"/>
  <c r="AD142" i="1"/>
  <c r="AB143" i="1"/>
  <c r="AC142" i="1"/>
  <c r="AD143" i="1"/>
  <c r="AG143" i="1"/>
  <c r="AC143" i="1"/>
  <c r="AE143" i="1"/>
  <c r="AB144" i="1"/>
  <c r="AG144" i="1"/>
  <c r="AD144" i="1"/>
  <c r="AC144" i="1"/>
  <c r="AB145" i="1"/>
  <c r="AE144" i="1"/>
  <c r="AD145" i="1"/>
  <c r="AG145" i="1"/>
  <c r="AC145" i="1"/>
  <c r="AB146" i="1"/>
  <c r="AE145" i="1"/>
  <c r="AD146" i="1"/>
  <c r="AG146" i="1"/>
  <c r="AB147" i="1"/>
  <c r="AC146" i="1"/>
  <c r="AE146" i="1"/>
  <c r="AD147" i="1"/>
  <c r="AG147" i="1"/>
  <c r="AC147" i="1"/>
  <c r="AE147" i="1"/>
  <c r="AB148" i="1"/>
  <c r="AB149" i="1"/>
  <c r="AG148" i="1"/>
  <c r="AC148" i="1"/>
  <c r="AD148" i="1"/>
  <c r="AE148" i="1"/>
  <c r="AD149" i="1"/>
  <c r="AG149" i="1"/>
  <c r="AC149" i="1"/>
  <c r="AB150" i="1"/>
  <c r="AE149" i="1"/>
  <c r="AD150" i="1"/>
  <c r="AG150" i="1"/>
  <c r="AE150" i="1"/>
  <c r="AB151" i="1"/>
  <c r="AC150" i="1"/>
  <c r="AB152" i="1"/>
  <c r="AD151" i="1"/>
  <c r="AG151" i="1"/>
  <c r="AC151" i="1"/>
  <c r="AE151" i="1"/>
  <c r="AG152" i="1"/>
  <c r="AE152" i="1"/>
  <c r="AB153" i="1"/>
  <c r="AD152" i="1"/>
  <c r="AC152" i="1"/>
  <c r="AD153" i="1"/>
  <c r="AG153" i="1"/>
  <c r="AC153" i="1"/>
  <c r="AB154" i="1"/>
  <c r="AE153" i="1"/>
  <c r="AG154" i="1"/>
  <c r="AD154" i="1"/>
  <c r="AE154" i="1"/>
  <c r="AB155" i="1"/>
  <c r="AC154" i="1"/>
  <c r="AD155" i="1"/>
  <c r="AG155" i="1"/>
  <c r="AC155" i="1"/>
  <c r="AE155" i="1"/>
  <c r="AB156" i="1"/>
  <c r="AG156" i="1"/>
  <c r="AB157" i="1"/>
  <c r="AC156" i="1"/>
  <c r="AD156" i="1"/>
  <c r="AE156" i="1"/>
  <c r="AB158" i="1"/>
  <c r="AE157" i="1"/>
  <c r="AD157" i="1"/>
  <c r="AG157" i="1"/>
  <c r="AC157" i="1"/>
  <c r="AD158" i="1"/>
  <c r="AG158" i="1"/>
  <c r="AE158" i="1"/>
  <c r="AB159" i="1"/>
  <c r="AC158" i="1"/>
  <c r="AD159" i="1"/>
  <c r="AG159" i="1"/>
  <c r="AB160" i="1"/>
  <c r="AC159" i="1"/>
  <c r="AE159" i="1"/>
  <c r="AG160" i="1"/>
  <c r="AB161" i="1"/>
  <c r="AC160" i="1"/>
  <c r="AD160" i="1"/>
  <c r="AE160" i="1"/>
  <c r="AD161" i="1"/>
  <c r="AG161" i="1"/>
  <c r="AC161" i="1"/>
  <c r="AB162" i="1"/>
  <c r="AE161" i="1"/>
  <c r="AD162" i="1"/>
  <c r="AG162" i="1"/>
  <c r="AB163" i="1"/>
  <c r="AC162" i="1"/>
  <c r="AE162" i="1"/>
  <c r="AD163" i="1"/>
  <c r="AG163" i="1"/>
  <c r="AC163" i="1"/>
  <c r="AE163" i="1"/>
  <c r="AB164" i="1"/>
  <c r="AG164" i="1"/>
  <c r="AD164" i="1"/>
  <c r="AB165" i="1"/>
  <c r="AC164" i="1"/>
  <c r="AE164" i="1"/>
  <c r="AD165" i="1"/>
  <c r="AC165" i="1"/>
  <c r="AG165" i="1"/>
  <c r="AB166" i="1"/>
  <c r="AE165" i="1"/>
  <c r="AD166" i="1"/>
  <c r="AG166" i="1"/>
  <c r="AE166" i="1"/>
  <c r="AB167" i="1"/>
  <c r="AC166" i="1"/>
  <c r="AG167" i="1"/>
  <c r="AC167" i="1"/>
  <c r="AD167" i="1"/>
  <c r="AE167" i="1"/>
  <c r="AB168" i="1"/>
  <c r="AG168" i="1"/>
  <c r="AD168" i="1"/>
  <c r="AE168" i="1"/>
  <c r="AB169" i="1"/>
  <c r="AC168" i="1"/>
  <c r="AD169" i="1"/>
  <c r="AG169" i="1"/>
  <c r="AC169" i="1"/>
  <c r="AB170" i="1"/>
  <c r="AE169" i="1"/>
  <c r="AB171" i="1"/>
  <c r="AC170" i="1"/>
  <c r="AG170" i="1"/>
  <c r="AD170" i="1"/>
  <c r="AE170" i="1"/>
  <c r="AD171" i="1"/>
  <c r="AG171" i="1"/>
  <c r="AC171" i="1"/>
  <c r="AE171" i="1"/>
  <c r="AB172" i="1"/>
  <c r="AG172" i="1"/>
  <c r="AD172" i="1"/>
  <c r="AB173" i="1"/>
  <c r="AC172" i="1"/>
  <c r="AE172" i="1"/>
  <c r="AD173" i="1"/>
  <c r="AG173" i="1"/>
  <c r="AC173" i="1"/>
  <c r="AB174" i="1"/>
  <c r="AE173" i="1"/>
  <c r="AG174" i="1"/>
  <c r="AD174" i="1"/>
  <c r="AE174" i="1"/>
  <c r="AB175" i="1"/>
  <c r="AC174" i="1"/>
  <c r="AD175" i="1"/>
  <c r="AG175" i="1"/>
  <c r="AC175" i="1"/>
  <c r="AE175" i="1"/>
  <c r="AB176" i="1"/>
  <c r="AB177" i="1"/>
  <c r="AG176" i="1"/>
  <c r="AC176" i="1"/>
  <c r="AD176" i="1"/>
  <c r="AE176" i="1"/>
  <c r="AD177" i="1"/>
  <c r="AG177" i="1"/>
  <c r="AC177" i="1"/>
  <c r="AB178" i="1"/>
  <c r="AE177" i="1"/>
  <c r="AD178" i="1"/>
  <c r="AG178" i="1"/>
  <c r="AB179" i="1"/>
  <c r="AC178" i="1"/>
  <c r="AE178" i="1"/>
  <c r="AG179" i="1"/>
  <c r="AD179" i="1"/>
  <c r="AC179" i="1"/>
  <c r="AE179" i="1"/>
  <c r="AB180" i="1"/>
  <c r="AG180" i="1"/>
  <c r="AB181" i="1"/>
  <c r="AD180" i="1"/>
  <c r="AC180" i="1"/>
  <c r="AE180" i="1"/>
  <c r="AB182" i="1"/>
  <c r="AD181" i="1"/>
  <c r="AE181" i="1"/>
  <c r="AG181" i="1"/>
  <c r="AC181" i="1"/>
  <c r="AD182" i="1"/>
  <c r="AG182" i="1"/>
  <c r="AE182" i="1"/>
  <c r="AB183" i="1"/>
  <c r="AC182" i="1"/>
  <c r="AD183" i="1"/>
  <c r="AG183" i="1"/>
  <c r="AC183" i="1"/>
  <c r="AB184" i="1"/>
  <c r="AE183" i="1"/>
  <c r="AG184" i="1"/>
  <c r="AB185" i="1"/>
  <c r="AC184" i="1"/>
  <c r="AE184" i="1"/>
  <c r="AD184" i="1"/>
  <c r="AC185" i="1"/>
  <c r="AD185" i="1"/>
  <c r="AG185" i="1"/>
  <c r="AB186" i="1"/>
  <c r="AE185" i="1"/>
  <c r="AG186" i="1"/>
  <c r="AD186" i="1"/>
  <c r="AE186" i="1"/>
  <c r="AB187" i="1"/>
  <c r="AC186" i="1"/>
  <c r="AD187" i="1"/>
  <c r="AG187" i="1"/>
  <c r="AC187" i="1"/>
  <c r="AE187" i="1"/>
  <c r="AB188" i="1"/>
  <c r="AG188" i="1"/>
  <c r="AB189" i="1"/>
  <c r="AD188" i="1"/>
  <c r="AC188" i="1"/>
  <c r="AE188" i="1"/>
  <c r="AB190" i="1"/>
  <c r="AD189" i="1"/>
  <c r="AE189" i="1"/>
  <c r="AG189" i="1"/>
  <c r="AC189" i="1"/>
  <c r="AD190" i="1"/>
  <c r="AG190" i="1"/>
  <c r="AE190" i="1"/>
  <c r="AC190" i="1"/>
  <c r="AB191" i="1"/>
  <c r="AD191" i="1"/>
  <c r="AG191" i="1"/>
  <c r="AC191" i="1"/>
  <c r="AE191" i="1"/>
  <c r="AB192" i="1"/>
  <c r="AG192" i="1"/>
  <c r="AB193" i="1"/>
  <c r="AD192" i="1"/>
  <c r="AC192" i="1"/>
  <c r="AE192" i="1"/>
  <c r="AD193" i="1"/>
  <c r="AG193" i="1"/>
  <c r="AC193" i="1"/>
  <c r="AB194" i="1"/>
  <c r="AE193" i="1"/>
  <c r="AC194" i="1"/>
  <c r="AD194" i="1"/>
  <c r="AG194" i="1"/>
  <c r="AB195" i="1"/>
  <c r="AE194" i="1"/>
  <c r="AG195" i="1"/>
  <c r="AD195" i="1"/>
  <c r="AC195" i="1"/>
  <c r="AE195" i="1"/>
  <c r="AB196" i="1"/>
  <c r="AG196" i="1"/>
  <c r="AD196" i="1"/>
  <c r="AB197" i="1"/>
  <c r="AC196" i="1"/>
  <c r="AE196" i="1"/>
  <c r="AD197" i="1"/>
  <c r="AG197" i="1"/>
  <c r="AC197" i="1"/>
  <c r="AB198" i="1"/>
  <c r="AE197" i="1"/>
  <c r="AD198" i="1"/>
  <c r="AG198" i="1"/>
  <c r="AE198" i="1"/>
  <c r="AC198" i="1"/>
  <c r="AB199" i="1"/>
  <c r="AG199" i="1"/>
  <c r="AB200" i="1"/>
  <c r="AD199" i="1"/>
  <c r="AC199" i="1"/>
  <c r="AE199" i="1"/>
  <c r="AE200" i="1"/>
  <c r="AG200" i="1"/>
  <c r="AD200" i="1"/>
  <c r="AB201" i="1"/>
  <c r="AC200" i="1"/>
  <c r="AD201" i="1"/>
  <c r="AG201" i="1"/>
  <c r="AC201" i="1"/>
  <c r="AB202" i="1"/>
  <c r="AE201" i="1"/>
  <c r="AD202" i="1"/>
  <c r="AG202" i="1"/>
  <c r="AB203" i="1"/>
  <c r="AC202" i="1"/>
  <c r="AE202" i="1"/>
  <c r="AD203" i="1"/>
  <c r="AG203" i="1"/>
  <c r="AC203" i="1"/>
  <c r="AE203" i="1"/>
  <c r="AB204" i="1"/>
  <c r="AG204" i="1"/>
  <c r="AD204" i="1"/>
  <c r="AB205" i="1"/>
  <c r="AC204" i="1"/>
  <c r="AE204" i="1"/>
  <c r="AB206" i="1"/>
  <c r="AE205" i="1"/>
  <c r="AD205" i="1"/>
  <c r="AG205" i="1"/>
  <c r="AC205" i="1"/>
  <c r="AG206" i="1"/>
  <c r="AD206" i="1"/>
  <c r="AE206" i="1"/>
  <c r="AC206" i="1"/>
  <c r="AB207" i="1"/>
  <c r="AC207" i="1"/>
  <c r="AD207" i="1"/>
  <c r="AG207" i="1"/>
  <c r="AE207" i="1"/>
  <c r="AB208" i="1"/>
  <c r="AC208" i="1"/>
  <c r="AB209" i="1"/>
  <c r="AG208" i="1"/>
  <c r="AD208" i="1"/>
  <c r="AE208" i="1"/>
  <c r="AD209" i="1"/>
  <c r="AG209" i="1"/>
  <c r="AC209" i="1"/>
  <c r="AB210" i="1"/>
  <c r="AE209" i="1"/>
  <c r="AD210" i="1"/>
  <c r="AG210" i="1"/>
  <c r="AE210" i="1"/>
  <c r="AB211" i="1"/>
  <c r="AC210" i="1"/>
  <c r="AG211" i="1"/>
  <c r="AD211" i="1"/>
  <c r="AC211" i="1"/>
  <c r="AE211" i="1"/>
  <c r="AB212" i="1"/>
  <c r="AG212" i="1"/>
  <c r="AC212" i="1"/>
  <c r="AD212" i="1"/>
  <c r="AB213" i="1"/>
  <c r="AE212" i="1"/>
  <c r="AC213" i="1"/>
  <c r="AB214" i="1"/>
  <c r="AE213" i="1"/>
  <c r="AD213" i="1"/>
  <c r="AG213" i="1"/>
  <c r="AE214" i="1"/>
  <c r="AD214" i="1"/>
  <c r="AG214" i="1"/>
  <c r="AC214" i="1"/>
  <c r="AB215" i="1"/>
  <c r="AD215" i="1"/>
  <c r="AG215" i="1"/>
  <c r="AC215" i="1"/>
  <c r="AB216" i="1"/>
  <c r="AE215" i="1"/>
  <c r="AG216" i="1"/>
  <c r="AC216" i="1"/>
  <c r="AD216" i="1"/>
  <c r="AB217" i="1"/>
  <c r="AE216" i="1"/>
  <c r="AD217" i="1"/>
  <c r="AG217" i="1"/>
  <c r="AB218" i="1"/>
  <c r="AC217" i="1"/>
  <c r="AE217" i="1"/>
  <c r="AD218" i="1"/>
  <c r="AG218" i="1"/>
  <c r="AB219" i="1"/>
  <c r="AC218" i="1"/>
  <c r="AE218" i="1"/>
  <c r="AD219" i="1"/>
  <c r="AG219" i="1"/>
  <c r="AC219" i="1"/>
  <c r="AE219" i="1"/>
  <c r="AB220" i="1"/>
  <c r="AG220" i="1"/>
  <c r="AC220" i="1"/>
  <c r="AD220" i="1"/>
  <c r="AE220" i="1"/>
  <c r="AB221" i="1"/>
  <c r="AC221" i="1"/>
  <c r="AB222" i="1"/>
  <c r="AD221" i="1"/>
  <c r="AG221" i="1"/>
  <c r="AE221" i="1"/>
  <c r="AD222" i="1"/>
  <c r="AE222" i="1"/>
  <c r="AG222" i="1"/>
  <c r="AC222" i="1"/>
  <c r="AB223" i="1"/>
  <c r="AD223" i="1"/>
  <c r="AG223" i="1"/>
  <c r="AC223" i="1"/>
  <c r="AE223" i="1"/>
  <c r="AB224" i="1"/>
  <c r="AG224" i="1"/>
  <c r="AC224" i="1"/>
  <c r="AD224" i="1"/>
  <c r="AB225" i="1"/>
  <c r="AE224" i="1"/>
  <c r="AC225" i="1"/>
  <c r="AD225" i="1"/>
  <c r="AB226" i="1"/>
  <c r="AG225" i="1"/>
  <c r="AE225" i="1"/>
  <c r="AC226" i="1"/>
  <c r="AD226" i="1"/>
  <c r="AG226" i="1"/>
  <c r="AE226" i="1"/>
  <c r="AB227" i="1"/>
  <c r="AG227" i="1"/>
  <c r="AD227" i="1"/>
  <c r="AC227" i="1"/>
  <c r="AE227" i="1"/>
  <c r="AB228" i="1"/>
  <c r="AB229" i="1"/>
  <c r="AG228" i="1"/>
  <c r="AD228" i="1"/>
  <c r="AC228" i="1"/>
  <c r="AE228" i="1"/>
  <c r="AE229" i="1"/>
  <c r="AD229" i="1"/>
  <c r="AG229" i="1"/>
  <c r="AB230" i="1"/>
  <c r="AC229" i="1"/>
  <c r="AG230" i="1"/>
  <c r="AD230" i="1"/>
  <c r="AB231" i="1"/>
  <c r="AE230" i="1"/>
  <c r="AC230" i="1"/>
  <c r="AD231" i="1"/>
  <c r="AG231" i="1"/>
  <c r="AE231" i="1"/>
  <c r="AB232" i="1"/>
  <c r="AC231" i="1"/>
  <c r="AG232" i="1"/>
  <c r="AC232" i="1"/>
  <c r="AD232" i="1"/>
  <c r="AE232" i="1"/>
  <c r="AB233" i="1"/>
  <c r="AD233" i="1"/>
  <c r="AC233" i="1"/>
  <c r="AG233" i="1"/>
  <c r="AB234" i="1"/>
  <c r="AE233" i="1"/>
  <c r="AE234" i="1"/>
  <c r="AD234" i="1"/>
  <c r="AG234" i="1"/>
  <c r="AB235" i="1"/>
  <c r="AC234" i="1"/>
  <c r="AG235" i="1"/>
  <c r="AD235" i="1"/>
  <c r="AC235" i="1"/>
  <c r="AE235" i="1"/>
  <c r="AB236" i="1"/>
  <c r="AG236" i="1"/>
  <c r="AD236" i="1"/>
  <c r="AB237" i="1"/>
  <c r="AC236" i="1"/>
  <c r="AE236" i="1"/>
  <c r="AD237" i="1"/>
  <c r="AC237" i="1"/>
  <c r="AG237" i="1"/>
  <c r="AB238" i="1"/>
  <c r="AE237" i="1"/>
  <c r="AD238" i="1"/>
  <c r="AG238" i="1"/>
  <c r="AB239" i="1"/>
  <c r="AE238" i="1"/>
  <c r="AC238" i="1"/>
  <c r="AD239" i="1"/>
  <c r="AG239" i="1"/>
  <c r="AC239" i="1"/>
  <c r="AB240" i="1"/>
  <c r="AE239" i="1"/>
  <c r="AG240" i="1"/>
  <c r="AC240" i="1"/>
  <c r="AD240" i="1"/>
  <c r="AB241" i="1"/>
  <c r="AE240" i="1"/>
  <c r="AD241" i="1"/>
  <c r="AC241" i="1"/>
  <c r="AB242" i="1"/>
  <c r="AG241" i="1"/>
  <c r="AE241" i="1"/>
  <c r="AD242" i="1"/>
  <c r="AG242" i="1"/>
  <c r="AB243" i="1"/>
  <c r="AC242" i="1"/>
  <c r="AE242" i="1"/>
  <c r="AG243" i="1"/>
  <c r="AD243" i="1"/>
  <c r="AE243" i="1"/>
  <c r="AC243" i="1"/>
  <c r="AB244" i="1"/>
  <c r="AG244" i="1"/>
  <c r="AB245" i="1"/>
  <c r="AD244" i="1"/>
  <c r="AC244" i="1"/>
  <c r="AE244" i="1"/>
  <c r="AD245" i="1"/>
  <c r="AC245" i="1"/>
  <c r="AG245" i="1"/>
  <c r="AB246" i="1"/>
  <c r="AE245" i="1"/>
  <c r="AD246" i="1"/>
  <c r="AG246" i="1"/>
  <c r="AB247" i="1"/>
  <c r="AE246" i="1"/>
  <c r="AC246" i="1"/>
  <c r="AE247" i="1"/>
  <c r="AD247" i="1"/>
  <c r="AG247" i="1"/>
  <c r="AC247" i="1"/>
  <c r="AB248" i="1"/>
  <c r="AG248" i="1"/>
  <c r="AD248" i="1"/>
  <c r="AB249" i="1"/>
  <c r="AC248" i="1"/>
  <c r="AE248" i="1"/>
  <c r="AB250" i="1"/>
  <c r="AD249" i="1"/>
  <c r="AG249" i="1"/>
  <c r="AC249" i="1"/>
  <c r="AE249" i="1"/>
  <c r="AD250" i="1"/>
  <c r="AG250" i="1"/>
  <c r="AC250" i="1"/>
  <c r="AB251" i="1"/>
  <c r="AE250" i="1"/>
  <c r="AG251" i="1"/>
  <c r="AD251" i="1"/>
  <c r="AC251" i="1"/>
  <c r="AE251" i="1"/>
  <c r="AB252" i="1"/>
  <c r="AG252" i="1"/>
  <c r="AD252" i="1"/>
  <c r="AB253" i="1"/>
  <c r="AC252" i="1"/>
  <c r="AE252" i="1"/>
  <c r="AD253" i="1"/>
  <c r="AC253" i="1"/>
  <c r="AB254" i="1"/>
  <c r="AE253" i="1"/>
  <c r="AG253" i="1"/>
  <c r="AD254" i="1"/>
  <c r="AG254" i="1"/>
  <c r="AB255" i="1"/>
  <c r="AE254" i="1"/>
  <c r="AC254" i="1"/>
  <c r="AD255" i="1"/>
  <c r="AG255" i="1"/>
  <c r="AE255" i="1"/>
  <c r="AC255" i="1"/>
  <c r="AB256" i="1"/>
  <c r="AG256" i="1"/>
  <c r="AB257" i="1"/>
  <c r="AD256" i="1"/>
  <c r="AC256" i="1"/>
  <c r="AE256" i="1"/>
  <c r="AD257" i="1"/>
  <c r="AG257" i="1"/>
  <c r="AC257" i="1"/>
  <c r="AB258" i="1"/>
  <c r="AE257" i="1"/>
  <c r="AD258" i="1"/>
  <c r="AG258" i="1"/>
  <c r="AC258" i="1"/>
  <c r="AB259" i="1"/>
  <c r="AE258" i="1"/>
  <c r="AE259" i="1"/>
  <c r="AD259" i="1"/>
  <c r="AG259" i="1"/>
  <c r="AC259" i="1"/>
  <c r="AB260" i="1"/>
  <c r="AG260" i="1"/>
  <c r="AD260" i="1"/>
  <c r="AE260" i="1"/>
  <c r="AB261" i="1"/>
  <c r="AC260" i="1"/>
  <c r="AD261" i="1"/>
  <c r="AC261" i="1"/>
  <c r="AB262" i="1"/>
  <c r="AG261" i="1"/>
  <c r="AE261" i="1"/>
  <c r="AD262" i="1"/>
  <c r="AG262" i="1"/>
  <c r="AB263" i="1"/>
  <c r="AE262" i="1"/>
  <c r="AC262" i="1"/>
  <c r="AD263" i="1"/>
  <c r="AG263" i="1"/>
  <c r="AE263" i="1"/>
  <c r="AC263" i="1"/>
  <c r="AB264" i="1"/>
  <c r="AG264" i="1"/>
  <c r="AD264" i="1"/>
  <c r="AB265" i="1"/>
  <c r="AC264" i="1"/>
  <c r="AE264" i="1"/>
  <c r="AD265" i="1"/>
  <c r="AC265" i="1"/>
  <c r="AB266" i="1"/>
  <c r="AG265" i="1"/>
  <c r="AE265" i="1"/>
  <c r="AE266" i="1"/>
  <c r="AD266" i="1"/>
  <c r="AG266" i="1"/>
  <c r="AC266" i="1"/>
  <c r="AB267" i="1"/>
  <c r="AD267" i="1"/>
  <c r="AG267" i="1"/>
  <c r="AE267" i="1"/>
  <c r="AC267" i="1"/>
  <c r="AB268" i="1"/>
  <c r="AG268" i="1"/>
  <c r="AD268" i="1"/>
  <c r="AB269" i="1"/>
  <c r="AC268" i="1"/>
  <c r="AE268" i="1"/>
  <c r="AD269" i="1"/>
  <c r="AG269" i="1"/>
  <c r="AE269" i="1"/>
  <c r="AC269" i="1"/>
  <c r="AB270" i="1"/>
  <c r="AG270" i="1"/>
  <c r="AD270" i="1"/>
  <c r="AB271" i="1"/>
  <c r="AE270" i="1"/>
  <c r="AC270" i="1"/>
  <c r="AD271" i="1"/>
  <c r="AG271" i="1"/>
  <c r="AC271" i="1"/>
  <c r="AE271" i="1"/>
  <c r="AB272" i="1"/>
  <c r="AG272" i="1"/>
  <c r="AD272" i="1"/>
  <c r="AE272" i="1"/>
  <c r="AC272" i="1"/>
  <c r="AB273" i="1"/>
  <c r="AD273" i="1"/>
  <c r="AC273" i="1"/>
  <c r="AG273" i="1"/>
  <c r="AB274" i="1"/>
  <c r="AE273" i="1"/>
  <c r="AB275" i="1"/>
  <c r="AE274" i="1"/>
  <c r="AD274" i="1"/>
  <c r="AG274" i="1"/>
  <c r="AC274" i="1"/>
  <c r="AD275" i="1"/>
  <c r="AG275" i="1"/>
  <c r="AE275" i="1"/>
  <c r="AC275" i="1"/>
  <c r="AB276" i="1"/>
  <c r="AG276" i="1"/>
  <c r="AD276" i="1"/>
  <c r="AB277" i="1"/>
  <c r="AC276" i="1"/>
  <c r="AE276" i="1"/>
  <c r="AD277" i="1"/>
  <c r="AC277" i="1"/>
  <c r="AB278" i="1"/>
  <c r="AG277" i="1"/>
  <c r="AE277" i="1"/>
  <c r="AG278" i="1"/>
  <c r="AD278" i="1"/>
  <c r="AE278" i="1"/>
  <c r="AB279" i="1"/>
  <c r="AC278" i="1"/>
  <c r="AC279" i="1"/>
  <c r="AB280" i="1"/>
  <c r="AD279" i="1"/>
  <c r="AG279" i="1"/>
  <c r="AE279" i="1"/>
  <c r="AG280" i="1"/>
  <c r="AD280" i="1"/>
  <c r="AB281" i="1"/>
  <c r="AC280" i="1"/>
  <c r="AE280" i="1"/>
  <c r="AB282" i="1"/>
  <c r="AD281" i="1"/>
  <c r="AG281" i="1"/>
  <c r="AC281" i="1"/>
  <c r="AE281" i="1"/>
  <c r="AD282" i="1"/>
  <c r="AG282" i="1"/>
  <c r="AB283" i="1"/>
  <c r="AC282" i="1"/>
  <c r="AE282" i="1"/>
  <c r="AD283" i="1"/>
  <c r="AG283" i="1"/>
  <c r="AC283" i="1"/>
  <c r="AE283" i="1"/>
  <c r="AB284" i="1"/>
  <c r="AG284" i="1"/>
  <c r="AD284" i="1"/>
  <c r="AB285" i="1"/>
  <c r="AE284" i="1"/>
  <c r="AC284" i="1"/>
  <c r="AD285" i="1"/>
  <c r="AC285" i="1"/>
  <c r="AG285" i="1"/>
  <c r="AB286" i="1"/>
  <c r="AE285" i="1"/>
  <c r="AE286" i="1"/>
  <c r="AD286" i="1"/>
  <c r="AG286" i="1"/>
  <c r="AB287" i="1"/>
  <c r="AC286" i="1"/>
  <c r="AD287" i="1"/>
  <c r="AE287" i="1"/>
  <c r="AG287" i="1"/>
  <c r="AC287" i="1"/>
  <c r="AB288" i="1"/>
  <c r="AG288" i="1"/>
  <c r="AD288" i="1"/>
  <c r="AB289" i="1"/>
  <c r="AC288" i="1"/>
  <c r="AE288" i="1"/>
  <c r="AD289" i="1"/>
  <c r="AG289" i="1"/>
  <c r="AC289" i="1"/>
  <c r="AB290" i="1"/>
  <c r="AE289" i="1"/>
  <c r="AD290" i="1"/>
  <c r="AG290" i="1"/>
  <c r="AC290" i="1"/>
  <c r="AE290" i="1"/>
  <c r="AB291" i="1"/>
  <c r="AG291" i="1"/>
  <c r="AD291" i="1"/>
  <c r="AC291" i="1"/>
  <c r="AE291" i="1"/>
  <c r="AB292" i="1"/>
  <c r="AG292" i="1"/>
  <c r="AE292" i="1"/>
  <c r="AD292" i="1"/>
  <c r="AC292" i="1"/>
  <c r="AB293" i="1"/>
  <c r="AD293" i="1"/>
  <c r="AB294" i="1"/>
  <c r="AG293" i="1"/>
  <c r="AE293" i="1"/>
  <c r="AC293" i="1"/>
  <c r="AG294" i="1"/>
  <c r="AD294" i="1"/>
  <c r="AC294" i="1"/>
  <c r="AE294" i="1"/>
  <c r="AB295" i="1"/>
  <c r="AD295" i="1"/>
  <c r="AG295" i="1"/>
  <c r="AC295" i="1"/>
  <c r="AB296" i="1"/>
  <c r="AE295" i="1"/>
  <c r="AG296" i="1"/>
  <c r="AD296" i="1"/>
  <c r="AC296" i="1"/>
  <c r="AE296" i="1"/>
  <c r="AB297" i="1"/>
  <c r="AD297" i="1"/>
  <c r="AG297" i="1"/>
  <c r="AB298" i="1"/>
  <c r="AC297" i="1"/>
  <c r="AE297" i="1"/>
  <c r="AD298" i="1"/>
  <c r="AB299" i="1"/>
  <c r="AG298" i="1"/>
  <c r="AC298" i="1"/>
  <c r="AE298" i="1"/>
  <c r="AG299" i="1"/>
  <c r="AD299" i="1"/>
  <c r="AC299" i="1"/>
  <c r="AE299" i="1"/>
  <c r="AB300" i="1"/>
  <c r="AG300" i="1"/>
  <c r="AD300" i="1"/>
  <c r="AC300" i="1"/>
  <c r="AB301" i="1"/>
  <c r="AE300" i="1"/>
  <c r="AD301" i="1"/>
  <c r="AG301" i="1"/>
  <c r="AB302" i="1"/>
  <c r="AC301" i="1"/>
  <c r="AE301" i="1"/>
  <c r="AD302" i="1"/>
  <c r="AG302" i="1"/>
  <c r="AB303" i="1"/>
  <c r="AE302" i="1"/>
  <c r="AC302" i="1"/>
  <c r="AD303" i="1"/>
  <c r="AG303" i="1"/>
  <c r="AB304" i="1"/>
  <c r="AC303" i="1"/>
  <c r="AE303" i="1"/>
  <c r="AG304" i="1"/>
  <c r="AE304" i="1"/>
  <c r="AD304" i="1"/>
  <c r="AC304" i="1"/>
  <c r="AB305" i="1"/>
  <c r="AD305" i="1"/>
  <c r="AB306" i="1"/>
  <c r="AG305" i="1"/>
  <c r="AC305" i="1"/>
  <c r="AE305" i="1"/>
  <c r="AD306" i="1"/>
  <c r="AB307" i="1"/>
  <c r="AG306" i="1"/>
  <c r="AC306" i="1"/>
  <c r="AE306" i="1"/>
  <c r="AG307" i="1"/>
  <c r="AE307" i="1"/>
  <c r="AD307" i="1"/>
  <c r="AC307" i="1"/>
  <c r="AB308" i="1"/>
  <c r="AG308" i="1"/>
  <c r="AE308" i="1"/>
  <c r="AD308" i="1"/>
  <c r="AC308" i="1"/>
  <c r="AB309" i="1"/>
  <c r="AD309" i="1"/>
  <c r="AG309" i="1"/>
  <c r="AB310" i="1"/>
  <c r="AC309" i="1"/>
  <c r="AE309" i="1"/>
  <c r="AD310" i="1"/>
  <c r="AG310" i="1"/>
  <c r="AB311" i="1"/>
  <c r="AE310" i="1"/>
  <c r="AC310" i="1"/>
  <c r="AB312" i="1"/>
  <c r="AC311" i="1"/>
  <c r="AD311" i="1"/>
  <c r="AG311" i="1"/>
  <c r="AE311" i="1"/>
  <c r="AG312" i="1"/>
  <c r="AD312" i="1"/>
  <c r="AC312" i="1"/>
  <c r="AB313" i="1"/>
  <c r="AE312" i="1"/>
  <c r="AD313" i="1"/>
  <c r="AG313" i="1"/>
  <c r="AB314" i="1"/>
  <c r="AC313" i="1"/>
  <c r="AE313" i="1"/>
  <c r="AD314" i="1"/>
  <c r="AE314" i="1"/>
  <c r="AG314" i="1"/>
  <c r="AB315" i="1"/>
  <c r="AC314" i="1"/>
  <c r="AD315" i="1"/>
  <c r="AG315" i="1"/>
  <c r="AC315" i="1"/>
  <c r="AE315" i="1"/>
  <c r="AB316" i="1"/>
  <c r="AG316" i="1"/>
  <c r="AB317" i="1"/>
  <c r="AE316" i="1"/>
  <c r="AD316" i="1"/>
  <c r="AC316" i="1"/>
  <c r="AD317" i="1"/>
  <c r="AB318" i="1"/>
  <c r="AG317" i="1"/>
  <c r="AC317" i="1"/>
  <c r="AE317" i="1"/>
  <c r="AD318" i="1"/>
  <c r="AG318" i="1"/>
  <c r="AB319" i="1"/>
  <c r="AE318" i="1"/>
  <c r="AC318" i="1"/>
  <c r="AC319" i="1"/>
  <c r="AE319" i="1"/>
  <c r="AD319" i="1"/>
  <c r="AG319" i="1"/>
  <c r="AB320" i="1"/>
  <c r="AG320" i="1"/>
  <c r="AD320" i="1"/>
  <c r="AE320" i="1"/>
  <c r="AC320" i="1"/>
  <c r="AB321" i="1"/>
  <c r="AG321" i="1"/>
  <c r="AD321" i="1"/>
  <c r="AC321" i="1"/>
  <c r="AB322" i="1"/>
  <c r="AE321" i="1"/>
  <c r="AD322" i="1"/>
  <c r="AG322" i="1"/>
  <c r="AC322" i="1"/>
  <c r="AB323" i="1"/>
  <c r="AE322" i="1"/>
  <c r="AD323" i="1"/>
  <c r="AG323" i="1"/>
  <c r="AC323" i="1"/>
  <c r="AE323" i="1"/>
  <c r="AB324" i="1"/>
  <c r="AG324" i="1"/>
  <c r="AE324" i="1"/>
  <c r="AD324" i="1"/>
  <c r="AC324" i="1"/>
  <c r="AB325" i="1"/>
  <c r="AD325" i="1"/>
  <c r="AG325" i="1"/>
  <c r="AB326" i="1"/>
  <c r="AC325" i="1"/>
  <c r="AE325" i="1"/>
  <c r="AB327" i="1"/>
  <c r="AE326" i="1"/>
  <c r="AD326" i="1"/>
  <c r="AG326" i="1"/>
  <c r="AC326" i="1"/>
  <c r="AG327" i="1"/>
  <c r="AD327" i="1"/>
  <c r="AE327" i="1"/>
  <c r="AB328" i="1"/>
  <c r="AC327" i="1"/>
  <c r="AG328" i="1"/>
  <c r="AB329" i="1"/>
  <c r="AE328" i="1"/>
  <c r="AD328" i="1"/>
  <c r="AC328" i="1"/>
  <c r="AD329" i="1"/>
  <c r="AG329" i="1"/>
  <c r="AB330" i="1"/>
  <c r="AC329" i="1"/>
  <c r="AE329" i="1"/>
  <c r="AG330" i="1"/>
  <c r="AD330" i="1"/>
  <c r="AE330" i="1"/>
  <c r="AB331" i="1"/>
  <c r="AC330" i="1"/>
  <c r="AC331" i="1"/>
  <c r="AD331" i="1"/>
  <c r="AG331" i="1"/>
  <c r="AE331" i="1"/>
  <c r="AB332" i="1"/>
  <c r="AB333" i="1"/>
  <c r="AE332" i="1"/>
  <c r="AG332" i="1"/>
  <c r="AD332" i="1"/>
  <c r="AC332" i="1"/>
  <c r="AD333" i="1"/>
  <c r="AG333" i="1"/>
  <c r="AE333" i="1"/>
  <c r="AB334" i="1"/>
  <c r="AC333" i="1"/>
  <c r="AG334" i="1"/>
  <c r="AD334" i="1"/>
  <c r="AB335" i="1"/>
  <c r="AE334" i="1"/>
  <c r="AC334" i="1"/>
  <c r="AD335" i="1"/>
  <c r="AG335" i="1"/>
  <c r="AB336" i="1"/>
  <c r="AC335" i="1"/>
  <c r="AE335" i="1"/>
  <c r="AG336" i="1"/>
  <c r="AE336" i="1"/>
  <c r="AD336" i="1"/>
  <c r="AB337" i="1"/>
  <c r="AC336" i="1"/>
  <c r="AD337" i="1"/>
  <c r="AG337" i="1"/>
  <c r="AB338" i="1"/>
  <c r="AC337" i="1"/>
  <c r="AE337" i="1"/>
  <c r="AD338" i="1"/>
  <c r="AG338" i="1"/>
  <c r="AC338" i="1"/>
  <c r="AB339" i="1"/>
  <c r="AE338" i="1"/>
  <c r="AG339" i="1"/>
  <c r="AE339" i="1"/>
  <c r="AD339" i="1"/>
  <c r="AC339" i="1"/>
  <c r="AB340" i="1"/>
  <c r="AG340" i="1"/>
  <c r="AC340" i="1"/>
  <c r="AD340" i="1"/>
  <c r="AB341" i="1"/>
  <c r="AE340" i="1"/>
  <c r="AG341" i="1"/>
  <c r="AD341" i="1"/>
  <c r="AB342" i="1"/>
  <c r="AC341" i="1"/>
  <c r="AE341" i="1"/>
  <c r="AD342" i="1"/>
  <c r="AG342" i="1"/>
  <c r="AE342" i="1"/>
  <c r="AB343" i="1"/>
  <c r="AC342" i="1"/>
  <c r="AG343" i="1"/>
  <c r="AD343" i="1"/>
  <c r="AC343" i="1"/>
  <c r="AB344" i="1"/>
  <c r="AE343" i="1"/>
  <c r="AE344" i="1"/>
  <c r="AG344" i="1"/>
  <c r="AD344" i="1"/>
  <c r="AB345" i="1"/>
  <c r="AC344" i="1"/>
  <c r="AD345" i="1"/>
  <c r="AG345" i="1"/>
  <c r="AB346" i="1"/>
  <c r="AC345" i="1"/>
  <c r="AE345" i="1"/>
  <c r="AE346" i="1"/>
  <c r="AG346" i="1"/>
  <c r="AD346" i="1"/>
  <c r="AB347" i="1"/>
  <c r="AC346" i="1"/>
  <c r="AD347" i="1"/>
  <c r="AG347" i="1"/>
  <c r="AC347" i="1"/>
  <c r="AE347" i="1"/>
  <c r="AB348" i="1"/>
  <c r="AG348" i="1"/>
  <c r="AD348" i="1"/>
  <c r="AC348" i="1"/>
  <c r="AB349" i="1"/>
  <c r="AE348" i="1"/>
  <c r="AB350" i="1"/>
  <c r="AD349" i="1"/>
  <c r="AG349" i="1"/>
  <c r="AC349" i="1"/>
  <c r="AE349" i="1"/>
  <c r="AE350" i="1"/>
  <c r="AG350" i="1"/>
  <c r="AD350" i="1"/>
  <c r="AB351" i="1"/>
  <c r="AC350" i="1"/>
  <c r="AD351" i="1"/>
  <c r="AE351" i="1"/>
  <c r="AG351" i="1"/>
  <c r="AC351" i="1"/>
  <c r="AB352" i="1"/>
  <c r="AG352" i="1"/>
  <c r="AC352" i="1"/>
  <c r="AD352" i="1"/>
  <c r="AB353" i="1"/>
  <c r="AE352" i="1"/>
  <c r="AG353" i="1"/>
  <c r="AD353" i="1"/>
  <c r="AB354" i="1"/>
  <c r="AC353" i="1"/>
  <c r="AE353" i="1"/>
  <c r="AD354" i="1"/>
  <c r="AG354" i="1"/>
  <c r="AB355" i="1"/>
  <c r="AC354" i="1"/>
  <c r="AE354" i="1"/>
  <c r="AD355" i="1"/>
  <c r="AG355" i="1"/>
  <c r="AB356" i="1"/>
  <c r="AE355" i="1"/>
  <c r="AC355" i="1"/>
  <c r="AG356" i="1"/>
  <c r="AB357" i="1"/>
  <c r="AD356" i="1"/>
  <c r="AC356" i="1"/>
  <c r="AE356" i="1"/>
  <c r="AD357" i="1"/>
  <c r="AG357" i="1"/>
  <c r="AE357" i="1"/>
  <c r="AB358" i="1"/>
  <c r="AC357" i="1"/>
  <c r="AD358" i="1"/>
  <c r="AG358" i="1"/>
  <c r="AE358" i="1"/>
  <c r="AB359" i="1"/>
  <c r="AC358" i="1"/>
  <c r="AD359" i="1"/>
  <c r="AG359" i="1"/>
  <c r="AB360" i="1"/>
  <c r="AC359" i="1"/>
  <c r="AE359" i="1"/>
  <c r="AB361" i="1"/>
  <c r="AG360" i="1"/>
  <c r="AC360" i="1"/>
  <c r="AE360" i="1"/>
  <c r="AD360" i="1"/>
  <c r="AG361" i="1"/>
  <c r="AD361" i="1"/>
  <c r="AB362" i="1"/>
  <c r="AC361" i="1"/>
  <c r="AE361" i="1"/>
  <c r="AG362" i="1"/>
  <c r="AE362" i="1"/>
  <c r="AD362" i="1"/>
  <c r="AB363" i="1"/>
  <c r="AC362" i="1"/>
  <c r="AD363" i="1"/>
  <c r="AG363" i="1"/>
  <c r="AB364" i="1"/>
  <c r="AE363" i="1"/>
  <c r="AC363" i="1"/>
  <c r="AG364" i="1"/>
  <c r="AC364" i="1"/>
  <c r="AB365" i="1"/>
  <c r="AD364" i="1"/>
  <c r="AE364" i="1"/>
  <c r="AD365" i="1"/>
  <c r="AG365" i="1"/>
  <c r="AC365" i="1"/>
  <c r="AE365" i="1"/>
  <c r="AB366" i="1"/>
  <c r="AD366" i="1"/>
  <c r="AG366" i="1"/>
  <c r="AE366" i="1"/>
  <c r="AB367" i="1"/>
  <c r="AC366" i="1"/>
  <c r="AB368" i="1"/>
  <c r="AC367" i="1"/>
  <c r="AD367" i="1"/>
  <c r="AG367" i="1"/>
  <c r="AE367" i="1"/>
  <c r="AG368" i="1"/>
  <c r="AE368" i="1"/>
  <c r="AB369" i="1"/>
  <c r="AD368" i="1"/>
  <c r="AC368" i="1"/>
  <c r="AD369" i="1"/>
  <c r="AG369" i="1"/>
  <c r="AB370" i="1"/>
  <c r="AC369" i="1"/>
  <c r="AE369" i="1"/>
  <c r="AG370" i="1"/>
  <c r="AD370" i="1"/>
  <c r="AB371" i="1"/>
  <c r="AC370" i="1"/>
  <c r="AE370" i="1"/>
  <c r="AG371" i="1"/>
  <c r="AD371" i="1"/>
  <c r="AB372" i="1"/>
  <c r="AE371" i="1"/>
  <c r="AC371" i="1"/>
  <c r="AC372" i="1"/>
  <c r="AG372" i="1"/>
  <c r="AB373" i="1"/>
  <c r="AD372" i="1"/>
  <c r="AE372" i="1"/>
  <c r="AD373" i="1"/>
  <c r="AG373" i="1"/>
  <c r="AB374" i="1"/>
  <c r="AC373" i="1"/>
  <c r="AE373" i="1"/>
  <c r="AD374" i="1"/>
  <c r="AE374" i="1"/>
  <c r="AG374" i="1"/>
  <c r="AB375" i="1"/>
  <c r="AC374" i="1"/>
  <c r="AG375" i="1"/>
  <c r="AD375" i="1"/>
  <c r="AB376" i="1"/>
  <c r="AC375" i="1"/>
  <c r="AE375" i="1"/>
  <c r="AG376" i="1"/>
  <c r="AE376" i="1"/>
  <c r="AD376" i="1"/>
  <c r="AB377" i="1"/>
  <c r="AC376" i="1"/>
  <c r="AD377" i="1"/>
  <c r="AG377" i="1"/>
  <c r="AB378" i="1"/>
  <c r="AC377" i="1"/>
  <c r="AE377" i="1"/>
  <c r="AB379" i="1"/>
  <c r="AC378" i="1"/>
  <c r="AG378" i="1"/>
  <c r="AD378" i="1"/>
  <c r="AE378" i="1"/>
  <c r="AD379" i="1"/>
  <c r="AG379" i="1"/>
  <c r="AE379" i="1"/>
  <c r="AB380" i="1"/>
  <c r="AC379" i="1"/>
  <c r="AG380" i="1"/>
  <c r="AD380" i="1"/>
  <c r="AC380" i="1"/>
  <c r="AB381" i="1"/>
  <c r="AE380" i="1"/>
  <c r="AD381" i="1"/>
  <c r="AG381" i="1"/>
  <c r="AB382" i="1"/>
  <c r="AC381" i="1"/>
  <c r="AE381" i="1"/>
  <c r="AG382" i="1"/>
  <c r="AD382" i="1"/>
  <c r="AE382" i="1"/>
  <c r="AB383" i="1"/>
  <c r="AC382" i="1"/>
  <c r="AD383" i="1"/>
  <c r="AE383" i="1"/>
  <c r="AG383" i="1"/>
  <c r="AC383" i="1"/>
  <c r="AB384" i="1"/>
  <c r="AG384" i="1"/>
  <c r="AB385" i="1"/>
  <c r="AD384" i="1"/>
  <c r="AC384" i="1"/>
  <c r="AE384" i="1"/>
  <c r="AG385" i="1"/>
  <c r="AB386" i="1"/>
  <c r="AD385" i="1"/>
  <c r="AC385" i="1"/>
  <c r="AE385" i="1"/>
  <c r="AD386" i="1"/>
  <c r="AG386" i="1"/>
  <c r="AB387" i="1"/>
  <c r="AC386" i="1"/>
  <c r="AE386" i="1"/>
  <c r="AG387" i="1"/>
  <c r="AD387" i="1"/>
  <c r="AB388" i="1"/>
  <c r="AE387" i="1"/>
  <c r="AC387" i="1"/>
  <c r="AG388" i="1"/>
  <c r="AB389" i="1"/>
  <c r="AD388" i="1"/>
  <c r="AC388" i="1"/>
  <c r="AE388" i="1"/>
  <c r="AD389" i="1"/>
  <c r="AG389" i="1"/>
  <c r="AB390" i="1"/>
  <c r="AC389" i="1"/>
  <c r="AE389" i="1"/>
  <c r="AE390" i="1"/>
  <c r="AD390" i="1"/>
  <c r="AG390" i="1"/>
  <c r="AB391" i="1"/>
  <c r="AC390" i="1"/>
  <c r="AG391" i="1"/>
  <c r="AD391" i="1"/>
  <c r="AB392" i="1"/>
  <c r="AC391" i="1"/>
  <c r="AE391" i="1"/>
  <c r="AG392" i="1"/>
  <c r="AC392" i="1"/>
  <c r="AB393" i="1"/>
  <c r="AD392" i="1"/>
  <c r="AE392" i="1"/>
  <c r="AD393" i="1"/>
  <c r="AG393" i="1"/>
  <c r="AB394" i="1"/>
  <c r="AC393" i="1"/>
  <c r="AE393" i="1"/>
  <c r="AG394" i="1"/>
  <c r="AE394" i="1"/>
  <c r="AD394" i="1"/>
  <c r="AB395" i="1"/>
  <c r="AC394" i="1"/>
  <c r="AD395" i="1"/>
  <c r="AG395" i="1"/>
  <c r="AB396" i="1"/>
  <c r="AE395" i="1"/>
  <c r="AC395" i="1"/>
  <c r="AC396" i="1"/>
  <c r="AB397" i="1"/>
  <c r="AG396" i="1"/>
  <c r="AD396" i="1"/>
  <c r="AE396" i="1"/>
  <c r="AD397" i="1"/>
  <c r="AG397" i="1"/>
  <c r="AC397" i="1"/>
  <c r="AE397" i="1"/>
  <c r="AB398" i="1"/>
  <c r="AD398" i="1"/>
  <c r="AG398" i="1"/>
  <c r="AE398" i="1"/>
  <c r="AB399" i="1"/>
  <c r="AC398" i="1"/>
  <c r="AD399" i="1"/>
  <c r="AG399" i="1"/>
  <c r="AB400" i="1"/>
  <c r="AC399" i="1"/>
  <c r="AE399" i="1"/>
  <c r="AB401" i="1"/>
  <c r="AC400" i="1"/>
  <c r="AE400" i="1"/>
  <c r="AG400" i="1"/>
  <c r="AD400" i="1"/>
  <c r="AD401" i="1"/>
  <c r="AG401" i="1"/>
  <c r="AB402" i="1"/>
  <c r="AC401" i="1"/>
  <c r="AE401" i="1"/>
  <c r="AD402" i="1"/>
  <c r="AG402" i="1"/>
  <c r="AB403" i="1"/>
  <c r="AC402" i="1"/>
  <c r="AE402" i="1"/>
  <c r="AG403" i="1"/>
  <c r="AD403" i="1"/>
  <c r="AB404" i="1"/>
  <c r="AE403" i="1"/>
  <c r="AC403" i="1"/>
  <c r="AG404" i="1"/>
  <c r="AC404" i="1"/>
  <c r="AB405" i="1"/>
  <c r="AD404" i="1"/>
  <c r="AE404" i="1"/>
  <c r="AG405" i="1"/>
  <c r="AD405" i="1"/>
  <c r="AC405" i="1"/>
  <c r="AB406" i="1"/>
  <c r="AE405" i="1"/>
  <c r="AD406" i="1"/>
  <c r="AE406" i="1"/>
  <c r="AG406" i="1"/>
  <c r="AC406" i="1"/>
  <c r="AB407" i="1"/>
  <c r="AD407" i="1"/>
  <c r="AG407" i="1"/>
  <c r="AB408" i="1"/>
  <c r="AC407" i="1"/>
  <c r="AE407" i="1"/>
  <c r="AG408" i="1"/>
  <c r="AD408" i="1"/>
  <c r="AE408" i="1"/>
  <c r="AB409" i="1"/>
  <c r="AC408" i="1"/>
  <c r="AD409" i="1"/>
  <c r="AG409" i="1"/>
  <c r="AB410" i="1"/>
  <c r="AC409" i="1"/>
  <c r="AE409" i="1"/>
  <c r="AG410" i="1"/>
  <c r="AD410" i="1"/>
  <c r="AB411" i="1"/>
  <c r="AC410" i="1"/>
  <c r="AE410" i="1"/>
  <c r="AD411" i="1"/>
  <c r="AG411" i="1"/>
  <c r="AB412" i="1"/>
  <c r="AE411" i="1"/>
  <c r="AC411" i="1"/>
  <c r="AG412" i="1"/>
  <c r="AD412" i="1"/>
  <c r="AB413" i="1"/>
  <c r="AC412" i="1"/>
  <c r="AE412" i="1"/>
  <c r="AC413" i="1"/>
  <c r="AE413" i="1"/>
  <c r="AD413" i="1"/>
  <c r="AG413" i="1"/>
  <c r="AB414" i="1"/>
  <c r="AD414" i="1"/>
  <c r="AG414" i="1"/>
  <c r="AB415" i="1"/>
  <c r="AE414" i="1"/>
  <c r="AC414" i="1"/>
  <c r="AD415" i="1"/>
  <c r="AG415" i="1"/>
  <c r="AC415" i="1"/>
  <c r="AB416" i="1"/>
  <c r="AE415" i="1"/>
  <c r="AG416" i="1"/>
  <c r="AC416" i="1"/>
  <c r="AB417" i="1"/>
  <c r="AE416" i="1"/>
  <c r="AD416" i="1"/>
  <c r="AG417" i="1"/>
  <c r="AB418" i="1"/>
  <c r="AC417" i="1"/>
  <c r="AD417" i="1"/>
  <c r="AE417" i="1"/>
  <c r="AD418" i="1"/>
  <c r="AG418" i="1"/>
  <c r="AB419" i="1"/>
  <c r="AC418" i="1"/>
  <c r="AE418" i="1"/>
  <c r="AD419" i="1"/>
  <c r="AG419" i="1"/>
  <c r="AB420" i="1"/>
  <c r="AE419" i="1"/>
  <c r="AC419" i="1"/>
  <c r="AG420" i="1"/>
  <c r="AB421" i="1"/>
  <c r="AC420" i="1"/>
  <c r="AE420" i="1"/>
  <c r="AD420" i="1"/>
  <c r="AG421" i="1"/>
  <c r="AD421" i="1"/>
  <c r="AB422" i="1"/>
  <c r="AC421" i="1"/>
  <c r="AE421" i="1"/>
  <c r="AB423" i="1"/>
  <c r="AE422" i="1"/>
  <c r="AD422" i="1"/>
  <c r="AG422" i="1"/>
  <c r="AC422" i="1"/>
  <c r="AE423" i="1"/>
  <c r="AG423" i="1"/>
  <c r="AD423" i="1"/>
  <c r="AC423" i="1"/>
  <c r="AB424" i="1"/>
  <c r="AG424" i="1"/>
  <c r="AD424" i="1"/>
  <c r="AB425" i="1"/>
  <c r="AC424" i="1"/>
  <c r="AE424" i="1"/>
  <c r="AD425" i="1"/>
  <c r="AG425" i="1"/>
  <c r="AB426" i="1"/>
  <c r="AC425" i="1"/>
  <c r="AE425" i="1"/>
  <c r="AG426" i="1"/>
  <c r="AE426" i="1"/>
  <c r="AB427" i="1"/>
  <c r="AD426" i="1"/>
  <c r="AC426" i="1"/>
  <c r="AD427" i="1"/>
  <c r="AG427" i="1"/>
  <c r="AB428" i="1"/>
  <c r="AE427" i="1"/>
  <c r="AC427" i="1"/>
  <c r="AG428" i="1"/>
  <c r="AC428" i="1"/>
  <c r="AD428" i="1"/>
  <c r="AB429" i="1"/>
  <c r="AE428" i="1"/>
  <c r="AD429" i="1"/>
  <c r="AG429" i="1"/>
  <c r="AC429" i="1"/>
  <c r="AB430" i="1"/>
  <c r="AE429" i="1"/>
  <c r="AD430" i="1"/>
  <c r="AG430" i="1"/>
  <c r="AC430" i="1"/>
  <c r="AE430" i="1"/>
  <c r="AB431" i="1"/>
  <c r="AC431" i="1"/>
  <c r="AB432" i="1"/>
  <c r="AD431" i="1"/>
  <c r="AG431" i="1"/>
  <c r="AE431" i="1"/>
  <c r="AB433" i="1"/>
  <c r="AE432" i="1"/>
  <c r="AG432" i="1"/>
  <c r="AD432" i="1"/>
  <c r="AC432" i="1"/>
  <c r="AD433" i="1"/>
  <c r="AG433" i="1"/>
  <c r="AB434" i="1"/>
  <c r="AC433" i="1"/>
  <c r="AE433" i="1"/>
  <c r="AG434" i="1"/>
  <c r="AD434" i="1"/>
  <c r="AB435" i="1"/>
  <c r="AC434" i="1"/>
  <c r="AE434" i="1"/>
  <c r="AG435" i="1"/>
  <c r="AC435" i="1"/>
  <c r="AD435" i="1"/>
  <c r="AE435" i="1"/>
  <c r="AB436" i="1"/>
  <c r="AG436" i="1"/>
  <c r="AE436" i="1"/>
  <c r="AD436" i="1"/>
  <c r="AC436" i="1"/>
  <c r="AB437" i="1"/>
  <c r="AG437" i="1"/>
  <c r="AC437" i="1"/>
  <c r="AD437" i="1"/>
  <c r="AB438" i="1"/>
  <c r="AE437" i="1"/>
  <c r="AD438" i="1"/>
  <c r="AG438" i="1"/>
  <c r="AC438" i="1"/>
  <c r="AE438" i="1"/>
  <c r="AB439" i="1"/>
  <c r="AG439" i="1"/>
  <c r="AD439" i="1"/>
  <c r="AE439" i="1"/>
  <c r="AC439" i="1"/>
  <c r="AB440" i="1"/>
  <c r="AB441" i="1"/>
  <c r="AG440" i="1"/>
  <c r="AC440" i="1"/>
  <c r="AD440" i="1"/>
  <c r="AE440" i="1"/>
  <c r="AC441" i="1"/>
  <c r="AB442" i="1"/>
  <c r="AD441" i="1"/>
  <c r="AG441" i="1"/>
  <c r="AE441" i="1"/>
  <c r="AE442" i="1"/>
  <c r="AD442" i="1"/>
  <c r="AG442" i="1"/>
  <c r="AB443" i="1"/>
  <c r="AC442" i="1"/>
  <c r="AG443" i="1"/>
  <c r="AD443" i="1"/>
  <c r="AC443" i="1"/>
  <c r="AE443" i="1"/>
  <c r="AB444" i="1"/>
  <c r="AG444" i="1"/>
  <c r="AC444" i="1"/>
  <c r="AB445" i="1"/>
  <c r="AE444" i="1"/>
  <c r="AD444" i="1"/>
  <c r="AE445" i="1"/>
  <c r="AD445" i="1"/>
  <c r="AG445" i="1"/>
  <c r="AC445" i="1"/>
  <c r="AB446" i="1"/>
  <c r="AG446" i="1"/>
  <c r="AD446" i="1"/>
  <c r="AB447" i="1"/>
  <c r="AE446" i="1"/>
  <c r="AC446" i="1"/>
  <c r="AD447" i="1"/>
  <c r="AB448" i="1"/>
  <c r="AG447" i="1"/>
  <c r="AE447" i="1"/>
  <c r="AC447" i="1"/>
  <c r="AG448" i="1"/>
  <c r="AE448" i="1"/>
  <c r="AD448" i="1"/>
  <c r="AB449" i="1"/>
  <c r="AC448" i="1"/>
  <c r="AG449" i="1"/>
  <c r="AD449" i="1"/>
  <c r="AC449" i="1"/>
  <c r="AB450" i="1"/>
  <c r="AE449" i="1"/>
  <c r="AB451" i="1"/>
  <c r="AC450" i="1"/>
  <c r="AE450" i="1"/>
  <c r="AD450" i="1"/>
  <c r="AG450" i="1"/>
  <c r="AE451" i="1"/>
  <c r="AG451" i="1"/>
  <c r="AD451" i="1"/>
  <c r="AC451" i="1"/>
  <c r="AB452" i="1"/>
  <c r="AG452" i="1"/>
  <c r="AC452" i="1"/>
  <c r="AD452" i="1"/>
  <c r="AB453" i="1"/>
  <c r="AE452" i="1"/>
  <c r="AG453" i="1"/>
  <c r="AD453" i="1"/>
  <c r="AC453" i="1"/>
  <c r="AB454" i="1"/>
  <c r="AE453" i="1"/>
  <c r="AD454" i="1"/>
  <c r="AG454" i="1"/>
  <c r="AE454" i="1"/>
  <c r="AB455" i="1"/>
  <c r="AC454" i="1"/>
  <c r="AD455" i="1"/>
  <c r="AG455" i="1"/>
  <c r="AC455" i="1"/>
  <c r="AB456" i="1"/>
  <c r="AE455" i="1"/>
  <c r="AG456" i="1"/>
  <c r="AB457" i="1"/>
  <c r="AC456" i="1"/>
  <c r="AE456" i="1"/>
  <c r="AD456" i="1"/>
  <c r="AD457" i="1"/>
  <c r="AG457" i="1"/>
  <c r="AB458" i="1"/>
  <c r="AC457" i="1"/>
  <c r="AE457" i="1"/>
  <c r="AG458" i="1"/>
  <c r="AD458" i="1"/>
  <c r="AB459" i="1"/>
  <c r="AC458" i="1"/>
  <c r="AE458" i="1"/>
  <c r="AC459" i="1"/>
  <c r="AD459" i="1"/>
  <c r="AG459" i="1"/>
  <c r="AE459" i="1"/>
  <c r="AB460" i="1"/>
  <c r="AC460" i="1"/>
  <c r="AE460" i="1"/>
  <c r="AG460" i="1"/>
  <c r="AD460" i="1"/>
  <c r="AB461" i="1"/>
  <c r="AD461" i="1"/>
  <c r="AG461" i="1"/>
  <c r="AC461" i="1"/>
  <c r="AB462" i="1"/>
  <c r="AE461" i="1"/>
  <c r="AG462" i="1"/>
  <c r="AD462" i="1"/>
  <c r="AE462" i="1"/>
  <c r="AB463" i="1"/>
  <c r="AC462" i="1"/>
  <c r="AD463" i="1"/>
  <c r="AG463" i="1"/>
  <c r="AC463" i="1"/>
  <c r="AE463" i="1"/>
  <c r="AB464" i="1"/>
  <c r="AG464" i="1"/>
  <c r="AB465" i="1"/>
  <c r="AD464" i="1"/>
  <c r="AC464" i="1"/>
  <c r="AE464" i="1"/>
  <c r="AC465" i="1"/>
  <c r="AD465" i="1"/>
  <c r="AB466" i="1"/>
  <c r="AG465" i="1"/>
  <c r="AE465" i="1"/>
  <c r="AD466" i="1"/>
  <c r="AG466" i="1"/>
  <c r="AC466" i="1"/>
  <c r="AE466" i="1"/>
  <c r="AB467" i="1"/>
  <c r="AG467" i="1"/>
  <c r="AD467" i="1"/>
  <c r="AC467" i="1"/>
  <c r="AE467" i="1"/>
  <c r="AB468" i="1"/>
  <c r="AG468" i="1"/>
  <c r="AB469" i="1"/>
  <c r="AC468" i="1"/>
  <c r="AD468" i="1"/>
  <c r="AE468" i="1"/>
  <c r="AE469" i="1"/>
  <c r="AD469" i="1"/>
  <c r="AG469" i="1"/>
  <c r="AB470" i="1"/>
  <c r="AC469" i="1"/>
  <c r="AD470" i="1"/>
  <c r="AG470" i="1"/>
  <c r="AB471" i="1"/>
  <c r="AE470" i="1"/>
  <c r="AC470" i="1"/>
  <c r="AD471" i="1"/>
  <c r="AG471" i="1"/>
  <c r="AB472" i="1"/>
  <c r="AC471" i="1"/>
  <c r="AE471" i="1"/>
  <c r="AG472" i="1"/>
  <c r="AC472" i="1"/>
  <c r="AD472" i="1"/>
  <c r="AE472" i="1"/>
  <c r="AB473" i="1"/>
  <c r="AD473" i="1"/>
  <c r="AG473" i="1"/>
  <c r="AC473" i="1"/>
  <c r="AB474" i="1"/>
  <c r="AE473" i="1"/>
  <c r="AB475" i="1"/>
  <c r="AC474" i="1"/>
  <c r="AD474" i="1"/>
  <c r="AG474" i="1"/>
  <c r="AE474" i="1"/>
  <c r="AD475" i="1"/>
  <c r="AG475" i="1"/>
  <c r="AC475" i="1"/>
  <c r="AE475" i="1"/>
  <c r="AB476" i="1"/>
  <c r="AG476" i="1"/>
  <c r="AD476" i="1"/>
  <c r="AB477" i="1"/>
  <c r="AC476" i="1"/>
  <c r="AE476" i="1"/>
  <c r="AD477" i="1"/>
  <c r="AG477" i="1"/>
  <c r="AE477" i="1"/>
  <c r="AC477" i="1"/>
  <c r="AB478" i="1"/>
  <c r="AG478" i="1"/>
  <c r="AD478" i="1"/>
  <c r="AB479" i="1"/>
  <c r="AE478" i="1"/>
  <c r="AC478" i="1"/>
  <c r="AD479" i="1"/>
  <c r="AG479" i="1"/>
  <c r="AB480" i="1"/>
  <c r="AC479" i="1"/>
  <c r="AE479" i="1"/>
  <c r="AG480" i="1"/>
  <c r="AB481" i="1"/>
  <c r="AC480" i="1"/>
  <c r="AE480" i="1"/>
  <c r="AD480" i="1"/>
  <c r="AG481" i="1"/>
  <c r="AB482" i="1"/>
  <c r="AD481" i="1"/>
  <c r="AC481" i="1"/>
  <c r="AE481" i="1"/>
  <c r="AD482" i="1"/>
  <c r="AG482" i="1"/>
  <c r="AB483" i="1"/>
  <c r="AC482" i="1"/>
  <c r="AE482" i="1"/>
  <c r="AG483" i="1"/>
  <c r="AD483" i="1"/>
  <c r="AC483" i="1"/>
  <c r="AE483" i="1"/>
  <c r="AB484" i="1"/>
  <c r="AG484" i="1"/>
  <c r="AC484" i="1"/>
  <c r="AE484" i="1"/>
  <c r="AB485" i="1"/>
  <c r="AD484" i="1"/>
  <c r="AD485" i="1"/>
  <c r="AG485" i="1"/>
  <c r="AC485" i="1"/>
  <c r="AB486" i="1"/>
  <c r="AE485" i="1"/>
  <c r="AB487" i="1"/>
  <c r="AD486" i="1"/>
  <c r="AE486" i="1"/>
  <c r="AG486" i="1"/>
  <c r="AC486" i="1"/>
  <c r="AG487" i="1"/>
  <c r="AD487" i="1"/>
  <c r="AB488" i="1"/>
  <c r="AC487" i="1"/>
  <c r="AE487" i="1"/>
  <c r="AG488" i="1"/>
  <c r="AD488" i="1"/>
  <c r="AB489" i="1"/>
  <c r="AC488" i="1"/>
  <c r="AE488" i="1"/>
  <c r="AD489" i="1"/>
  <c r="AG489" i="1"/>
  <c r="AC489" i="1"/>
  <c r="AB490" i="1"/>
  <c r="AE489" i="1"/>
  <c r="AG490" i="1"/>
  <c r="AB491" i="1"/>
  <c r="AC490" i="1"/>
  <c r="AE490" i="1"/>
  <c r="AD490" i="1"/>
  <c r="AD491" i="1"/>
  <c r="AG491" i="1"/>
  <c r="AC491" i="1"/>
  <c r="AE491" i="1"/>
  <c r="AB492" i="1"/>
  <c r="AG492" i="1"/>
  <c r="AB493" i="1"/>
  <c r="AD492" i="1"/>
  <c r="AC492" i="1"/>
  <c r="AE492" i="1"/>
  <c r="AD493" i="1"/>
  <c r="AG493" i="1"/>
  <c r="AC493" i="1"/>
  <c r="AB494" i="1"/>
  <c r="AE493" i="1"/>
  <c r="AG494" i="1"/>
  <c r="AD494" i="1"/>
  <c r="AC494" i="1"/>
  <c r="AE494" i="1"/>
  <c r="AB495" i="1"/>
  <c r="AB496" i="1"/>
  <c r="AC495" i="1"/>
  <c r="AD495" i="1"/>
  <c r="AG495" i="1"/>
  <c r="AE495" i="1"/>
  <c r="AE496" i="1"/>
  <c r="AG496" i="1"/>
  <c r="AB497" i="1"/>
  <c r="AD496" i="1"/>
  <c r="AC496" i="1"/>
  <c r="AG497" i="1"/>
  <c r="AD497" i="1"/>
  <c r="AC497" i="1"/>
  <c r="AB498" i="1"/>
  <c r="AE497" i="1"/>
  <c r="AD498" i="1"/>
  <c r="AG498" i="1"/>
  <c r="AB499" i="1"/>
  <c r="AC498" i="1"/>
  <c r="AE498" i="1"/>
  <c r="AG499" i="1"/>
  <c r="AC499" i="1"/>
  <c r="AE499" i="1"/>
  <c r="AD499" i="1"/>
  <c r="AB500" i="1"/>
  <c r="AG500" i="1"/>
  <c r="AE500" i="1"/>
  <c r="AD500" i="1"/>
  <c r="AB501" i="1"/>
  <c r="AC500" i="1"/>
  <c r="AG501" i="1"/>
  <c r="AD501" i="1"/>
  <c r="AB502" i="1"/>
  <c r="AC501" i="1"/>
  <c r="AE501" i="1"/>
  <c r="AD502" i="1"/>
  <c r="AG502" i="1"/>
  <c r="AC502" i="1"/>
  <c r="AE502" i="1"/>
  <c r="AB503" i="1"/>
  <c r="AD503" i="1"/>
  <c r="AG503" i="1"/>
  <c r="AE503" i="1"/>
  <c r="AB504" i="1"/>
  <c r="AC503" i="1"/>
  <c r="AB505" i="1"/>
  <c r="AC504" i="1"/>
  <c r="AG504" i="1"/>
  <c r="AD504" i="1"/>
  <c r="AE504" i="1"/>
  <c r="AC505" i="1"/>
  <c r="AB506" i="1"/>
  <c r="AD505" i="1"/>
  <c r="AG505" i="1"/>
  <c r="AE505" i="1"/>
  <c r="AD506" i="1"/>
  <c r="AG506" i="1"/>
  <c r="AE506" i="1"/>
  <c r="AB507" i="1"/>
  <c r="AC506" i="1"/>
  <c r="AG507" i="1"/>
  <c r="AD507" i="1"/>
  <c r="AB508" i="1"/>
  <c r="AE507" i="1"/>
  <c r="AC507" i="1"/>
  <c r="AG508" i="1"/>
  <c r="AB509" i="1"/>
  <c r="AC508" i="1"/>
  <c r="AE508" i="1"/>
  <c r="AD508" i="1"/>
  <c r="AC509" i="1"/>
  <c r="AD509" i="1"/>
  <c r="AE509" i="1"/>
  <c r="AG509" i="1"/>
  <c r="AB510" i="1"/>
  <c r="AC510" i="1"/>
  <c r="AD510" i="1"/>
  <c r="AG510" i="1"/>
  <c r="AE510" i="1"/>
  <c r="AB511" i="1"/>
  <c r="AD511" i="1"/>
  <c r="AG511" i="1"/>
  <c r="AB512" i="1"/>
  <c r="AC511" i="1"/>
  <c r="AE511" i="1"/>
  <c r="AG512" i="1"/>
  <c r="AB513" i="1"/>
  <c r="AE512" i="1"/>
  <c r="AD512" i="1"/>
  <c r="AC512" i="1"/>
  <c r="AG513" i="1"/>
  <c r="AB514" i="1"/>
  <c r="AC513" i="1"/>
  <c r="AD513" i="1"/>
  <c r="AE513" i="1"/>
  <c r="AD514" i="1"/>
  <c r="AG514" i="1"/>
  <c r="AE514" i="1"/>
  <c r="AB515" i="1"/>
  <c r="AC514" i="1"/>
  <c r="AG515" i="1"/>
  <c r="AD515" i="1"/>
  <c r="AE515" i="1"/>
  <c r="AB516" i="1"/>
  <c r="AC515" i="1"/>
  <c r="AG516" i="1"/>
  <c r="AD516" i="1"/>
  <c r="AB517" i="1"/>
  <c r="AC516" i="1"/>
  <c r="AE516" i="1"/>
  <c r="AG517" i="1"/>
  <c r="AC517" i="1"/>
  <c r="AE517" i="1"/>
  <c r="AD517" i="1"/>
  <c r="AB518" i="1"/>
  <c r="AD518" i="1"/>
  <c r="AG518" i="1"/>
  <c r="AE518" i="1"/>
  <c r="AC518" i="1"/>
  <c r="AB519" i="1"/>
  <c r="AC519" i="1"/>
  <c r="AB520" i="1"/>
  <c r="AD519" i="1"/>
  <c r="AG519" i="1"/>
  <c r="AE519" i="1"/>
  <c r="AD520" i="1"/>
  <c r="AG520" i="1"/>
  <c r="AC520" i="1"/>
  <c r="AB521" i="1"/>
  <c r="AE520" i="1"/>
  <c r="AG521" i="1"/>
  <c r="AD521" i="1"/>
  <c r="AB522" i="1"/>
  <c r="AC521" i="1"/>
  <c r="AE521" i="1"/>
  <c r="AB523" i="1"/>
  <c r="AD522" i="1"/>
  <c r="AG522" i="1"/>
  <c r="AC522" i="1"/>
  <c r="AE522" i="1"/>
  <c r="AC523" i="1"/>
  <c r="AE523" i="1"/>
  <c r="AG523" i="1"/>
  <c r="AD523" i="1"/>
  <c r="AB524" i="1"/>
  <c r="AD524" i="1"/>
  <c r="AG524" i="1"/>
  <c r="AC524" i="1"/>
  <c r="AE524" i="1"/>
  <c r="AB525" i="1"/>
  <c r="AG525" i="1"/>
  <c r="AD525" i="1"/>
  <c r="AB526" i="1"/>
  <c r="AC525" i="1"/>
  <c r="AE525" i="1"/>
  <c r="AD526" i="1"/>
  <c r="AG526" i="1"/>
  <c r="AC526" i="1"/>
  <c r="AE526" i="1"/>
  <c r="AB527" i="1"/>
  <c r="AD527" i="1"/>
  <c r="AG527" i="1"/>
  <c r="AC527" i="1"/>
  <c r="AE527" i="1"/>
  <c r="AB528" i="1"/>
  <c r="AD528" i="1"/>
  <c r="AG528" i="1"/>
  <c r="AE528" i="1"/>
  <c r="AC528" i="1"/>
  <c r="AB529" i="1"/>
  <c r="AG529" i="1"/>
  <c r="AC529" i="1"/>
  <c r="AD529" i="1"/>
  <c r="AB530" i="1"/>
  <c r="AE529" i="1"/>
  <c r="AC530" i="1"/>
  <c r="AE530" i="1"/>
  <c r="AD530" i="1"/>
  <c r="AG530" i="1"/>
  <c r="AB531" i="1"/>
  <c r="AG531" i="1"/>
  <c r="AB532" i="1"/>
  <c r="AD531" i="1"/>
  <c r="AE531" i="1"/>
  <c r="AC531" i="1"/>
  <c r="AD532" i="1"/>
  <c r="AG532" i="1"/>
  <c r="AC532" i="1"/>
  <c r="AB533" i="1"/>
  <c r="AE532" i="1"/>
  <c r="AG533" i="1"/>
  <c r="AC533" i="1"/>
  <c r="AE533" i="1"/>
  <c r="AD533" i="1"/>
  <c r="AB534" i="1"/>
  <c r="AC534" i="1"/>
  <c r="AE534" i="1"/>
  <c r="AD534" i="1"/>
  <c r="AG534" i="1"/>
  <c r="AB535" i="1"/>
  <c r="AE535" i="1"/>
  <c r="AD535" i="1"/>
  <c r="AG535" i="1"/>
  <c r="AB536" i="1"/>
  <c r="AC535" i="1"/>
  <c r="AG536" i="1"/>
  <c r="AD536" i="1"/>
  <c r="AB537" i="1"/>
  <c r="AE536" i="1"/>
  <c r="AC536" i="1"/>
  <c r="AG537" i="1"/>
  <c r="AB538" i="1"/>
  <c r="AD537" i="1"/>
  <c r="AC537" i="1"/>
  <c r="AE537" i="1"/>
  <c r="AB539" i="1"/>
  <c r="AD538" i="1"/>
  <c r="AE538" i="1"/>
  <c r="AG538" i="1"/>
  <c r="AC538" i="1"/>
  <c r="AG539" i="1"/>
  <c r="AD539" i="1"/>
  <c r="AB540" i="1"/>
  <c r="AE539" i="1"/>
  <c r="AC539" i="1"/>
  <c r="AG540" i="1"/>
  <c r="AD540" i="1"/>
  <c r="AC540" i="1"/>
  <c r="AB541" i="1"/>
  <c r="AE540" i="1"/>
  <c r="AG541" i="1"/>
  <c r="AC541" i="1"/>
  <c r="AE541" i="1"/>
  <c r="AD541" i="1"/>
  <c r="AB542" i="1"/>
  <c r="AD542" i="1"/>
  <c r="AG542" i="1"/>
  <c r="AB543" i="1"/>
  <c r="AE542" i="1"/>
  <c r="AC542" i="1"/>
  <c r="AG543" i="1"/>
  <c r="AB544" i="1"/>
  <c r="AD543" i="1"/>
  <c r="AC543" i="1"/>
  <c r="AE543" i="1"/>
  <c r="AD544" i="1"/>
  <c r="AG544" i="1"/>
  <c r="AC544" i="1"/>
  <c r="AB545" i="1"/>
  <c r="AE544" i="1"/>
  <c r="AG545" i="1"/>
  <c r="AC545" i="1"/>
  <c r="AD545" i="1"/>
  <c r="AB546" i="1"/>
  <c r="AE545" i="1"/>
  <c r="AD546" i="1"/>
  <c r="AG546" i="1"/>
  <c r="AC546" i="1"/>
  <c r="AB547" i="1"/>
  <c r="AE546" i="1"/>
  <c r="AC547" i="1"/>
  <c r="AE547" i="1"/>
  <c r="AD547" i="1"/>
  <c r="AG547" i="1"/>
  <c r="AB548" i="1"/>
  <c r="AG548" i="1"/>
  <c r="AD548" i="1"/>
  <c r="AC548" i="1"/>
  <c r="AB549" i="1"/>
  <c r="AE548" i="1"/>
  <c r="AG549" i="1"/>
  <c r="AD549" i="1"/>
  <c r="AB550" i="1"/>
  <c r="AC549" i="1"/>
  <c r="AE549" i="1"/>
  <c r="AC550" i="1"/>
  <c r="AG550" i="1"/>
  <c r="AD550" i="1"/>
  <c r="AE550" i="1"/>
  <c r="AB551" i="1"/>
  <c r="AB552" i="1"/>
  <c r="AC551" i="1"/>
  <c r="AE551" i="1"/>
  <c r="AG551" i="1"/>
  <c r="AD551" i="1"/>
  <c r="AD552" i="1"/>
  <c r="AG552" i="1"/>
  <c r="AB553" i="1"/>
  <c r="AC552" i="1"/>
  <c r="AE552" i="1"/>
  <c r="AG553" i="1"/>
  <c r="AD553" i="1"/>
  <c r="AB554" i="1"/>
  <c r="AC553" i="1"/>
  <c r="AE553" i="1"/>
  <c r="AD554" i="1"/>
  <c r="AB555" i="1"/>
  <c r="AC554" i="1"/>
  <c r="AG554" i="1"/>
  <c r="AE554" i="1"/>
  <c r="AB556" i="1"/>
  <c r="AG555" i="1"/>
  <c r="AD555" i="1"/>
  <c r="AE555" i="1"/>
  <c r="AC555" i="1"/>
  <c r="AG556" i="1"/>
  <c r="AD556" i="1"/>
  <c r="AE556" i="1"/>
  <c r="AC556" i="1"/>
  <c r="AB557" i="1"/>
  <c r="AG557" i="1"/>
  <c r="AB558" i="1"/>
  <c r="AC557" i="1"/>
  <c r="AD557" i="1"/>
  <c r="AE557" i="1"/>
  <c r="AB559" i="1"/>
  <c r="AD558" i="1"/>
  <c r="AG558" i="1"/>
  <c r="AE558" i="1"/>
  <c r="AC558" i="1"/>
  <c r="AD559" i="1"/>
  <c r="AC559" i="1"/>
  <c r="AG559" i="1"/>
  <c r="AE559" i="1"/>
  <c r="AB560" i="1"/>
  <c r="AD560" i="1"/>
  <c r="AG560" i="1"/>
  <c r="AC560" i="1"/>
  <c r="AB561" i="1"/>
  <c r="AE560" i="1"/>
  <c r="AG561" i="1"/>
  <c r="AB562" i="1"/>
  <c r="AD561" i="1"/>
  <c r="AC561" i="1"/>
  <c r="AE561" i="1"/>
  <c r="AB563" i="1"/>
  <c r="AC562" i="1"/>
  <c r="AE562" i="1"/>
  <c r="AD562" i="1"/>
  <c r="AG562" i="1"/>
  <c r="AD563" i="1"/>
  <c r="AG563" i="1"/>
  <c r="AB564" i="1"/>
  <c r="AE563" i="1"/>
  <c r="AC563" i="1"/>
  <c r="AD564" i="1"/>
  <c r="AG564" i="1"/>
  <c r="AC564" i="1"/>
  <c r="AE564" i="1"/>
  <c r="AB565" i="1"/>
  <c r="AG565" i="1"/>
  <c r="AB566" i="1"/>
  <c r="AC565" i="1"/>
  <c r="AD565" i="1"/>
  <c r="AE565" i="1"/>
  <c r="AE566" i="1"/>
  <c r="AD566" i="1"/>
  <c r="AG566" i="1"/>
  <c r="AC566" i="1"/>
  <c r="AB567" i="1"/>
  <c r="AD567" i="1"/>
  <c r="AG567" i="1"/>
  <c r="AC567" i="1"/>
  <c r="AE567" i="1"/>
  <c r="AB568" i="1"/>
  <c r="AD568" i="1"/>
  <c r="AG568" i="1"/>
  <c r="AC568" i="1"/>
  <c r="AB569" i="1"/>
  <c r="AE568" i="1"/>
  <c r="AG569" i="1"/>
  <c r="AC569" i="1"/>
  <c r="AD569" i="1"/>
  <c r="AB570" i="1"/>
  <c r="AE569" i="1"/>
  <c r="AD570" i="1"/>
  <c r="AG570" i="1"/>
  <c r="AB571" i="1"/>
  <c r="AE570" i="1"/>
  <c r="AC570" i="1"/>
  <c r="AG571" i="1"/>
  <c r="AB572" i="1"/>
  <c r="AD571" i="1"/>
  <c r="AE571" i="1"/>
  <c r="AC571" i="1"/>
  <c r="AG572" i="1"/>
  <c r="AD572" i="1"/>
  <c r="AC572" i="1"/>
  <c r="AB573" i="1"/>
  <c r="AE572" i="1"/>
  <c r="AG573" i="1"/>
  <c r="AE573" i="1"/>
  <c r="AD573" i="1"/>
  <c r="AB574" i="1"/>
  <c r="AC573" i="1"/>
  <c r="AD574" i="1"/>
  <c r="AG574" i="1"/>
  <c r="AB575" i="1"/>
  <c r="AE574" i="1"/>
  <c r="AC574" i="1"/>
  <c r="AE575" i="1"/>
  <c r="AC575" i="1"/>
  <c r="AD575" i="1"/>
  <c r="AG575" i="1"/>
  <c r="AB576" i="1"/>
  <c r="AG576" i="1"/>
  <c r="AD576" i="1"/>
  <c r="AC576" i="1"/>
  <c r="AE576" i="1"/>
  <c r="AB577" i="1"/>
  <c r="AG577" i="1"/>
  <c r="AD577" i="1"/>
  <c r="AB578" i="1"/>
  <c r="AC577" i="1"/>
  <c r="AE577" i="1"/>
  <c r="AC578" i="1"/>
  <c r="AB579" i="1"/>
  <c r="AD578" i="1"/>
  <c r="AG578" i="1"/>
  <c r="AE578" i="1"/>
  <c r="AD579" i="1"/>
  <c r="AE579" i="1"/>
  <c r="AG579" i="1"/>
  <c r="AB580" i="1"/>
  <c r="AC579" i="1"/>
  <c r="AG580" i="1"/>
  <c r="AE580" i="1"/>
  <c r="AD580" i="1"/>
  <c r="AB581" i="1"/>
  <c r="AC580" i="1"/>
  <c r="AG581" i="1"/>
  <c r="AD581" i="1"/>
  <c r="AB582" i="1"/>
  <c r="AC581" i="1"/>
  <c r="AE581" i="1"/>
  <c r="AD582" i="1"/>
  <c r="AE582" i="1"/>
  <c r="AG582" i="1"/>
  <c r="AC582" i="1"/>
  <c r="AB583" i="1"/>
  <c r="AB584" i="1"/>
  <c r="AC583" i="1"/>
  <c r="AG583" i="1"/>
  <c r="AE583" i="1"/>
  <c r="AD583" i="1"/>
  <c r="AD584" i="1"/>
  <c r="AG584" i="1"/>
  <c r="AC584" i="1"/>
  <c r="AB585" i="1"/>
  <c r="AE584" i="1"/>
  <c r="AG585" i="1"/>
  <c r="AC585" i="1"/>
  <c r="AD585" i="1"/>
  <c r="AB586" i="1"/>
  <c r="AE585" i="1"/>
  <c r="AE586" i="1"/>
  <c r="AC586" i="1"/>
  <c r="AD586" i="1"/>
  <c r="AG586" i="1"/>
  <c r="AB587" i="1"/>
  <c r="AG587" i="1"/>
  <c r="AE587" i="1"/>
  <c r="AD587" i="1"/>
  <c r="AB588" i="1"/>
  <c r="AC587" i="1"/>
  <c r="AD588" i="1"/>
  <c r="AG588" i="1"/>
  <c r="AB589" i="1"/>
  <c r="AE588" i="1"/>
  <c r="AC588" i="1"/>
  <c r="AG589" i="1"/>
  <c r="AB590" i="1"/>
  <c r="AC589" i="1"/>
  <c r="AE589" i="1"/>
  <c r="AD589" i="1"/>
  <c r="AB591" i="1"/>
  <c r="AE590" i="1"/>
  <c r="AD590" i="1"/>
  <c r="AG590" i="1"/>
  <c r="AC590" i="1"/>
  <c r="AD591" i="1"/>
  <c r="AG591" i="1"/>
  <c r="AC591" i="1"/>
  <c r="AE591" i="1"/>
  <c r="AB592" i="1"/>
  <c r="AG592" i="1"/>
  <c r="AD592" i="1"/>
  <c r="AB593" i="1"/>
  <c r="AC592" i="1"/>
  <c r="AE592" i="1"/>
  <c r="AG593" i="1"/>
  <c r="AB594" i="1"/>
  <c r="AC593" i="1"/>
  <c r="AD593" i="1"/>
  <c r="AE593" i="1"/>
  <c r="AE594" i="1"/>
  <c r="AD594" i="1"/>
  <c r="AG594" i="1"/>
  <c r="AC594" i="1"/>
  <c r="AB595" i="1"/>
  <c r="AD595" i="1"/>
  <c r="AG595" i="1"/>
  <c r="AB596" i="1"/>
  <c r="AE595" i="1"/>
  <c r="AC595" i="1"/>
  <c r="AD596" i="1"/>
  <c r="AC596" i="1"/>
  <c r="AG596" i="1"/>
  <c r="AB597" i="1"/>
  <c r="AE596" i="1"/>
  <c r="AG597" i="1"/>
  <c r="AE597" i="1"/>
  <c r="AD597" i="1"/>
  <c r="AC597" i="1"/>
  <c r="AB598" i="1"/>
  <c r="AG598" i="1"/>
  <c r="AD598" i="1"/>
  <c r="AC598" i="1"/>
  <c r="AE598" i="1"/>
  <c r="AB599" i="1"/>
  <c r="AD599" i="1"/>
  <c r="AG599" i="1"/>
  <c r="AC599" i="1"/>
  <c r="AB600" i="1"/>
  <c r="AE599" i="1"/>
  <c r="AG600" i="1"/>
  <c r="AD600" i="1"/>
  <c r="AB601" i="1"/>
  <c r="AE600" i="1"/>
  <c r="AC600" i="1"/>
  <c r="AG601" i="1"/>
  <c r="AC601" i="1"/>
  <c r="AD601" i="1"/>
  <c r="AB602" i="1"/>
  <c r="AE601" i="1"/>
  <c r="AB603" i="1"/>
  <c r="AD602" i="1"/>
  <c r="AG602" i="1"/>
  <c r="AC602" i="1"/>
  <c r="AE602" i="1"/>
  <c r="AD603" i="1"/>
  <c r="AE603" i="1"/>
  <c r="AG603" i="1"/>
  <c r="AB604" i="1"/>
  <c r="AC603" i="1"/>
  <c r="AD604" i="1"/>
  <c r="AG604" i="1"/>
  <c r="AC604" i="1"/>
  <c r="AB605" i="1"/>
  <c r="AE604" i="1"/>
  <c r="AG605" i="1"/>
  <c r="AD605" i="1"/>
  <c r="AB606" i="1"/>
  <c r="AC605" i="1"/>
  <c r="AE605" i="1"/>
  <c r="AB607" i="1"/>
  <c r="AE606" i="1"/>
  <c r="AD606" i="1"/>
  <c r="AG606" i="1"/>
  <c r="AC606" i="1"/>
  <c r="AD607" i="1"/>
  <c r="AB608" i="1"/>
  <c r="AC607" i="1"/>
  <c r="AG607" i="1"/>
  <c r="AE607" i="1"/>
  <c r="AG608" i="1"/>
  <c r="AD608" i="1"/>
  <c r="AE608" i="1"/>
  <c r="AC608" i="1"/>
  <c r="AB609" i="1"/>
  <c r="AG609" i="1"/>
  <c r="AD609" i="1"/>
  <c r="AB610" i="1"/>
  <c r="AC609" i="1"/>
  <c r="AE609" i="1"/>
  <c r="AD610" i="1"/>
  <c r="AC610" i="1"/>
  <c r="AB611" i="1"/>
  <c r="AG610" i="1"/>
  <c r="AE610" i="1"/>
  <c r="AD611" i="1"/>
  <c r="AB612" i="1"/>
  <c r="AE611" i="1"/>
  <c r="AG611" i="1"/>
  <c r="AC611" i="1"/>
  <c r="AD612" i="1"/>
  <c r="AG612" i="1"/>
  <c r="AC612" i="1"/>
  <c r="AB613" i="1"/>
  <c r="AE612" i="1"/>
  <c r="AB614" i="1"/>
  <c r="AG613" i="1"/>
  <c r="AC613" i="1"/>
  <c r="AD613" i="1"/>
  <c r="AE613" i="1"/>
  <c r="AE614" i="1"/>
  <c r="AG614" i="1"/>
  <c r="AC614" i="1"/>
  <c r="AD614" i="1"/>
  <c r="AB615" i="1"/>
  <c r="AD615" i="1"/>
  <c r="AG615" i="1"/>
  <c r="AC615" i="1"/>
  <c r="AE615" i="1"/>
  <c r="AB616" i="1"/>
  <c r="AG616" i="1"/>
  <c r="AD616" i="1"/>
  <c r="AC616" i="1"/>
  <c r="AB617" i="1"/>
  <c r="AE616" i="1"/>
  <c r="AG617" i="1"/>
  <c r="AB618" i="1"/>
  <c r="AC617" i="1"/>
  <c r="AE617" i="1"/>
  <c r="AD617" i="1"/>
  <c r="AD618" i="1"/>
  <c r="AG618" i="1"/>
  <c r="AB619" i="1"/>
  <c r="AE618" i="1"/>
  <c r="AC618" i="1"/>
  <c r="AD619" i="1"/>
  <c r="AB620" i="1"/>
  <c r="AG619" i="1"/>
  <c r="AC619" i="1"/>
  <c r="AE619" i="1"/>
  <c r="AG620" i="1"/>
  <c r="AD620" i="1"/>
  <c r="AC620" i="1"/>
  <c r="AB621" i="1"/>
  <c r="AE620" i="1"/>
  <c r="AG621" i="1"/>
  <c r="AD621" i="1"/>
  <c r="AB622" i="1"/>
  <c r="AC621" i="1"/>
  <c r="AE621" i="1"/>
  <c r="AB623" i="1"/>
  <c r="AC622" i="1"/>
  <c r="AD622" i="1"/>
  <c r="AG622" i="1"/>
  <c r="AE622" i="1"/>
  <c r="AD623" i="1"/>
  <c r="AE623" i="1"/>
  <c r="AC623" i="1"/>
  <c r="AG623" i="1"/>
  <c r="AB624" i="1"/>
  <c r="AG624" i="1"/>
  <c r="AD624" i="1"/>
  <c r="AE624" i="1"/>
  <c r="AC624" i="1"/>
  <c r="AB625" i="1"/>
  <c r="AG625" i="1"/>
  <c r="AB626" i="1"/>
  <c r="AC625" i="1"/>
  <c r="AD625" i="1"/>
  <c r="AE625" i="1"/>
  <c r="AC626" i="1"/>
  <c r="AE626" i="1"/>
  <c r="AD626" i="1"/>
  <c r="AG626" i="1"/>
  <c r="AB627" i="1"/>
  <c r="AD627" i="1"/>
  <c r="AE627" i="1"/>
  <c r="AG627" i="1"/>
  <c r="AC627" i="1"/>
  <c r="AB628" i="1"/>
  <c r="AD628" i="1"/>
  <c r="AG628" i="1"/>
  <c r="AB629" i="1"/>
  <c r="AC628" i="1"/>
  <c r="AE628" i="1"/>
  <c r="AG629" i="1"/>
  <c r="AB630" i="1"/>
  <c r="AD629" i="1"/>
  <c r="AC629" i="1"/>
  <c r="AE629" i="1"/>
  <c r="AE630" i="1"/>
  <c r="AD630" i="1"/>
  <c r="AG630" i="1"/>
  <c r="AC630" i="1"/>
  <c r="AB631" i="1"/>
  <c r="AD631" i="1"/>
  <c r="AC631" i="1"/>
  <c r="AG631" i="1"/>
  <c r="AE631" i="1"/>
  <c r="AB632" i="1"/>
  <c r="AG632" i="1"/>
  <c r="AC632" i="1"/>
  <c r="AD632" i="1"/>
  <c r="AB633" i="1"/>
  <c r="AE632" i="1"/>
  <c r="AG633" i="1"/>
  <c r="AE633" i="1"/>
  <c r="AD633" i="1"/>
  <c r="AB634" i="1"/>
  <c r="AC633" i="1"/>
  <c r="AD634" i="1"/>
  <c r="AG634" i="1"/>
  <c r="AB635" i="1"/>
  <c r="AE634" i="1"/>
  <c r="AC634" i="1"/>
  <c r="AD635" i="1"/>
  <c r="AC635" i="1"/>
  <c r="AG635" i="1"/>
  <c r="AB636" i="1"/>
  <c r="AE635" i="1"/>
  <c r="AD636" i="1"/>
  <c r="AG636" i="1"/>
  <c r="AE636" i="1"/>
  <c r="AC636" i="1"/>
  <c r="AB637" i="1"/>
  <c r="AG637" i="1"/>
  <c r="AB638" i="1"/>
  <c r="AD637" i="1"/>
  <c r="AC637" i="1"/>
  <c r="AE637" i="1"/>
  <c r="AE638" i="1"/>
  <c r="AC638" i="1"/>
  <c r="AG638" i="1"/>
  <c r="AD638" i="1"/>
  <c r="AB639" i="1"/>
  <c r="AD639" i="1"/>
  <c r="AE639" i="1"/>
  <c r="AG639" i="1"/>
  <c r="AC639" i="1"/>
  <c r="AB640" i="1"/>
  <c r="AG640" i="1"/>
  <c r="AD640" i="1"/>
  <c r="AC640" i="1"/>
  <c r="AB641" i="1"/>
  <c r="AE640" i="1"/>
  <c r="AG641" i="1"/>
  <c r="AB642" i="1"/>
  <c r="AC641" i="1"/>
  <c r="AE641" i="1"/>
  <c r="AD641" i="1"/>
  <c r="AE642" i="1"/>
  <c r="AD642" i="1"/>
  <c r="AG642" i="1"/>
  <c r="AB643" i="1"/>
  <c r="AC642" i="1"/>
  <c r="AD643" i="1"/>
  <c r="AC643" i="1"/>
  <c r="AG643" i="1"/>
  <c r="AB644" i="1"/>
  <c r="AE643" i="1"/>
  <c r="AG644" i="1"/>
  <c r="AD644" i="1"/>
  <c r="AC644" i="1"/>
  <c r="AB645" i="1"/>
  <c r="AE644" i="1"/>
  <c r="AG645" i="1"/>
  <c r="AC645" i="1"/>
  <c r="AD645" i="1"/>
  <c r="AB646" i="1"/>
  <c r="AE645" i="1"/>
  <c r="AC646" i="1"/>
  <c r="AD646" i="1"/>
  <c r="AG646" i="1"/>
  <c r="AB647" i="1"/>
  <c r="AE646" i="1"/>
  <c r="AB648" i="1"/>
  <c r="AD647" i="1"/>
  <c r="AE647" i="1"/>
  <c r="AG647" i="1"/>
  <c r="AC647" i="1"/>
  <c r="AG648" i="1"/>
  <c r="AD648" i="1"/>
  <c r="AE648" i="1"/>
  <c r="AB649" i="1"/>
  <c r="AC648" i="1"/>
  <c r="AG649" i="1"/>
  <c r="AB650" i="1"/>
  <c r="AD649" i="1"/>
  <c r="AC649" i="1"/>
  <c r="AE649" i="1"/>
  <c r="AB651" i="1"/>
  <c r="AE650" i="1"/>
  <c r="AD650" i="1"/>
  <c r="AG650" i="1"/>
  <c r="AC650" i="1"/>
  <c r="AD651" i="1"/>
  <c r="AB652" i="1"/>
  <c r="AE651" i="1"/>
  <c r="AG651" i="1"/>
  <c r="AC651" i="1"/>
  <c r="AC652" i="1"/>
  <c r="AD652" i="1"/>
  <c r="AG652" i="1"/>
  <c r="AB653" i="1"/>
  <c r="AE652" i="1"/>
  <c r="AG653" i="1"/>
  <c r="AC653" i="1"/>
  <c r="AD653" i="1"/>
  <c r="AB654" i="1"/>
  <c r="AE653" i="1"/>
  <c r="AD654" i="1"/>
  <c r="AB655" i="1"/>
  <c r="AE654" i="1"/>
  <c r="AG654" i="1"/>
  <c r="AC654" i="1"/>
  <c r="AD655" i="1"/>
  <c r="AG655" i="1"/>
  <c r="AC655" i="1"/>
  <c r="AE655" i="1"/>
  <c r="AB656" i="1"/>
  <c r="AG656" i="1"/>
  <c r="AD656" i="1"/>
  <c r="AC656" i="1"/>
  <c r="AB657" i="1"/>
  <c r="AE656" i="1"/>
  <c r="AG657" i="1"/>
  <c r="AE657" i="1"/>
  <c r="AC657" i="1"/>
  <c r="AD657" i="1"/>
  <c r="AB658" i="1"/>
  <c r="AD658" i="1"/>
  <c r="AG658" i="1"/>
  <c r="AC658" i="1"/>
  <c r="AE658" i="1"/>
  <c r="AB659" i="1"/>
  <c r="AD659" i="1"/>
  <c r="AG659" i="1"/>
  <c r="AB660" i="1"/>
  <c r="AC659" i="1"/>
  <c r="AE659" i="1"/>
  <c r="AD660" i="1"/>
  <c r="AG660" i="1"/>
  <c r="AB661" i="1"/>
  <c r="AE660" i="1"/>
  <c r="AC660" i="1"/>
  <c r="AG661" i="1"/>
  <c r="AD661" i="1"/>
  <c r="AB662" i="1"/>
  <c r="AC661" i="1"/>
  <c r="AE661" i="1"/>
  <c r="AB663" i="1"/>
  <c r="AC662" i="1"/>
  <c r="AE662" i="1"/>
  <c r="AD662" i="1"/>
  <c r="AG662" i="1"/>
  <c r="AD663" i="1"/>
  <c r="AC663" i="1"/>
  <c r="AG663" i="1"/>
  <c r="AE663" i="1"/>
  <c r="AB664" i="1"/>
  <c r="AG664" i="1"/>
  <c r="AD664" i="1"/>
  <c r="AC664" i="1"/>
  <c r="AB665" i="1"/>
  <c r="AE664" i="1"/>
  <c r="AG665" i="1"/>
  <c r="AB666" i="1"/>
  <c r="AE665" i="1"/>
  <c r="AC665" i="1"/>
  <c r="AD665" i="1"/>
  <c r="AB667" i="1"/>
  <c r="AE666" i="1"/>
  <c r="AD666" i="1"/>
  <c r="AG666" i="1"/>
  <c r="AC666" i="1"/>
  <c r="AD667" i="1"/>
  <c r="AG667" i="1"/>
  <c r="AC667" i="1"/>
  <c r="AB668" i="1"/>
  <c r="AE667" i="1"/>
  <c r="AD668" i="1"/>
  <c r="AG668" i="1"/>
  <c r="AE668" i="1"/>
  <c r="AC668" i="1"/>
  <c r="AB669" i="1"/>
  <c r="AG669" i="1"/>
  <c r="AB670" i="1"/>
  <c r="AC669" i="1"/>
  <c r="AD669" i="1"/>
  <c r="AE669" i="1"/>
  <c r="AD670" i="1"/>
  <c r="AG670" i="1"/>
  <c r="AC670" i="1"/>
  <c r="AB671" i="1"/>
  <c r="AE670" i="1"/>
  <c r="AD671" i="1"/>
  <c r="AC671" i="1"/>
  <c r="AE671" i="1"/>
  <c r="AG671" i="1"/>
  <c r="AB672" i="1"/>
  <c r="AE672" i="1"/>
  <c r="AG672" i="1"/>
  <c r="AD672" i="1"/>
  <c r="AB673" i="1"/>
  <c r="AC672" i="1"/>
  <c r="AG673" i="1"/>
  <c r="AD673" i="1"/>
  <c r="AB674" i="1"/>
  <c r="AC673" i="1"/>
  <c r="AE673" i="1"/>
  <c r="AB675" i="1"/>
  <c r="AG674" i="1"/>
  <c r="AE674" i="1"/>
  <c r="AD674" i="1"/>
  <c r="AC674" i="1"/>
  <c r="AD675" i="1"/>
  <c r="AB676" i="1"/>
  <c r="AC675" i="1"/>
  <c r="AE675" i="1"/>
  <c r="AG675" i="1"/>
  <c r="AG676" i="1"/>
  <c r="AD676" i="1"/>
  <c r="AC676" i="1"/>
  <c r="AB677" i="1"/>
  <c r="AE676" i="1"/>
  <c r="AG677" i="1"/>
  <c r="AC677" i="1"/>
  <c r="AB678" i="1"/>
  <c r="AD677" i="1"/>
  <c r="AE677" i="1"/>
  <c r="AC678" i="1"/>
  <c r="AB679" i="1"/>
  <c r="AD678" i="1"/>
  <c r="AG678" i="1"/>
  <c r="AE678" i="1"/>
  <c r="AD679" i="1"/>
  <c r="AG679" i="1"/>
  <c r="AB680" i="1"/>
  <c r="AE679" i="1"/>
  <c r="AC679" i="1"/>
  <c r="AG680" i="1"/>
  <c r="AD680" i="1"/>
  <c r="AC680" i="1"/>
  <c r="AB681" i="1"/>
  <c r="AE680" i="1"/>
  <c r="AC681" i="1"/>
  <c r="AB682" i="1"/>
  <c r="AG681" i="1"/>
  <c r="AE681" i="1"/>
  <c r="AD681" i="1"/>
  <c r="AD682" i="1"/>
  <c r="AG682" i="1"/>
  <c r="AB683" i="1"/>
  <c r="AE682" i="1"/>
  <c r="AC682" i="1"/>
  <c r="AD683" i="1"/>
  <c r="AG683" i="1"/>
  <c r="AC683" i="1"/>
  <c r="AB684" i="1"/>
  <c r="AE683" i="1"/>
  <c r="AG684" i="1"/>
  <c r="AD684" i="1"/>
  <c r="AC684" i="1"/>
  <c r="AB685" i="1"/>
  <c r="AE684" i="1"/>
  <c r="AG685" i="1"/>
  <c r="AD685" i="1"/>
  <c r="AB686" i="1"/>
  <c r="AC685" i="1"/>
  <c r="AE685" i="1"/>
  <c r="AC686" i="1"/>
  <c r="AB687" i="1"/>
  <c r="AD686" i="1"/>
  <c r="AG686" i="1"/>
  <c r="AE686" i="1"/>
  <c r="AD687" i="1"/>
  <c r="AE687" i="1"/>
  <c r="AG687" i="1"/>
  <c r="AC687" i="1"/>
  <c r="AB688" i="1"/>
  <c r="AG688" i="1"/>
  <c r="AD688" i="1"/>
  <c r="AE688" i="1"/>
  <c r="AC688" i="1"/>
  <c r="AB689" i="1"/>
  <c r="AG689" i="1"/>
  <c r="AB690" i="1"/>
  <c r="AC689" i="1"/>
  <c r="AD689" i="1"/>
  <c r="AE689" i="1"/>
  <c r="AB691" i="1"/>
  <c r="AE690" i="1"/>
  <c r="AG690" i="1"/>
  <c r="AD690" i="1"/>
  <c r="AC690" i="1"/>
  <c r="AD691" i="1"/>
  <c r="AE691" i="1"/>
  <c r="AG691" i="1"/>
  <c r="AB692" i="1"/>
  <c r="AC691" i="1"/>
  <c r="AD692" i="1"/>
  <c r="AB693" i="1"/>
  <c r="AG692" i="1"/>
  <c r="AC692" i="1"/>
  <c r="AE692" i="1"/>
  <c r="AG693" i="1"/>
  <c r="AB694" i="1"/>
  <c r="AC693" i="1"/>
  <c r="AD693" i="1"/>
  <c r="AE693" i="1"/>
  <c r="AE694" i="1"/>
  <c r="AD694" i="1"/>
  <c r="AG694" i="1"/>
  <c r="AC694" i="1"/>
  <c r="H41" i="1"/>
  <c r="H21" i="1"/>
  <c r="H53" i="1"/>
  <c r="H22" i="1"/>
  <c r="H33" i="1"/>
  <c r="H39" i="1"/>
  <c r="H26" i="1"/>
  <c r="H24" i="1"/>
  <c r="H30" i="1"/>
  <c r="H45" i="1"/>
  <c r="H38" i="1"/>
  <c r="H46" i="1"/>
  <c r="H49" i="1"/>
  <c r="H44" i="1"/>
  <c r="H57" i="1"/>
  <c r="H51" i="1"/>
  <c r="H50" i="1"/>
  <c r="H36" i="1"/>
  <c r="H35" i="1"/>
  <c r="H37" i="1"/>
  <c r="H42" i="1"/>
  <c r="H34" i="1"/>
  <c r="H32" i="1"/>
  <c r="H52" i="1"/>
  <c r="H27" i="1"/>
  <c r="H25" i="1"/>
  <c r="H47" i="1"/>
  <c r="H55" i="1"/>
  <c r="AF694" i="1" l="1"/>
  <c r="AF686" i="1"/>
  <c r="AF678" i="1"/>
  <c r="AF670" i="1"/>
  <c r="AF662" i="1"/>
  <c r="AF654" i="1"/>
  <c r="AF646" i="1"/>
  <c r="AF638" i="1"/>
  <c r="AF630" i="1"/>
  <c r="AF622" i="1"/>
  <c r="AF614" i="1"/>
  <c r="AF606" i="1"/>
  <c r="AF598" i="1"/>
  <c r="AF590" i="1"/>
  <c r="AF582" i="1"/>
  <c r="AF574" i="1"/>
  <c r="AF566" i="1"/>
  <c r="AF558" i="1"/>
  <c r="AF550" i="1"/>
  <c r="AF542" i="1"/>
  <c r="AF534" i="1"/>
  <c r="AF526" i="1"/>
  <c r="AF518" i="1"/>
  <c r="AF510" i="1"/>
  <c r="AF502" i="1"/>
  <c r="AF494" i="1"/>
  <c r="AF486" i="1"/>
  <c r="AF478" i="1"/>
  <c r="AF470" i="1"/>
  <c r="AF462" i="1"/>
  <c r="AF454" i="1"/>
  <c r="AF446" i="1"/>
  <c r="AF438" i="1"/>
  <c r="AF430" i="1"/>
  <c r="AF422" i="1"/>
  <c r="AF414" i="1"/>
  <c r="AF406" i="1"/>
  <c r="AF398" i="1"/>
  <c r="AF390" i="1"/>
  <c r="AF382" i="1"/>
  <c r="AF374" i="1"/>
  <c r="AF366" i="1"/>
  <c r="AF358" i="1"/>
  <c r="AF350" i="1"/>
  <c r="AF342" i="1"/>
  <c r="AF334" i="1"/>
  <c r="AF326" i="1"/>
  <c r="AF318" i="1"/>
  <c r="AF310" i="1"/>
  <c r="AF302" i="1"/>
  <c r="AF294" i="1"/>
  <c r="AF286" i="1"/>
  <c r="AF278" i="1"/>
  <c r="AF270" i="1"/>
  <c r="AF262" i="1"/>
  <c r="AF254" i="1"/>
  <c r="AF246" i="1"/>
  <c r="AF238" i="1"/>
  <c r="AF230" i="1"/>
  <c r="AF222" i="1"/>
  <c r="AF214" i="1"/>
  <c r="AF206" i="1"/>
  <c r="AF198" i="1"/>
  <c r="AF190" i="1"/>
  <c r="AF182" i="1"/>
  <c r="AF174" i="1"/>
  <c r="AF166" i="1"/>
  <c r="AF158" i="1"/>
  <c r="AF150" i="1"/>
  <c r="AF142" i="1"/>
  <c r="AF134" i="1"/>
  <c r="AF126" i="1"/>
  <c r="AF118" i="1"/>
  <c r="AF110" i="1"/>
  <c r="AF102" i="1"/>
  <c r="AF94" i="1"/>
  <c r="AF86" i="1"/>
  <c r="AF78" i="1"/>
  <c r="AF70" i="1"/>
  <c r="AF62" i="1"/>
  <c r="AF54" i="1"/>
  <c r="AF46" i="1"/>
  <c r="AF38" i="1"/>
  <c r="AF30" i="1"/>
  <c r="AF22" i="1"/>
  <c r="AF14" i="1"/>
  <c r="AG6" i="1"/>
  <c r="AF261" i="1"/>
  <c r="AF229" i="1"/>
  <c r="AF213" i="1"/>
  <c r="AF197" i="1"/>
  <c r="AF189" i="1"/>
  <c r="AF173" i="1"/>
  <c r="AF157" i="1"/>
  <c r="AF149" i="1"/>
  <c r="AF133" i="1"/>
  <c r="AF117" i="1"/>
  <c r="AF109" i="1"/>
  <c r="AF93" i="1"/>
  <c r="AF77" i="1"/>
  <c r="AF69" i="1"/>
  <c r="AF53" i="1"/>
  <c r="AF37" i="1"/>
  <c r="AF29" i="1"/>
  <c r="AF13" i="1"/>
  <c r="AF692" i="1"/>
  <c r="AF668" i="1"/>
  <c r="AF660" i="1"/>
  <c r="AF636" i="1"/>
  <c r="AF620" i="1"/>
  <c r="AF604" i="1"/>
  <c r="AF588" i="1"/>
  <c r="AF572" i="1"/>
  <c r="AF548" i="1"/>
  <c r="AF532" i="1"/>
  <c r="AF516" i="1"/>
  <c r="AF500" i="1"/>
  <c r="AF484" i="1"/>
  <c r="AF468" i="1"/>
  <c r="AF452" i="1"/>
  <c r="AF436" i="1"/>
  <c r="AF420" i="1"/>
  <c r="AF412" i="1"/>
  <c r="AF396" i="1"/>
  <c r="AF380" i="1"/>
  <c r="AF364" i="1"/>
  <c r="AF340" i="1"/>
  <c r="AF324" i="1"/>
  <c r="AF308" i="1"/>
  <c r="AF292" i="1"/>
  <c r="AF276" i="1"/>
  <c r="AF260" i="1"/>
  <c r="AF252" i="1"/>
  <c r="AF236" i="1"/>
  <c r="AF220" i="1"/>
  <c r="AF196" i="1"/>
  <c r="AF180" i="1"/>
  <c r="AF164" i="1"/>
  <c r="AF148" i="1"/>
  <c r="AF140" i="1"/>
  <c r="AF124" i="1"/>
  <c r="AF108" i="1"/>
  <c r="AF92" i="1"/>
  <c r="AF68" i="1"/>
  <c r="AF52" i="1"/>
  <c r="AF36" i="1"/>
  <c r="AF20" i="1"/>
  <c r="AG4" i="1"/>
  <c r="AF403" i="1"/>
  <c r="AF363" i="1"/>
  <c r="AF331" i="1"/>
  <c r="AF315" i="1"/>
  <c r="AF291" i="1"/>
  <c r="AF275" i="1"/>
  <c r="AF259" i="1"/>
  <c r="AF243" i="1"/>
  <c r="AF219" i="1"/>
  <c r="AF195" i="1"/>
  <c r="AF179" i="1"/>
  <c r="AF163" i="1"/>
  <c r="AF139" i="1"/>
  <c r="AF115" i="1"/>
  <c r="AF91" i="1"/>
  <c r="AF67" i="1"/>
  <c r="AF51" i="1"/>
  <c r="AF27" i="1"/>
  <c r="AG3" i="1"/>
  <c r="AF674" i="1"/>
  <c r="AF650" i="1"/>
  <c r="AF626" i="1"/>
  <c r="AF610" i="1"/>
  <c r="AF586" i="1"/>
  <c r="AF562" i="1"/>
  <c r="AF538" i="1"/>
  <c r="AF498" i="1"/>
  <c r="AF474" i="1"/>
  <c r="AF442" i="1"/>
  <c r="AF410" i="1"/>
  <c r="AF378" i="1"/>
  <c r="AF346" i="1"/>
  <c r="AF314" i="1"/>
  <c r="AF282" i="1"/>
  <c r="AF242" i="1"/>
  <c r="AF218" i="1"/>
  <c r="AF186" i="1"/>
  <c r="AF138" i="1"/>
  <c r="AF106" i="1"/>
  <c r="AF82" i="1"/>
  <c r="AF42" i="1"/>
  <c r="M3" i="1" a="1"/>
  <c r="AF649" i="1"/>
  <c r="AF601" i="1"/>
  <c r="AF553" i="1"/>
  <c r="AF505" i="1"/>
  <c r="AF457" i="1"/>
  <c r="AF441" i="1"/>
  <c r="AF401" i="1"/>
  <c r="AF345" i="1"/>
  <c r="AF313" i="1"/>
  <c r="AF273" i="1"/>
  <c r="AF225" i="1"/>
  <c r="AF177" i="1"/>
  <c r="AF137" i="1"/>
  <c r="AF97" i="1"/>
  <c r="AF49" i="1"/>
  <c r="AF9" i="1"/>
  <c r="AF656" i="1"/>
  <c r="AF632" i="1"/>
  <c r="AF584" i="1"/>
  <c r="AF528" i="1"/>
  <c r="AF480" i="1"/>
  <c r="AF440" i="1"/>
  <c r="AF424" i="1"/>
  <c r="AF376" i="1"/>
  <c r="AF328" i="1"/>
  <c r="AF288" i="1"/>
  <c r="AF240" i="1"/>
  <c r="AF192" i="1"/>
  <c r="AF144" i="1"/>
  <c r="AF96" i="1"/>
  <c r="AF48" i="1"/>
  <c r="AF175" i="1"/>
  <c r="AF119" i="1"/>
  <c r="AF87" i="1"/>
  <c r="AF39" i="1"/>
  <c r="AF693" i="1"/>
  <c r="AF685" i="1"/>
  <c r="AF677" i="1"/>
  <c r="AF669" i="1"/>
  <c r="AF661" i="1"/>
  <c r="AF653" i="1"/>
  <c r="AF645" i="1"/>
  <c r="AF637" i="1"/>
  <c r="AF629" i="1"/>
  <c r="AF621" i="1"/>
  <c r="AF613" i="1"/>
  <c r="AF605" i="1"/>
  <c r="AF597" i="1"/>
  <c r="AF589" i="1"/>
  <c r="AF581" i="1"/>
  <c r="AF573" i="1"/>
  <c r="AF565" i="1"/>
  <c r="AF557" i="1"/>
  <c r="AF549" i="1"/>
  <c r="AF541" i="1"/>
  <c r="AF533" i="1"/>
  <c r="AF525" i="1"/>
  <c r="AF517" i="1"/>
  <c r="AF509" i="1"/>
  <c r="AF501" i="1"/>
  <c r="AF493" i="1"/>
  <c r="AF485" i="1"/>
  <c r="AF477" i="1"/>
  <c r="AF469" i="1"/>
  <c r="AF461" i="1"/>
  <c r="AF453" i="1"/>
  <c r="AF445" i="1"/>
  <c r="AF437" i="1"/>
  <c r="AF429" i="1"/>
  <c r="AF421" i="1"/>
  <c r="AF413" i="1"/>
  <c r="AF405" i="1"/>
  <c r="AF397" i="1"/>
  <c r="AF389" i="1"/>
  <c r="AF381" i="1"/>
  <c r="AF373" i="1"/>
  <c r="AF365" i="1"/>
  <c r="AF357" i="1"/>
  <c r="AF349" i="1"/>
  <c r="AF341" i="1"/>
  <c r="AF333" i="1"/>
  <c r="AF325" i="1"/>
  <c r="AF317" i="1"/>
  <c r="AF309" i="1"/>
  <c r="AF301" i="1"/>
  <c r="AF293" i="1"/>
  <c r="AF285" i="1"/>
  <c r="AF277" i="1"/>
  <c r="AF269" i="1"/>
  <c r="AF253" i="1"/>
  <c r="AF245" i="1"/>
  <c r="AF237" i="1"/>
  <c r="AF221" i="1"/>
  <c r="AF205" i="1"/>
  <c r="AF181" i="1"/>
  <c r="AF165" i="1"/>
  <c r="AF141" i="1"/>
  <c r="AF125" i="1"/>
  <c r="AF101" i="1"/>
  <c r="AF85" i="1"/>
  <c r="AF61" i="1"/>
  <c r="AF45" i="1"/>
  <c r="AF21" i="1"/>
  <c r="AG5" i="1"/>
  <c r="AF684" i="1"/>
  <c r="AF676" i="1"/>
  <c r="AF652" i="1"/>
  <c r="AF644" i="1"/>
  <c r="AF628" i="1"/>
  <c r="AF612" i="1"/>
  <c r="AF596" i="1"/>
  <c r="AF580" i="1"/>
  <c r="AF564" i="1"/>
  <c r="AF556" i="1"/>
  <c r="AF540" i="1"/>
  <c r="AF524" i="1"/>
  <c r="AF508" i="1"/>
  <c r="AF492" i="1"/>
  <c r="AF476" i="1"/>
  <c r="AF460" i="1"/>
  <c r="AF444" i="1"/>
  <c r="AF428" i="1"/>
  <c r="AF404" i="1"/>
  <c r="AF388" i="1"/>
  <c r="AF372" i="1"/>
  <c r="AF356" i="1"/>
  <c r="AF348" i="1"/>
  <c r="AF332" i="1"/>
  <c r="AF316" i="1"/>
  <c r="AF300" i="1"/>
  <c r="AF284" i="1"/>
  <c r="AF268" i="1"/>
  <c r="AF244" i="1"/>
  <c r="AF228" i="1"/>
  <c r="AF212" i="1"/>
  <c r="AF204" i="1"/>
  <c r="AF188" i="1"/>
  <c r="AF172" i="1"/>
  <c r="AF156" i="1"/>
  <c r="AF132" i="1"/>
  <c r="AF116" i="1"/>
  <c r="AF100" i="1"/>
  <c r="AF84" i="1"/>
  <c r="AF60" i="1"/>
  <c r="AF44" i="1"/>
  <c r="AF28" i="1"/>
  <c r="AF12" i="1"/>
  <c r="AF419" i="1"/>
  <c r="AF379" i="1"/>
  <c r="AF355" i="1"/>
  <c r="AF339" i="1"/>
  <c r="AF323" i="1"/>
  <c r="AF307" i="1"/>
  <c r="AF283" i="1"/>
  <c r="AF267" i="1"/>
  <c r="AF251" i="1"/>
  <c r="AF235" i="1"/>
  <c r="AF211" i="1"/>
  <c r="AF203" i="1"/>
  <c r="AF187" i="1"/>
  <c r="AF171" i="1"/>
  <c r="AF155" i="1"/>
  <c r="AF123" i="1"/>
  <c r="AF107" i="1"/>
  <c r="AF83" i="1"/>
  <c r="AF59" i="1"/>
  <c r="AF35" i="1"/>
  <c r="AF11" i="1"/>
  <c r="AF682" i="1"/>
  <c r="AF658" i="1"/>
  <c r="AF634" i="1"/>
  <c r="AF618" i="1"/>
  <c r="AF578" i="1"/>
  <c r="AF554" i="1"/>
  <c r="AF530" i="1"/>
  <c r="AF506" i="1"/>
  <c r="AF482" i="1"/>
  <c r="AF450" i="1"/>
  <c r="AF426" i="1"/>
  <c r="AF386" i="1"/>
  <c r="AF354" i="1"/>
  <c r="AF330" i="1"/>
  <c r="AF298" i="1"/>
  <c r="AF258" i="1"/>
  <c r="AF226" i="1"/>
  <c r="AF178" i="1"/>
  <c r="AF146" i="1"/>
  <c r="AF114" i="1"/>
  <c r="AF66" i="1"/>
  <c r="AF26" i="1"/>
  <c r="AF673" i="1"/>
  <c r="AF585" i="1"/>
  <c r="AF521" i="1"/>
  <c r="AF465" i="1"/>
  <c r="AF425" i="1"/>
  <c r="AF385" i="1"/>
  <c r="AF337" i="1"/>
  <c r="AF265" i="1"/>
  <c r="AF209" i="1"/>
  <c r="AF169" i="1"/>
  <c r="AF129" i="1"/>
  <c r="AF81" i="1"/>
  <c r="AF41" i="1"/>
  <c r="AF688" i="1"/>
  <c r="AF640" i="1"/>
  <c r="AF592" i="1"/>
  <c r="AF544" i="1"/>
  <c r="AF496" i="1"/>
  <c r="AF448" i="1"/>
  <c r="AF384" i="1"/>
  <c r="AF336" i="1"/>
  <c r="AF280" i="1"/>
  <c r="AF232" i="1"/>
  <c r="AF184" i="1"/>
  <c r="AF128" i="1"/>
  <c r="AF88" i="1"/>
  <c r="AF40" i="1"/>
  <c r="AF167" i="1"/>
  <c r="AF111" i="1"/>
  <c r="AF55" i="1"/>
  <c r="AG7" i="1"/>
  <c r="AF76" i="1"/>
  <c r="AF147" i="1"/>
  <c r="AF99" i="1"/>
  <c r="AF75" i="1"/>
  <c r="AF43" i="1"/>
  <c r="AF19" i="1"/>
  <c r="AF690" i="1"/>
  <c r="AF642" i="1"/>
  <c r="AF602" i="1"/>
  <c r="AF570" i="1"/>
  <c r="AF546" i="1"/>
  <c r="AF522" i="1"/>
  <c r="AF490" i="1"/>
  <c r="AF466" i="1"/>
  <c r="AF434" i="1"/>
  <c r="AF402" i="1"/>
  <c r="AF362" i="1"/>
  <c r="AF322" i="1"/>
  <c r="AF290" i="1"/>
  <c r="AF250" i="1"/>
  <c r="AF202" i="1"/>
  <c r="AF170" i="1"/>
  <c r="AF130" i="1"/>
  <c r="AF74" i="1"/>
  <c r="AF34" i="1"/>
  <c r="AF665" i="1"/>
  <c r="AF561" i="1"/>
  <c r="AF513" i="1"/>
  <c r="AF473" i="1"/>
  <c r="AF449" i="1"/>
  <c r="AF393" i="1"/>
  <c r="AF361" i="1"/>
  <c r="AF305" i="1"/>
  <c r="AF257" i="1"/>
  <c r="AF217" i="1"/>
  <c r="AF193" i="1"/>
  <c r="AF145" i="1"/>
  <c r="AF105" i="1"/>
  <c r="AF65" i="1"/>
  <c r="AF17" i="1"/>
  <c r="AF672" i="1"/>
  <c r="AF624" i="1"/>
  <c r="AF576" i="1"/>
  <c r="AF536" i="1"/>
  <c r="AF488" i="1"/>
  <c r="AF432" i="1"/>
  <c r="AF400" i="1"/>
  <c r="AF368" i="1"/>
  <c r="AF320" i="1"/>
  <c r="AF272" i="1"/>
  <c r="AF224" i="1"/>
  <c r="AF176" i="1"/>
  <c r="AF136" i="1"/>
  <c r="AF104" i="1"/>
  <c r="AF56" i="1"/>
  <c r="AG8" i="1"/>
  <c r="AF135" i="1"/>
  <c r="AF71" i="1"/>
  <c r="AF15" i="1"/>
  <c r="AF691" i="1"/>
  <c r="AF683" i="1"/>
  <c r="AF675" i="1"/>
  <c r="AF667" i="1"/>
  <c r="AF659" i="1"/>
  <c r="AF651" i="1"/>
  <c r="AF643" i="1"/>
  <c r="AF635" i="1"/>
  <c r="AF627" i="1"/>
  <c r="AF619" i="1"/>
  <c r="AF611" i="1"/>
  <c r="AF603" i="1"/>
  <c r="AF595" i="1"/>
  <c r="AF587" i="1"/>
  <c r="AF579" i="1"/>
  <c r="AF571" i="1"/>
  <c r="AF563" i="1"/>
  <c r="AF555" i="1"/>
  <c r="AF547" i="1"/>
  <c r="AF539" i="1"/>
  <c r="AF531" i="1"/>
  <c r="AF523" i="1"/>
  <c r="AF515" i="1"/>
  <c r="AF507" i="1"/>
  <c r="AF499" i="1"/>
  <c r="AF491" i="1"/>
  <c r="AF483" i="1"/>
  <c r="AF475" i="1"/>
  <c r="AF467" i="1"/>
  <c r="AF459" i="1"/>
  <c r="AF451" i="1"/>
  <c r="AF443" i="1"/>
  <c r="AF435" i="1"/>
  <c r="AF427" i="1"/>
  <c r="AF411" i="1"/>
  <c r="AF395" i="1"/>
  <c r="AF387" i="1"/>
  <c r="AF371" i="1"/>
  <c r="AF347" i="1"/>
  <c r="AF299" i="1"/>
  <c r="AF227" i="1"/>
  <c r="AF131" i="1"/>
  <c r="AF666" i="1"/>
  <c r="AF514" i="1"/>
  <c r="AF458" i="1"/>
  <c r="AF418" i="1"/>
  <c r="AF370" i="1"/>
  <c r="AF338" i="1"/>
  <c r="AF306" i="1"/>
  <c r="AF266" i="1"/>
  <c r="AF234" i="1"/>
  <c r="AF194" i="1"/>
  <c r="AF162" i="1"/>
  <c r="AF122" i="1"/>
  <c r="AF90" i="1"/>
  <c r="AF58" i="1"/>
  <c r="AF18" i="1"/>
  <c r="AF681" i="1"/>
  <c r="AF633" i="1"/>
  <c r="AF625" i="1"/>
  <c r="AF609" i="1"/>
  <c r="AF569" i="1"/>
  <c r="AF545" i="1"/>
  <c r="AF497" i="1"/>
  <c r="AF433" i="1"/>
  <c r="AF369" i="1"/>
  <c r="AF321" i="1"/>
  <c r="AF281" i="1"/>
  <c r="AF249" i="1"/>
  <c r="AF201" i="1"/>
  <c r="AF153" i="1"/>
  <c r="AF113" i="1"/>
  <c r="AF73" i="1"/>
  <c r="AF25" i="1"/>
  <c r="AF680" i="1"/>
  <c r="AF616" i="1"/>
  <c r="AF560" i="1"/>
  <c r="AF504" i="1"/>
  <c r="AF464" i="1"/>
  <c r="AF416" i="1"/>
  <c r="AF360" i="1"/>
  <c r="AF304" i="1"/>
  <c r="AF256" i="1"/>
  <c r="AF208" i="1"/>
  <c r="AF152" i="1"/>
  <c r="AF112" i="1"/>
  <c r="AF64" i="1"/>
  <c r="AF32" i="1"/>
  <c r="AF159" i="1"/>
  <c r="AF95" i="1"/>
  <c r="AF31" i="1"/>
  <c r="AF594" i="1"/>
  <c r="AF394" i="1"/>
  <c r="AF274" i="1"/>
  <c r="AF210" i="1"/>
  <c r="AF154" i="1"/>
  <c r="AF98" i="1"/>
  <c r="AF50" i="1"/>
  <c r="AF10" i="1"/>
  <c r="AF657" i="1"/>
  <c r="AF577" i="1"/>
  <c r="AF529" i="1"/>
  <c r="AF489" i="1"/>
  <c r="AF417" i="1"/>
  <c r="AF377" i="1"/>
  <c r="AF329" i="1"/>
  <c r="AF289" i="1"/>
  <c r="AF241" i="1"/>
  <c r="AF185" i="1"/>
  <c r="AF121" i="1"/>
  <c r="AF57" i="1"/>
  <c r="AF664" i="1"/>
  <c r="AF600" i="1"/>
  <c r="AF552" i="1"/>
  <c r="AF512" i="1"/>
  <c r="AF472" i="1"/>
  <c r="AF408" i="1"/>
  <c r="AF344" i="1"/>
  <c r="AF296" i="1"/>
  <c r="AF248" i="1"/>
  <c r="AF200" i="1"/>
  <c r="AF168" i="1"/>
  <c r="AF120" i="1"/>
  <c r="AF72" i="1"/>
  <c r="AF24" i="1"/>
  <c r="AF151" i="1"/>
  <c r="AF103" i="1"/>
  <c r="AF47" i="1"/>
  <c r="AF689" i="1"/>
  <c r="AF641" i="1"/>
  <c r="AF617" i="1"/>
  <c r="AF593" i="1"/>
  <c r="AF537" i="1"/>
  <c r="AF481" i="1"/>
  <c r="AF409" i="1"/>
  <c r="AF353" i="1"/>
  <c r="AF297" i="1"/>
  <c r="AF233" i="1"/>
  <c r="AF161" i="1"/>
  <c r="AF89" i="1"/>
  <c r="AF33" i="1"/>
  <c r="AF648" i="1"/>
  <c r="AF608" i="1"/>
  <c r="AF568" i="1"/>
  <c r="AF520" i="1"/>
  <c r="AF456" i="1"/>
  <c r="AF392" i="1"/>
  <c r="AF352" i="1"/>
  <c r="AF312" i="1"/>
  <c r="AF264" i="1"/>
  <c r="AF216" i="1"/>
  <c r="AF160" i="1"/>
  <c r="AF80" i="1"/>
  <c r="AF16" i="1"/>
  <c r="AF127" i="1"/>
  <c r="AF63" i="1"/>
  <c r="AF23" i="1"/>
  <c r="AF687" i="1"/>
  <c r="AF679" i="1"/>
  <c r="AF671" i="1"/>
  <c r="AF663" i="1"/>
  <c r="AF655" i="1"/>
  <c r="AF647" i="1"/>
  <c r="AF639" i="1"/>
  <c r="AF631" i="1"/>
  <c r="AF623" i="1"/>
  <c r="AF615" i="1"/>
  <c r="AF607" i="1"/>
  <c r="AF599" i="1"/>
  <c r="AF591" i="1"/>
  <c r="AF583" i="1"/>
  <c r="AF575" i="1"/>
  <c r="AF567" i="1"/>
  <c r="AF559" i="1"/>
  <c r="AF551" i="1"/>
  <c r="AF543" i="1"/>
  <c r="AF535" i="1"/>
  <c r="AF527" i="1"/>
  <c r="AF519" i="1"/>
  <c r="AF511" i="1"/>
  <c r="AF503" i="1"/>
  <c r="AF495" i="1"/>
  <c r="AF487" i="1"/>
  <c r="AF479" i="1"/>
  <c r="AF471" i="1"/>
  <c r="AF463" i="1"/>
  <c r="AF455" i="1"/>
  <c r="AF447" i="1"/>
  <c r="AF439" i="1"/>
  <c r="AF431" i="1"/>
  <c r="AF423" i="1"/>
  <c r="AF415" i="1"/>
  <c r="AF407" i="1"/>
  <c r="AF399" i="1"/>
  <c r="AF391" i="1"/>
  <c r="AF383" i="1"/>
  <c r="AF375" i="1"/>
  <c r="AF367" i="1"/>
  <c r="AF359" i="1"/>
  <c r="AF351" i="1"/>
  <c r="AF343" i="1"/>
  <c r="AF335" i="1"/>
  <c r="AF327" i="1"/>
  <c r="AF319" i="1"/>
  <c r="AF311" i="1"/>
  <c r="AF303" i="1"/>
  <c r="AF295" i="1"/>
  <c r="AF287" i="1"/>
  <c r="AF279" i="1"/>
  <c r="AF271" i="1"/>
  <c r="AF263" i="1"/>
  <c r="AF255" i="1"/>
  <c r="AF247" i="1"/>
  <c r="AF239" i="1"/>
  <c r="AF231" i="1"/>
  <c r="AF223" i="1"/>
  <c r="AF215" i="1"/>
  <c r="AF207" i="1"/>
  <c r="AF199" i="1"/>
  <c r="AF191" i="1"/>
  <c r="AF183" i="1"/>
  <c r="AF143" i="1"/>
  <c r="AF79" i="1"/>
  <c r="M42" i="1" l="1"/>
  <c r="M43" i="1"/>
  <c r="M54" i="1"/>
  <c r="M40" i="1"/>
  <c r="M48" i="1"/>
  <c r="M22" i="1"/>
  <c r="M14" i="1"/>
  <c r="M50" i="1"/>
  <c r="M9" i="1"/>
  <c r="M37" i="1"/>
  <c r="M8" i="1"/>
  <c r="M46" i="1"/>
  <c r="M31" i="1"/>
  <c r="M55" i="1"/>
  <c r="M49" i="1"/>
  <c r="M4" i="1"/>
  <c r="M27" i="1"/>
  <c r="M18" i="1"/>
  <c r="M32" i="1"/>
  <c r="M45" i="1"/>
  <c r="M34" i="1"/>
  <c r="M21" i="1"/>
  <c r="M51" i="1"/>
  <c r="M29" i="1"/>
  <c r="M16" i="1"/>
  <c r="M28" i="1"/>
  <c r="M19" i="1"/>
  <c r="M41" i="1"/>
  <c r="M35" i="1"/>
  <c r="M52" i="1"/>
  <c r="M5" i="1"/>
  <c r="M26" i="1"/>
  <c r="M56" i="1"/>
  <c r="M11" i="1"/>
  <c r="M7" i="1"/>
  <c r="M6" i="1"/>
  <c r="M38" i="1"/>
  <c r="M57" i="1"/>
  <c r="M47" i="1"/>
  <c r="M23" i="1"/>
  <c r="M33" i="1"/>
  <c r="M13" i="1"/>
  <c r="M20" i="1"/>
  <c r="M36" i="1"/>
  <c r="M44" i="1"/>
  <c r="M10" i="1"/>
  <c r="M25" i="1"/>
  <c r="M15" i="1"/>
  <c r="M24" i="1"/>
  <c r="M12" i="1"/>
  <c r="M39" i="1"/>
  <c r="M3" i="1"/>
  <c r="M17" i="1"/>
  <c r="M30" i="1"/>
  <c r="M53" i="1"/>
  <c r="N42" i="1"/>
  <c r="P42" i="1"/>
  <c r="Q42" i="1"/>
  <c r="O42" i="1"/>
  <c r="N9" i="1"/>
  <c r="Q9" i="1"/>
  <c r="P9" i="1"/>
  <c r="O9" i="1"/>
  <c r="P27" i="1"/>
  <c r="Q27" i="1"/>
  <c r="N27" i="1"/>
  <c r="O27" i="1"/>
  <c r="P16" i="1"/>
  <c r="N16" i="1"/>
  <c r="Q16" i="1"/>
  <c r="O16" i="1"/>
  <c r="N56" i="1"/>
  <c r="O56" i="1"/>
  <c r="P56" i="1"/>
  <c r="Q56" i="1"/>
  <c r="O33" i="1"/>
  <c r="Q33" i="1"/>
  <c r="N33" i="1"/>
  <c r="P33" i="1"/>
  <c r="N24" i="1"/>
  <c r="Q24" i="1"/>
  <c r="P24" i="1"/>
  <c r="O24" i="1"/>
  <c r="Q43" i="1"/>
  <c r="N43" i="1"/>
  <c r="O43" i="1"/>
  <c r="P43" i="1"/>
  <c r="Q37" i="1"/>
  <c r="O37" i="1"/>
  <c r="P37" i="1"/>
  <c r="N37" i="1"/>
  <c r="P18" i="1"/>
  <c r="O18" i="1"/>
  <c r="Q18" i="1"/>
  <c r="N18" i="1"/>
  <c r="N28" i="1"/>
  <c r="O28" i="1"/>
  <c r="P28" i="1"/>
  <c r="Q28" i="1"/>
  <c r="P11" i="1"/>
  <c r="O11" i="1"/>
  <c r="Q11" i="1"/>
  <c r="N11" i="1"/>
  <c r="P13" i="1"/>
  <c r="Q13" i="1"/>
  <c r="O13" i="1"/>
  <c r="N13" i="1"/>
  <c r="Q12" i="1"/>
  <c r="P12" i="1"/>
  <c r="O12" i="1"/>
  <c r="N12" i="1"/>
  <c r="N54" i="1"/>
  <c r="O54" i="1"/>
  <c r="P54" i="1"/>
  <c r="Q54" i="1"/>
  <c r="N8" i="1"/>
  <c r="O8" i="1"/>
  <c r="Q8" i="1"/>
  <c r="P8" i="1"/>
  <c r="O32" i="1"/>
  <c r="Q32" i="1"/>
  <c r="N32" i="1"/>
  <c r="P32" i="1"/>
  <c r="Q19" i="1"/>
  <c r="O19" i="1"/>
  <c r="N19" i="1"/>
  <c r="P19" i="1"/>
  <c r="O7" i="1"/>
  <c r="Q7" i="1"/>
  <c r="P7" i="1"/>
  <c r="N7" i="1"/>
  <c r="Q20" i="1"/>
  <c r="P20" i="1"/>
  <c r="N20" i="1"/>
  <c r="O20" i="1"/>
  <c r="O39" i="1"/>
  <c r="Q39" i="1"/>
  <c r="N39" i="1"/>
  <c r="P39" i="1"/>
  <c r="N40" i="1"/>
  <c r="Q40" i="1"/>
  <c r="O40" i="1"/>
  <c r="P40" i="1"/>
  <c r="P46" i="1"/>
  <c r="N46" i="1"/>
  <c r="Q46" i="1"/>
  <c r="O46" i="1"/>
  <c r="P45" i="1"/>
  <c r="O45" i="1"/>
  <c r="N45" i="1"/>
  <c r="Q45" i="1"/>
  <c r="P41" i="1"/>
  <c r="O41" i="1"/>
  <c r="N41" i="1"/>
  <c r="Q41" i="1"/>
  <c r="P6" i="1"/>
  <c r="N6" i="1"/>
  <c r="O6" i="1"/>
  <c r="Q6" i="1"/>
  <c r="N36" i="1"/>
  <c r="O36" i="1"/>
  <c r="P36" i="1"/>
  <c r="Q36" i="1"/>
  <c r="O3" i="1"/>
  <c r="Q3" i="1"/>
  <c r="P3" i="1"/>
  <c r="N3" i="1"/>
  <c r="N48" i="1"/>
  <c r="O48" i="1"/>
  <c r="P48" i="1"/>
  <c r="Q48" i="1"/>
  <c r="N31" i="1"/>
  <c r="Q31" i="1"/>
  <c r="P31" i="1"/>
  <c r="O31" i="1"/>
  <c r="Q34" i="1"/>
  <c r="P34" i="1"/>
  <c r="N34" i="1"/>
  <c r="O34" i="1"/>
  <c r="Q35" i="1"/>
  <c r="O35" i="1"/>
  <c r="P35" i="1"/>
  <c r="N35" i="1"/>
  <c r="P38" i="1"/>
  <c r="O38" i="1"/>
  <c r="N38" i="1"/>
  <c r="Q38" i="1"/>
  <c r="P44" i="1"/>
  <c r="Q44" i="1"/>
  <c r="O44" i="1"/>
  <c r="N44" i="1"/>
  <c r="O17" i="1"/>
  <c r="P17" i="1"/>
  <c r="Q17" i="1"/>
  <c r="N17" i="1"/>
  <c r="Q22" i="1"/>
  <c r="O22" i="1"/>
  <c r="P22" i="1"/>
  <c r="N22" i="1"/>
  <c r="N55" i="1"/>
  <c r="P55" i="1"/>
  <c r="Q55" i="1"/>
  <c r="O55" i="1"/>
  <c r="O21" i="1"/>
  <c r="Q21" i="1"/>
  <c r="P21" i="1"/>
  <c r="N21" i="1"/>
  <c r="P52" i="1"/>
  <c r="Q52" i="1"/>
  <c r="N52" i="1"/>
  <c r="O52" i="1"/>
  <c r="P57" i="1"/>
  <c r="O57" i="1"/>
  <c r="Q57" i="1"/>
  <c r="N57" i="1"/>
  <c r="N10" i="1"/>
  <c r="P10" i="1"/>
  <c r="Q10" i="1"/>
  <c r="O10" i="1"/>
  <c r="Q30" i="1"/>
  <c r="P30" i="1"/>
  <c r="N30" i="1"/>
  <c r="O30" i="1"/>
  <c r="Q14" i="1"/>
  <c r="O14" i="1"/>
  <c r="N14" i="1"/>
  <c r="P14" i="1"/>
  <c r="O49" i="1"/>
  <c r="N49" i="1"/>
  <c r="Q49" i="1"/>
  <c r="P49" i="1"/>
  <c r="O51" i="1"/>
  <c r="P51" i="1"/>
  <c r="Q51" i="1"/>
  <c r="N51" i="1"/>
  <c r="N5" i="1"/>
  <c r="Q5" i="1"/>
  <c r="O5" i="1"/>
  <c r="P5" i="1"/>
  <c r="P47" i="1"/>
  <c r="N47" i="1"/>
  <c r="O47" i="1"/>
  <c r="Q47" i="1"/>
  <c r="N25" i="1"/>
  <c r="O25" i="1"/>
  <c r="Q25" i="1"/>
  <c r="P25" i="1"/>
  <c r="Q53" i="1"/>
  <c r="N53" i="1"/>
  <c r="O53" i="1"/>
  <c r="P53" i="1"/>
  <c r="O50" i="1"/>
  <c r="Q50" i="1"/>
  <c r="P50" i="1"/>
  <c r="N50" i="1"/>
  <c r="P4" i="1"/>
  <c r="N4" i="1"/>
  <c r="Q4" i="1"/>
  <c r="O4" i="1"/>
  <c r="P29" i="1"/>
  <c r="N29" i="1"/>
  <c r="Q29" i="1"/>
  <c r="O29" i="1"/>
  <c r="P26" i="1"/>
  <c r="Q26" i="1"/>
  <c r="O26" i="1"/>
  <c r="N26" i="1"/>
  <c r="N23" i="1"/>
  <c r="P23" i="1"/>
  <c r="Q23" i="1"/>
  <c r="O23" i="1"/>
  <c r="N15" i="1"/>
  <c r="O15" i="1"/>
  <c r="Q15" i="1"/>
  <c r="P15" i="1"/>
  <c r="R15" i="1" l="1"/>
  <c r="R23" i="1"/>
  <c r="R26" i="1"/>
  <c r="R29" i="1"/>
  <c r="R4" i="1"/>
  <c r="R50" i="1"/>
  <c r="R53" i="1"/>
  <c r="R25" i="1"/>
  <c r="R47" i="1"/>
  <c r="R5" i="1"/>
  <c r="R51" i="1"/>
  <c r="R49" i="1"/>
  <c r="R14" i="1"/>
  <c r="R30" i="1"/>
  <c r="R10" i="1"/>
  <c r="R57" i="1"/>
  <c r="R52" i="1"/>
  <c r="R21" i="1"/>
  <c r="R55" i="1"/>
  <c r="R22" i="1"/>
  <c r="R17" i="1"/>
  <c r="R44" i="1"/>
  <c r="R38" i="1"/>
  <c r="R35" i="1"/>
  <c r="R34" i="1"/>
  <c r="R31" i="1"/>
  <c r="R48" i="1"/>
  <c r="R3" i="1"/>
  <c r="R36" i="1"/>
  <c r="R6" i="1"/>
  <c r="R41" i="1"/>
  <c r="R45" i="1"/>
  <c r="R46" i="1"/>
  <c r="R40" i="1"/>
  <c r="R39" i="1"/>
  <c r="R20" i="1"/>
  <c r="R7" i="1"/>
  <c r="R19" i="1"/>
  <c r="R32" i="1"/>
  <c r="R8" i="1"/>
  <c r="R54" i="1"/>
  <c r="R12" i="1"/>
  <c r="R13" i="1"/>
  <c r="R11" i="1"/>
  <c r="R28" i="1"/>
  <c r="R18" i="1"/>
  <c r="R37" i="1"/>
  <c r="R43" i="1"/>
  <c r="R24" i="1"/>
  <c r="R33" i="1"/>
  <c r="R56" i="1"/>
  <c r="R16" i="1"/>
  <c r="R27" i="1"/>
  <c r="R9" i="1"/>
  <c r="R42" i="1"/>
  <c r="U14" i="1" l="1"/>
  <c r="Y9" i="1" a="1"/>
  <c r="V14" i="1"/>
  <c r="Y12" i="1" l="1"/>
  <c r="Y11" i="1"/>
  <c r="Y10" i="1"/>
  <c r="Y9" i="1"/>
</calcChain>
</file>

<file path=xl/sharedStrings.xml><?xml version="1.0" encoding="utf-8"?>
<sst xmlns="http://schemas.openxmlformats.org/spreadsheetml/2006/main" count="953" uniqueCount="84">
  <si>
    <t>index</t>
  </si>
  <si>
    <t>base Curve</t>
  </si>
  <si>
    <t>reference Date</t>
  </si>
  <si>
    <t>is Simple</t>
  </si>
  <si>
    <t>a</t>
  </si>
  <si>
    <t>c</t>
  </si>
  <si>
    <t>d</t>
  </si>
  <si>
    <t>b</t>
  </si>
  <si>
    <t>Tenor</t>
  </si>
  <si>
    <t>6M</t>
  </si>
  <si>
    <t>EURON</t>
  </si>
  <si>
    <t>Trigger</t>
  </si>
  <si>
    <t>Tenor Basis</t>
  </si>
  <si>
    <t>Quote</t>
  </si>
  <si>
    <t>Rate Helpers</t>
  </si>
  <si>
    <t>0D</t>
  </si>
  <si>
    <t>1Y</t>
  </si>
  <si>
    <t>Modified Following</t>
  </si>
  <si>
    <t>Annual</t>
  </si>
  <si>
    <t>30/360 (Bond Basis)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</si>
  <si>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</si>
  <si>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</si>
  <si>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</si>
  <si>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</si>
  <si>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</si>
  <si>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</si>
  <si>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</si>
  <si>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</si>
  <si>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</si>
  <si>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</si>
  <si>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</si>
  <si>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</si>
  <si>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</si>
  <si>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</si>
  <si>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</si>
  <si>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</si>
  <si>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</si>
  <si>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</si>
  <si>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</si>
  <si>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</si>
  <si>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</si>
  <si>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</si>
  <si>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</si>
  <si>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</si>
  <si>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</si>
  <si>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</si>
  <si>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</si>
  <si>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</si>
  <si>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</si>
  <si>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</si>
  <si>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</si>
  <si>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</si>
  <si>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</si>
  <si>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</si>
  <si>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</si>
  <si>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</si>
  <si>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Selection</t>
  </si>
  <si>
    <t>Priority</t>
  </si>
  <si>
    <t>Min Dist</t>
  </si>
  <si>
    <t>Actual/360</t>
  </si>
  <si>
    <t>BDC</t>
  </si>
  <si>
    <t>DC</t>
  </si>
  <si>
    <t>Idex/Spread</t>
  </si>
  <si>
    <t>QuoteName</t>
  </si>
  <si>
    <t>EarliestDate</t>
  </si>
  <si>
    <t>LatestDate</t>
  </si>
  <si>
    <t>Rate</t>
  </si>
  <si>
    <t>End Criteria</t>
  </si>
  <si>
    <t>Constraint</t>
  </si>
  <si>
    <t>Method</t>
  </si>
  <si>
    <t>Calibration</t>
  </si>
  <si>
    <t>RH</t>
  </si>
  <si>
    <t>Wheigths</t>
  </si>
  <si>
    <t>end date</t>
  </si>
  <si>
    <t>start date</t>
  </si>
  <si>
    <t>1M</t>
  </si>
  <si>
    <t>Basis</t>
  </si>
  <si>
    <t>Fwd rate (from Cont)</t>
  </si>
  <si>
    <t>fwd rate (from simple)</t>
  </si>
  <si>
    <t xml:space="preserve">Fwd Rate </t>
  </si>
  <si>
    <t>a guess</t>
  </si>
  <si>
    <t>b guess</t>
  </si>
  <si>
    <t>c guess</t>
  </si>
  <si>
    <t>d guess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</si>
</sst>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\,\ dd\-mmm\-yyyy"/>
    <numFmt numFmtId="165" formatCode="0.0000%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sz val="10"/>
      <name val="Arial"/>
      <family val="2"/>
    </font>
    <font>
      <sz val="8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theme="8" tint="0.5999938962981048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4">
    <xf numFmtId="0" fontId="0" fillId="0" borderId="0" xfId="0"/>
    <xf numFmtId="0" fontId="1" fillId="2" borderId="0" xfId="0" applyFont="1" applyFill="1"/>
    <xf numFmtId="0" fontId="3" fillId="6" borderId="2" xfId="1" applyNumberFormat="1" applyFont="1" applyFill="1" applyBorder="1" applyAlignment="1">
      <alignment horizontal="left"/>
    </xf>
    <xf numFmtId="0" fontId="3" fillId="3" borderId="2" xfId="1" applyFont="1" applyFill="1" applyBorder="1" applyAlignment="1">
      <alignment horizontal="center" vertical="center" wrapText="1"/>
    </xf>
    <xf numFmtId="165" fontId="3" fillId="6" borderId="2" xfId="1" applyNumberFormat="1" applyFont="1" applyFill="1" applyBorder="1" applyAlignment="1"/>
    <xf numFmtId="0" fontId="3" fillId="6" borderId="2" xfId="1" applyFont="1" applyFill="1" applyBorder="1" applyAlignment="1"/>
    <xf numFmtId="0" fontId="3" fillId="6" borderId="2" xfId="1" applyNumberFormat="1" applyFont="1" applyFill="1" applyBorder="1" applyAlignment="1"/>
    <xf numFmtId="0" fontId="3" fillId="6" borderId="3" xfId="1" applyNumberFormat="1" applyFont="1" applyFill="1" applyBorder="1" applyAlignment="1">
      <alignment horizontal="left"/>
    </xf>
    <xf numFmtId="0" fontId="3" fillId="6" borderId="4" xfId="1" applyNumberFormat="1" applyFont="1" applyFill="1" applyBorder="1" applyAlignment="1">
      <alignment horizontal="left"/>
    </xf>
    <xf numFmtId="165" fontId="3" fillId="6" borderId="3" xfId="1" applyNumberFormat="1" applyFont="1" applyFill="1" applyBorder="1" applyAlignment="1"/>
    <xf numFmtId="0" fontId="3" fillId="6" borderId="3" xfId="1" applyFont="1" applyFill="1" applyBorder="1" applyAlignment="1"/>
    <xf numFmtId="0" fontId="3" fillId="6" borderId="3" xfId="1" applyNumberFormat="1" applyFont="1" applyFill="1" applyBorder="1" applyAlignment="1"/>
    <xf numFmtId="165" fontId="3" fillId="6" borderId="4" xfId="1" applyNumberFormat="1" applyFont="1" applyFill="1" applyBorder="1" applyAlignment="1"/>
    <xf numFmtId="0" fontId="3" fillId="6" borderId="4" xfId="1" applyFont="1" applyFill="1" applyBorder="1" applyAlignment="1"/>
    <xf numFmtId="0" fontId="3" fillId="6" borderId="4" xfId="1" applyNumberFormat="1" applyFont="1" applyFill="1" applyBorder="1" applyAlignment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4" xfId="0" applyFont="1" applyFill="1" applyBorder="1"/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3" fillId="7" borderId="2" xfId="1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1" fillId="9" borderId="2" xfId="0" applyFont="1" applyFill="1" applyBorder="1"/>
    <xf numFmtId="164" fontId="1" fillId="9" borderId="2" xfId="0" applyNumberFormat="1" applyFont="1" applyFill="1" applyBorder="1"/>
    <xf numFmtId="0" fontId="1" fillId="9" borderId="3" xfId="0" applyFont="1" applyFill="1" applyBorder="1"/>
    <xf numFmtId="164" fontId="1" fillId="9" borderId="3" xfId="0" applyNumberFormat="1" applyFont="1" applyFill="1" applyBorder="1"/>
    <xf numFmtId="0" fontId="1" fillId="9" borderId="4" xfId="0" applyFont="1" applyFill="1" applyBorder="1"/>
    <xf numFmtId="164" fontId="1" fillId="9" borderId="4" xfId="0" applyNumberFormat="1" applyFont="1" applyFill="1" applyBorder="1"/>
    <xf numFmtId="165" fontId="1" fillId="9" borderId="2" xfId="0" applyNumberFormat="1" applyFont="1" applyFill="1" applyBorder="1"/>
    <xf numFmtId="165" fontId="1" fillId="9" borderId="3" xfId="0" applyNumberFormat="1" applyFont="1" applyFill="1" applyBorder="1"/>
    <xf numFmtId="165" fontId="1" fillId="9" borderId="4" xfId="0" applyNumberFormat="1" applyFont="1" applyFill="1" applyBorder="1"/>
    <xf numFmtId="0" fontId="1" fillId="4" borderId="1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vertical="center" wrapText="1"/>
    </xf>
    <xf numFmtId="22" fontId="1" fillId="5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right"/>
    </xf>
    <xf numFmtId="0" fontId="1" fillId="9" borderId="3" xfId="0" applyNumberFormat="1" applyFont="1" applyFill="1" applyBorder="1"/>
    <xf numFmtId="0" fontId="1" fillId="9" borderId="4" xfId="0" applyNumberFormat="1" applyFont="1" applyFill="1" applyBorder="1"/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4" borderId="2" xfId="0" applyFont="1" applyFill="1" applyBorder="1"/>
    <xf numFmtId="164" fontId="1" fillId="4" borderId="2" xfId="0" applyNumberFormat="1" applyFont="1" applyFill="1" applyBorder="1"/>
    <xf numFmtId="0" fontId="1" fillId="4" borderId="3" xfId="0" applyFont="1" applyFill="1" applyBorder="1"/>
    <xf numFmtId="164" fontId="1" fillId="4" borderId="3" xfId="0" applyNumberFormat="1" applyFont="1" applyFill="1" applyBorder="1"/>
    <xf numFmtId="0" fontId="1" fillId="4" borderId="4" xfId="0" applyFont="1" applyFill="1" applyBorder="1"/>
    <xf numFmtId="164" fontId="1" fillId="4" borderId="4" xfId="0" applyNumberFormat="1" applyFont="1" applyFill="1" applyBorder="1"/>
    <xf numFmtId="165" fontId="1" fillId="4" borderId="2" xfId="0" applyNumberFormat="1" applyFont="1" applyFill="1" applyBorder="1"/>
    <xf numFmtId="165" fontId="1" fillId="4" borderId="3" xfId="0" applyNumberFormat="1" applyFont="1" applyFill="1" applyBorder="1"/>
    <xf numFmtId="165" fontId="1" fillId="4" borderId="4" xfId="0" applyNumberFormat="1" applyFont="1" applyFill="1" applyBorder="1"/>
    <xf numFmtId="165" fontId="1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Eur6M!$AB$3:$AB$694</c:f>
              <c:numCache>
                <c:formatCode>ddd\,\ dd\-mmm\-yyyy</c:formatCode>
                <c:ptCount val="692"/>
                <c:pt idx="0">
                  <c:v>42216</c:v>
                </c:pt>
                <c:pt idx="1">
                  <c:v>42247</c:v>
                </c:pt>
                <c:pt idx="2">
                  <c:v>42277</c:v>
                </c:pt>
                <c:pt idx="3">
                  <c:v>42307</c:v>
                </c:pt>
                <c:pt idx="4">
                  <c:v>42338</c:v>
                </c:pt>
                <c:pt idx="5">
                  <c:v>42368</c:v>
                </c:pt>
                <c:pt idx="6">
                  <c:v>42401</c:v>
                </c:pt>
                <c:pt idx="7">
                  <c:v>42430</c:v>
                </c:pt>
                <c:pt idx="8">
                  <c:v>42461</c:v>
                </c:pt>
                <c:pt idx="9">
                  <c:v>42492</c:v>
                </c:pt>
                <c:pt idx="10">
                  <c:v>42523</c:v>
                </c:pt>
                <c:pt idx="11">
                  <c:v>42555</c:v>
                </c:pt>
                <c:pt idx="12">
                  <c:v>42586</c:v>
                </c:pt>
                <c:pt idx="13">
                  <c:v>42618</c:v>
                </c:pt>
                <c:pt idx="14">
                  <c:v>42648</c:v>
                </c:pt>
                <c:pt idx="15">
                  <c:v>42681</c:v>
                </c:pt>
                <c:pt idx="16">
                  <c:v>42711</c:v>
                </c:pt>
                <c:pt idx="17">
                  <c:v>42744</c:v>
                </c:pt>
                <c:pt idx="18">
                  <c:v>42775</c:v>
                </c:pt>
                <c:pt idx="19">
                  <c:v>42803</c:v>
                </c:pt>
                <c:pt idx="20">
                  <c:v>42835</c:v>
                </c:pt>
                <c:pt idx="21">
                  <c:v>42865</c:v>
                </c:pt>
                <c:pt idx="22">
                  <c:v>42898</c:v>
                </c:pt>
                <c:pt idx="23">
                  <c:v>42928</c:v>
                </c:pt>
                <c:pt idx="24">
                  <c:v>42961</c:v>
                </c:pt>
                <c:pt idx="25">
                  <c:v>42992</c:v>
                </c:pt>
                <c:pt idx="26">
                  <c:v>43024</c:v>
                </c:pt>
                <c:pt idx="27">
                  <c:v>43055</c:v>
                </c:pt>
                <c:pt idx="28">
                  <c:v>43087</c:v>
                </c:pt>
                <c:pt idx="29">
                  <c:v>43118</c:v>
                </c:pt>
                <c:pt idx="30">
                  <c:v>43150</c:v>
                </c:pt>
                <c:pt idx="31">
                  <c:v>43178</c:v>
                </c:pt>
                <c:pt idx="32">
                  <c:v>43209</c:v>
                </c:pt>
                <c:pt idx="33">
                  <c:v>43241</c:v>
                </c:pt>
                <c:pt idx="34">
                  <c:v>43272</c:v>
                </c:pt>
                <c:pt idx="35">
                  <c:v>43304</c:v>
                </c:pt>
                <c:pt idx="36">
                  <c:v>43335</c:v>
                </c:pt>
                <c:pt idx="37">
                  <c:v>43367</c:v>
                </c:pt>
                <c:pt idx="38">
                  <c:v>43397</c:v>
                </c:pt>
                <c:pt idx="39">
                  <c:v>43430</c:v>
                </c:pt>
                <c:pt idx="40">
                  <c:v>43461</c:v>
                </c:pt>
                <c:pt idx="41">
                  <c:v>43493</c:v>
                </c:pt>
                <c:pt idx="42">
                  <c:v>43524</c:v>
                </c:pt>
                <c:pt idx="43">
                  <c:v>43552</c:v>
                </c:pt>
                <c:pt idx="44">
                  <c:v>43584</c:v>
                </c:pt>
                <c:pt idx="45">
                  <c:v>43614</c:v>
                </c:pt>
                <c:pt idx="46">
                  <c:v>43647</c:v>
                </c:pt>
                <c:pt idx="47">
                  <c:v>43678</c:v>
                </c:pt>
                <c:pt idx="48">
                  <c:v>43710</c:v>
                </c:pt>
                <c:pt idx="49">
                  <c:v>43740</c:v>
                </c:pt>
                <c:pt idx="50">
                  <c:v>43773</c:v>
                </c:pt>
                <c:pt idx="51">
                  <c:v>43803</c:v>
                </c:pt>
                <c:pt idx="52">
                  <c:v>43836</c:v>
                </c:pt>
                <c:pt idx="53">
                  <c:v>43867</c:v>
                </c:pt>
                <c:pt idx="54">
                  <c:v>43896</c:v>
                </c:pt>
                <c:pt idx="55">
                  <c:v>43927</c:v>
                </c:pt>
                <c:pt idx="56">
                  <c:v>43957</c:v>
                </c:pt>
                <c:pt idx="57">
                  <c:v>43990</c:v>
                </c:pt>
                <c:pt idx="58">
                  <c:v>44020</c:v>
                </c:pt>
                <c:pt idx="59">
                  <c:v>44053</c:v>
                </c:pt>
                <c:pt idx="60">
                  <c:v>44084</c:v>
                </c:pt>
                <c:pt idx="61">
                  <c:v>44116</c:v>
                </c:pt>
                <c:pt idx="62">
                  <c:v>44147</c:v>
                </c:pt>
                <c:pt idx="63">
                  <c:v>44179</c:v>
                </c:pt>
                <c:pt idx="64">
                  <c:v>44210</c:v>
                </c:pt>
                <c:pt idx="65">
                  <c:v>44242</c:v>
                </c:pt>
                <c:pt idx="66">
                  <c:v>44270</c:v>
                </c:pt>
                <c:pt idx="67">
                  <c:v>44301</c:v>
                </c:pt>
                <c:pt idx="68">
                  <c:v>44333</c:v>
                </c:pt>
                <c:pt idx="69">
                  <c:v>44364</c:v>
                </c:pt>
                <c:pt idx="70">
                  <c:v>44396</c:v>
                </c:pt>
                <c:pt idx="71">
                  <c:v>44427</c:v>
                </c:pt>
                <c:pt idx="72">
                  <c:v>44459</c:v>
                </c:pt>
                <c:pt idx="73">
                  <c:v>44489</c:v>
                </c:pt>
                <c:pt idx="74">
                  <c:v>44522</c:v>
                </c:pt>
                <c:pt idx="75">
                  <c:v>44552</c:v>
                </c:pt>
                <c:pt idx="76">
                  <c:v>44585</c:v>
                </c:pt>
                <c:pt idx="77">
                  <c:v>44616</c:v>
                </c:pt>
                <c:pt idx="78">
                  <c:v>44644</c:v>
                </c:pt>
                <c:pt idx="79">
                  <c:v>44676</c:v>
                </c:pt>
                <c:pt idx="80">
                  <c:v>44706</c:v>
                </c:pt>
                <c:pt idx="81">
                  <c:v>44739</c:v>
                </c:pt>
                <c:pt idx="82">
                  <c:v>44769</c:v>
                </c:pt>
                <c:pt idx="83">
                  <c:v>44802</c:v>
                </c:pt>
                <c:pt idx="84">
                  <c:v>44833</c:v>
                </c:pt>
                <c:pt idx="85">
                  <c:v>44865</c:v>
                </c:pt>
                <c:pt idx="86">
                  <c:v>44895</c:v>
                </c:pt>
                <c:pt idx="87">
                  <c:v>44925</c:v>
                </c:pt>
                <c:pt idx="88">
                  <c:v>44956</c:v>
                </c:pt>
                <c:pt idx="89">
                  <c:v>44985</c:v>
                </c:pt>
                <c:pt idx="90">
                  <c:v>45013</c:v>
                </c:pt>
                <c:pt idx="91">
                  <c:v>45044</c:v>
                </c:pt>
                <c:pt idx="92">
                  <c:v>45075</c:v>
                </c:pt>
                <c:pt idx="93">
                  <c:v>45106</c:v>
                </c:pt>
                <c:pt idx="94">
                  <c:v>45138</c:v>
                </c:pt>
                <c:pt idx="95">
                  <c:v>45169</c:v>
                </c:pt>
                <c:pt idx="96">
                  <c:v>45201</c:v>
                </c:pt>
                <c:pt idx="97">
                  <c:v>45232</c:v>
                </c:pt>
                <c:pt idx="98">
                  <c:v>45264</c:v>
                </c:pt>
                <c:pt idx="99">
                  <c:v>45295</c:v>
                </c:pt>
                <c:pt idx="100">
                  <c:v>45327</c:v>
                </c:pt>
                <c:pt idx="101">
                  <c:v>45356</c:v>
                </c:pt>
                <c:pt idx="102">
                  <c:v>45387</c:v>
                </c:pt>
                <c:pt idx="103">
                  <c:v>45418</c:v>
                </c:pt>
                <c:pt idx="104">
                  <c:v>45449</c:v>
                </c:pt>
                <c:pt idx="105">
                  <c:v>45481</c:v>
                </c:pt>
                <c:pt idx="106">
                  <c:v>45512</c:v>
                </c:pt>
                <c:pt idx="107">
                  <c:v>45544</c:v>
                </c:pt>
                <c:pt idx="108">
                  <c:v>45574</c:v>
                </c:pt>
                <c:pt idx="109">
                  <c:v>45607</c:v>
                </c:pt>
                <c:pt idx="110">
                  <c:v>45637</c:v>
                </c:pt>
                <c:pt idx="111">
                  <c:v>45670</c:v>
                </c:pt>
                <c:pt idx="112">
                  <c:v>45701</c:v>
                </c:pt>
                <c:pt idx="113">
                  <c:v>45729</c:v>
                </c:pt>
                <c:pt idx="114">
                  <c:v>45761</c:v>
                </c:pt>
                <c:pt idx="115">
                  <c:v>45791</c:v>
                </c:pt>
                <c:pt idx="116">
                  <c:v>45824</c:v>
                </c:pt>
                <c:pt idx="117">
                  <c:v>45854</c:v>
                </c:pt>
                <c:pt idx="118">
                  <c:v>45887</c:v>
                </c:pt>
                <c:pt idx="119">
                  <c:v>45918</c:v>
                </c:pt>
                <c:pt idx="120">
                  <c:v>45950</c:v>
                </c:pt>
                <c:pt idx="121">
                  <c:v>45981</c:v>
                </c:pt>
                <c:pt idx="122">
                  <c:v>46013</c:v>
                </c:pt>
                <c:pt idx="123">
                  <c:v>46044</c:v>
                </c:pt>
                <c:pt idx="124">
                  <c:v>46076</c:v>
                </c:pt>
                <c:pt idx="125">
                  <c:v>46104</c:v>
                </c:pt>
                <c:pt idx="126">
                  <c:v>46135</c:v>
                </c:pt>
                <c:pt idx="127">
                  <c:v>46167</c:v>
                </c:pt>
                <c:pt idx="128">
                  <c:v>46198</c:v>
                </c:pt>
                <c:pt idx="129">
                  <c:v>46230</c:v>
                </c:pt>
                <c:pt idx="130">
                  <c:v>46261</c:v>
                </c:pt>
                <c:pt idx="131">
                  <c:v>46293</c:v>
                </c:pt>
                <c:pt idx="132">
                  <c:v>46323</c:v>
                </c:pt>
                <c:pt idx="133">
                  <c:v>46356</c:v>
                </c:pt>
                <c:pt idx="134">
                  <c:v>46386</c:v>
                </c:pt>
                <c:pt idx="135">
                  <c:v>46419</c:v>
                </c:pt>
                <c:pt idx="136">
                  <c:v>46447</c:v>
                </c:pt>
                <c:pt idx="137">
                  <c:v>46478</c:v>
                </c:pt>
                <c:pt idx="138">
                  <c:v>46510</c:v>
                </c:pt>
                <c:pt idx="139">
                  <c:v>46541</c:v>
                </c:pt>
                <c:pt idx="140">
                  <c:v>46573</c:v>
                </c:pt>
                <c:pt idx="141">
                  <c:v>46604</c:v>
                </c:pt>
                <c:pt idx="142">
                  <c:v>46636</c:v>
                </c:pt>
                <c:pt idx="143">
                  <c:v>46666</c:v>
                </c:pt>
                <c:pt idx="144">
                  <c:v>46699</c:v>
                </c:pt>
                <c:pt idx="145">
                  <c:v>46729</c:v>
                </c:pt>
                <c:pt idx="146">
                  <c:v>46762</c:v>
                </c:pt>
                <c:pt idx="147">
                  <c:v>46793</c:v>
                </c:pt>
                <c:pt idx="148">
                  <c:v>46822</c:v>
                </c:pt>
                <c:pt idx="149">
                  <c:v>46853</c:v>
                </c:pt>
                <c:pt idx="150">
                  <c:v>46883</c:v>
                </c:pt>
                <c:pt idx="151">
                  <c:v>46916</c:v>
                </c:pt>
                <c:pt idx="152">
                  <c:v>46946</c:v>
                </c:pt>
                <c:pt idx="153">
                  <c:v>46979</c:v>
                </c:pt>
                <c:pt idx="154">
                  <c:v>47010</c:v>
                </c:pt>
                <c:pt idx="155">
                  <c:v>47042</c:v>
                </c:pt>
                <c:pt idx="156">
                  <c:v>47073</c:v>
                </c:pt>
                <c:pt idx="157">
                  <c:v>47105</c:v>
                </c:pt>
                <c:pt idx="158">
                  <c:v>47136</c:v>
                </c:pt>
                <c:pt idx="159">
                  <c:v>47168</c:v>
                </c:pt>
                <c:pt idx="160">
                  <c:v>47196</c:v>
                </c:pt>
                <c:pt idx="161">
                  <c:v>47227</c:v>
                </c:pt>
                <c:pt idx="162">
                  <c:v>47259</c:v>
                </c:pt>
                <c:pt idx="163">
                  <c:v>47290</c:v>
                </c:pt>
                <c:pt idx="164">
                  <c:v>47322</c:v>
                </c:pt>
                <c:pt idx="165">
                  <c:v>47353</c:v>
                </c:pt>
                <c:pt idx="166">
                  <c:v>47385</c:v>
                </c:pt>
                <c:pt idx="167">
                  <c:v>47415</c:v>
                </c:pt>
                <c:pt idx="168">
                  <c:v>47448</c:v>
                </c:pt>
                <c:pt idx="169">
                  <c:v>47479</c:v>
                </c:pt>
                <c:pt idx="170">
                  <c:v>47511</c:v>
                </c:pt>
                <c:pt idx="171">
                  <c:v>47542</c:v>
                </c:pt>
                <c:pt idx="172">
                  <c:v>47570</c:v>
                </c:pt>
                <c:pt idx="173">
                  <c:v>47602</c:v>
                </c:pt>
                <c:pt idx="174">
                  <c:v>47632</c:v>
                </c:pt>
                <c:pt idx="175">
                  <c:v>47665</c:v>
                </c:pt>
                <c:pt idx="176">
                  <c:v>47696</c:v>
                </c:pt>
                <c:pt idx="177">
                  <c:v>47728</c:v>
                </c:pt>
                <c:pt idx="178">
                  <c:v>47758</c:v>
                </c:pt>
                <c:pt idx="179">
                  <c:v>47791</c:v>
                </c:pt>
                <c:pt idx="180">
                  <c:v>47821</c:v>
                </c:pt>
                <c:pt idx="181">
                  <c:v>47854</c:v>
                </c:pt>
                <c:pt idx="182">
                  <c:v>47885</c:v>
                </c:pt>
                <c:pt idx="183">
                  <c:v>47913</c:v>
                </c:pt>
                <c:pt idx="184">
                  <c:v>47945</c:v>
                </c:pt>
                <c:pt idx="185">
                  <c:v>47975</c:v>
                </c:pt>
                <c:pt idx="186">
                  <c:v>48008</c:v>
                </c:pt>
                <c:pt idx="187">
                  <c:v>48038</c:v>
                </c:pt>
                <c:pt idx="188">
                  <c:v>48071</c:v>
                </c:pt>
                <c:pt idx="189">
                  <c:v>48102</c:v>
                </c:pt>
                <c:pt idx="190">
                  <c:v>48134</c:v>
                </c:pt>
                <c:pt idx="191">
                  <c:v>48165</c:v>
                </c:pt>
                <c:pt idx="192">
                  <c:v>48197</c:v>
                </c:pt>
                <c:pt idx="193">
                  <c:v>48228</c:v>
                </c:pt>
                <c:pt idx="194">
                  <c:v>48260</c:v>
                </c:pt>
                <c:pt idx="195">
                  <c:v>48289</c:v>
                </c:pt>
                <c:pt idx="196">
                  <c:v>48320</c:v>
                </c:pt>
                <c:pt idx="197">
                  <c:v>48351</c:v>
                </c:pt>
                <c:pt idx="198">
                  <c:v>48382</c:v>
                </c:pt>
                <c:pt idx="199">
                  <c:v>48414</c:v>
                </c:pt>
                <c:pt idx="200">
                  <c:v>48445</c:v>
                </c:pt>
                <c:pt idx="201">
                  <c:v>48477</c:v>
                </c:pt>
                <c:pt idx="202">
                  <c:v>48507</c:v>
                </c:pt>
                <c:pt idx="203">
                  <c:v>48540</c:v>
                </c:pt>
                <c:pt idx="204">
                  <c:v>48570</c:v>
                </c:pt>
                <c:pt idx="205">
                  <c:v>48603</c:v>
                </c:pt>
                <c:pt idx="206">
                  <c:v>48634</c:v>
                </c:pt>
                <c:pt idx="207">
                  <c:v>48662</c:v>
                </c:pt>
                <c:pt idx="208">
                  <c:v>48694</c:v>
                </c:pt>
                <c:pt idx="209">
                  <c:v>48724</c:v>
                </c:pt>
                <c:pt idx="210">
                  <c:v>48757</c:v>
                </c:pt>
                <c:pt idx="211">
                  <c:v>48787</c:v>
                </c:pt>
                <c:pt idx="212">
                  <c:v>48820</c:v>
                </c:pt>
                <c:pt idx="213">
                  <c:v>48851</c:v>
                </c:pt>
                <c:pt idx="214">
                  <c:v>48883</c:v>
                </c:pt>
                <c:pt idx="215">
                  <c:v>48913</c:v>
                </c:pt>
                <c:pt idx="216">
                  <c:v>48943</c:v>
                </c:pt>
                <c:pt idx="217">
                  <c:v>48974</c:v>
                </c:pt>
                <c:pt idx="218">
                  <c:v>49003</c:v>
                </c:pt>
                <c:pt idx="219">
                  <c:v>49031</c:v>
                </c:pt>
                <c:pt idx="220">
                  <c:v>49062</c:v>
                </c:pt>
                <c:pt idx="221">
                  <c:v>49093</c:v>
                </c:pt>
                <c:pt idx="222">
                  <c:v>49124</c:v>
                </c:pt>
                <c:pt idx="223">
                  <c:v>49156</c:v>
                </c:pt>
                <c:pt idx="224">
                  <c:v>49187</c:v>
                </c:pt>
                <c:pt idx="225">
                  <c:v>49219</c:v>
                </c:pt>
                <c:pt idx="226">
                  <c:v>49250</c:v>
                </c:pt>
                <c:pt idx="227">
                  <c:v>49282</c:v>
                </c:pt>
                <c:pt idx="228">
                  <c:v>49313</c:v>
                </c:pt>
                <c:pt idx="229">
                  <c:v>49345</c:v>
                </c:pt>
                <c:pt idx="230">
                  <c:v>49373</c:v>
                </c:pt>
                <c:pt idx="231">
                  <c:v>49404</c:v>
                </c:pt>
                <c:pt idx="232">
                  <c:v>49436</c:v>
                </c:pt>
                <c:pt idx="233">
                  <c:v>49467</c:v>
                </c:pt>
                <c:pt idx="234">
                  <c:v>49499</c:v>
                </c:pt>
                <c:pt idx="235">
                  <c:v>49530</c:v>
                </c:pt>
                <c:pt idx="236">
                  <c:v>49562</c:v>
                </c:pt>
                <c:pt idx="237">
                  <c:v>49592</c:v>
                </c:pt>
                <c:pt idx="238">
                  <c:v>49625</c:v>
                </c:pt>
                <c:pt idx="239">
                  <c:v>49655</c:v>
                </c:pt>
                <c:pt idx="240">
                  <c:v>49688</c:v>
                </c:pt>
                <c:pt idx="241">
                  <c:v>49719</c:v>
                </c:pt>
                <c:pt idx="242">
                  <c:v>49748</c:v>
                </c:pt>
                <c:pt idx="243">
                  <c:v>49780</c:v>
                </c:pt>
                <c:pt idx="244">
                  <c:v>49810</c:v>
                </c:pt>
                <c:pt idx="245">
                  <c:v>49842</c:v>
                </c:pt>
                <c:pt idx="246">
                  <c:v>49872</c:v>
                </c:pt>
                <c:pt idx="247">
                  <c:v>49905</c:v>
                </c:pt>
                <c:pt idx="248">
                  <c:v>49936</c:v>
                </c:pt>
                <c:pt idx="249">
                  <c:v>49968</c:v>
                </c:pt>
                <c:pt idx="250">
                  <c:v>49999</c:v>
                </c:pt>
                <c:pt idx="251">
                  <c:v>50031</c:v>
                </c:pt>
                <c:pt idx="252">
                  <c:v>50062</c:v>
                </c:pt>
                <c:pt idx="253">
                  <c:v>50094</c:v>
                </c:pt>
                <c:pt idx="254">
                  <c:v>50122</c:v>
                </c:pt>
                <c:pt idx="255">
                  <c:v>50153</c:v>
                </c:pt>
                <c:pt idx="256">
                  <c:v>50185</c:v>
                </c:pt>
                <c:pt idx="257">
                  <c:v>50216</c:v>
                </c:pt>
                <c:pt idx="258">
                  <c:v>50248</c:v>
                </c:pt>
                <c:pt idx="259">
                  <c:v>50279</c:v>
                </c:pt>
                <c:pt idx="260">
                  <c:v>50311</c:v>
                </c:pt>
                <c:pt idx="261">
                  <c:v>50341</c:v>
                </c:pt>
                <c:pt idx="262">
                  <c:v>50374</c:v>
                </c:pt>
                <c:pt idx="263">
                  <c:v>50404</c:v>
                </c:pt>
                <c:pt idx="264">
                  <c:v>50437</c:v>
                </c:pt>
                <c:pt idx="265">
                  <c:v>50465</c:v>
                </c:pt>
                <c:pt idx="266">
                  <c:v>50496</c:v>
                </c:pt>
                <c:pt idx="267">
                  <c:v>50528</c:v>
                </c:pt>
                <c:pt idx="268">
                  <c:v>50559</c:v>
                </c:pt>
                <c:pt idx="269">
                  <c:v>50591</c:v>
                </c:pt>
                <c:pt idx="270">
                  <c:v>50622</c:v>
                </c:pt>
                <c:pt idx="271">
                  <c:v>50654</c:v>
                </c:pt>
                <c:pt idx="272">
                  <c:v>50684</c:v>
                </c:pt>
                <c:pt idx="273">
                  <c:v>50717</c:v>
                </c:pt>
                <c:pt idx="274">
                  <c:v>50747</c:v>
                </c:pt>
                <c:pt idx="275">
                  <c:v>50780</c:v>
                </c:pt>
                <c:pt idx="276">
                  <c:v>50811</c:v>
                </c:pt>
                <c:pt idx="277">
                  <c:v>50839</c:v>
                </c:pt>
                <c:pt idx="278">
                  <c:v>50872</c:v>
                </c:pt>
                <c:pt idx="279">
                  <c:v>50902</c:v>
                </c:pt>
                <c:pt idx="280">
                  <c:v>50934</c:v>
                </c:pt>
                <c:pt idx="281">
                  <c:v>50964</c:v>
                </c:pt>
                <c:pt idx="282">
                  <c:v>50997</c:v>
                </c:pt>
                <c:pt idx="283">
                  <c:v>51028</c:v>
                </c:pt>
                <c:pt idx="284">
                  <c:v>51060</c:v>
                </c:pt>
                <c:pt idx="285">
                  <c:v>51091</c:v>
                </c:pt>
                <c:pt idx="286">
                  <c:v>51123</c:v>
                </c:pt>
                <c:pt idx="287">
                  <c:v>51154</c:v>
                </c:pt>
                <c:pt idx="288">
                  <c:v>51186</c:v>
                </c:pt>
                <c:pt idx="289">
                  <c:v>51215</c:v>
                </c:pt>
                <c:pt idx="290">
                  <c:v>51246</c:v>
                </c:pt>
                <c:pt idx="291">
                  <c:v>51277</c:v>
                </c:pt>
                <c:pt idx="292">
                  <c:v>51308</c:v>
                </c:pt>
                <c:pt idx="293">
                  <c:v>51340</c:v>
                </c:pt>
                <c:pt idx="294">
                  <c:v>51371</c:v>
                </c:pt>
                <c:pt idx="295">
                  <c:v>51403</c:v>
                </c:pt>
                <c:pt idx="296">
                  <c:v>51433</c:v>
                </c:pt>
                <c:pt idx="297">
                  <c:v>51466</c:v>
                </c:pt>
                <c:pt idx="298">
                  <c:v>51497</c:v>
                </c:pt>
                <c:pt idx="299">
                  <c:v>51529</c:v>
                </c:pt>
                <c:pt idx="300">
                  <c:v>51560</c:v>
                </c:pt>
                <c:pt idx="301">
                  <c:v>51588</c:v>
                </c:pt>
                <c:pt idx="302">
                  <c:v>51620</c:v>
                </c:pt>
                <c:pt idx="303">
                  <c:v>51650</c:v>
                </c:pt>
                <c:pt idx="304">
                  <c:v>51683</c:v>
                </c:pt>
                <c:pt idx="305">
                  <c:v>51714</c:v>
                </c:pt>
                <c:pt idx="306">
                  <c:v>51746</c:v>
                </c:pt>
                <c:pt idx="307">
                  <c:v>51776</c:v>
                </c:pt>
                <c:pt idx="308">
                  <c:v>51809</c:v>
                </c:pt>
                <c:pt idx="309">
                  <c:v>51839</c:v>
                </c:pt>
                <c:pt idx="310">
                  <c:v>51872</c:v>
                </c:pt>
                <c:pt idx="311">
                  <c:v>51903</c:v>
                </c:pt>
                <c:pt idx="312">
                  <c:v>51931</c:v>
                </c:pt>
                <c:pt idx="313">
                  <c:v>51964</c:v>
                </c:pt>
                <c:pt idx="314">
                  <c:v>51994</c:v>
                </c:pt>
                <c:pt idx="315">
                  <c:v>52026</c:v>
                </c:pt>
                <c:pt idx="316">
                  <c:v>52056</c:v>
                </c:pt>
                <c:pt idx="317">
                  <c:v>52089</c:v>
                </c:pt>
                <c:pt idx="318">
                  <c:v>52120</c:v>
                </c:pt>
                <c:pt idx="319">
                  <c:v>52152</c:v>
                </c:pt>
                <c:pt idx="320">
                  <c:v>52183</c:v>
                </c:pt>
                <c:pt idx="321">
                  <c:v>52215</c:v>
                </c:pt>
                <c:pt idx="322">
                  <c:v>52246</c:v>
                </c:pt>
                <c:pt idx="323">
                  <c:v>52278</c:v>
                </c:pt>
                <c:pt idx="324">
                  <c:v>52306</c:v>
                </c:pt>
                <c:pt idx="325">
                  <c:v>52337</c:v>
                </c:pt>
                <c:pt idx="326">
                  <c:v>52369</c:v>
                </c:pt>
                <c:pt idx="327">
                  <c:v>52400</c:v>
                </c:pt>
                <c:pt idx="328">
                  <c:v>52432</c:v>
                </c:pt>
                <c:pt idx="329">
                  <c:v>52463</c:v>
                </c:pt>
                <c:pt idx="330">
                  <c:v>52495</c:v>
                </c:pt>
                <c:pt idx="331">
                  <c:v>52525</c:v>
                </c:pt>
                <c:pt idx="332">
                  <c:v>52558</c:v>
                </c:pt>
                <c:pt idx="333">
                  <c:v>52588</c:v>
                </c:pt>
                <c:pt idx="334">
                  <c:v>52621</c:v>
                </c:pt>
                <c:pt idx="335">
                  <c:v>52652</c:v>
                </c:pt>
                <c:pt idx="336">
                  <c:v>52681</c:v>
                </c:pt>
                <c:pt idx="337">
                  <c:v>52712</c:v>
                </c:pt>
                <c:pt idx="338">
                  <c:v>52742</c:v>
                </c:pt>
                <c:pt idx="339">
                  <c:v>52775</c:v>
                </c:pt>
                <c:pt idx="340">
                  <c:v>52805</c:v>
                </c:pt>
                <c:pt idx="341">
                  <c:v>52838</c:v>
                </c:pt>
                <c:pt idx="342">
                  <c:v>52869</c:v>
                </c:pt>
                <c:pt idx="343">
                  <c:v>52901</c:v>
                </c:pt>
                <c:pt idx="344">
                  <c:v>52931</c:v>
                </c:pt>
                <c:pt idx="345">
                  <c:v>52961</c:v>
                </c:pt>
                <c:pt idx="346">
                  <c:v>52992</c:v>
                </c:pt>
                <c:pt idx="347">
                  <c:v>53021</c:v>
                </c:pt>
                <c:pt idx="348">
                  <c:v>53049</c:v>
                </c:pt>
                <c:pt idx="349">
                  <c:v>53080</c:v>
                </c:pt>
                <c:pt idx="350">
                  <c:v>53111</c:v>
                </c:pt>
                <c:pt idx="351">
                  <c:v>53142</c:v>
                </c:pt>
                <c:pt idx="352">
                  <c:v>53174</c:v>
                </c:pt>
                <c:pt idx="353">
                  <c:v>53205</c:v>
                </c:pt>
                <c:pt idx="354">
                  <c:v>53237</c:v>
                </c:pt>
                <c:pt idx="355">
                  <c:v>53268</c:v>
                </c:pt>
                <c:pt idx="356">
                  <c:v>53300</c:v>
                </c:pt>
                <c:pt idx="357">
                  <c:v>53331</c:v>
                </c:pt>
                <c:pt idx="358">
                  <c:v>53363</c:v>
                </c:pt>
                <c:pt idx="359">
                  <c:v>53391</c:v>
                </c:pt>
                <c:pt idx="360">
                  <c:v>53422</c:v>
                </c:pt>
                <c:pt idx="361">
                  <c:v>53454</c:v>
                </c:pt>
                <c:pt idx="362">
                  <c:v>53485</c:v>
                </c:pt>
                <c:pt idx="363">
                  <c:v>53517</c:v>
                </c:pt>
                <c:pt idx="364">
                  <c:v>53548</c:v>
                </c:pt>
                <c:pt idx="365">
                  <c:v>53580</c:v>
                </c:pt>
                <c:pt idx="366">
                  <c:v>53610</c:v>
                </c:pt>
                <c:pt idx="367">
                  <c:v>53643</c:v>
                </c:pt>
                <c:pt idx="368">
                  <c:v>53673</c:v>
                </c:pt>
                <c:pt idx="369">
                  <c:v>53706</c:v>
                </c:pt>
                <c:pt idx="370">
                  <c:v>53737</c:v>
                </c:pt>
                <c:pt idx="371">
                  <c:v>53765</c:v>
                </c:pt>
                <c:pt idx="372">
                  <c:v>53798</c:v>
                </c:pt>
                <c:pt idx="373">
                  <c:v>53828</c:v>
                </c:pt>
                <c:pt idx="374">
                  <c:v>53860</c:v>
                </c:pt>
                <c:pt idx="375">
                  <c:v>53890</c:v>
                </c:pt>
                <c:pt idx="376">
                  <c:v>53923</c:v>
                </c:pt>
                <c:pt idx="377">
                  <c:v>53954</c:v>
                </c:pt>
                <c:pt idx="378">
                  <c:v>53986</c:v>
                </c:pt>
                <c:pt idx="379">
                  <c:v>54017</c:v>
                </c:pt>
                <c:pt idx="380">
                  <c:v>54049</c:v>
                </c:pt>
                <c:pt idx="381">
                  <c:v>54080</c:v>
                </c:pt>
                <c:pt idx="382">
                  <c:v>54112</c:v>
                </c:pt>
                <c:pt idx="383">
                  <c:v>54141</c:v>
                </c:pt>
                <c:pt idx="384">
                  <c:v>54172</c:v>
                </c:pt>
                <c:pt idx="385">
                  <c:v>54203</c:v>
                </c:pt>
                <c:pt idx="386">
                  <c:v>54234</c:v>
                </c:pt>
                <c:pt idx="387">
                  <c:v>54266</c:v>
                </c:pt>
                <c:pt idx="388">
                  <c:v>54297</c:v>
                </c:pt>
                <c:pt idx="389">
                  <c:v>54329</c:v>
                </c:pt>
                <c:pt idx="390">
                  <c:v>54359</c:v>
                </c:pt>
                <c:pt idx="391">
                  <c:v>54392</c:v>
                </c:pt>
                <c:pt idx="392">
                  <c:v>54422</c:v>
                </c:pt>
                <c:pt idx="393">
                  <c:v>54455</c:v>
                </c:pt>
                <c:pt idx="394">
                  <c:v>54483</c:v>
                </c:pt>
                <c:pt idx="395">
                  <c:v>54514</c:v>
                </c:pt>
                <c:pt idx="396">
                  <c:v>54546</c:v>
                </c:pt>
                <c:pt idx="397">
                  <c:v>54577</c:v>
                </c:pt>
                <c:pt idx="398">
                  <c:v>54609</c:v>
                </c:pt>
                <c:pt idx="399">
                  <c:v>54640</c:v>
                </c:pt>
                <c:pt idx="400">
                  <c:v>54672</c:v>
                </c:pt>
                <c:pt idx="401">
                  <c:v>54702</c:v>
                </c:pt>
                <c:pt idx="402">
                  <c:v>54735</c:v>
                </c:pt>
                <c:pt idx="403">
                  <c:v>54765</c:v>
                </c:pt>
                <c:pt idx="404">
                  <c:v>54798</c:v>
                </c:pt>
                <c:pt idx="405">
                  <c:v>54829</c:v>
                </c:pt>
                <c:pt idx="406">
                  <c:v>54857</c:v>
                </c:pt>
                <c:pt idx="407">
                  <c:v>54890</c:v>
                </c:pt>
                <c:pt idx="408">
                  <c:v>54920</c:v>
                </c:pt>
                <c:pt idx="409">
                  <c:v>54952</c:v>
                </c:pt>
                <c:pt idx="410">
                  <c:v>54982</c:v>
                </c:pt>
                <c:pt idx="411">
                  <c:v>55015</c:v>
                </c:pt>
                <c:pt idx="412">
                  <c:v>55046</c:v>
                </c:pt>
                <c:pt idx="413">
                  <c:v>55078</c:v>
                </c:pt>
                <c:pt idx="414">
                  <c:v>55109</c:v>
                </c:pt>
                <c:pt idx="415">
                  <c:v>55141</c:v>
                </c:pt>
                <c:pt idx="416">
                  <c:v>55172</c:v>
                </c:pt>
                <c:pt idx="417">
                  <c:v>55204</c:v>
                </c:pt>
                <c:pt idx="418">
                  <c:v>55232</c:v>
                </c:pt>
                <c:pt idx="419">
                  <c:v>55263</c:v>
                </c:pt>
                <c:pt idx="420">
                  <c:v>55295</c:v>
                </c:pt>
                <c:pt idx="421">
                  <c:v>55326</c:v>
                </c:pt>
                <c:pt idx="422">
                  <c:v>55358</c:v>
                </c:pt>
                <c:pt idx="423">
                  <c:v>55389</c:v>
                </c:pt>
                <c:pt idx="424">
                  <c:v>55421</c:v>
                </c:pt>
                <c:pt idx="425">
                  <c:v>55451</c:v>
                </c:pt>
                <c:pt idx="426">
                  <c:v>55484</c:v>
                </c:pt>
                <c:pt idx="427">
                  <c:v>55514</c:v>
                </c:pt>
                <c:pt idx="428">
                  <c:v>55547</c:v>
                </c:pt>
                <c:pt idx="429">
                  <c:v>55578</c:v>
                </c:pt>
                <c:pt idx="430">
                  <c:v>55607</c:v>
                </c:pt>
                <c:pt idx="431">
                  <c:v>55638</c:v>
                </c:pt>
                <c:pt idx="432">
                  <c:v>55668</c:v>
                </c:pt>
                <c:pt idx="433">
                  <c:v>55701</c:v>
                </c:pt>
                <c:pt idx="434">
                  <c:v>55732</c:v>
                </c:pt>
                <c:pt idx="435">
                  <c:v>55764</c:v>
                </c:pt>
                <c:pt idx="436">
                  <c:v>55794</c:v>
                </c:pt>
                <c:pt idx="437">
                  <c:v>55827</c:v>
                </c:pt>
                <c:pt idx="438">
                  <c:v>55857</c:v>
                </c:pt>
                <c:pt idx="439">
                  <c:v>55890</c:v>
                </c:pt>
                <c:pt idx="440">
                  <c:v>55921</c:v>
                </c:pt>
                <c:pt idx="441">
                  <c:v>55949</c:v>
                </c:pt>
                <c:pt idx="442">
                  <c:v>55982</c:v>
                </c:pt>
                <c:pt idx="443">
                  <c:v>56012</c:v>
                </c:pt>
                <c:pt idx="444">
                  <c:v>56044</c:v>
                </c:pt>
                <c:pt idx="445">
                  <c:v>56074</c:v>
                </c:pt>
                <c:pt idx="446">
                  <c:v>56107</c:v>
                </c:pt>
                <c:pt idx="447">
                  <c:v>56138</c:v>
                </c:pt>
                <c:pt idx="448">
                  <c:v>56170</c:v>
                </c:pt>
                <c:pt idx="449">
                  <c:v>56201</c:v>
                </c:pt>
                <c:pt idx="450">
                  <c:v>56233</c:v>
                </c:pt>
                <c:pt idx="451">
                  <c:v>56264</c:v>
                </c:pt>
                <c:pt idx="452">
                  <c:v>56296</c:v>
                </c:pt>
                <c:pt idx="453">
                  <c:v>56324</c:v>
                </c:pt>
                <c:pt idx="454">
                  <c:v>56355</c:v>
                </c:pt>
                <c:pt idx="455">
                  <c:v>56387</c:v>
                </c:pt>
                <c:pt idx="456">
                  <c:v>56418</c:v>
                </c:pt>
                <c:pt idx="457">
                  <c:v>56450</c:v>
                </c:pt>
                <c:pt idx="458">
                  <c:v>56481</c:v>
                </c:pt>
                <c:pt idx="459">
                  <c:v>56513</c:v>
                </c:pt>
                <c:pt idx="460">
                  <c:v>56543</c:v>
                </c:pt>
                <c:pt idx="461">
                  <c:v>56576</c:v>
                </c:pt>
                <c:pt idx="462">
                  <c:v>56606</c:v>
                </c:pt>
                <c:pt idx="463">
                  <c:v>56639</c:v>
                </c:pt>
                <c:pt idx="464">
                  <c:v>56670</c:v>
                </c:pt>
                <c:pt idx="465">
                  <c:v>56698</c:v>
                </c:pt>
                <c:pt idx="466">
                  <c:v>56730</c:v>
                </c:pt>
                <c:pt idx="467">
                  <c:v>56760</c:v>
                </c:pt>
                <c:pt idx="468">
                  <c:v>56793</c:v>
                </c:pt>
                <c:pt idx="469">
                  <c:v>56823</c:v>
                </c:pt>
                <c:pt idx="470">
                  <c:v>56856</c:v>
                </c:pt>
                <c:pt idx="471">
                  <c:v>56887</c:v>
                </c:pt>
                <c:pt idx="472">
                  <c:v>56919</c:v>
                </c:pt>
                <c:pt idx="473">
                  <c:v>56949</c:v>
                </c:pt>
                <c:pt idx="474">
                  <c:v>56982</c:v>
                </c:pt>
                <c:pt idx="475">
                  <c:v>57013</c:v>
                </c:pt>
                <c:pt idx="476">
                  <c:v>57042</c:v>
                </c:pt>
                <c:pt idx="477">
                  <c:v>57074</c:v>
                </c:pt>
                <c:pt idx="478">
                  <c:v>57104</c:v>
                </c:pt>
                <c:pt idx="479">
                  <c:v>57136</c:v>
                </c:pt>
                <c:pt idx="480">
                  <c:v>57166</c:v>
                </c:pt>
                <c:pt idx="481">
                  <c:v>57199</c:v>
                </c:pt>
                <c:pt idx="482">
                  <c:v>57230</c:v>
                </c:pt>
                <c:pt idx="483">
                  <c:v>57262</c:v>
                </c:pt>
                <c:pt idx="484">
                  <c:v>57293</c:v>
                </c:pt>
                <c:pt idx="485">
                  <c:v>57325</c:v>
                </c:pt>
                <c:pt idx="486">
                  <c:v>57356</c:v>
                </c:pt>
                <c:pt idx="487">
                  <c:v>57388</c:v>
                </c:pt>
                <c:pt idx="488">
                  <c:v>57416</c:v>
                </c:pt>
                <c:pt idx="489">
                  <c:v>57447</c:v>
                </c:pt>
                <c:pt idx="490">
                  <c:v>57479</c:v>
                </c:pt>
                <c:pt idx="491">
                  <c:v>57510</c:v>
                </c:pt>
                <c:pt idx="492">
                  <c:v>57542</c:v>
                </c:pt>
                <c:pt idx="493">
                  <c:v>57573</c:v>
                </c:pt>
                <c:pt idx="494">
                  <c:v>57605</c:v>
                </c:pt>
                <c:pt idx="495">
                  <c:v>57635</c:v>
                </c:pt>
                <c:pt idx="496">
                  <c:v>57668</c:v>
                </c:pt>
                <c:pt idx="497">
                  <c:v>57698</c:v>
                </c:pt>
                <c:pt idx="498">
                  <c:v>57731</c:v>
                </c:pt>
                <c:pt idx="499">
                  <c:v>57762</c:v>
                </c:pt>
                <c:pt idx="500">
                  <c:v>57790</c:v>
                </c:pt>
                <c:pt idx="501">
                  <c:v>57822</c:v>
                </c:pt>
                <c:pt idx="502">
                  <c:v>57852</c:v>
                </c:pt>
                <c:pt idx="503">
                  <c:v>57885</c:v>
                </c:pt>
                <c:pt idx="504">
                  <c:v>57915</c:v>
                </c:pt>
                <c:pt idx="505">
                  <c:v>57948</c:v>
                </c:pt>
                <c:pt idx="506">
                  <c:v>57979</c:v>
                </c:pt>
                <c:pt idx="507">
                  <c:v>58011</c:v>
                </c:pt>
                <c:pt idx="508">
                  <c:v>58042</c:v>
                </c:pt>
                <c:pt idx="509">
                  <c:v>58074</c:v>
                </c:pt>
                <c:pt idx="510">
                  <c:v>58105</c:v>
                </c:pt>
                <c:pt idx="511">
                  <c:v>58134</c:v>
                </c:pt>
                <c:pt idx="512">
                  <c:v>58166</c:v>
                </c:pt>
                <c:pt idx="513">
                  <c:v>58197</c:v>
                </c:pt>
                <c:pt idx="514">
                  <c:v>58228</c:v>
                </c:pt>
                <c:pt idx="515">
                  <c:v>58258</c:v>
                </c:pt>
                <c:pt idx="516">
                  <c:v>58291</c:v>
                </c:pt>
                <c:pt idx="517">
                  <c:v>58322</c:v>
                </c:pt>
                <c:pt idx="518">
                  <c:v>58354</c:v>
                </c:pt>
                <c:pt idx="519">
                  <c:v>58385</c:v>
                </c:pt>
                <c:pt idx="520">
                  <c:v>58417</c:v>
                </c:pt>
                <c:pt idx="521">
                  <c:v>58448</c:v>
                </c:pt>
                <c:pt idx="522">
                  <c:v>58480</c:v>
                </c:pt>
                <c:pt idx="523">
                  <c:v>58509</c:v>
                </c:pt>
                <c:pt idx="524">
                  <c:v>58540</c:v>
                </c:pt>
                <c:pt idx="525">
                  <c:v>58571</c:v>
                </c:pt>
                <c:pt idx="526">
                  <c:v>58602</c:v>
                </c:pt>
                <c:pt idx="527">
                  <c:v>58634</c:v>
                </c:pt>
                <c:pt idx="528">
                  <c:v>58665</c:v>
                </c:pt>
                <c:pt idx="529">
                  <c:v>58697</c:v>
                </c:pt>
                <c:pt idx="530">
                  <c:v>58727</c:v>
                </c:pt>
                <c:pt idx="531">
                  <c:v>58760</c:v>
                </c:pt>
                <c:pt idx="532">
                  <c:v>58790</c:v>
                </c:pt>
                <c:pt idx="533">
                  <c:v>58823</c:v>
                </c:pt>
                <c:pt idx="534">
                  <c:v>58854</c:v>
                </c:pt>
                <c:pt idx="535">
                  <c:v>58882</c:v>
                </c:pt>
                <c:pt idx="536">
                  <c:v>58914</c:v>
                </c:pt>
                <c:pt idx="537">
                  <c:v>58944</c:v>
                </c:pt>
                <c:pt idx="538">
                  <c:v>58977</c:v>
                </c:pt>
                <c:pt idx="539">
                  <c:v>59007</c:v>
                </c:pt>
                <c:pt idx="540">
                  <c:v>59040</c:v>
                </c:pt>
                <c:pt idx="541">
                  <c:v>59071</c:v>
                </c:pt>
                <c:pt idx="542">
                  <c:v>59103</c:v>
                </c:pt>
                <c:pt idx="543">
                  <c:v>59134</c:v>
                </c:pt>
                <c:pt idx="544">
                  <c:v>59167</c:v>
                </c:pt>
                <c:pt idx="545">
                  <c:v>59198</c:v>
                </c:pt>
                <c:pt idx="546">
                  <c:v>59229</c:v>
                </c:pt>
                <c:pt idx="547">
                  <c:v>59258</c:v>
                </c:pt>
                <c:pt idx="548">
                  <c:v>59289</c:v>
                </c:pt>
                <c:pt idx="549">
                  <c:v>59320</c:v>
                </c:pt>
                <c:pt idx="550">
                  <c:v>59351</c:v>
                </c:pt>
                <c:pt idx="551">
                  <c:v>59383</c:v>
                </c:pt>
                <c:pt idx="552">
                  <c:v>59414</c:v>
                </c:pt>
                <c:pt idx="553">
                  <c:v>59446</c:v>
                </c:pt>
                <c:pt idx="554">
                  <c:v>59477</c:v>
                </c:pt>
                <c:pt idx="555">
                  <c:v>59509</c:v>
                </c:pt>
                <c:pt idx="556">
                  <c:v>59540</c:v>
                </c:pt>
                <c:pt idx="557">
                  <c:v>59572</c:v>
                </c:pt>
                <c:pt idx="558">
                  <c:v>59600</c:v>
                </c:pt>
                <c:pt idx="559">
                  <c:v>59631</c:v>
                </c:pt>
                <c:pt idx="560">
                  <c:v>59663</c:v>
                </c:pt>
                <c:pt idx="561">
                  <c:v>59694</c:v>
                </c:pt>
                <c:pt idx="562">
                  <c:v>59726</c:v>
                </c:pt>
                <c:pt idx="563">
                  <c:v>59757</c:v>
                </c:pt>
                <c:pt idx="564">
                  <c:v>59789</c:v>
                </c:pt>
                <c:pt idx="565">
                  <c:v>59819</c:v>
                </c:pt>
                <c:pt idx="566">
                  <c:v>59852</c:v>
                </c:pt>
                <c:pt idx="567">
                  <c:v>59882</c:v>
                </c:pt>
                <c:pt idx="568">
                  <c:v>59915</c:v>
                </c:pt>
                <c:pt idx="569">
                  <c:v>59946</c:v>
                </c:pt>
                <c:pt idx="570">
                  <c:v>59975</c:v>
                </c:pt>
                <c:pt idx="571">
                  <c:v>60006</c:v>
                </c:pt>
                <c:pt idx="572">
                  <c:v>60036</c:v>
                </c:pt>
                <c:pt idx="573">
                  <c:v>60069</c:v>
                </c:pt>
                <c:pt idx="574">
                  <c:v>60099</c:v>
                </c:pt>
                <c:pt idx="575">
                  <c:v>60132</c:v>
                </c:pt>
                <c:pt idx="576">
                  <c:v>60163</c:v>
                </c:pt>
                <c:pt idx="577">
                  <c:v>60195</c:v>
                </c:pt>
                <c:pt idx="578">
                  <c:v>60226</c:v>
                </c:pt>
                <c:pt idx="579">
                  <c:v>60258</c:v>
                </c:pt>
                <c:pt idx="580">
                  <c:v>60289</c:v>
                </c:pt>
                <c:pt idx="581">
                  <c:v>60321</c:v>
                </c:pt>
                <c:pt idx="582">
                  <c:v>60349</c:v>
                </c:pt>
                <c:pt idx="583">
                  <c:v>60380</c:v>
                </c:pt>
                <c:pt idx="584">
                  <c:v>60412</c:v>
                </c:pt>
                <c:pt idx="585">
                  <c:v>60443</c:v>
                </c:pt>
                <c:pt idx="586">
                  <c:v>60475</c:v>
                </c:pt>
                <c:pt idx="587">
                  <c:v>60506</c:v>
                </c:pt>
                <c:pt idx="588">
                  <c:v>60538</c:v>
                </c:pt>
                <c:pt idx="589">
                  <c:v>60568</c:v>
                </c:pt>
                <c:pt idx="590">
                  <c:v>60601</c:v>
                </c:pt>
                <c:pt idx="591">
                  <c:v>60631</c:v>
                </c:pt>
                <c:pt idx="592">
                  <c:v>60664</c:v>
                </c:pt>
                <c:pt idx="593">
                  <c:v>60692</c:v>
                </c:pt>
                <c:pt idx="594">
                  <c:v>60723</c:v>
                </c:pt>
                <c:pt idx="595">
                  <c:v>60755</c:v>
                </c:pt>
                <c:pt idx="596">
                  <c:v>60786</c:v>
                </c:pt>
                <c:pt idx="597">
                  <c:v>60818</c:v>
                </c:pt>
                <c:pt idx="598">
                  <c:v>60849</c:v>
                </c:pt>
                <c:pt idx="599">
                  <c:v>60881</c:v>
                </c:pt>
                <c:pt idx="600">
                  <c:v>60911</c:v>
                </c:pt>
                <c:pt idx="601">
                  <c:v>60944</c:v>
                </c:pt>
                <c:pt idx="602">
                  <c:v>60974</c:v>
                </c:pt>
                <c:pt idx="603">
                  <c:v>61007</c:v>
                </c:pt>
                <c:pt idx="604">
                  <c:v>61038</c:v>
                </c:pt>
                <c:pt idx="605">
                  <c:v>61066</c:v>
                </c:pt>
                <c:pt idx="606">
                  <c:v>61098</c:v>
                </c:pt>
                <c:pt idx="607">
                  <c:v>61128</c:v>
                </c:pt>
                <c:pt idx="608">
                  <c:v>61161</c:v>
                </c:pt>
                <c:pt idx="609">
                  <c:v>61191</c:v>
                </c:pt>
                <c:pt idx="610">
                  <c:v>61224</c:v>
                </c:pt>
                <c:pt idx="611">
                  <c:v>61255</c:v>
                </c:pt>
                <c:pt idx="612">
                  <c:v>61287</c:v>
                </c:pt>
                <c:pt idx="613">
                  <c:v>61318</c:v>
                </c:pt>
                <c:pt idx="614">
                  <c:v>61350</c:v>
                </c:pt>
                <c:pt idx="615">
                  <c:v>61381</c:v>
                </c:pt>
                <c:pt idx="616">
                  <c:v>61413</c:v>
                </c:pt>
                <c:pt idx="617">
                  <c:v>61442</c:v>
                </c:pt>
                <c:pt idx="618">
                  <c:v>61477</c:v>
                </c:pt>
                <c:pt idx="619">
                  <c:v>61507</c:v>
                </c:pt>
                <c:pt idx="620">
                  <c:v>61539</c:v>
                </c:pt>
                <c:pt idx="621">
                  <c:v>61569</c:v>
                </c:pt>
                <c:pt idx="622">
                  <c:v>61602</c:v>
                </c:pt>
                <c:pt idx="623">
                  <c:v>61633</c:v>
                </c:pt>
                <c:pt idx="624">
                  <c:v>61665</c:v>
                </c:pt>
                <c:pt idx="625">
                  <c:v>61696</c:v>
                </c:pt>
                <c:pt idx="626">
                  <c:v>61728</c:v>
                </c:pt>
                <c:pt idx="627">
                  <c:v>61759</c:v>
                </c:pt>
                <c:pt idx="628">
                  <c:v>61787</c:v>
                </c:pt>
                <c:pt idx="629">
                  <c:v>61815</c:v>
                </c:pt>
                <c:pt idx="630">
                  <c:v>61847</c:v>
                </c:pt>
                <c:pt idx="631">
                  <c:v>61877</c:v>
                </c:pt>
                <c:pt idx="632">
                  <c:v>61910</c:v>
                </c:pt>
                <c:pt idx="633">
                  <c:v>61941</c:v>
                </c:pt>
                <c:pt idx="634">
                  <c:v>61973</c:v>
                </c:pt>
                <c:pt idx="635">
                  <c:v>62003</c:v>
                </c:pt>
                <c:pt idx="636">
                  <c:v>62036</c:v>
                </c:pt>
                <c:pt idx="637">
                  <c:v>62066</c:v>
                </c:pt>
                <c:pt idx="638">
                  <c:v>62099</c:v>
                </c:pt>
                <c:pt idx="639">
                  <c:v>62130</c:v>
                </c:pt>
                <c:pt idx="640">
                  <c:v>62158</c:v>
                </c:pt>
                <c:pt idx="641">
                  <c:v>62190</c:v>
                </c:pt>
                <c:pt idx="642">
                  <c:v>62220</c:v>
                </c:pt>
                <c:pt idx="643">
                  <c:v>62253</c:v>
                </c:pt>
                <c:pt idx="644">
                  <c:v>62283</c:v>
                </c:pt>
                <c:pt idx="645">
                  <c:v>62316</c:v>
                </c:pt>
                <c:pt idx="646">
                  <c:v>62347</c:v>
                </c:pt>
                <c:pt idx="647">
                  <c:v>62379</c:v>
                </c:pt>
                <c:pt idx="648">
                  <c:v>62410</c:v>
                </c:pt>
                <c:pt idx="649">
                  <c:v>62442</c:v>
                </c:pt>
                <c:pt idx="650">
                  <c:v>62473</c:v>
                </c:pt>
                <c:pt idx="651">
                  <c:v>62505</c:v>
                </c:pt>
                <c:pt idx="652">
                  <c:v>62533</c:v>
                </c:pt>
                <c:pt idx="653">
                  <c:v>62564</c:v>
                </c:pt>
                <c:pt idx="654">
                  <c:v>62596</c:v>
                </c:pt>
                <c:pt idx="655">
                  <c:v>62627</c:v>
                </c:pt>
                <c:pt idx="656">
                  <c:v>62659</c:v>
                </c:pt>
                <c:pt idx="657">
                  <c:v>62690</c:v>
                </c:pt>
                <c:pt idx="658">
                  <c:v>62722</c:v>
                </c:pt>
                <c:pt idx="659">
                  <c:v>62752</c:v>
                </c:pt>
                <c:pt idx="660">
                  <c:v>62785</c:v>
                </c:pt>
                <c:pt idx="661">
                  <c:v>62815</c:v>
                </c:pt>
                <c:pt idx="662">
                  <c:v>62848</c:v>
                </c:pt>
                <c:pt idx="663">
                  <c:v>62879</c:v>
                </c:pt>
                <c:pt idx="664">
                  <c:v>62908</c:v>
                </c:pt>
                <c:pt idx="665">
                  <c:v>62939</c:v>
                </c:pt>
                <c:pt idx="666">
                  <c:v>62969</c:v>
                </c:pt>
                <c:pt idx="667">
                  <c:v>63002</c:v>
                </c:pt>
                <c:pt idx="668">
                  <c:v>63032</c:v>
                </c:pt>
                <c:pt idx="669">
                  <c:v>63065</c:v>
                </c:pt>
                <c:pt idx="670">
                  <c:v>63096</c:v>
                </c:pt>
                <c:pt idx="671">
                  <c:v>63128</c:v>
                </c:pt>
                <c:pt idx="672">
                  <c:v>63158</c:v>
                </c:pt>
                <c:pt idx="673">
                  <c:v>63188</c:v>
                </c:pt>
                <c:pt idx="674">
                  <c:v>63219</c:v>
                </c:pt>
                <c:pt idx="675">
                  <c:v>63248</c:v>
                </c:pt>
                <c:pt idx="676">
                  <c:v>63276</c:v>
                </c:pt>
                <c:pt idx="677">
                  <c:v>63307</c:v>
                </c:pt>
                <c:pt idx="678">
                  <c:v>63338</c:v>
                </c:pt>
                <c:pt idx="679">
                  <c:v>63369</c:v>
                </c:pt>
                <c:pt idx="680">
                  <c:v>63401</c:v>
                </c:pt>
                <c:pt idx="681">
                  <c:v>63432</c:v>
                </c:pt>
                <c:pt idx="682">
                  <c:v>63464</c:v>
                </c:pt>
                <c:pt idx="683">
                  <c:v>63495</c:v>
                </c:pt>
                <c:pt idx="684">
                  <c:v>63527</c:v>
                </c:pt>
                <c:pt idx="685">
                  <c:v>63558</c:v>
                </c:pt>
                <c:pt idx="686">
                  <c:v>63590</c:v>
                </c:pt>
                <c:pt idx="687">
                  <c:v>63618</c:v>
                </c:pt>
                <c:pt idx="688">
                  <c:v>63649</c:v>
                </c:pt>
                <c:pt idx="689">
                  <c:v>63681</c:v>
                </c:pt>
                <c:pt idx="690">
                  <c:v>63712</c:v>
                </c:pt>
                <c:pt idx="691">
                  <c:v>63744</c:v>
                </c:pt>
              </c:numCache>
            </c:numRef>
          </c:cat>
          <c:val>
            <c:numRef>
              <c:f>Eur6M!$AF$3:$AF$694</c:f>
              <c:numCache>
                <c:formatCode>0.0000%</c:formatCode>
                <c:ptCount val="692"/>
                <c:pt idx="0">
                  <c:v>6.009038710975067E-4</c:v>
                </c:pt>
                <c:pt idx="1">
                  <c:v>6.0070446018247348E-4</c:v>
                </c:pt>
                <c:pt idx="2">
                  <c:v>6.4675984499143794E-4</c:v>
                </c:pt>
                <c:pt idx="3">
                  <c:v>6.745058630061798E-4</c:v>
                </c:pt>
                <c:pt idx="4">
                  <c:v>7.2366700135804009E-4</c:v>
                </c:pt>
                <c:pt idx="5">
                  <c:v>7.6473009430102817E-4</c:v>
                </c:pt>
                <c:pt idx="6">
                  <c:v>8.2263686433463193E-4</c:v>
                </c:pt>
                <c:pt idx="7">
                  <c:v>8.7928409709064187E-4</c:v>
                </c:pt>
                <c:pt idx="8">
                  <c:v>9.5074786464833009E-4</c:v>
                </c:pt>
                <c:pt idx="9">
                  <c:v>1.0066996988991727E-3</c:v>
                </c:pt>
                <c:pt idx="10">
                  <c:v>1.0557179597703668E-3</c:v>
                </c:pt>
                <c:pt idx="11">
                  <c:v>1.1749609528982389E-3</c:v>
                </c:pt>
                <c:pt idx="12">
                  <c:v>1.2390021823419531E-3</c:v>
                </c:pt>
                <c:pt idx="13">
                  <c:v>1.3306870917223917E-3</c:v>
                </c:pt>
                <c:pt idx="14">
                  <c:v>1.4536167857764233E-3</c:v>
                </c:pt>
                <c:pt idx="15">
                  <c:v>1.6133659885484211E-3</c:v>
                </c:pt>
                <c:pt idx="16">
                  <c:v>1.7725162781016199E-3</c:v>
                </c:pt>
                <c:pt idx="17">
                  <c:v>1.8775260277200583E-3</c:v>
                </c:pt>
                <c:pt idx="18">
                  <c:v>2.0307327129008117E-3</c:v>
                </c:pt>
                <c:pt idx="19">
                  <c:v>2.1714562700416644E-3</c:v>
                </c:pt>
                <c:pt idx="20">
                  <c:v>2.311121165732143E-3</c:v>
                </c:pt>
                <c:pt idx="21">
                  <c:v>2.4683408638628474E-3</c:v>
                </c:pt>
                <c:pt idx="22">
                  <c:v>2.658920300292958E-3</c:v>
                </c:pt>
                <c:pt idx="23">
                  <c:v>2.8525446104080265E-3</c:v>
                </c:pt>
                <c:pt idx="24">
                  <c:v>3.0680051872993665E-3</c:v>
                </c:pt>
                <c:pt idx="25">
                  <c:v>3.2612628652565492E-3</c:v>
                </c:pt>
                <c:pt idx="26">
                  <c:v>3.4747386086126006E-3</c:v>
                </c:pt>
                <c:pt idx="27">
                  <c:v>3.6755053655591857E-3</c:v>
                </c:pt>
                <c:pt idx="28">
                  <c:v>3.8900188174896865E-3</c:v>
                </c:pt>
                <c:pt idx="29">
                  <c:v>4.0917903542762443E-3</c:v>
                </c:pt>
                <c:pt idx="30">
                  <c:v>4.3074340221368381E-3</c:v>
                </c:pt>
                <c:pt idx="31">
                  <c:v>4.5005068467666703E-3</c:v>
                </c:pt>
                <c:pt idx="32">
                  <c:v>4.7042209188306256E-3</c:v>
                </c:pt>
                <c:pt idx="33">
                  <c:v>4.9224388899417387E-3</c:v>
                </c:pt>
                <c:pt idx="34">
                  <c:v>5.1282838317968631E-3</c:v>
                </c:pt>
                <c:pt idx="35">
                  <c:v>5.3491661859620451E-3</c:v>
                </c:pt>
                <c:pt idx="36">
                  <c:v>5.56833127698028E-3</c:v>
                </c:pt>
                <c:pt idx="37">
                  <c:v>5.7749046462627377E-3</c:v>
                </c:pt>
                <c:pt idx="38">
                  <c:v>5.9832254433624188E-3</c:v>
                </c:pt>
                <c:pt idx="39">
                  <c:v>6.2141020571912118E-3</c:v>
                </c:pt>
                <c:pt idx="40">
                  <c:v>6.4326477894725157E-3</c:v>
                </c:pt>
                <c:pt idx="41">
                  <c:v>6.6599487747709043E-3</c:v>
                </c:pt>
                <c:pt idx="42">
                  <c:v>6.885577911885204E-3</c:v>
                </c:pt>
                <c:pt idx="43">
                  <c:v>7.0991454553822348E-3</c:v>
                </c:pt>
                <c:pt idx="44">
                  <c:v>7.3218520434735054E-3</c:v>
                </c:pt>
                <c:pt idx="45">
                  <c:v>7.5481444238910825E-3</c:v>
                </c:pt>
                <c:pt idx="46">
                  <c:v>7.8009217227280941E-3</c:v>
                </c:pt>
                <c:pt idx="47">
                  <c:v>8.0432439296496128E-3</c:v>
                </c:pt>
                <c:pt idx="48">
                  <c:v>8.2777675201542236E-3</c:v>
                </c:pt>
                <c:pt idx="49">
                  <c:v>8.5217272392221991E-3</c:v>
                </c:pt>
                <c:pt idx="50">
                  <c:v>8.7865171441019914E-3</c:v>
                </c:pt>
                <c:pt idx="51">
                  <c:v>9.0402628061815298E-3</c:v>
                </c:pt>
                <c:pt idx="52">
                  <c:v>9.315483565773575E-3</c:v>
                </c:pt>
                <c:pt idx="53">
                  <c:v>9.5832235813914889E-3</c:v>
                </c:pt>
                <c:pt idx="54">
                  <c:v>9.8516773435220646E-3</c:v>
                </c:pt>
                <c:pt idx="55">
                  <c:v>1.0117837456662757E-2</c:v>
                </c:pt>
                <c:pt idx="56">
                  <c:v>1.0390832113203682E-2</c:v>
                </c:pt>
                <c:pt idx="57">
                  <c:v>1.0681961090431282E-2</c:v>
                </c:pt>
                <c:pt idx="58">
                  <c:v>1.0954556906204171E-2</c:v>
                </c:pt>
                <c:pt idx="59">
                  <c:v>1.1246846656142078E-2</c:v>
                </c:pt>
                <c:pt idx="60">
                  <c:v>1.1504664397239761E-2</c:v>
                </c:pt>
                <c:pt idx="61">
                  <c:v>1.1785796837031626E-2</c:v>
                </c:pt>
                <c:pt idx="62">
                  <c:v>1.2046075553540484E-2</c:v>
                </c:pt>
                <c:pt idx="63">
                  <c:v>1.2320242042750311E-2</c:v>
                </c:pt>
                <c:pt idx="64">
                  <c:v>1.2573964396552655E-2</c:v>
                </c:pt>
                <c:pt idx="65">
                  <c:v>1.2841166299550266E-2</c:v>
                </c:pt>
                <c:pt idx="66">
                  <c:v>1.307617510690099E-2</c:v>
                </c:pt>
                <c:pt idx="67">
                  <c:v>1.3318057750302696E-2</c:v>
                </c:pt>
                <c:pt idx="68">
                  <c:v>1.3569503879983381E-2</c:v>
                </c:pt>
                <c:pt idx="69">
                  <c:v>1.3797837223834179E-2</c:v>
                </c:pt>
                <c:pt idx="70">
                  <c:v>1.4032237128074864E-2</c:v>
                </c:pt>
                <c:pt idx="71">
                  <c:v>1.4252705195012394E-2</c:v>
                </c:pt>
                <c:pt idx="72">
                  <c:v>1.444881861235648E-2</c:v>
                </c:pt>
                <c:pt idx="73">
                  <c:v>1.4635853700229738E-2</c:v>
                </c:pt>
                <c:pt idx="74">
                  <c:v>1.4830564888233026E-2</c:v>
                </c:pt>
                <c:pt idx="75">
                  <c:v>1.4997554294729055E-2</c:v>
                </c:pt>
                <c:pt idx="76">
                  <c:v>1.5170224508848073E-2</c:v>
                </c:pt>
                <c:pt idx="77">
                  <c:v>1.5319534294038893E-2</c:v>
                </c:pt>
                <c:pt idx="78">
                  <c:v>1.5461358985296882E-2</c:v>
                </c:pt>
                <c:pt idx="79">
                  <c:v>1.5594412825336079E-2</c:v>
                </c:pt>
                <c:pt idx="80">
                  <c:v>1.572252395773753E-2</c:v>
                </c:pt>
                <c:pt idx="81">
                  <c:v>1.5853623076284438E-2</c:v>
                </c:pt>
                <c:pt idx="82">
                  <c:v>1.5974181557215108E-2</c:v>
                </c:pt>
                <c:pt idx="83">
                  <c:v>1.6100063539560047E-2</c:v>
                </c:pt>
                <c:pt idx="84">
                  <c:v>1.6214410581547638E-2</c:v>
                </c:pt>
                <c:pt idx="85">
                  <c:v>1.6331087577272044E-2</c:v>
                </c:pt>
                <c:pt idx="86">
                  <c:v>1.644985431343032E-2</c:v>
                </c:pt>
                <c:pt idx="87">
                  <c:v>1.6560540791380998E-2</c:v>
                </c:pt>
                <c:pt idx="88">
                  <c:v>1.6673449157286181E-2</c:v>
                </c:pt>
                <c:pt idx="89">
                  <c:v>1.6781821167793198E-2</c:v>
                </c:pt>
                <c:pt idx="90">
                  <c:v>1.6879993858873153E-2</c:v>
                </c:pt>
                <c:pt idx="91">
                  <c:v>1.6988884929289346E-2</c:v>
                </c:pt>
                <c:pt idx="92">
                  <c:v>1.7084744479548698E-2</c:v>
                </c:pt>
                <c:pt idx="93">
                  <c:v>1.7176404844587531E-2</c:v>
                </c:pt>
                <c:pt idx="94">
                  <c:v>1.7266457572118636E-2</c:v>
                </c:pt>
                <c:pt idx="95">
                  <c:v>1.7340242878970756E-2</c:v>
                </c:pt>
                <c:pt idx="96">
                  <c:v>1.741155135814235E-2</c:v>
                </c:pt>
                <c:pt idx="97">
                  <c:v>1.746896016855904E-2</c:v>
                </c:pt>
                <c:pt idx="98">
                  <c:v>1.7521154638666804E-2</c:v>
                </c:pt>
                <c:pt idx="99">
                  <c:v>1.7560621686890154E-2</c:v>
                </c:pt>
                <c:pt idx="100">
                  <c:v>1.75929990136061E-2</c:v>
                </c:pt>
                <c:pt idx="101">
                  <c:v>1.7615858582098128E-2</c:v>
                </c:pt>
                <c:pt idx="102">
                  <c:v>1.763334336356678E-2</c:v>
                </c:pt>
                <c:pt idx="103">
                  <c:v>1.7645722386736468E-2</c:v>
                </c:pt>
                <c:pt idx="104">
                  <c:v>1.7656447869586003E-2</c:v>
                </c:pt>
                <c:pt idx="105">
                  <c:v>1.7669622351889069E-2</c:v>
                </c:pt>
                <c:pt idx="106">
                  <c:v>1.7686508050274736E-2</c:v>
                </c:pt>
                <c:pt idx="107">
                  <c:v>1.7703895788495322E-2</c:v>
                </c:pt>
                <c:pt idx="108">
                  <c:v>1.7727886503011398E-2</c:v>
                </c:pt>
                <c:pt idx="109">
                  <c:v>1.775954642914928E-2</c:v>
                </c:pt>
                <c:pt idx="110">
                  <c:v>1.7793122249122391E-2</c:v>
                </c:pt>
                <c:pt idx="111">
                  <c:v>1.783533252014196E-2</c:v>
                </c:pt>
                <c:pt idx="112">
                  <c:v>1.7878734630396881E-2</c:v>
                </c:pt>
                <c:pt idx="113">
                  <c:v>1.7929594565919117E-2</c:v>
                </c:pt>
                <c:pt idx="114">
                  <c:v>1.7979984197951177E-2</c:v>
                </c:pt>
                <c:pt idx="115">
                  <c:v>1.8035286441003249E-2</c:v>
                </c:pt>
                <c:pt idx="116">
                  <c:v>1.8095563109109883E-2</c:v>
                </c:pt>
                <c:pt idx="117">
                  <c:v>1.8154459340576239E-2</c:v>
                </c:pt>
                <c:pt idx="118">
                  <c:v>1.8218373430286105E-2</c:v>
                </c:pt>
                <c:pt idx="119">
                  <c:v>1.8274372940971305E-2</c:v>
                </c:pt>
                <c:pt idx="120">
                  <c:v>1.8338345736166987E-2</c:v>
                </c:pt>
                <c:pt idx="121">
                  <c:v>1.8397736594682221E-2</c:v>
                </c:pt>
                <c:pt idx="122">
                  <c:v>1.8462283818020654E-2</c:v>
                </c:pt>
                <c:pt idx="123">
                  <c:v>1.8522205472405774E-2</c:v>
                </c:pt>
                <c:pt idx="124">
                  <c:v>1.8587235589703981E-2</c:v>
                </c:pt>
                <c:pt idx="125">
                  <c:v>1.8645120891180096E-2</c:v>
                </c:pt>
                <c:pt idx="126">
                  <c:v>1.8702695068871008E-2</c:v>
                </c:pt>
                <c:pt idx="127">
                  <c:v>1.8761489598482953E-2</c:v>
                </c:pt>
                <c:pt idx="128">
                  <c:v>1.8814832813083413E-2</c:v>
                </c:pt>
                <c:pt idx="129">
                  <c:v>1.8859036648213749E-2</c:v>
                </c:pt>
                <c:pt idx="130">
                  <c:v>1.8896059697798739E-2</c:v>
                </c:pt>
                <c:pt idx="131">
                  <c:v>1.89276787892361E-2</c:v>
                </c:pt>
                <c:pt idx="132">
                  <c:v>1.8949535465307161E-2</c:v>
                </c:pt>
                <c:pt idx="133">
                  <c:v>1.8966555670355142E-2</c:v>
                </c:pt>
                <c:pt idx="134">
                  <c:v>1.8974831828264906E-2</c:v>
                </c:pt>
                <c:pt idx="135">
                  <c:v>1.8976020717282469E-2</c:v>
                </c:pt>
                <c:pt idx="136">
                  <c:v>1.8971246666715454E-2</c:v>
                </c:pt>
                <c:pt idx="137">
                  <c:v>1.8959424955444271E-2</c:v>
                </c:pt>
                <c:pt idx="138">
                  <c:v>1.8942759654035381E-2</c:v>
                </c:pt>
                <c:pt idx="139">
                  <c:v>1.8922942048839899E-2</c:v>
                </c:pt>
                <c:pt idx="140">
                  <c:v>1.8900694850998049E-2</c:v>
                </c:pt>
                <c:pt idx="141">
                  <c:v>1.8878622175421956E-2</c:v>
                </c:pt>
                <c:pt idx="142">
                  <c:v>1.8855280796714051E-2</c:v>
                </c:pt>
                <c:pt idx="143">
                  <c:v>1.8834471122810378E-2</c:v>
                </c:pt>
                <c:pt idx="144">
                  <c:v>1.8811703378098031E-2</c:v>
                </c:pt>
                <c:pt idx="145">
                  <c:v>1.8791707448436962E-2</c:v>
                </c:pt>
                <c:pt idx="146">
                  <c:v>1.8769813195687705E-2</c:v>
                </c:pt>
                <c:pt idx="147">
                  <c:v>1.8749822060508365E-2</c:v>
                </c:pt>
                <c:pt idx="148">
                  <c:v>1.8732031370979205E-2</c:v>
                </c:pt>
                <c:pt idx="149">
                  <c:v>1.8712482740546117E-2</c:v>
                </c:pt>
                <c:pt idx="150">
                  <c:v>1.8694495728254212E-2</c:v>
                </c:pt>
                <c:pt idx="151">
                  <c:v>1.8674756275718789E-2</c:v>
                </c:pt>
                <c:pt idx="152">
                  <c:v>1.8657593923017475E-2</c:v>
                </c:pt>
                <c:pt idx="153">
                  <c:v>1.863894702210803E-2</c:v>
                </c:pt>
                <c:pt idx="154">
                  <c:v>1.8621215762163166E-2</c:v>
                </c:pt>
                <c:pt idx="155">
                  <c:v>1.8604213924495253E-2</c:v>
                </c:pt>
                <c:pt idx="156">
                  <c:v>1.8587732571127016E-2</c:v>
                </c:pt>
                <c:pt idx="157">
                  <c:v>1.8571615814956071E-2</c:v>
                </c:pt>
                <c:pt idx="158">
                  <c:v>1.8555969268287363E-2</c:v>
                </c:pt>
                <c:pt idx="159">
                  <c:v>1.8540739701343845E-2</c:v>
                </c:pt>
                <c:pt idx="160">
                  <c:v>1.8528070483234779E-2</c:v>
                </c:pt>
                <c:pt idx="161">
                  <c:v>1.8513644488501659E-2</c:v>
                </c:pt>
                <c:pt idx="162">
                  <c:v>1.8499712463885508E-2</c:v>
                </c:pt>
                <c:pt idx="163">
                  <c:v>1.8486125170804904E-2</c:v>
                </c:pt>
                <c:pt idx="164">
                  <c:v>1.8473084675673296E-2</c:v>
                </c:pt>
                <c:pt idx="165">
                  <c:v>1.8461180064543285E-2</c:v>
                </c:pt>
                <c:pt idx="166">
                  <c:v>1.8447615557983726E-2</c:v>
                </c:pt>
                <c:pt idx="167">
                  <c:v>1.843635852624707E-2</c:v>
                </c:pt>
                <c:pt idx="168">
                  <c:v>1.8424430406455396E-2</c:v>
                </c:pt>
                <c:pt idx="169">
                  <c:v>1.8413659266613369E-2</c:v>
                </c:pt>
                <c:pt idx="170">
                  <c:v>1.8402981944433995E-2</c:v>
                </c:pt>
                <c:pt idx="171">
                  <c:v>1.8393352402850081E-2</c:v>
                </c:pt>
                <c:pt idx="172">
                  <c:v>1.8385503614151071E-2</c:v>
                </c:pt>
                <c:pt idx="173">
                  <c:v>1.8374532850053936E-2</c:v>
                </c:pt>
                <c:pt idx="174">
                  <c:v>1.8365240059148882E-2</c:v>
                </c:pt>
                <c:pt idx="175">
                  <c:v>1.8354518556288692E-2</c:v>
                </c:pt>
                <c:pt idx="176">
                  <c:v>1.8343790509599087E-2</c:v>
                </c:pt>
                <c:pt idx="177">
                  <c:v>1.833056308313858E-2</c:v>
                </c:pt>
                <c:pt idx="178">
                  <c:v>1.8318364324848485E-2</c:v>
                </c:pt>
                <c:pt idx="179">
                  <c:v>1.8304043148620722E-2</c:v>
                </c:pt>
                <c:pt idx="180">
                  <c:v>1.82902034502299E-2</c:v>
                </c:pt>
                <c:pt idx="181">
                  <c:v>1.8274077326448961E-2</c:v>
                </c:pt>
                <c:pt idx="182">
                  <c:v>1.825788373928194E-2</c:v>
                </c:pt>
                <c:pt idx="183">
                  <c:v>1.8243569353915849E-2</c:v>
                </c:pt>
                <c:pt idx="184">
                  <c:v>1.822486584625373E-2</c:v>
                </c:pt>
                <c:pt idx="185">
                  <c:v>1.8207142725642018E-2</c:v>
                </c:pt>
                <c:pt idx="186">
                  <c:v>1.8186447937659025E-2</c:v>
                </c:pt>
                <c:pt idx="187">
                  <c:v>1.8167054450970443E-2</c:v>
                </c:pt>
                <c:pt idx="188">
                  <c:v>1.8144680360507918E-2</c:v>
                </c:pt>
                <c:pt idx="189">
                  <c:v>1.8122636542217376E-2</c:v>
                </c:pt>
                <c:pt idx="190">
                  <c:v>1.8099273066944158E-2</c:v>
                </c:pt>
                <c:pt idx="191">
                  <c:v>1.8075659285155855E-2</c:v>
                </c:pt>
                <c:pt idx="192">
                  <c:v>1.8050514992688914E-2</c:v>
                </c:pt>
                <c:pt idx="193">
                  <c:v>1.8025234519226066E-2</c:v>
                </c:pt>
                <c:pt idx="194">
                  <c:v>1.7998301379355194E-2</c:v>
                </c:pt>
                <c:pt idx="195">
                  <c:v>1.7973111466077305E-2</c:v>
                </c:pt>
                <c:pt idx="196">
                  <c:v>1.7945338527981414E-2</c:v>
                </c:pt>
                <c:pt idx="197">
                  <c:v>1.7916774030125739E-2</c:v>
                </c:pt>
                <c:pt idx="198">
                  <c:v>1.7887403502699888E-2</c:v>
                </c:pt>
                <c:pt idx="199">
                  <c:v>1.7856104463739357E-2</c:v>
                </c:pt>
                <c:pt idx="200">
                  <c:v>1.7824819213659894E-2</c:v>
                </c:pt>
                <c:pt idx="201">
                  <c:v>1.7792177371893186E-2</c:v>
                </c:pt>
                <c:pt idx="202">
                  <c:v>1.7760458744646275E-2</c:v>
                </c:pt>
                <c:pt idx="203">
                  <c:v>1.772466366927657E-2</c:v>
                </c:pt>
                <c:pt idx="204">
                  <c:v>1.7691300163766611E-2</c:v>
                </c:pt>
                <c:pt idx="205">
                  <c:v>1.7653695318987406E-2</c:v>
                </c:pt>
                <c:pt idx="206">
                  <c:v>1.7617679422172457E-2</c:v>
                </c:pt>
                <c:pt idx="207">
                  <c:v>1.7583345420176914E-2</c:v>
                </c:pt>
                <c:pt idx="208">
                  <c:v>1.7544879592330531E-2</c:v>
                </c:pt>
                <c:pt idx="209">
                  <c:v>1.7507258231079601E-2</c:v>
                </c:pt>
                <c:pt idx="210">
                  <c:v>1.7465428375853811E-2</c:v>
                </c:pt>
                <c:pt idx="211">
                  <c:v>1.7426127928092564E-2</c:v>
                </c:pt>
                <c:pt idx="212">
                  <c:v>1.7382516523041784E-2</c:v>
                </c:pt>
                <c:pt idx="213">
                  <c:v>1.7341011409121813E-2</c:v>
                </c:pt>
                <c:pt idx="214">
                  <c:v>1.7297332603948161E-2</c:v>
                </c:pt>
                <c:pt idx="215">
                  <c:v>1.7254107250135077E-2</c:v>
                </c:pt>
                <c:pt idx="216">
                  <c:v>1.7210988441556913E-2</c:v>
                </c:pt>
                <c:pt idx="217">
                  <c:v>1.7165606629702113E-2</c:v>
                </c:pt>
                <c:pt idx="218">
                  <c:v>1.7121674684143957E-2</c:v>
                </c:pt>
                <c:pt idx="219">
                  <c:v>1.707922510792461E-2</c:v>
                </c:pt>
                <c:pt idx="220">
                  <c:v>1.7030648462760003E-2</c:v>
                </c:pt>
                <c:pt idx="221">
                  <c:v>1.6982790625671526E-2</c:v>
                </c:pt>
                <c:pt idx="222">
                  <c:v>1.693373371901858E-2</c:v>
                </c:pt>
                <c:pt idx="223">
                  <c:v>1.6881356946428592E-2</c:v>
                </c:pt>
                <c:pt idx="224">
                  <c:v>1.6831529171687266E-2</c:v>
                </c:pt>
                <c:pt idx="225">
                  <c:v>1.6777389180213216E-2</c:v>
                </c:pt>
                <c:pt idx="226">
                  <c:v>1.6725009697335962E-2</c:v>
                </c:pt>
                <c:pt idx="227">
                  <c:v>1.6669071662143105E-2</c:v>
                </c:pt>
                <c:pt idx="228">
                  <c:v>1.6615013987679297E-2</c:v>
                </c:pt>
                <c:pt idx="229">
                  <c:v>1.6557277083031268E-2</c:v>
                </c:pt>
                <c:pt idx="230">
                  <c:v>1.65054657028611E-2</c:v>
                </c:pt>
                <c:pt idx="231">
                  <c:v>1.6449427828484135E-2</c:v>
                </c:pt>
                <c:pt idx="232">
                  <c:v>1.6390396062491829E-2</c:v>
                </c:pt>
                <c:pt idx="233">
                  <c:v>1.6334538920289923E-2</c:v>
                </c:pt>
                <c:pt idx="234">
                  <c:v>1.6276483758963272E-2</c:v>
                </c:pt>
                <c:pt idx="235">
                  <c:v>1.6220777936534307E-2</c:v>
                </c:pt>
                <c:pt idx="236">
                  <c:v>1.6167484860784023E-2</c:v>
                </c:pt>
                <c:pt idx="237">
                  <c:v>1.6116438994503126E-2</c:v>
                </c:pt>
                <c:pt idx="238">
                  <c:v>1.6062586045720754E-2</c:v>
                </c:pt>
                <c:pt idx="239">
                  <c:v>1.6014020000302987E-2</c:v>
                </c:pt>
                <c:pt idx="240">
                  <c:v>1.5962817954800607E-2</c:v>
                </c:pt>
                <c:pt idx="241">
                  <c:v>1.5915608055049362E-2</c:v>
                </c:pt>
                <c:pt idx="242">
                  <c:v>1.5871476577500647E-2</c:v>
                </c:pt>
                <c:pt idx="243">
                  <c:v>1.5825988798063524E-2</c:v>
                </c:pt>
                <c:pt idx="244">
                  <c:v>1.5782881436875486E-2</c:v>
                </c:pt>
                <c:pt idx="245">
                  <c:v>1.5740207992980551E-2</c:v>
                </c:pt>
                <c:pt idx="246">
                  <c:v>1.5700189831982202E-2</c:v>
                </c:pt>
                <c:pt idx="247">
                  <c:v>1.5657849590945069E-2</c:v>
                </c:pt>
                <c:pt idx="248">
                  <c:v>1.5620115284961867E-2</c:v>
                </c:pt>
                <c:pt idx="249">
                  <c:v>1.5581384242209643E-2</c:v>
                </c:pt>
                <c:pt idx="250">
                  <c:v>1.5545584127495619E-2</c:v>
                </c:pt>
                <c:pt idx="251">
                  <c:v>1.5509486028398918E-2</c:v>
                </c:pt>
                <c:pt idx="252">
                  <c:v>1.5476161997529218E-2</c:v>
                </c:pt>
                <c:pt idx="253">
                  <c:v>1.544269526750593E-2</c:v>
                </c:pt>
                <c:pt idx="254">
                  <c:v>1.5414363451139447E-2</c:v>
                </c:pt>
                <c:pt idx="255">
                  <c:v>1.5384649098842544E-2</c:v>
                </c:pt>
                <c:pt idx="256">
                  <c:v>1.5355019887501103E-2</c:v>
                </c:pt>
                <c:pt idx="257">
                  <c:v>1.5327520705524464E-2</c:v>
                </c:pt>
                <c:pt idx="258">
                  <c:v>1.5300775759160268E-2</c:v>
                </c:pt>
                <c:pt idx="259">
                  <c:v>1.5276002798604141E-2</c:v>
                </c:pt>
                <c:pt idx="260">
                  <c:v>1.5251684399695313E-2</c:v>
                </c:pt>
                <c:pt idx="261">
                  <c:v>1.523003408059429E-2</c:v>
                </c:pt>
                <c:pt idx="262">
                  <c:v>1.5207552019503259E-2</c:v>
                </c:pt>
                <c:pt idx="263">
                  <c:v>1.5188325482878937E-2</c:v>
                </c:pt>
                <c:pt idx="264">
                  <c:v>1.5168508734245677E-2</c:v>
                </c:pt>
                <c:pt idx="265">
                  <c:v>1.515292122764824E-2</c:v>
                </c:pt>
                <c:pt idx="266">
                  <c:v>1.5136641358757181E-2</c:v>
                </c:pt>
                <c:pt idx="267">
                  <c:v>1.5121301209806776E-2</c:v>
                </c:pt>
                <c:pt idx="268">
                  <c:v>1.5107483158351321E-2</c:v>
                </c:pt>
                <c:pt idx="269">
                  <c:v>1.5094762911998348E-2</c:v>
                </c:pt>
                <c:pt idx="270">
                  <c:v>1.5083898087655532E-2</c:v>
                </c:pt>
                <c:pt idx="271">
                  <c:v>1.5072935717360059E-2</c:v>
                </c:pt>
                <c:pt idx="272">
                  <c:v>1.5064463322291907E-2</c:v>
                </c:pt>
                <c:pt idx="273">
                  <c:v>1.5056472533135827E-2</c:v>
                </c:pt>
                <c:pt idx="274">
                  <c:v>1.5050415875349976E-2</c:v>
                </c:pt>
                <c:pt idx="275">
                  <c:v>1.5045081629281384E-2</c:v>
                </c:pt>
                <c:pt idx="276">
                  <c:v>1.5041055610456286E-2</c:v>
                </c:pt>
                <c:pt idx="277">
                  <c:v>1.5040214598659127E-2</c:v>
                </c:pt>
                <c:pt idx="278">
                  <c:v>1.5037874545718689E-2</c:v>
                </c:pt>
                <c:pt idx="279">
                  <c:v>1.5038798534098034E-2</c:v>
                </c:pt>
                <c:pt idx="280">
                  <c:v>1.503893379082649E-2</c:v>
                </c:pt>
                <c:pt idx="281">
                  <c:v>1.5041587310572287E-2</c:v>
                </c:pt>
                <c:pt idx="282">
                  <c:v>1.5045434389993836E-2</c:v>
                </c:pt>
                <c:pt idx="283">
                  <c:v>1.5049470129723108E-2</c:v>
                </c:pt>
                <c:pt idx="284">
                  <c:v>1.5056191576779135E-2</c:v>
                </c:pt>
                <c:pt idx="285">
                  <c:v>1.5063077249025633E-2</c:v>
                </c:pt>
                <c:pt idx="286">
                  <c:v>1.5072407918363223E-2</c:v>
                </c:pt>
                <c:pt idx="287">
                  <c:v>1.5081740335209365E-2</c:v>
                </c:pt>
                <c:pt idx="288">
                  <c:v>1.5093143738091555E-2</c:v>
                </c:pt>
                <c:pt idx="289">
                  <c:v>1.5105519689939336E-2</c:v>
                </c:pt>
                <c:pt idx="290">
                  <c:v>1.511893745662142E-2</c:v>
                </c:pt>
                <c:pt idx="291">
                  <c:v>1.5131815415762657E-2</c:v>
                </c:pt>
                <c:pt idx="292">
                  <c:v>1.5144972604654061E-2</c:v>
                </c:pt>
                <c:pt idx="293">
                  <c:v>1.5159663180681918E-2</c:v>
                </c:pt>
                <c:pt idx="294">
                  <c:v>1.5174198665331087E-2</c:v>
                </c:pt>
                <c:pt idx="295">
                  <c:v>1.5185675110978967E-2</c:v>
                </c:pt>
                <c:pt idx="296">
                  <c:v>1.5198110713567524E-2</c:v>
                </c:pt>
                <c:pt idx="297">
                  <c:v>1.5211447138838464E-2</c:v>
                </c:pt>
                <c:pt idx="298">
                  <c:v>1.5223647900273465E-2</c:v>
                </c:pt>
                <c:pt idx="299">
                  <c:v>1.5235909229018754E-2</c:v>
                </c:pt>
                <c:pt idx="300">
                  <c:v>1.524796529743268E-2</c:v>
                </c:pt>
                <c:pt idx="301">
                  <c:v>1.5259613986000403E-2</c:v>
                </c:pt>
                <c:pt idx="302">
                  <c:v>1.5269417375110625E-2</c:v>
                </c:pt>
                <c:pt idx="303">
                  <c:v>1.5280183008557709E-2</c:v>
                </c:pt>
                <c:pt idx="304">
                  <c:v>1.5291621329755674E-2</c:v>
                </c:pt>
                <c:pt idx="305">
                  <c:v>1.5302056484219142E-2</c:v>
                </c:pt>
                <c:pt idx="306">
                  <c:v>1.5310105780023011E-2</c:v>
                </c:pt>
                <c:pt idx="307">
                  <c:v>1.5319132492586804E-2</c:v>
                </c:pt>
                <c:pt idx="308">
                  <c:v>1.5328715590787061E-2</c:v>
                </c:pt>
                <c:pt idx="309">
                  <c:v>1.5337112413306117E-2</c:v>
                </c:pt>
                <c:pt idx="310">
                  <c:v>1.5346002009179601E-2</c:v>
                </c:pt>
                <c:pt idx="311">
                  <c:v>1.5353573179821396E-2</c:v>
                </c:pt>
                <c:pt idx="312">
                  <c:v>1.5362763522559065E-2</c:v>
                </c:pt>
                <c:pt idx="313">
                  <c:v>1.5369302046259458E-2</c:v>
                </c:pt>
                <c:pt idx="314">
                  <c:v>1.5377440761342551E-2</c:v>
                </c:pt>
                <c:pt idx="315">
                  <c:v>1.5383100548560878E-2</c:v>
                </c:pt>
                <c:pt idx="316">
                  <c:v>1.5389738392319125E-2</c:v>
                </c:pt>
                <c:pt idx="317">
                  <c:v>1.5396219390453375E-2</c:v>
                </c:pt>
                <c:pt idx="318">
                  <c:v>1.5400732807485606E-2</c:v>
                </c:pt>
                <c:pt idx="319">
                  <c:v>1.5406758491271556E-2</c:v>
                </c:pt>
                <c:pt idx="320">
                  <c:v>1.5411462486487689E-2</c:v>
                </c:pt>
                <c:pt idx="321">
                  <c:v>1.5416799222880345E-2</c:v>
                </c:pt>
                <c:pt idx="322">
                  <c:v>1.5420855327001905E-2</c:v>
                </c:pt>
                <c:pt idx="323">
                  <c:v>1.5425501941904009E-2</c:v>
                </c:pt>
                <c:pt idx="324">
                  <c:v>1.542970691697384E-2</c:v>
                </c:pt>
                <c:pt idx="325">
                  <c:v>1.543281545606744E-2</c:v>
                </c:pt>
                <c:pt idx="326">
                  <c:v>1.5436452438156773E-2</c:v>
                </c:pt>
                <c:pt idx="327">
                  <c:v>1.5438910641502284E-2</c:v>
                </c:pt>
                <c:pt idx="328">
                  <c:v>1.5441854629544911E-2</c:v>
                </c:pt>
                <c:pt idx="329">
                  <c:v>1.544473386450459E-2</c:v>
                </c:pt>
                <c:pt idx="330">
                  <c:v>1.5445206962862244E-2</c:v>
                </c:pt>
                <c:pt idx="331">
                  <c:v>1.5447022642649594E-2</c:v>
                </c:pt>
                <c:pt idx="332">
                  <c:v>1.5447937548021108E-2</c:v>
                </c:pt>
                <c:pt idx="333">
                  <c:v>1.5449100348596558E-2</c:v>
                </c:pt>
                <c:pt idx="334">
                  <c:v>1.5449318887026924E-2</c:v>
                </c:pt>
                <c:pt idx="335">
                  <c:v>1.544950269525139E-2</c:v>
                </c:pt>
                <c:pt idx="336">
                  <c:v>1.5450340360847399E-2</c:v>
                </c:pt>
                <c:pt idx="337">
                  <c:v>1.5449243698319032E-2</c:v>
                </c:pt>
                <c:pt idx="338">
                  <c:v>1.5448801104444118E-2</c:v>
                </c:pt>
                <c:pt idx="339">
                  <c:v>1.5447307885277801E-2</c:v>
                </c:pt>
                <c:pt idx="340">
                  <c:v>1.544620897624638E-2</c:v>
                </c:pt>
                <c:pt idx="341">
                  <c:v>1.5444016170536144E-2</c:v>
                </c:pt>
                <c:pt idx="342">
                  <c:v>1.5441321343388048E-2</c:v>
                </c:pt>
                <c:pt idx="343">
                  <c:v>1.543823506495858E-2</c:v>
                </c:pt>
                <c:pt idx="344">
                  <c:v>1.5436397467276482E-2</c:v>
                </c:pt>
                <c:pt idx="345">
                  <c:v>1.543340250442733E-2</c:v>
                </c:pt>
                <c:pt idx="346">
                  <c:v>1.5429983450906149E-2</c:v>
                </c:pt>
                <c:pt idx="347">
                  <c:v>1.5427007898320919E-2</c:v>
                </c:pt>
                <c:pt idx="348">
                  <c:v>1.5423337706167247E-2</c:v>
                </c:pt>
                <c:pt idx="349">
                  <c:v>1.5419441040300939E-2</c:v>
                </c:pt>
                <c:pt idx="350">
                  <c:v>1.5414186147033267E-2</c:v>
                </c:pt>
                <c:pt idx="351">
                  <c:v>1.5408823894920518E-2</c:v>
                </c:pt>
                <c:pt idx="352">
                  <c:v>1.5403372066483101E-2</c:v>
                </c:pt>
                <c:pt idx="353">
                  <c:v>1.5396794068015781E-2</c:v>
                </c:pt>
                <c:pt idx="354">
                  <c:v>1.5390525540704518E-2</c:v>
                </c:pt>
                <c:pt idx="355">
                  <c:v>1.5383628042486745E-2</c:v>
                </c:pt>
                <c:pt idx="356">
                  <c:v>1.5376526319152862E-2</c:v>
                </c:pt>
                <c:pt idx="357">
                  <c:v>1.5368847680477082E-2</c:v>
                </c:pt>
                <c:pt idx="358">
                  <c:v>1.5360911876764125E-2</c:v>
                </c:pt>
                <c:pt idx="359">
                  <c:v>1.5353821639540249E-2</c:v>
                </c:pt>
                <c:pt idx="360">
                  <c:v>1.5345000374868167E-2</c:v>
                </c:pt>
                <c:pt idx="361">
                  <c:v>1.5335844134353136E-2</c:v>
                </c:pt>
                <c:pt idx="362">
                  <c:v>1.5326239993563334E-2</c:v>
                </c:pt>
                <c:pt idx="363">
                  <c:v>1.5316247498842727E-2</c:v>
                </c:pt>
                <c:pt idx="364">
                  <c:v>1.5306309564617543E-2</c:v>
                </c:pt>
                <c:pt idx="365">
                  <c:v>1.5294744015113214E-2</c:v>
                </c:pt>
                <c:pt idx="366">
                  <c:v>1.5284083713449824E-2</c:v>
                </c:pt>
                <c:pt idx="367">
                  <c:v>1.5271932414802094E-2</c:v>
                </c:pt>
                <c:pt idx="368">
                  <c:v>1.5260499281154362E-2</c:v>
                </c:pt>
                <c:pt idx="369">
                  <c:v>1.5247497500438127E-2</c:v>
                </c:pt>
                <c:pt idx="370">
                  <c:v>1.5234768957447714E-2</c:v>
                </c:pt>
                <c:pt idx="371">
                  <c:v>1.5223549128700697E-2</c:v>
                </c:pt>
                <c:pt idx="372">
                  <c:v>1.5208990686839374E-2</c:v>
                </c:pt>
                <c:pt idx="373">
                  <c:v>1.5195910429341411E-2</c:v>
                </c:pt>
                <c:pt idx="374">
                  <c:v>1.5181006234895437E-2</c:v>
                </c:pt>
                <c:pt idx="375">
                  <c:v>1.5166973538677823E-2</c:v>
                </c:pt>
                <c:pt idx="376">
                  <c:v>1.5151022008128328E-2</c:v>
                </c:pt>
                <c:pt idx="377">
                  <c:v>1.5135510456654398E-2</c:v>
                </c:pt>
                <c:pt idx="378">
                  <c:v>1.5119275056104647E-2</c:v>
                </c:pt>
                <c:pt idx="379">
                  <c:v>1.5103042328533815E-2</c:v>
                </c:pt>
                <c:pt idx="380">
                  <c:v>1.50859642463862E-2</c:v>
                </c:pt>
                <c:pt idx="381">
                  <c:v>1.5068943106687214E-2</c:v>
                </c:pt>
                <c:pt idx="382">
                  <c:v>1.5050997822493197E-2</c:v>
                </c:pt>
                <c:pt idx="383">
                  <c:v>1.5034405198915149E-2</c:v>
                </c:pt>
                <c:pt idx="384">
                  <c:v>1.5016244417992557E-2</c:v>
                </c:pt>
                <c:pt idx="385">
                  <c:v>1.4997668518013483E-2</c:v>
                </c:pt>
                <c:pt idx="386">
                  <c:v>1.4978697159474707E-2</c:v>
                </c:pt>
                <c:pt idx="387">
                  <c:v>1.4958717555291745E-2</c:v>
                </c:pt>
                <c:pt idx="388">
                  <c:v>1.4938969852173186E-2</c:v>
                </c:pt>
                <c:pt idx="389">
                  <c:v>1.4918183681359869E-2</c:v>
                </c:pt>
                <c:pt idx="390">
                  <c:v>1.4898295374447748E-2</c:v>
                </c:pt>
                <c:pt idx="391">
                  <c:v>1.4875989412725651E-2</c:v>
                </c:pt>
                <c:pt idx="392">
                  <c:v>1.4855321301132481E-2</c:v>
                </c:pt>
                <c:pt idx="393">
                  <c:v>1.4832157277821568E-2</c:v>
                </c:pt>
                <c:pt idx="394">
                  <c:v>1.4812025076841753E-2</c:v>
                </c:pt>
                <c:pt idx="395">
                  <c:v>1.4789552159838879E-2</c:v>
                </c:pt>
                <c:pt idx="396">
                  <c:v>1.4765795480965124E-2</c:v>
                </c:pt>
                <c:pt idx="397">
                  <c:v>1.4742530401169809E-2</c:v>
                </c:pt>
                <c:pt idx="398">
                  <c:v>1.4717925381853498E-2</c:v>
                </c:pt>
                <c:pt idx="399">
                  <c:v>1.4693567268576372E-2</c:v>
                </c:pt>
                <c:pt idx="400">
                  <c:v>1.4668628924062696E-2</c:v>
                </c:pt>
                <c:pt idx="401">
                  <c:v>1.4644489147035715E-2</c:v>
                </c:pt>
                <c:pt idx="402">
                  <c:v>1.4617505147102309E-2</c:v>
                </c:pt>
                <c:pt idx="403">
                  <c:v>1.4592582998329917E-2</c:v>
                </c:pt>
                <c:pt idx="404">
                  <c:v>1.4564738150306995E-2</c:v>
                </c:pt>
                <c:pt idx="405">
                  <c:v>1.4538315045123198E-2</c:v>
                </c:pt>
                <c:pt idx="406">
                  <c:v>1.4513221414438121E-2</c:v>
                </c:pt>
                <c:pt idx="407">
                  <c:v>1.4484567749260173E-2</c:v>
                </c:pt>
                <c:pt idx="408">
                  <c:v>1.4457208541441941E-2</c:v>
                </c:pt>
                <c:pt idx="409">
                  <c:v>1.4428653692536049E-2</c:v>
                </c:pt>
                <c:pt idx="410">
                  <c:v>1.4400843502066522E-2</c:v>
                </c:pt>
                <c:pt idx="411">
                  <c:v>1.4370013854098087E-2</c:v>
                </c:pt>
                <c:pt idx="412">
                  <c:v>1.4341235452737956E-2</c:v>
                </c:pt>
                <c:pt idx="413">
                  <c:v>1.4310314384240904E-2</c:v>
                </c:pt>
                <c:pt idx="414">
                  <c:v>1.4280359460707224E-2</c:v>
                </c:pt>
                <c:pt idx="415">
                  <c:v>1.4248585811218999E-2</c:v>
                </c:pt>
                <c:pt idx="416">
                  <c:v>1.4217835322406865E-2</c:v>
                </c:pt>
                <c:pt idx="417">
                  <c:v>1.4185208643613171E-2</c:v>
                </c:pt>
                <c:pt idx="418">
                  <c:v>1.4156023321473931E-2</c:v>
                </c:pt>
                <c:pt idx="419">
                  <c:v>1.4124108076379781E-2</c:v>
                </c:pt>
                <c:pt idx="420">
                  <c:v>1.4090232199286788E-2</c:v>
                </c:pt>
                <c:pt idx="421">
                  <c:v>1.4057520593712363E-2</c:v>
                </c:pt>
                <c:pt idx="422">
                  <c:v>1.402279058439366E-2</c:v>
                </c:pt>
                <c:pt idx="423">
                  <c:v>1.3988431596363855E-2</c:v>
                </c:pt>
                <c:pt idx="424">
                  <c:v>1.3954280471433822E-2</c:v>
                </c:pt>
                <c:pt idx="425">
                  <c:v>1.392051488092538E-2</c:v>
                </c:pt>
                <c:pt idx="426">
                  <c:v>1.3883567507614875E-2</c:v>
                </c:pt>
                <c:pt idx="427">
                  <c:v>1.3848999281662503E-2</c:v>
                </c:pt>
                <c:pt idx="428">
                  <c:v>1.3811202160231444E-2</c:v>
                </c:pt>
                <c:pt idx="429">
                  <c:v>1.3774656213821665E-2</c:v>
                </c:pt>
                <c:pt idx="430">
                  <c:v>1.3739730924646792E-2</c:v>
                </c:pt>
                <c:pt idx="431">
                  <c:v>1.3703409963601528E-2</c:v>
                </c:pt>
                <c:pt idx="432">
                  <c:v>1.3666870469099897E-2</c:v>
                </c:pt>
                <c:pt idx="433">
                  <c:v>1.3626262185231341E-2</c:v>
                </c:pt>
                <c:pt idx="434">
                  <c:v>1.358766352629863E-2</c:v>
                </c:pt>
                <c:pt idx="435">
                  <c:v>1.3549287357333632E-2</c:v>
                </c:pt>
                <c:pt idx="436">
                  <c:v>1.3511533534564484E-2</c:v>
                </c:pt>
                <c:pt idx="437">
                  <c:v>1.3469570806390477E-2</c:v>
                </c:pt>
                <c:pt idx="438">
                  <c:v>1.343102869775881E-2</c:v>
                </c:pt>
                <c:pt idx="439">
                  <c:v>1.3388198717868647E-2</c:v>
                </c:pt>
                <c:pt idx="440">
                  <c:v>1.3347968801310218E-2</c:v>
                </c:pt>
                <c:pt idx="441">
                  <c:v>1.3308787920964148E-2</c:v>
                </c:pt>
                <c:pt idx="442">
                  <c:v>1.3265960411959916E-2</c:v>
                </c:pt>
                <c:pt idx="443">
                  <c:v>1.3224143387567978E-2</c:v>
                </c:pt>
                <c:pt idx="444">
                  <c:v>1.3181866254740068E-2</c:v>
                </c:pt>
                <c:pt idx="445">
                  <c:v>1.3140141241606128E-2</c:v>
                </c:pt>
                <c:pt idx="446">
                  <c:v>1.3094304969024737E-2</c:v>
                </c:pt>
                <c:pt idx="447">
                  <c:v>1.3052255862873886E-2</c:v>
                </c:pt>
                <c:pt idx="448">
                  <c:v>1.3006502102462561E-2</c:v>
                </c:pt>
                <c:pt idx="449">
                  <c:v>1.2962720424505709E-2</c:v>
                </c:pt>
                <c:pt idx="450">
                  <c:v>1.2916108013539025E-2</c:v>
                </c:pt>
                <c:pt idx="451">
                  <c:v>1.2871526717399735E-2</c:v>
                </c:pt>
                <c:pt idx="452">
                  <c:v>1.2824055409099798E-2</c:v>
                </c:pt>
                <c:pt idx="453">
                  <c:v>1.2781564466145728E-2</c:v>
                </c:pt>
                <c:pt idx="454">
                  <c:v>1.2735812035063748E-2</c:v>
                </c:pt>
                <c:pt idx="455">
                  <c:v>1.2687082534780141E-2</c:v>
                </c:pt>
                <c:pt idx="456">
                  <c:v>1.2640530080523639E-2</c:v>
                </c:pt>
                <c:pt idx="457">
                  <c:v>1.2590941086105764E-2</c:v>
                </c:pt>
                <c:pt idx="458">
                  <c:v>1.2541894737853734E-2</c:v>
                </c:pt>
                <c:pt idx="459">
                  <c:v>1.2494285205720641E-2</c:v>
                </c:pt>
                <c:pt idx="460">
                  <c:v>1.2447145463078527E-2</c:v>
                </c:pt>
                <c:pt idx="461">
                  <c:v>1.2394856909039836E-2</c:v>
                </c:pt>
                <c:pt idx="462">
                  <c:v>1.2346926516860233E-2</c:v>
                </c:pt>
                <c:pt idx="463">
                  <c:v>1.2293768167683209E-2</c:v>
                </c:pt>
                <c:pt idx="464">
                  <c:v>1.2244049389866502E-2</c:v>
                </c:pt>
                <c:pt idx="465">
                  <c:v>1.2195321603325194E-2</c:v>
                </c:pt>
                <c:pt idx="466">
                  <c:v>1.2144920206136188E-2</c:v>
                </c:pt>
                <c:pt idx="467">
                  <c:v>1.2095477392430019E-2</c:v>
                </c:pt>
                <c:pt idx="468">
                  <c:v>1.2042716904519843E-2</c:v>
                </c:pt>
                <c:pt idx="469">
                  <c:v>1.1994137859137249E-2</c:v>
                </c:pt>
                <c:pt idx="470">
                  <c:v>1.1942677090985952E-2</c:v>
                </c:pt>
                <c:pt idx="471">
                  <c:v>1.1895102574459509E-2</c:v>
                </c:pt>
                <c:pt idx="472">
                  <c:v>1.1845614111867315E-2</c:v>
                </c:pt>
                <c:pt idx="473">
                  <c:v>1.1800452005231485E-2</c:v>
                </c:pt>
                <c:pt idx="474">
                  <c:v>1.1752093804468603E-2</c:v>
                </c:pt>
                <c:pt idx="475">
                  <c:v>1.1706909051642237E-2</c:v>
                </c:pt>
                <c:pt idx="476">
                  <c:v>1.1663764680242482E-2</c:v>
                </c:pt>
                <c:pt idx="477">
                  <c:v>1.1619623693614332E-2</c:v>
                </c:pt>
                <c:pt idx="478">
                  <c:v>1.15765159943106E-2</c:v>
                </c:pt>
                <c:pt idx="479">
                  <c:v>1.153432788039486E-2</c:v>
                </c:pt>
                <c:pt idx="480">
                  <c:v>1.1493631652892701E-2</c:v>
                </c:pt>
                <c:pt idx="481">
                  <c:v>1.1450181584664116E-2</c:v>
                </c:pt>
                <c:pt idx="482">
                  <c:v>1.1411462253065418E-2</c:v>
                </c:pt>
                <c:pt idx="483">
                  <c:v>1.1370397885855909E-2</c:v>
                </c:pt>
                <c:pt idx="484">
                  <c:v>1.1332218637979022E-2</c:v>
                </c:pt>
                <c:pt idx="485">
                  <c:v>1.1292702506639881E-2</c:v>
                </c:pt>
                <c:pt idx="486">
                  <c:v>1.1255980760111967E-2</c:v>
                </c:pt>
                <c:pt idx="487">
                  <c:v>1.1218012573744239E-2</c:v>
                </c:pt>
                <c:pt idx="488">
                  <c:v>1.1185011339744391E-2</c:v>
                </c:pt>
                <c:pt idx="489">
                  <c:v>1.1150414882392911E-2</c:v>
                </c:pt>
                <c:pt idx="490">
                  <c:v>1.111470460439516E-2</c:v>
                </c:pt>
                <c:pt idx="491">
                  <c:v>1.1081564591865718E-2</c:v>
                </c:pt>
                <c:pt idx="492">
                  <c:v>1.104740169453775E-2</c:v>
                </c:pt>
                <c:pt idx="493">
                  <c:v>1.1014725908991855E-2</c:v>
                </c:pt>
                <c:pt idx="494">
                  <c:v>1.0983741517709885E-2</c:v>
                </c:pt>
                <c:pt idx="495">
                  <c:v>1.0954156993272611E-2</c:v>
                </c:pt>
                <c:pt idx="496">
                  <c:v>1.0922400230636788E-2</c:v>
                </c:pt>
                <c:pt idx="497">
                  <c:v>1.0894245109946087E-2</c:v>
                </c:pt>
                <c:pt idx="498">
                  <c:v>1.0864060521451906E-2</c:v>
                </c:pt>
                <c:pt idx="499">
                  <c:v>1.0836720590572758E-2</c:v>
                </c:pt>
                <c:pt idx="500">
                  <c:v>1.0811126869566211E-2</c:v>
                </c:pt>
                <c:pt idx="501">
                  <c:v>1.0784845974267362E-2</c:v>
                </c:pt>
                <c:pt idx="502">
                  <c:v>1.0759961244057484E-2</c:v>
                </c:pt>
                <c:pt idx="503">
                  <c:v>1.0733863101963163E-2</c:v>
                </c:pt>
                <c:pt idx="504">
                  <c:v>1.0710429139441768E-2</c:v>
                </c:pt>
                <c:pt idx="505">
                  <c:v>1.0685680820570585E-2</c:v>
                </c:pt>
                <c:pt idx="506">
                  <c:v>1.0663746476457786E-2</c:v>
                </c:pt>
                <c:pt idx="507">
                  <c:v>1.0641072230517783E-2</c:v>
                </c:pt>
                <c:pt idx="508">
                  <c:v>1.062019264752544E-2</c:v>
                </c:pt>
                <c:pt idx="509">
                  <c:v>1.0599063828380701E-2</c:v>
                </c:pt>
                <c:pt idx="510">
                  <c:v>1.0579636842131248E-2</c:v>
                </c:pt>
                <c:pt idx="511">
                  <c:v>1.056184295179676E-2</c:v>
                </c:pt>
                <c:pt idx="512">
                  <c:v>1.0542982412065411E-2</c:v>
                </c:pt>
                <c:pt idx="513">
                  <c:v>1.0525358092387291E-2</c:v>
                </c:pt>
                <c:pt idx="514">
                  <c:v>1.0508897531749179E-2</c:v>
                </c:pt>
                <c:pt idx="515">
                  <c:v>1.0493359276229703E-2</c:v>
                </c:pt>
                <c:pt idx="516">
                  <c:v>1.0477160296778839E-2</c:v>
                </c:pt>
                <c:pt idx="517">
                  <c:v>1.0462820803170922E-2</c:v>
                </c:pt>
                <c:pt idx="518">
                  <c:v>1.0448570508485105E-2</c:v>
                </c:pt>
                <c:pt idx="519">
                  <c:v>1.0435606674037423E-2</c:v>
                </c:pt>
                <c:pt idx="520">
                  <c:v>1.042290103241424E-2</c:v>
                </c:pt>
                <c:pt idx="521">
                  <c:v>1.0411388138104672E-2</c:v>
                </c:pt>
                <c:pt idx="522">
                  <c:v>1.040023374815671E-2</c:v>
                </c:pt>
                <c:pt idx="523">
                  <c:v>1.0390800675480387E-2</c:v>
                </c:pt>
                <c:pt idx="524">
                  <c:v>1.0381448790445832E-2</c:v>
                </c:pt>
                <c:pt idx="525">
                  <c:v>1.0372790291267683E-2</c:v>
                </c:pt>
                <c:pt idx="526">
                  <c:v>1.0364834210190263E-2</c:v>
                </c:pt>
                <c:pt idx="527">
                  <c:v>1.0357460297125747E-2</c:v>
                </c:pt>
                <c:pt idx="528">
                  <c:v>1.0351140732064624E-2</c:v>
                </c:pt>
                <c:pt idx="529">
                  <c:v>1.0344977263676827E-2</c:v>
                </c:pt>
                <c:pt idx="530">
                  <c:v>1.0340133107200002E-2</c:v>
                </c:pt>
                <c:pt idx="531">
                  <c:v>1.0335588593007787E-2</c:v>
                </c:pt>
                <c:pt idx="532">
                  <c:v>1.0332169962050566E-2</c:v>
                </c:pt>
                <c:pt idx="533">
                  <c:v>1.0329193450423942E-2</c:v>
                </c:pt>
                <c:pt idx="534">
                  <c:v>1.03270134666447E-2</c:v>
                </c:pt>
                <c:pt idx="535">
                  <c:v>1.0326491155391053E-2</c:v>
                </c:pt>
                <c:pt idx="536">
                  <c:v>1.0325395145232591E-2</c:v>
                </c:pt>
                <c:pt idx="537">
                  <c:v>1.032563827519257E-2</c:v>
                </c:pt>
                <c:pt idx="538">
                  <c:v>1.03263401610014E-2</c:v>
                </c:pt>
                <c:pt idx="539">
                  <c:v>1.0328032249613008E-2</c:v>
                </c:pt>
                <c:pt idx="540">
                  <c:v>1.0330480620942165E-2</c:v>
                </c:pt>
                <c:pt idx="541">
                  <c:v>1.0332885893408349E-2</c:v>
                </c:pt>
                <c:pt idx="542">
                  <c:v>1.0336981783791624E-2</c:v>
                </c:pt>
                <c:pt idx="543">
                  <c:v>1.0341240629834129E-2</c:v>
                </c:pt>
                <c:pt idx="544">
                  <c:v>1.0347061597970121E-2</c:v>
                </c:pt>
                <c:pt idx="545">
                  <c:v>1.0352791668404856E-2</c:v>
                </c:pt>
                <c:pt idx="546">
                  <c:v>1.0359770993670378E-2</c:v>
                </c:pt>
                <c:pt idx="547">
                  <c:v>1.0367281997519169E-2</c:v>
                </c:pt>
                <c:pt idx="548">
                  <c:v>1.0376021337692871E-2</c:v>
                </c:pt>
                <c:pt idx="549">
                  <c:v>1.0384292113883321E-2</c:v>
                </c:pt>
                <c:pt idx="550">
                  <c:v>1.0393562051185063E-2</c:v>
                </c:pt>
                <c:pt idx="551">
                  <c:v>1.0404544734466947E-2</c:v>
                </c:pt>
                <c:pt idx="552">
                  <c:v>1.0414571015073091E-2</c:v>
                </c:pt>
                <c:pt idx="553">
                  <c:v>1.0427072338428663E-2</c:v>
                </c:pt>
                <c:pt idx="554">
                  <c:v>1.0439214167562764E-2</c:v>
                </c:pt>
                <c:pt idx="555">
                  <c:v>1.045325943494365E-2</c:v>
                </c:pt>
                <c:pt idx="556">
                  <c:v>1.0466848710818029E-2</c:v>
                </c:pt>
                <c:pt idx="557">
                  <c:v>1.0482437974511906E-2</c:v>
                </c:pt>
                <c:pt idx="558">
                  <c:v>1.0497203306269199E-2</c:v>
                </c:pt>
                <c:pt idx="559">
                  <c:v>1.0512906893081295E-2</c:v>
                </c:pt>
                <c:pt idx="560">
                  <c:v>1.0530752159240106E-2</c:v>
                </c:pt>
                <c:pt idx="561">
                  <c:v>1.0547903002542562E-2</c:v>
                </c:pt>
                <c:pt idx="562">
                  <c:v>1.0567292530038814E-2</c:v>
                </c:pt>
                <c:pt idx="563">
                  <c:v>1.058733239663656E-2</c:v>
                </c:pt>
                <c:pt idx="564">
                  <c:v>1.0605838666530523E-2</c:v>
                </c:pt>
                <c:pt idx="565">
                  <c:v>1.0626195652369453E-2</c:v>
                </c:pt>
                <c:pt idx="566">
                  <c:v>1.0648312074204538E-2</c:v>
                </c:pt>
                <c:pt idx="567">
                  <c:v>1.0670118545385696E-2</c:v>
                </c:pt>
                <c:pt idx="568">
                  <c:v>1.0693776833401081E-2</c:v>
                </c:pt>
                <c:pt idx="569">
                  <c:v>1.0717246503266654E-2</c:v>
                </c:pt>
                <c:pt idx="570">
                  <c:v>1.0741558921746865E-2</c:v>
                </c:pt>
                <c:pt idx="571">
                  <c:v>1.0765308478991107E-2</c:v>
                </c:pt>
                <c:pt idx="572">
                  <c:v>1.0790670950218998E-2</c:v>
                </c:pt>
                <c:pt idx="573">
                  <c:v>1.0818110955191937E-2</c:v>
                </c:pt>
                <c:pt idx="574">
                  <c:v>1.0844923384264219E-2</c:v>
                </c:pt>
                <c:pt idx="575">
                  <c:v>1.087453532825761E-2</c:v>
                </c:pt>
                <c:pt idx="576">
                  <c:v>1.0901172893289759E-2</c:v>
                </c:pt>
                <c:pt idx="577">
                  <c:v>1.0932035520405475E-2</c:v>
                </c:pt>
                <c:pt idx="578">
                  <c:v>1.096137983651165E-2</c:v>
                </c:pt>
                <c:pt idx="579">
                  <c:v>1.0993787680380429E-2</c:v>
                </c:pt>
                <c:pt idx="580">
                  <c:v>1.1024578520174338E-2</c:v>
                </c:pt>
                <c:pt idx="581">
                  <c:v>1.1058518403523801E-2</c:v>
                </c:pt>
                <c:pt idx="582">
                  <c:v>1.1089553736582405E-2</c:v>
                </c:pt>
                <c:pt idx="583">
                  <c:v>1.1122039945397904E-2</c:v>
                </c:pt>
                <c:pt idx="584">
                  <c:v>1.1157291871954139E-2</c:v>
                </c:pt>
                <c:pt idx="585">
                  <c:v>1.1192256322376023E-2</c:v>
                </c:pt>
                <c:pt idx="586">
                  <c:v>1.1225360620291574E-2</c:v>
                </c:pt>
                <c:pt idx="587">
                  <c:v>1.12578536007127E-2</c:v>
                </c:pt>
                <c:pt idx="588">
                  <c:v>1.1291121743249366E-2</c:v>
                </c:pt>
                <c:pt idx="589">
                  <c:v>1.1322691130202307E-2</c:v>
                </c:pt>
                <c:pt idx="590">
                  <c:v>1.1357104709087769E-2</c:v>
                </c:pt>
                <c:pt idx="591">
                  <c:v>1.1388105436918284E-2</c:v>
                </c:pt>
                <c:pt idx="592">
                  <c:v>1.1421893427080065E-2</c:v>
                </c:pt>
                <c:pt idx="593">
                  <c:v>1.1451669714147669E-2</c:v>
                </c:pt>
                <c:pt idx="594">
                  <c:v>1.1482164153375229E-2</c:v>
                </c:pt>
                <c:pt idx="595">
                  <c:v>1.1514718029539213E-2</c:v>
                </c:pt>
                <c:pt idx="596">
                  <c:v>1.154463203014121E-2</c:v>
                </c:pt>
                <c:pt idx="597">
                  <c:v>1.1576571459780803E-2</c:v>
                </c:pt>
                <c:pt idx="598">
                  <c:v>1.1607895631799049E-2</c:v>
                </c:pt>
                <c:pt idx="599">
                  <c:v>1.1635910112191544E-2</c:v>
                </c:pt>
                <c:pt idx="600">
                  <c:v>1.1664382106174683E-2</c:v>
                </c:pt>
                <c:pt idx="601">
                  <c:v>1.1695388222134701E-2</c:v>
                </c:pt>
                <c:pt idx="602">
                  <c:v>1.1723290959002109E-2</c:v>
                </c:pt>
                <c:pt idx="603">
                  <c:v>1.1753670835584408E-2</c:v>
                </c:pt>
                <c:pt idx="604">
                  <c:v>1.1781269637321706E-2</c:v>
                </c:pt>
                <c:pt idx="605">
                  <c:v>1.18097185555912E-2</c:v>
                </c:pt>
                <c:pt idx="606">
                  <c:v>1.1836379505350466E-2</c:v>
                </c:pt>
                <c:pt idx="607">
                  <c:v>1.1863516602117439E-2</c:v>
                </c:pt>
                <c:pt idx="608">
                  <c:v>1.1891731230194732E-2</c:v>
                </c:pt>
                <c:pt idx="609">
                  <c:v>1.1918291020905915E-2</c:v>
                </c:pt>
                <c:pt idx="610">
                  <c:v>1.1946504931922529E-2</c:v>
                </c:pt>
                <c:pt idx="611">
                  <c:v>1.1971480964487063E-2</c:v>
                </c:pt>
                <c:pt idx="612">
                  <c:v>1.1998845748594715E-2</c:v>
                </c:pt>
                <c:pt idx="613">
                  <c:v>1.202385896298902E-2</c:v>
                </c:pt>
                <c:pt idx="614">
                  <c:v>1.205060815114648E-2</c:v>
                </c:pt>
                <c:pt idx="615">
                  <c:v>1.2075040266510505E-2</c:v>
                </c:pt>
                <c:pt idx="616">
                  <c:v>1.2100578763482627E-2</c:v>
                </c:pt>
                <c:pt idx="617">
                  <c:v>1.2124638928802644E-2</c:v>
                </c:pt>
                <c:pt idx="618">
                  <c:v>1.2151316275711367E-2</c:v>
                </c:pt>
                <c:pt idx="619">
                  <c:v>1.2176144628332693E-2</c:v>
                </c:pt>
                <c:pt idx="620">
                  <c:v>1.2199871957874763E-2</c:v>
                </c:pt>
                <c:pt idx="621">
                  <c:v>1.2221807012333278E-2</c:v>
                </c:pt>
                <c:pt idx="622">
                  <c:v>1.224625895861625E-2</c:v>
                </c:pt>
                <c:pt idx="623">
                  <c:v>1.2267227382184425E-2</c:v>
                </c:pt>
                <c:pt idx="624">
                  <c:v>1.2290900801979653E-2</c:v>
                </c:pt>
                <c:pt idx="625">
                  <c:v>1.2312430475883075E-2</c:v>
                </c:pt>
                <c:pt idx="626">
                  <c:v>1.233382095329648E-2</c:v>
                </c:pt>
                <c:pt idx="627">
                  <c:v>1.2356435860663163E-2</c:v>
                </c:pt>
                <c:pt idx="628">
                  <c:v>1.2376705153940003E-2</c:v>
                </c:pt>
                <c:pt idx="629">
                  <c:v>1.2397267304721344E-2</c:v>
                </c:pt>
                <c:pt idx="630">
                  <c:v>1.2416978954739652E-2</c:v>
                </c:pt>
                <c:pt idx="631">
                  <c:v>1.2437244611095218E-2</c:v>
                </c:pt>
                <c:pt idx="632">
                  <c:v>1.2459160818001479E-2</c:v>
                </c:pt>
                <c:pt idx="633">
                  <c:v>1.2479473430556914E-2</c:v>
                </c:pt>
                <c:pt idx="634">
                  <c:v>1.249749237317445E-2</c:v>
                </c:pt>
                <c:pt idx="635">
                  <c:v>1.2516084348386126E-2</c:v>
                </c:pt>
                <c:pt idx="636">
                  <c:v>1.2536221630887844E-2</c:v>
                </c:pt>
                <c:pt idx="637">
                  <c:v>1.255424288002345E-2</c:v>
                </c:pt>
                <c:pt idx="638">
                  <c:v>1.2573752327073407E-2</c:v>
                </c:pt>
                <c:pt idx="639">
                  <c:v>1.2591276158366345E-2</c:v>
                </c:pt>
                <c:pt idx="640">
                  <c:v>1.2609812236374415E-2</c:v>
                </c:pt>
                <c:pt idx="641">
                  <c:v>1.2626342751444667E-2</c:v>
                </c:pt>
                <c:pt idx="642">
                  <c:v>1.2643456317939337E-2</c:v>
                </c:pt>
                <c:pt idx="643">
                  <c:v>1.2660934750955186E-2</c:v>
                </c:pt>
                <c:pt idx="644">
                  <c:v>1.2677469027161914E-2</c:v>
                </c:pt>
                <c:pt idx="645">
                  <c:v>1.2694806639021138E-2</c:v>
                </c:pt>
                <c:pt idx="646">
                  <c:v>1.2709369034615923E-2</c:v>
                </c:pt>
                <c:pt idx="647">
                  <c:v>1.2726050796369941E-2</c:v>
                </c:pt>
                <c:pt idx="648">
                  <c:v>1.274098947293845E-2</c:v>
                </c:pt>
                <c:pt idx="649">
                  <c:v>1.2757053663413218E-2</c:v>
                </c:pt>
                <c:pt idx="650">
                  <c:v>1.277141062507018E-2</c:v>
                </c:pt>
                <c:pt idx="651">
                  <c:v>1.2786857144388229E-2</c:v>
                </c:pt>
                <c:pt idx="652">
                  <c:v>1.280061798982237E-2</c:v>
                </c:pt>
                <c:pt idx="653">
                  <c:v>1.2814126449237465E-2</c:v>
                </c:pt>
                <c:pt idx="654">
                  <c:v>1.2828671772715614E-2</c:v>
                </c:pt>
                <c:pt idx="655">
                  <c:v>1.2841598443107177E-2</c:v>
                </c:pt>
                <c:pt idx="656">
                  <c:v>1.2855525814647065E-2</c:v>
                </c:pt>
                <c:pt idx="657">
                  <c:v>1.2869156157543825E-2</c:v>
                </c:pt>
                <c:pt idx="658">
                  <c:v>1.2880331540670397E-2</c:v>
                </c:pt>
                <c:pt idx="659">
                  <c:v>1.2892554469283434E-2</c:v>
                </c:pt>
                <c:pt idx="660">
                  <c:v>1.2904803088451544E-2</c:v>
                </c:pt>
                <c:pt idx="661">
                  <c:v>1.291644594802111E-2</c:v>
                </c:pt>
                <c:pt idx="662">
                  <c:v>1.2928074673365158E-2</c:v>
                </c:pt>
                <c:pt idx="663">
                  <c:v>1.2939085241398304E-2</c:v>
                </c:pt>
                <c:pt idx="664">
                  <c:v>1.2950317985615179E-2</c:v>
                </c:pt>
                <c:pt idx="665">
                  <c:v>1.2959964844096533E-2</c:v>
                </c:pt>
                <c:pt idx="666">
                  <c:v>1.2970185124138361E-2</c:v>
                </c:pt>
                <c:pt idx="667">
                  <c:v>1.2980293999737593E-2</c:v>
                </c:pt>
                <c:pt idx="668">
                  <c:v>1.2989933894161148E-2</c:v>
                </c:pt>
                <c:pt idx="669">
                  <c:v>1.2999422838817753E-2</c:v>
                </c:pt>
                <c:pt idx="670">
                  <c:v>1.300765009421152E-2</c:v>
                </c:pt>
                <c:pt idx="671">
                  <c:v>1.3015879617155383E-2</c:v>
                </c:pt>
                <c:pt idx="672">
                  <c:v>1.3025103155881871E-2</c:v>
                </c:pt>
                <c:pt idx="673">
                  <c:v>1.3032950604213027E-2</c:v>
                </c:pt>
                <c:pt idx="674">
                  <c:v>1.3040773647471054E-2</c:v>
                </c:pt>
                <c:pt idx="675">
                  <c:v>1.304853023486857E-2</c:v>
                </c:pt>
                <c:pt idx="676">
                  <c:v>1.3055092744351795E-2</c:v>
                </c:pt>
                <c:pt idx="677">
                  <c:v>1.3062765922681721E-2</c:v>
                </c:pt>
                <c:pt idx="678">
                  <c:v>1.3068779979890234E-2</c:v>
                </c:pt>
                <c:pt idx="679">
                  <c:v>1.3074854171645788E-2</c:v>
                </c:pt>
                <c:pt idx="680">
                  <c:v>1.3081496743565804E-2</c:v>
                </c:pt>
                <c:pt idx="681">
                  <c:v>1.308634041600607E-2</c:v>
                </c:pt>
                <c:pt idx="682">
                  <c:v>1.3092373390328907E-2</c:v>
                </c:pt>
                <c:pt idx="683">
                  <c:v>1.309729284645682E-2</c:v>
                </c:pt>
                <c:pt idx="684">
                  <c:v>1.3102706748122079E-2</c:v>
                </c:pt>
                <c:pt idx="685">
                  <c:v>1.3107044488187841E-2</c:v>
                </c:pt>
                <c:pt idx="686">
                  <c:v>1.3111839244100866E-2</c:v>
                </c:pt>
                <c:pt idx="687">
                  <c:v>1.3116107023237589E-2</c:v>
                </c:pt>
                <c:pt idx="688">
                  <c:v>1.3119595612291271E-2</c:v>
                </c:pt>
                <c:pt idx="689">
                  <c:v>1.3123486316690837E-2</c:v>
                </c:pt>
                <c:pt idx="690">
                  <c:v>1.3126393190046158E-2</c:v>
                </c:pt>
                <c:pt idx="691">
                  <c:v>1.3129664530503123E-2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Eur6M!$AG$2</c:f>
              <c:strCache>
                <c:ptCount val="1"/>
                <c:pt idx="0">
                  <c:v>Fwd Rate </c:v>
                </c:pt>
              </c:strCache>
            </c:strRef>
          </c:tx>
          <c:marker>
            <c:symbol val="none"/>
          </c:marker>
          <c:val>
            <c:numRef>
              <c:f>Eur6M!$AG$3:$AG$694</c:f>
              <c:numCache>
                <c:formatCode>0.0000%</c:formatCode>
                <c:ptCount val="692"/>
                <c:pt idx="0">
                  <c:v>6.4599999999984884E-4</c:v>
                </c:pt>
                <c:pt idx="1">
                  <c:v>6.3999999999971285E-4</c:v>
                </c:pt>
                <c:pt idx="2">
                  <c:v>6.700000003369539E-4</c:v>
                </c:pt>
                <c:pt idx="3">
                  <c:v>6.9999999999975453E-4</c:v>
                </c:pt>
                <c:pt idx="4">
                  <c:v>7.3999999999991195E-4</c:v>
                </c:pt>
                <c:pt idx="5">
                  <c:v>7.7880512561983868E-4</c:v>
                </c:pt>
                <c:pt idx="6">
                  <c:v>8.142557376132056E-4</c:v>
                </c:pt>
                <c:pt idx="7">
                  <c:v>8.4337768327623298E-4</c:v>
                </c:pt>
                <c:pt idx="8">
                  <c:v>9.1506171164444248E-4</c:v>
                </c:pt>
                <c:pt idx="9">
                  <c:v>9.7487542495915309E-4</c:v>
                </c:pt>
                <c:pt idx="10">
                  <c:v>1.045319813170874E-3</c:v>
                </c:pt>
                <c:pt idx="11">
                  <c:v>1.1850107577217872E-3</c:v>
                </c:pt>
                <c:pt idx="12">
                  <c:v>1.2125450586058177E-3</c:v>
                </c:pt>
                <c:pt idx="13">
                  <c:v>1.3096436138909102E-3</c:v>
                </c:pt>
                <c:pt idx="14">
                  <c:v>1.4201967591134332E-3</c:v>
                </c:pt>
                <c:pt idx="15">
                  <c:v>1.5503512388567334E-3</c:v>
                </c:pt>
                <c:pt idx="16">
                  <c:v>1.6563912596890085E-3</c:v>
                </c:pt>
                <c:pt idx="17">
                  <c:v>1.7662687986917714E-3</c:v>
                </c:pt>
                <c:pt idx="18">
                  <c:v>1.9700624400735196E-3</c:v>
                </c:pt>
                <c:pt idx="19">
                  <c:v>2.1124868412027552E-3</c:v>
                </c:pt>
                <c:pt idx="20">
                  <c:v>2.2533968949895538E-3</c:v>
                </c:pt>
                <c:pt idx="21">
                  <c:v>2.4154585582513784E-3</c:v>
                </c:pt>
                <c:pt idx="22">
                  <c:v>2.6198183410858131E-3</c:v>
                </c:pt>
                <c:pt idx="23">
                  <c:v>2.790686697690308E-3</c:v>
                </c:pt>
                <c:pt idx="24">
                  <c:v>2.9923686562379711E-3</c:v>
                </c:pt>
                <c:pt idx="25">
                  <c:v>3.1760741131951712E-3</c:v>
                </c:pt>
                <c:pt idx="26">
                  <c:v>3.381510166295319E-3</c:v>
                </c:pt>
                <c:pt idx="27">
                  <c:v>3.5768729930930666E-3</c:v>
                </c:pt>
                <c:pt idx="28">
                  <c:v>3.7880275363569582E-3</c:v>
                </c:pt>
                <c:pt idx="29">
                  <c:v>3.9887507227145515E-3</c:v>
                </c:pt>
                <c:pt idx="30">
                  <c:v>4.2056236047043902E-3</c:v>
                </c:pt>
                <c:pt idx="31">
                  <c:v>4.4016562405227088E-3</c:v>
                </c:pt>
                <c:pt idx="32">
                  <c:v>4.6100124314985367E-3</c:v>
                </c:pt>
                <c:pt idx="33">
                  <c:v>4.8347732843021813E-3</c:v>
                </c:pt>
                <c:pt idx="34">
                  <c:v>5.0479160031927416E-3</c:v>
                </c:pt>
                <c:pt idx="35">
                  <c:v>5.2775793789719538E-3</c:v>
                </c:pt>
                <c:pt idx="36">
                  <c:v>5.506116332372548E-3</c:v>
                </c:pt>
                <c:pt idx="37">
                  <c:v>5.7219826898728173E-3</c:v>
                </c:pt>
                <c:pt idx="38">
                  <c:v>5.9401501583909522E-3</c:v>
                </c:pt>
                <c:pt idx="39">
                  <c:v>6.1824431898292532E-3</c:v>
                </c:pt>
                <c:pt idx="40">
                  <c:v>6.4122558700978926E-3</c:v>
                </c:pt>
                <c:pt idx="41">
                  <c:v>6.6517222838622042E-3</c:v>
                </c:pt>
                <c:pt idx="42">
                  <c:v>6.8897660115743312E-3</c:v>
                </c:pt>
                <c:pt idx="43">
                  <c:v>7.114895328191621E-3</c:v>
                </c:pt>
                <c:pt idx="44">
                  <c:v>7.3490133004787796E-3</c:v>
                </c:pt>
                <c:pt idx="45">
                  <c:v>7.585549843727845E-3</c:v>
                </c:pt>
                <c:pt idx="46">
                  <c:v>7.8476239695114327E-3</c:v>
                </c:pt>
                <c:pt idx="47">
                  <c:v>8.0962122886852842E-3</c:v>
                </c:pt>
                <c:pt idx="48">
                  <c:v>8.3342527199464604E-3</c:v>
                </c:pt>
                <c:pt idx="49">
                  <c:v>8.5787977149287542E-3</c:v>
                </c:pt>
                <c:pt idx="50">
                  <c:v>8.8412211228189753E-3</c:v>
                </c:pt>
                <c:pt idx="51">
                  <c:v>9.0897536810805452E-3</c:v>
                </c:pt>
                <c:pt idx="52">
                  <c:v>9.3564018911415862E-3</c:v>
                </c:pt>
                <c:pt idx="53">
                  <c:v>9.6129192116517683E-3</c:v>
                </c:pt>
                <c:pt idx="54">
                  <c:v>9.8675001336281029E-3</c:v>
                </c:pt>
                <c:pt idx="55">
                  <c:v>1.0118109612205887E-2</c:v>
                </c:pt>
                <c:pt idx="56">
                  <c:v>1.0373609651416543E-2</c:v>
                </c:pt>
                <c:pt idx="57">
                  <c:v>1.0645006952635136E-2</c:v>
                </c:pt>
                <c:pt idx="58">
                  <c:v>1.0898620938013815E-2</c:v>
                </c:pt>
                <c:pt idx="59">
                  <c:v>1.1170542489978263E-2</c:v>
                </c:pt>
                <c:pt idx="60">
                  <c:v>1.1410652021321622E-2</c:v>
                </c:pt>
                <c:pt idx="61">
                  <c:v>1.1672899567839883E-2</c:v>
                </c:pt>
                <c:pt idx="62">
                  <c:v>1.1916004905512735E-2</c:v>
                </c:pt>
                <c:pt idx="63">
                  <c:v>1.2172467307357293E-2</c:v>
                </c:pt>
                <c:pt idx="64">
                  <c:v>1.2410109500303825E-2</c:v>
                </c:pt>
                <c:pt idx="65">
                  <c:v>1.266075856028054E-2</c:v>
                </c:pt>
                <c:pt idx="66">
                  <c:v>1.2881646411743213E-2</c:v>
                </c:pt>
                <c:pt idx="67">
                  <c:v>1.3109593323660259E-2</c:v>
                </c:pt>
                <c:pt idx="68">
                  <c:v>1.3347583024826222E-2</c:v>
                </c:pt>
                <c:pt idx="69">
                  <c:v>1.356483991411153E-2</c:v>
                </c:pt>
                <c:pt idx="70">
                  <c:v>1.3789506819152775E-2</c:v>
                </c:pt>
                <c:pt idx="71">
                  <c:v>1.4002773191207601E-2</c:v>
                </c:pt>
                <c:pt idx="72">
                  <c:v>1.419420788790535E-2</c:v>
                </c:pt>
                <c:pt idx="73">
                  <c:v>1.4378827737304334E-2</c:v>
                </c:pt>
                <c:pt idx="74">
                  <c:v>1.4573364405749259E-2</c:v>
                </c:pt>
                <c:pt idx="75">
                  <c:v>1.474244544909714E-2</c:v>
                </c:pt>
                <c:pt idx="76">
                  <c:v>1.4919884751849613E-2</c:v>
                </c:pt>
                <c:pt idx="77">
                  <c:v>1.5075818223727335E-2</c:v>
                </c:pt>
                <c:pt idx="78">
                  <c:v>1.5226133515815332E-2</c:v>
                </c:pt>
                <c:pt idx="79">
                  <c:v>1.536880074582354E-2</c:v>
                </c:pt>
                <c:pt idx="80">
                  <c:v>1.5507314514225067E-2</c:v>
                </c:pt>
                <c:pt idx="81">
                  <c:v>1.5649781108940827E-2</c:v>
                </c:pt>
                <c:pt idx="82">
                  <c:v>1.5780697034313815E-2</c:v>
                </c:pt>
                <c:pt idx="83">
                  <c:v>1.5916871901626609E-2</c:v>
                </c:pt>
                <c:pt idx="84">
                  <c:v>1.6039921096633214E-2</c:v>
                </c:pt>
                <c:pt idx="85">
                  <c:v>1.6164753865673166E-2</c:v>
                </c:pt>
                <c:pt idx="86">
                  <c:v>1.6290829549114358E-2</c:v>
                </c:pt>
                <c:pt idx="87">
                  <c:v>1.6407712450885677E-2</c:v>
                </c:pt>
                <c:pt idx="88">
                  <c:v>1.652617402781419E-2</c:v>
                </c:pt>
                <c:pt idx="89">
                  <c:v>1.6639106614362589E-2</c:v>
                </c:pt>
                <c:pt idx="90">
                  <c:v>1.6741106935090996E-2</c:v>
                </c:pt>
                <c:pt idx="91">
                  <c:v>1.685412176446752E-2</c:v>
                </c:pt>
                <c:pt idx="92">
                  <c:v>1.6953936801071053E-2</c:v>
                </c:pt>
                <c:pt idx="93">
                  <c:v>1.7049977488859929E-2</c:v>
                </c:pt>
                <c:pt idx="94">
                  <c:v>1.7145478160740718E-2</c:v>
                </c:pt>
                <c:pt idx="95">
                  <c:v>1.722522769428065E-2</c:v>
                </c:pt>
                <c:pt idx="96">
                  <c:v>1.7304136139245297E-2</c:v>
                </c:pt>
                <c:pt idx="97">
                  <c:v>1.7369695477729298E-2</c:v>
                </c:pt>
                <c:pt idx="98">
                  <c:v>1.7431702982241157E-2</c:v>
                </c:pt>
                <c:pt idx="99">
                  <c:v>1.7481388050418486E-2</c:v>
                </c:pt>
                <c:pt idx="100">
                  <c:v>1.7525568567136954E-2</c:v>
                </c:pt>
                <c:pt idx="101">
                  <c:v>1.7560446086523462E-2</c:v>
                </c:pt>
                <c:pt idx="102">
                  <c:v>1.7591255897125516E-2</c:v>
                </c:pt>
                <c:pt idx="103">
                  <c:v>1.761698085814457E-2</c:v>
                </c:pt>
                <c:pt idx="104">
                  <c:v>1.764126366206363E-2</c:v>
                </c:pt>
                <c:pt idx="105">
                  <c:v>1.7668821686449034E-2</c:v>
                </c:pt>
                <c:pt idx="106">
                  <c:v>1.7699519765878201E-2</c:v>
                </c:pt>
                <c:pt idx="107">
                  <c:v>1.7729422678263017E-2</c:v>
                </c:pt>
                <c:pt idx="108">
                  <c:v>1.7765418528898146E-2</c:v>
                </c:pt>
                <c:pt idx="109">
                  <c:v>1.7809726549391624E-2</c:v>
                </c:pt>
                <c:pt idx="110">
                  <c:v>1.7854291004028473E-2</c:v>
                </c:pt>
                <c:pt idx="111">
                  <c:v>1.7908025120435874E-2</c:v>
                </c:pt>
                <c:pt idx="112">
                  <c:v>1.7961548275479546E-2</c:v>
                </c:pt>
                <c:pt idx="113">
                  <c:v>1.8021741539960796E-2</c:v>
                </c:pt>
                <c:pt idx="114">
                  <c:v>1.8080336588537398E-2</c:v>
                </c:pt>
                <c:pt idx="115">
                  <c:v>1.814209915377565E-2</c:v>
                </c:pt>
                <c:pt idx="116">
                  <c:v>1.8206940471031538E-2</c:v>
                </c:pt>
                <c:pt idx="117">
                  <c:v>1.8267300483852125E-2</c:v>
                </c:pt>
                <c:pt idx="118">
                  <c:v>1.8329315132822949E-2</c:v>
                </c:pt>
                <c:pt idx="119">
                  <c:v>1.8380435263164716E-2</c:v>
                </c:pt>
                <c:pt idx="120">
                  <c:v>1.8435167905791656E-2</c:v>
                </c:pt>
                <c:pt idx="121">
                  <c:v>1.8482499949155944E-2</c:v>
                </c:pt>
                <c:pt idx="122">
                  <c:v>1.8530378004958981E-2</c:v>
                </c:pt>
                <c:pt idx="123">
                  <c:v>1.8571267396819722E-2</c:v>
                </c:pt>
                <c:pt idx="124">
                  <c:v>1.8612289263294661E-2</c:v>
                </c:pt>
                <c:pt idx="125">
                  <c:v>1.8646384660563585E-2</c:v>
                </c:pt>
                <c:pt idx="126">
                  <c:v>1.8677869310425744E-2</c:v>
                </c:pt>
                <c:pt idx="127">
                  <c:v>1.8708878972087999E-2</c:v>
                </c:pt>
                <c:pt idx="128">
                  <c:v>1.8736395889220315E-2</c:v>
                </c:pt>
                <c:pt idx="129">
                  <c:v>1.8758069534326727E-2</c:v>
                </c:pt>
                <c:pt idx="130">
                  <c:v>1.8776667430771582E-2</c:v>
                </c:pt>
                <c:pt idx="131">
                  <c:v>1.8793285197450802E-2</c:v>
                </c:pt>
                <c:pt idx="132">
                  <c:v>1.8805125226008176E-2</c:v>
                </c:pt>
                <c:pt idx="133">
                  <c:v>1.881540314428639E-2</c:v>
                </c:pt>
                <c:pt idx="134">
                  <c:v>1.8821578956534364E-2</c:v>
                </c:pt>
                <c:pt idx="135">
                  <c:v>1.882488786626256E-2</c:v>
                </c:pt>
                <c:pt idx="136">
                  <c:v>1.8825760470576023E-2</c:v>
                </c:pt>
                <c:pt idx="137">
                  <c:v>1.8822764325295602E-2</c:v>
                </c:pt>
                <c:pt idx="138">
                  <c:v>1.8818164361058543E-2</c:v>
                </c:pt>
                <c:pt idx="139">
                  <c:v>1.881124882270346E-2</c:v>
                </c:pt>
                <c:pt idx="140">
                  <c:v>1.8803590066563815E-2</c:v>
                </c:pt>
                <c:pt idx="141">
                  <c:v>1.8795812386720883E-2</c:v>
                </c:pt>
                <c:pt idx="142">
                  <c:v>1.8785358769397333E-2</c:v>
                </c:pt>
                <c:pt idx="143">
                  <c:v>1.877691115963687E-2</c:v>
                </c:pt>
                <c:pt idx="144">
                  <c:v>1.8766606972085046E-2</c:v>
                </c:pt>
                <c:pt idx="145">
                  <c:v>1.8757588344621066E-2</c:v>
                </c:pt>
                <c:pt idx="146">
                  <c:v>1.8746677775096986E-2</c:v>
                </c:pt>
                <c:pt idx="147">
                  <c:v>1.8736439137986539E-2</c:v>
                </c:pt>
                <c:pt idx="148">
                  <c:v>1.8727530416485335E-2</c:v>
                </c:pt>
                <c:pt idx="149">
                  <c:v>1.871611669768744E-2</c:v>
                </c:pt>
                <c:pt idx="150">
                  <c:v>1.8705696964820759E-2</c:v>
                </c:pt>
                <c:pt idx="151">
                  <c:v>1.8693299041817331E-2</c:v>
                </c:pt>
                <c:pt idx="152">
                  <c:v>1.8682308118589688E-2</c:v>
                </c:pt>
                <c:pt idx="153">
                  <c:v>1.8669586936439404E-2</c:v>
                </c:pt>
                <c:pt idx="154">
                  <c:v>1.8656509213869524E-2</c:v>
                </c:pt>
                <c:pt idx="155">
                  <c:v>1.8643859446707642E-2</c:v>
                </c:pt>
                <c:pt idx="156">
                  <c:v>1.8630778999703817E-2</c:v>
                </c:pt>
                <c:pt idx="157">
                  <c:v>1.8617520635246115E-2</c:v>
                </c:pt>
                <c:pt idx="158">
                  <c:v>1.8603871684037199E-2</c:v>
                </c:pt>
                <c:pt idx="159">
                  <c:v>1.859000468785476E-2</c:v>
                </c:pt>
                <c:pt idx="160">
                  <c:v>1.857788960448704E-2</c:v>
                </c:pt>
                <c:pt idx="161">
                  <c:v>1.8563409183191559E-2</c:v>
                </c:pt>
                <c:pt idx="162">
                  <c:v>1.8548651752184755E-2</c:v>
                </c:pt>
                <c:pt idx="163">
                  <c:v>1.8533602973179943E-2</c:v>
                </c:pt>
                <c:pt idx="164">
                  <c:v>1.8518236771631939E-2</c:v>
                </c:pt>
                <c:pt idx="165">
                  <c:v>1.8503275942236191E-2</c:v>
                </c:pt>
                <c:pt idx="166">
                  <c:v>1.8486218053327289E-2</c:v>
                </c:pt>
                <c:pt idx="167">
                  <c:v>1.8470770998336557E-2</c:v>
                </c:pt>
                <c:pt idx="168">
                  <c:v>1.8453471008538041E-2</c:v>
                </c:pt>
                <c:pt idx="169">
                  <c:v>1.8436925365477568E-2</c:v>
                </c:pt>
                <c:pt idx="170">
                  <c:v>1.8419547118022433E-2</c:v>
                </c:pt>
                <c:pt idx="171">
                  <c:v>1.8402601036186416E-2</c:v>
                </c:pt>
                <c:pt idx="172">
                  <c:v>1.8387373234322869E-2</c:v>
                </c:pt>
                <c:pt idx="173">
                  <c:v>1.8368448853886745E-2</c:v>
                </c:pt>
                <c:pt idx="174">
                  <c:v>1.8350960047862391E-2</c:v>
                </c:pt>
                <c:pt idx="175">
                  <c:v>1.8331175416695291E-2</c:v>
                </c:pt>
                <c:pt idx="176">
                  <c:v>1.8312041938966819E-2</c:v>
                </c:pt>
                <c:pt idx="177">
                  <c:v>1.8291030868760952E-2</c:v>
                </c:pt>
                <c:pt idx="178">
                  <c:v>1.8271309796638803E-2</c:v>
                </c:pt>
                <c:pt idx="179">
                  <c:v>1.8249003570892739E-2</c:v>
                </c:pt>
                <c:pt idx="180">
                  <c:v>1.8228167886484604E-2</c:v>
                </c:pt>
                <c:pt idx="181">
                  <c:v>1.8204635627012567E-2</c:v>
                </c:pt>
                <c:pt idx="182">
                  <c:v>1.8181866239002E-2</c:v>
                </c:pt>
                <c:pt idx="183">
                  <c:v>1.8161236351958626E-2</c:v>
                </c:pt>
                <c:pt idx="184">
                  <c:v>1.8136474818418499E-2</c:v>
                </c:pt>
                <c:pt idx="185">
                  <c:v>1.8112952724623717E-2</c:v>
                </c:pt>
                <c:pt idx="186">
                  <c:v>1.8086364887369318E-2</c:v>
                </c:pt>
                <c:pt idx="187">
                  <c:v>1.8061707263090789E-2</c:v>
                </c:pt>
                <c:pt idx="188">
                  <c:v>1.8033930432039005E-2</c:v>
                </c:pt>
                <c:pt idx="189">
                  <c:v>1.8007241559465259E-2</c:v>
                </c:pt>
                <c:pt idx="190">
                  <c:v>1.7979124664799638E-2</c:v>
                </c:pt>
                <c:pt idx="191">
                  <c:v>1.7951321443628473E-2</c:v>
                </c:pt>
                <c:pt idx="192">
                  <c:v>1.7921994752644752E-2</c:v>
                </c:pt>
                <c:pt idx="193">
                  <c:v>1.7893061729110309E-2</c:v>
                </c:pt>
                <c:pt idx="194">
                  <c:v>1.786257356702832E-2</c:v>
                </c:pt>
                <c:pt idx="195">
                  <c:v>1.7834305597564167E-2</c:v>
                </c:pt>
                <c:pt idx="196">
                  <c:v>1.7803574150272561E-2</c:v>
                </c:pt>
                <c:pt idx="197">
                  <c:v>1.7772415044297489E-2</c:v>
                </c:pt>
                <c:pt idx="198">
                  <c:v>1.7740710696469004E-2</c:v>
                </c:pt>
                <c:pt idx="199">
                  <c:v>1.7707205648781962E-2</c:v>
                </c:pt>
                <c:pt idx="200">
                  <c:v>1.7674034515473985E-2</c:v>
                </c:pt>
                <c:pt idx="201">
                  <c:v>1.7639903944244965E-2</c:v>
                </c:pt>
                <c:pt idx="202">
                  <c:v>1.7606936951907196E-2</c:v>
                </c:pt>
                <c:pt idx="203">
                  <c:v>1.7570060826488012E-2</c:v>
                </c:pt>
                <c:pt idx="204">
                  <c:v>1.7535980347077144E-2</c:v>
                </c:pt>
                <c:pt idx="205">
                  <c:v>1.7497879451283612E-2</c:v>
                </c:pt>
                <c:pt idx="206">
                  <c:v>1.7461681209398481E-2</c:v>
                </c:pt>
                <c:pt idx="207">
                  <c:v>1.7427407681003114E-2</c:v>
                </c:pt>
                <c:pt idx="208">
                  <c:v>1.7389290701698493E-2</c:v>
                </c:pt>
                <c:pt idx="209">
                  <c:v>1.735226818429805E-2</c:v>
                </c:pt>
                <c:pt idx="210">
                  <c:v>1.7311372381767644E-2</c:v>
                </c:pt>
                <c:pt idx="211">
                  <c:v>1.727321442670578E-2</c:v>
                </c:pt>
                <c:pt idx="212">
                  <c:v>1.7231116621087426E-2</c:v>
                </c:pt>
                <c:pt idx="213">
                  <c:v>1.7191277396422736E-2</c:v>
                </c:pt>
                <c:pt idx="214">
                  <c:v>1.7149587780900626E-2</c:v>
                </c:pt>
                <c:pt idx="215">
                  <c:v>1.7108649500709103E-2</c:v>
                </c:pt>
                <c:pt idx="216">
                  <c:v>1.7067979058405056E-2</c:v>
                </c:pt>
                <c:pt idx="217">
                  <c:v>1.7025396333119378E-2</c:v>
                </c:pt>
                <c:pt idx="218">
                  <c:v>1.6984429622816922E-2</c:v>
                </c:pt>
                <c:pt idx="219">
                  <c:v>1.6944983447412583E-2</c:v>
                </c:pt>
                <c:pt idx="220">
                  <c:v>1.6900109898338005E-2</c:v>
                </c:pt>
                <c:pt idx="221">
                  <c:v>1.6855996136062059E-2</c:v>
                </c:pt>
                <c:pt idx="222">
                  <c:v>1.6811007500909875E-2</c:v>
                </c:pt>
                <c:pt idx="223">
                  <c:v>1.6763256171411261E-2</c:v>
                </c:pt>
                <c:pt idx="224">
                  <c:v>1.6717892980200801E-2</c:v>
                </c:pt>
                <c:pt idx="225">
                  <c:v>1.666895629759662E-2</c:v>
                </c:pt>
                <c:pt idx="226">
                  <c:v>1.6621737200643333E-2</c:v>
                </c:pt>
                <c:pt idx="227">
                  <c:v>1.6571591517700511E-2</c:v>
                </c:pt>
                <c:pt idx="228">
                  <c:v>1.6523246578929344E-2</c:v>
                </c:pt>
                <c:pt idx="229">
                  <c:v>1.6471892334336949E-2</c:v>
                </c:pt>
                <c:pt idx="230">
                  <c:v>1.6426016459654573E-2</c:v>
                </c:pt>
                <c:pt idx="231">
                  <c:v>1.6376403412440888E-2</c:v>
                </c:pt>
                <c:pt idx="232">
                  <c:v>1.6324346524751818E-2</c:v>
                </c:pt>
                <c:pt idx="233">
                  <c:v>1.62750903118155E-2</c:v>
                </c:pt>
                <c:pt idx="234">
                  <c:v>1.6224037646327454E-2</c:v>
                </c:pt>
                <c:pt idx="235">
                  <c:v>1.6175119440663303E-2</c:v>
                </c:pt>
                <c:pt idx="236">
                  <c:v>1.6128077441991247E-2</c:v>
                </c:pt>
                <c:pt idx="237">
                  <c:v>1.608322532317032E-2</c:v>
                </c:pt>
                <c:pt idx="238">
                  <c:v>1.6035825161404317E-2</c:v>
                </c:pt>
                <c:pt idx="239">
                  <c:v>1.5993163052177673E-2</c:v>
                </c:pt>
                <c:pt idx="240">
                  <c:v>1.5948104604579787E-2</c:v>
                </c:pt>
                <c:pt idx="241">
                  <c:v>1.5906603910675082E-2</c:v>
                </c:pt>
                <c:pt idx="242">
                  <c:v>1.5867941794565535E-2</c:v>
                </c:pt>
                <c:pt idx="243">
                  <c:v>1.5827883201278366E-2</c:v>
                </c:pt>
                <c:pt idx="244">
                  <c:v>1.5790135067406976E-2</c:v>
                </c:pt>
                <c:pt idx="245">
                  <c:v>1.5752521804415987E-2</c:v>
                </c:pt>
                <c:pt idx="246">
                  <c:v>1.5717418530080806E-2</c:v>
                </c:pt>
                <c:pt idx="247">
                  <c:v>1.5680242995438402E-2</c:v>
                </c:pt>
                <c:pt idx="248">
                  <c:v>1.5646992894913912E-2</c:v>
                </c:pt>
                <c:pt idx="249">
                  <c:v>1.5613048883028918E-2</c:v>
                </c:pt>
                <c:pt idx="250">
                  <c:v>1.558160194679065E-2</c:v>
                </c:pt>
                <c:pt idx="251">
                  <c:v>1.5549991361589768E-2</c:v>
                </c:pt>
                <c:pt idx="252">
                  <c:v>1.5520739423821366E-2</c:v>
                </c:pt>
                <c:pt idx="253">
                  <c:v>1.5491462253821477E-2</c:v>
                </c:pt>
                <c:pt idx="254">
                  <c:v>1.5466739714329471E-2</c:v>
                </c:pt>
                <c:pt idx="255">
                  <c:v>1.5440690045537549E-2</c:v>
                </c:pt>
                <c:pt idx="256">
                  <c:v>1.5414818383165411E-2</c:v>
                </c:pt>
                <c:pt idx="257">
                  <c:v>1.5390871107006527E-2</c:v>
                </c:pt>
                <c:pt idx="258">
                  <c:v>1.5367424940002844E-2</c:v>
                </c:pt>
                <c:pt idx="259">
                  <c:v>1.5345763384368995E-2</c:v>
                </c:pt>
                <c:pt idx="260">
                  <c:v>1.5324518648541017E-2</c:v>
                </c:pt>
                <c:pt idx="261">
                  <c:v>1.5305664936157185E-2</c:v>
                </c:pt>
                <c:pt idx="262">
                  <c:v>1.5286111428118084E-2</c:v>
                </c:pt>
                <c:pt idx="263">
                  <c:v>1.5269413277911358E-2</c:v>
                </c:pt>
                <c:pt idx="264">
                  <c:v>1.5252230823719145E-2</c:v>
                </c:pt>
                <c:pt idx="265">
                  <c:v>1.5238834496732806E-2</c:v>
                </c:pt>
                <c:pt idx="266">
                  <c:v>1.5224727094168064E-2</c:v>
                </c:pt>
                <c:pt idx="267">
                  <c:v>1.5211561484322176E-2</c:v>
                </c:pt>
                <c:pt idx="268">
                  <c:v>1.5199646554327257E-2</c:v>
                </c:pt>
                <c:pt idx="269">
                  <c:v>1.5188814960086266E-2</c:v>
                </c:pt>
                <c:pt idx="270">
                  <c:v>1.5179668157248527E-2</c:v>
                </c:pt>
                <c:pt idx="271">
                  <c:v>1.5170176191901147E-2</c:v>
                </c:pt>
                <c:pt idx="272">
                  <c:v>1.5163057145793364E-2</c:v>
                </c:pt>
                <c:pt idx="273">
                  <c:v>1.5156411516932086E-2</c:v>
                </c:pt>
                <c:pt idx="274">
                  <c:v>1.5151447591348979E-2</c:v>
                </c:pt>
                <c:pt idx="275">
                  <c:v>1.5147172574482318E-2</c:v>
                </c:pt>
                <c:pt idx="276">
                  <c:v>1.5143990642339667E-2</c:v>
                </c:pt>
                <c:pt idx="277">
                  <c:v>1.5143880023163915E-2</c:v>
                </c:pt>
                <c:pt idx="278">
                  <c:v>1.5142142990739953E-2</c:v>
                </c:pt>
                <c:pt idx="279">
                  <c:v>1.514354866138504E-2</c:v>
                </c:pt>
                <c:pt idx="280">
                  <c:v>1.5144008572418601E-2</c:v>
                </c:pt>
                <c:pt idx="281">
                  <c:v>1.5146870109588572E-2</c:v>
                </c:pt>
                <c:pt idx="282">
                  <c:v>1.5150798369653632E-2</c:v>
                </c:pt>
                <c:pt idx="283">
                  <c:v>1.5154776010237615E-2</c:v>
                </c:pt>
                <c:pt idx="284">
                  <c:v>1.5161305627639739E-2</c:v>
                </c:pt>
                <c:pt idx="285">
                  <c:v>1.5167878052858123E-2</c:v>
                </c:pt>
                <c:pt idx="286">
                  <c:v>1.5176743048847759E-2</c:v>
                </c:pt>
                <c:pt idx="287">
                  <c:v>1.5185505906106435E-2</c:v>
                </c:pt>
                <c:pt idx="288">
                  <c:v>1.5196180930852359E-2</c:v>
                </c:pt>
                <c:pt idx="289">
                  <c:v>1.5207750045012361E-2</c:v>
                </c:pt>
                <c:pt idx="290">
                  <c:v>1.5220176276578314E-2</c:v>
                </c:pt>
                <c:pt idx="291">
                  <c:v>1.5231944855222463E-2</c:v>
                </c:pt>
                <c:pt idx="292">
                  <c:v>1.5243842447422874E-2</c:v>
                </c:pt>
                <c:pt idx="293">
                  <c:v>1.5257019909404193E-2</c:v>
                </c:pt>
                <c:pt idx="294">
                  <c:v>1.526988339894193E-2</c:v>
                </c:pt>
                <c:pt idx="295">
                  <c:v>1.5279617672666918E-2</c:v>
                </c:pt>
                <c:pt idx="296">
                  <c:v>1.529015448612076E-2</c:v>
                </c:pt>
                <c:pt idx="297">
                  <c:v>1.5301215805170042E-2</c:v>
                </c:pt>
                <c:pt idx="298">
                  <c:v>1.5311101738225953E-2</c:v>
                </c:pt>
                <c:pt idx="299">
                  <c:v>1.5320793416234213E-2</c:v>
                </c:pt>
                <c:pt idx="300">
                  <c:v>1.5330142322374899E-2</c:v>
                </c:pt>
                <c:pt idx="301">
                  <c:v>1.5339096549747426E-2</c:v>
                </c:pt>
                <c:pt idx="302">
                  <c:v>1.5345947592816834E-2</c:v>
                </c:pt>
                <c:pt idx="303">
                  <c:v>1.5353598039725934E-2</c:v>
                </c:pt>
                <c:pt idx="304">
                  <c:v>1.5361424444997367E-2</c:v>
                </c:pt>
                <c:pt idx="305">
                  <c:v>1.5368281915128207E-2</c:v>
                </c:pt>
                <c:pt idx="306">
                  <c:v>1.5372760915349599E-2</c:v>
                </c:pt>
                <c:pt idx="307">
                  <c:v>1.5378059070789683E-2</c:v>
                </c:pt>
                <c:pt idx="308">
                  <c:v>1.5383357796146628E-2</c:v>
                </c:pt>
                <c:pt idx="309">
                  <c:v>1.538769368320613E-2</c:v>
                </c:pt>
                <c:pt idx="310">
                  <c:v>1.539193390569618E-2</c:v>
                </c:pt>
                <c:pt idx="311">
                  <c:v>1.539503922130364E-2</c:v>
                </c:pt>
                <c:pt idx="312">
                  <c:v>1.5399594873916674E-2</c:v>
                </c:pt>
                <c:pt idx="313">
                  <c:v>1.5401184933154861E-2</c:v>
                </c:pt>
                <c:pt idx="314">
                  <c:v>1.5404194305901198E-2</c:v>
                </c:pt>
                <c:pt idx="315">
                  <c:v>1.5404732146133294E-2</c:v>
                </c:pt>
                <c:pt idx="316">
                  <c:v>1.5406079885760598E-2</c:v>
                </c:pt>
                <c:pt idx="317">
                  <c:v>1.5406657322378685E-2</c:v>
                </c:pt>
                <c:pt idx="318">
                  <c:v>1.54057409274322E-2</c:v>
                </c:pt>
                <c:pt idx="319">
                  <c:v>1.5405600570493394E-2</c:v>
                </c:pt>
                <c:pt idx="320">
                  <c:v>1.5404357317050133E-2</c:v>
                </c:pt>
                <c:pt idx="321">
                  <c:v>1.5403174405416201E-2</c:v>
                </c:pt>
                <c:pt idx="322">
                  <c:v>1.5400952956690108E-2</c:v>
                </c:pt>
                <c:pt idx="323">
                  <c:v>1.5398727408823696E-2</c:v>
                </c:pt>
                <c:pt idx="324">
                  <c:v>1.5396642393103673E-2</c:v>
                </c:pt>
                <c:pt idx="325">
                  <c:v>1.5392992418408264E-2</c:v>
                </c:pt>
                <c:pt idx="326">
                  <c:v>1.5389243736810398E-2</c:v>
                </c:pt>
                <c:pt idx="327">
                  <c:v>1.5384615714815199E-2</c:v>
                </c:pt>
                <c:pt idx="328">
                  <c:v>1.537982412162819E-2</c:v>
                </c:pt>
                <c:pt idx="329">
                  <c:v>1.5374904783646325E-2</c:v>
                </c:pt>
                <c:pt idx="330">
                  <c:v>1.5367942123084163E-2</c:v>
                </c:pt>
                <c:pt idx="331">
                  <c:v>1.5362012660695229E-2</c:v>
                </c:pt>
                <c:pt idx="332">
                  <c:v>1.5354513902092748E-2</c:v>
                </c:pt>
                <c:pt idx="333">
                  <c:v>1.5347605554762491E-2</c:v>
                </c:pt>
                <c:pt idx="334">
                  <c:v>1.5339064997574894E-2</c:v>
                </c:pt>
                <c:pt idx="335">
                  <c:v>1.5330721386966761E-2</c:v>
                </c:pt>
                <c:pt idx="336">
                  <c:v>1.5322987232378122E-2</c:v>
                </c:pt>
                <c:pt idx="337">
                  <c:v>1.5313345877024258E-2</c:v>
                </c:pt>
                <c:pt idx="338">
                  <c:v>1.5304036228531281E-2</c:v>
                </c:pt>
                <c:pt idx="339">
                  <c:v>1.5292940834260164E-2</c:v>
                </c:pt>
                <c:pt idx="340">
                  <c:v>1.5282652055720086E-2</c:v>
                </c:pt>
                <c:pt idx="341">
                  <c:v>1.5270515211959377E-2</c:v>
                </c:pt>
                <c:pt idx="342">
                  <c:v>1.5258496529096631E-2</c:v>
                </c:pt>
                <c:pt idx="343">
                  <c:v>1.5245618823431189E-2</c:v>
                </c:pt>
                <c:pt idx="344">
                  <c:v>1.5233613787232215E-2</c:v>
                </c:pt>
                <c:pt idx="345">
                  <c:v>1.5220812670547305E-2</c:v>
                </c:pt>
                <c:pt idx="346">
                  <c:v>1.5207103577164172E-2</c:v>
                </c:pt>
                <c:pt idx="347">
                  <c:v>1.5194012478098765E-2</c:v>
                </c:pt>
                <c:pt idx="348">
                  <c:v>1.5180883712494537E-2</c:v>
                </c:pt>
                <c:pt idx="349">
                  <c:v>1.5166225441754659E-2</c:v>
                </c:pt>
                <c:pt idx="350">
                  <c:v>1.5151081635823283E-2</c:v>
                </c:pt>
                <c:pt idx="351">
                  <c:v>1.5135931490873361E-2</c:v>
                </c:pt>
                <c:pt idx="352">
                  <c:v>1.5120471939854505E-2</c:v>
                </c:pt>
                <c:pt idx="353">
                  <c:v>1.5105302613219452E-2</c:v>
                </c:pt>
                <c:pt idx="354">
                  <c:v>1.5090099793763311E-2</c:v>
                </c:pt>
                <c:pt idx="355">
                  <c:v>1.507534859160674E-2</c:v>
                </c:pt>
                <c:pt idx="356">
                  <c:v>1.5060424943200994E-2</c:v>
                </c:pt>
                <c:pt idx="357">
                  <c:v>1.5045938126212846E-2</c:v>
                </c:pt>
                <c:pt idx="358">
                  <c:v>1.5031293661500687E-2</c:v>
                </c:pt>
                <c:pt idx="359">
                  <c:v>1.5018695831636394E-2</c:v>
                </c:pt>
                <c:pt idx="360">
                  <c:v>1.5004593849414953E-2</c:v>
                </c:pt>
                <c:pt idx="361">
                  <c:v>1.4990355937044902E-2</c:v>
                </c:pt>
                <c:pt idx="362">
                  <c:v>1.4976518274722763E-2</c:v>
                </c:pt>
                <c:pt idx="363">
                  <c:v>1.4962559602942205E-2</c:v>
                </c:pt>
                <c:pt idx="364">
                  <c:v>1.4949272379087398E-2</c:v>
                </c:pt>
                <c:pt idx="365">
                  <c:v>1.49351129034961E-2</c:v>
                </c:pt>
                <c:pt idx="366">
                  <c:v>1.4922323362672777E-2</c:v>
                </c:pt>
                <c:pt idx="367">
                  <c:v>1.490839720136513E-2</c:v>
                </c:pt>
                <c:pt idx="368">
                  <c:v>1.4895866446355245E-2</c:v>
                </c:pt>
                <c:pt idx="369">
                  <c:v>1.488222494377847E-2</c:v>
                </c:pt>
                <c:pt idx="370">
                  <c:v>1.4869441080234738E-2</c:v>
                </c:pt>
                <c:pt idx="371">
                  <c:v>1.4858633119708947E-2</c:v>
                </c:pt>
                <c:pt idx="372">
                  <c:v>1.4845089494413134E-2</c:v>
                </c:pt>
                <c:pt idx="373">
                  <c:v>1.483352631141335E-2</c:v>
                </c:pt>
                <c:pt idx="374">
                  <c:v>1.4820647400613717E-2</c:v>
                </c:pt>
                <c:pt idx="375">
                  <c:v>1.4809122517491056E-2</c:v>
                </c:pt>
                <c:pt idx="376">
                  <c:v>1.4796464902884174E-2</c:v>
                </c:pt>
                <c:pt idx="377">
                  <c:v>1.4784477509823594E-2</c:v>
                </c:pt>
                <c:pt idx="378">
                  <c:v>1.4772596302324768E-2</c:v>
                </c:pt>
                <c:pt idx="379">
                  <c:v>1.4760987665504705E-2</c:v>
                </c:pt>
                <c:pt idx="380">
                  <c:v>1.4749385798425141E-2</c:v>
                </c:pt>
                <c:pt idx="381">
                  <c:v>1.4738041145196213E-2</c:v>
                </c:pt>
                <c:pt idx="382">
                  <c:v>1.4726593839487155E-2</c:v>
                </c:pt>
                <c:pt idx="383">
                  <c:v>1.4716593553204829E-2</c:v>
                </c:pt>
                <c:pt idx="384">
                  <c:v>1.4705892183310077E-2</c:v>
                </c:pt>
                <c:pt idx="385">
                  <c:v>1.4695066126041339E-2</c:v>
                </c:pt>
                <c:pt idx="386">
                  <c:v>1.4684762779306245E-2</c:v>
                </c:pt>
                <c:pt idx="387">
                  <c:v>1.4673730486561844E-2</c:v>
                </c:pt>
                <c:pt idx="388">
                  <c:v>1.4663296525234718E-2</c:v>
                </c:pt>
                <c:pt idx="389">
                  <c:v>1.46526648269736E-2</c:v>
                </c:pt>
                <c:pt idx="390">
                  <c:v>1.4642951343859487E-2</c:v>
                </c:pt>
                <c:pt idx="391">
                  <c:v>1.4632408786226007E-2</c:v>
                </c:pt>
                <c:pt idx="392">
                  <c:v>1.4622953980805667E-2</c:v>
                </c:pt>
                <c:pt idx="393">
                  <c:v>1.4612695964355769E-2</c:v>
                </c:pt>
                <c:pt idx="394">
                  <c:v>1.4604399538477949E-2</c:v>
                </c:pt>
                <c:pt idx="395">
                  <c:v>1.4594874269154318E-2</c:v>
                </c:pt>
                <c:pt idx="396">
                  <c:v>1.4585478431322968E-2</c:v>
                </c:pt>
                <c:pt idx="397">
                  <c:v>1.4576216907347554E-2</c:v>
                </c:pt>
                <c:pt idx="398">
                  <c:v>1.4567100549960597E-2</c:v>
                </c:pt>
                <c:pt idx="399">
                  <c:v>1.4558565273551191E-2</c:v>
                </c:pt>
                <c:pt idx="400">
                  <c:v>1.4548953996111013E-2</c:v>
                </c:pt>
                <c:pt idx="401">
                  <c:v>1.4540648778741358E-2</c:v>
                </c:pt>
                <c:pt idx="402">
                  <c:v>1.4531655291529265E-2</c:v>
                </c:pt>
                <c:pt idx="403">
                  <c:v>1.4523608712323683E-2</c:v>
                </c:pt>
                <c:pt idx="404">
                  <c:v>1.451489972344637E-2</c:v>
                </c:pt>
                <c:pt idx="405">
                  <c:v>1.4506687988047391E-2</c:v>
                </c:pt>
                <c:pt idx="406">
                  <c:v>1.4500296132859752E-2</c:v>
                </c:pt>
                <c:pt idx="407">
                  <c:v>1.4491241348145924E-2</c:v>
                </c:pt>
                <c:pt idx="408">
                  <c:v>1.448369634077949E-2</c:v>
                </c:pt>
                <c:pt idx="409">
                  <c:v>1.447436378426481E-2</c:v>
                </c:pt>
                <c:pt idx="410">
                  <c:v>1.4465685182875972E-2</c:v>
                </c:pt>
                <c:pt idx="411">
                  <c:v>1.4455302203257714E-2</c:v>
                </c:pt>
                <c:pt idx="412">
                  <c:v>1.4444513960363772E-2</c:v>
                </c:pt>
                <c:pt idx="413">
                  <c:v>1.4433087949199348E-2</c:v>
                </c:pt>
                <c:pt idx="414">
                  <c:v>1.4421123181810368E-2</c:v>
                </c:pt>
                <c:pt idx="415">
                  <c:v>1.4408196077414467E-2</c:v>
                </c:pt>
                <c:pt idx="416">
                  <c:v>1.4394824543495806E-2</c:v>
                </c:pt>
                <c:pt idx="417">
                  <c:v>1.4380396289345555E-2</c:v>
                </c:pt>
                <c:pt idx="418">
                  <c:v>1.4367171844887509E-2</c:v>
                </c:pt>
                <c:pt idx="419">
                  <c:v>1.4351745198629969E-2</c:v>
                </c:pt>
                <c:pt idx="420">
                  <c:v>1.4335123252677443E-2</c:v>
                </c:pt>
                <c:pt idx="421">
                  <c:v>1.4318290161717836E-2</c:v>
                </c:pt>
                <c:pt idx="422">
                  <c:v>1.4300166842055234E-2</c:v>
                </c:pt>
                <c:pt idx="423">
                  <c:v>1.4281840241838258E-2</c:v>
                </c:pt>
                <c:pt idx="424">
                  <c:v>1.4262385138157266E-2</c:v>
                </c:pt>
                <c:pt idx="425">
                  <c:v>1.4243303391858536E-2</c:v>
                </c:pt>
                <c:pt idx="426">
                  <c:v>1.4221662927325733E-2</c:v>
                </c:pt>
                <c:pt idx="427">
                  <c:v>1.4201172094459947E-2</c:v>
                </c:pt>
                <c:pt idx="428">
                  <c:v>1.417803361697397E-2</c:v>
                </c:pt>
                <c:pt idx="429">
                  <c:v>1.4155395346421424E-2</c:v>
                </c:pt>
                <c:pt idx="430">
                  <c:v>1.4133435842005711E-2</c:v>
                </c:pt>
                <c:pt idx="431">
                  <c:v>1.4109755093831725E-2</c:v>
                </c:pt>
                <c:pt idx="432">
                  <c:v>1.408580758276666E-2</c:v>
                </c:pt>
                <c:pt idx="433">
                  <c:v>1.4058691398998463E-2</c:v>
                </c:pt>
                <c:pt idx="434">
                  <c:v>1.4032457936488392E-2</c:v>
                </c:pt>
                <c:pt idx="435">
                  <c:v>1.4005505770106124E-2</c:v>
                </c:pt>
                <c:pt idx="436">
                  <c:v>1.3978940931714239E-2</c:v>
                </c:pt>
                <c:pt idx="437">
                  <c:v>1.3948958505426155E-2</c:v>
                </c:pt>
                <c:pt idx="438">
                  <c:v>1.3921009870838396E-2</c:v>
                </c:pt>
                <c:pt idx="439">
                  <c:v>1.3889505335215034E-2</c:v>
                </c:pt>
                <c:pt idx="440">
                  <c:v>1.3859423484027668E-2</c:v>
                </c:pt>
                <c:pt idx="441">
                  <c:v>1.3830185947906156E-2</c:v>
                </c:pt>
                <c:pt idx="442">
                  <c:v>1.3797200628250062E-2</c:v>
                </c:pt>
                <c:pt idx="443">
                  <c:v>1.3765004034794423E-2</c:v>
                </c:pt>
                <c:pt idx="444">
                  <c:v>1.3731653811314156E-2</c:v>
                </c:pt>
                <c:pt idx="445">
                  <c:v>1.3698625319791463E-2</c:v>
                </c:pt>
                <c:pt idx="446">
                  <c:v>1.3661852124640349E-2</c:v>
                </c:pt>
                <c:pt idx="447">
                  <c:v>1.3627565770963421E-2</c:v>
                </c:pt>
                <c:pt idx="448">
                  <c:v>1.3590118203257735E-2</c:v>
                </c:pt>
                <c:pt idx="449">
                  <c:v>1.3553797458846053E-2</c:v>
                </c:pt>
                <c:pt idx="450">
                  <c:v>1.3514848888581298E-2</c:v>
                </c:pt>
                <c:pt idx="451">
                  <c:v>1.3477125063414084E-2</c:v>
                </c:pt>
                <c:pt idx="452">
                  <c:v>1.343667556881923E-2</c:v>
                </c:pt>
                <c:pt idx="453">
                  <c:v>1.3400190375932876E-2</c:v>
                </c:pt>
                <c:pt idx="454">
                  <c:v>1.3360415250607745E-2</c:v>
                </c:pt>
                <c:pt idx="455">
                  <c:v>1.3317770810115431E-2</c:v>
                </c:pt>
                <c:pt idx="456">
                  <c:v>1.3276593155239415E-2</c:v>
                </c:pt>
                <c:pt idx="457">
                  <c:v>1.3232447928727856E-2</c:v>
                </c:pt>
                <c:pt idx="458">
                  <c:v>1.3188457033396467E-2</c:v>
                </c:pt>
                <c:pt idx="459">
                  <c:v>1.3145188586137791E-2</c:v>
                </c:pt>
                <c:pt idx="460">
                  <c:v>1.3102181160320227E-2</c:v>
                </c:pt>
                <c:pt idx="461">
                  <c:v>1.3054112893693379E-2</c:v>
                </c:pt>
                <c:pt idx="462">
                  <c:v>1.300972351815588E-2</c:v>
                </c:pt>
                <c:pt idx="463">
                  <c:v>1.2960135212874528E-2</c:v>
                </c:pt>
                <c:pt idx="464">
                  <c:v>1.2913393435185605E-2</c:v>
                </c:pt>
                <c:pt idx="465">
                  <c:v>1.2867451488634139E-2</c:v>
                </c:pt>
                <c:pt idx="466">
                  <c:v>1.2819376235899247E-2</c:v>
                </c:pt>
                <c:pt idx="467">
                  <c:v>1.2772006805465443E-2</c:v>
                </c:pt>
                <c:pt idx="468">
                  <c:v>1.2721047952518806E-2</c:v>
                </c:pt>
                <c:pt idx="469">
                  <c:v>1.2673832613024712E-2</c:v>
                </c:pt>
                <c:pt idx="470">
                  <c:v>1.26233931857129E-2</c:v>
                </c:pt>
                <c:pt idx="471">
                  <c:v>1.2576402218199716E-2</c:v>
                </c:pt>
                <c:pt idx="472">
                  <c:v>1.2527172631024805E-2</c:v>
                </c:pt>
                <c:pt idx="473">
                  <c:v>1.2481868889769749E-2</c:v>
                </c:pt>
                <c:pt idx="474">
                  <c:v>1.2432945311561897E-2</c:v>
                </c:pt>
                <c:pt idx="475">
                  <c:v>1.2386854733557589E-2</c:v>
                </c:pt>
                <c:pt idx="476">
                  <c:v>1.2342504355174956E-2</c:v>
                </c:pt>
                <c:pt idx="477">
                  <c:v>1.2296683060062848E-2</c:v>
                </c:pt>
                <c:pt idx="478">
                  <c:v>1.2251568007953257E-2</c:v>
                </c:pt>
                <c:pt idx="479">
                  <c:v>1.2206972669766149E-2</c:v>
                </c:pt>
                <c:pt idx="480">
                  <c:v>1.2163572732491492E-2</c:v>
                </c:pt>
                <c:pt idx="481">
                  <c:v>1.211677289308551E-2</c:v>
                </c:pt>
                <c:pt idx="482">
                  <c:v>1.2074654092048985E-2</c:v>
                </c:pt>
                <c:pt idx="483">
                  <c:v>1.202952127440393E-2</c:v>
                </c:pt>
                <c:pt idx="484">
                  <c:v>1.1987121021212261E-2</c:v>
                </c:pt>
                <c:pt idx="485">
                  <c:v>1.194274136283603E-2</c:v>
                </c:pt>
                <c:pt idx="486">
                  <c:v>1.1901053458879478E-2</c:v>
                </c:pt>
                <c:pt idx="487">
                  <c:v>1.185742693090028E-2</c:v>
                </c:pt>
                <c:pt idx="488">
                  <c:v>1.1819046183225761E-2</c:v>
                </c:pt>
                <c:pt idx="489">
                  <c:v>1.1778395534452726E-2</c:v>
                </c:pt>
                <c:pt idx="490">
                  <c:v>1.1735866053174551E-2</c:v>
                </c:pt>
                <c:pt idx="491">
                  <c:v>1.1695927429587936E-2</c:v>
                </c:pt>
                <c:pt idx="492">
                  <c:v>1.1654151078413041E-2</c:v>
                </c:pt>
                <c:pt idx="493">
                  <c:v>1.1613591362244186E-2</c:v>
                </c:pt>
                <c:pt idx="494">
                  <c:v>1.1574780774945365E-2</c:v>
                </c:pt>
                <c:pt idx="495">
                  <c:v>1.1537072678887426E-2</c:v>
                </c:pt>
                <c:pt idx="496">
                  <c:v>1.1495977354223315E-2</c:v>
                </c:pt>
                <c:pt idx="497">
                  <c:v>1.1458966657895869E-2</c:v>
                </c:pt>
                <c:pt idx="498">
                  <c:v>1.1418638427839812E-2</c:v>
                </c:pt>
                <c:pt idx="499">
                  <c:v>1.1381537495335074E-2</c:v>
                </c:pt>
                <c:pt idx="500">
                  <c:v>1.1345886359639399E-2</c:v>
                </c:pt>
                <c:pt idx="501">
                  <c:v>1.1309103498328053E-2</c:v>
                </c:pt>
                <c:pt idx="502">
                  <c:v>1.1273397897227391E-2</c:v>
                </c:pt>
                <c:pt idx="503">
                  <c:v>1.1235353051775214E-2</c:v>
                </c:pt>
                <c:pt idx="504">
                  <c:v>1.1200353949270717E-2</c:v>
                </c:pt>
                <c:pt idx="505">
                  <c:v>1.1162677100555886E-2</c:v>
                </c:pt>
                <c:pt idx="506">
                  <c:v>1.1128804398448823E-2</c:v>
                </c:pt>
                <c:pt idx="507">
                  <c:v>1.109262407941693E-2</c:v>
                </c:pt>
                <c:pt idx="508">
                  <c:v>1.1058683062288925E-2</c:v>
                </c:pt>
                <c:pt idx="509">
                  <c:v>1.1023255603149604E-2</c:v>
                </c:pt>
                <c:pt idx="510">
                  <c:v>1.0990025198447384E-2</c:v>
                </c:pt>
                <c:pt idx="511">
                  <c:v>1.0958550968797139E-2</c:v>
                </c:pt>
                <c:pt idx="512">
                  <c:v>1.0924227851319039E-2</c:v>
                </c:pt>
                <c:pt idx="513">
                  <c:v>1.089098397342938E-2</c:v>
                </c:pt>
                <c:pt idx="514">
                  <c:v>1.0859501650007548E-2</c:v>
                </c:pt>
                <c:pt idx="515">
                  <c:v>1.0828348740356855E-2</c:v>
                </c:pt>
                <c:pt idx="516">
                  <c:v>1.0794845573065537E-2</c:v>
                </c:pt>
                <c:pt idx="517">
                  <c:v>1.076440397691005E-2</c:v>
                </c:pt>
                <c:pt idx="518">
                  <c:v>1.0732327375486465E-2</c:v>
                </c:pt>
                <c:pt idx="519">
                  <c:v>1.070225841882189E-2</c:v>
                </c:pt>
                <c:pt idx="520">
                  <c:v>1.0670934604375695E-2</c:v>
                </c:pt>
                <c:pt idx="521">
                  <c:v>1.0641575604966719E-2</c:v>
                </c:pt>
                <c:pt idx="522">
                  <c:v>1.0611313355777082E-2</c:v>
                </c:pt>
                <c:pt idx="523">
                  <c:v>1.0583648471622535E-2</c:v>
                </c:pt>
                <c:pt idx="524">
                  <c:v>1.0554930542604774E-2</c:v>
                </c:pt>
                <c:pt idx="525">
                  <c:v>1.052740398307205E-2</c:v>
                </c:pt>
                <c:pt idx="526">
                  <c:v>1.050057289915805E-2</c:v>
                </c:pt>
                <c:pt idx="527">
                  <c:v>1.0473214958533171E-2</c:v>
                </c:pt>
                <c:pt idx="528">
                  <c:v>1.0447462903890797E-2</c:v>
                </c:pt>
                <c:pt idx="529">
                  <c:v>1.0423312816840993E-2</c:v>
                </c:pt>
                <c:pt idx="530">
                  <c:v>1.0400779249246723E-2</c:v>
                </c:pt>
                <c:pt idx="531">
                  <c:v>1.0377085775284577E-2</c:v>
                </c:pt>
                <c:pt idx="532">
                  <c:v>1.0356540265934929E-2</c:v>
                </c:pt>
                <c:pt idx="533">
                  <c:v>1.0335033583181557E-2</c:v>
                </c:pt>
                <c:pt idx="534">
                  <c:v>1.0316011272053737E-2</c:v>
                </c:pt>
                <c:pt idx="535">
                  <c:v>1.0298946982440403E-2</c:v>
                </c:pt>
                <c:pt idx="536">
                  <c:v>1.0281554771118225E-2</c:v>
                </c:pt>
                <c:pt idx="537">
                  <c:v>1.0265792799680425E-2</c:v>
                </c:pt>
                <c:pt idx="538">
                  <c:v>1.0249738927924121E-2</c:v>
                </c:pt>
                <c:pt idx="539">
                  <c:v>1.0235996960675208E-2</c:v>
                </c:pt>
                <c:pt idx="540">
                  <c:v>1.0222055521255345E-2</c:v>
                </c:pt>
                <c:pt idx="541">
                  <c:v>1.0210080628687728E-2</c:v>
                </c:pt>
                <c:pt idx="542">
                  <c:v>1.0198639181242164E-2</c:v>
                </c:pt>
                <c:pt idx="543">
                  <c:v>1.018860172132254E-2</c:v>
                </c:pt>
                <c:pt idx="544">
                  <c:v>1.0179039643658492E-2</c:v>
                </c:pt>
                <c:pt idx="545">
                  <c:v>1.0171055318729116E-2</c:v>
                </c:pt>
                <c:pt idx="546">
                  <c:v>1.0164159947331988E-2</c:v>
                </c:pt>
                <c:pt idx="547">
                  <c:v>1.0158729442045766E-2</c:v>
                </c:pt>
                <c:pt idx="548">
                  <c:v>1.0153958583821265E-2</c:v>
                </c:pt>
                <c:pt idx="549">
                  <c:v>1.0149847127403706E-2</c:v>
                </c:pt>
                <c:pt idx="550">
                  <c:v>1.0146802131604985E-2</c:v>
                </c:pt>
                <c:pt idx="551">
                  <c:v>1.0144962076624164E-2</c:v>
                </c:pt>
                <c:pt idx="552">
                  <c:v>1.0143633363753209E-2</c:v>
                </c:pt>
                <c:pt idx="553">
                  <c:v>1.0143911919880358E-2</c:v>
                </c:pt>
                <c:pt idx="554">
                  <c:v>1.014487613966456E-2</c:v>
                </c:pt>
                <c:pt idx="555">
                  <c:v>1.0147307666399498E-2</c:v>
                </c:pt>
                <c:pt idx="556">
                  <c:v>1.0150292186287017E-2</c:v>
                </c:pt>
                <c:pt idx="557">
                  <c:v>1.0154876815325153E-2</c:v>
                </c:pt>
                <c:pt idx="558">
                  <c:v>1.0160082052314339E-2</c:v>
                </c:pt>
                <c:pt idx="559">
                  <c:v>1.0166016840337081E-2</c:v>
                </c:pt>
                <c:pt idx="560">
                  <c:v>1.0173746556525524E-2</c:v>
                </c:pt>
                <c:pt idx="561">
                  <c:v>1.0181701540760785E-2</c:v>
                </c:pt>
                <c:pt idx="562">
                  <c:v>1.0191584864381152E-2</c:v>
                </c:pt>
                <c:pt idx="563">
                  <c:v>1.0202565117776461E-2</c:v>
                </c:pt>
                <c:pt idx="564">
                  <c:v>1.0212893775164104E-2</c:v>
                </c:pt>
                <c:pt idx="565">
                  <c:v>1.0225178211390335E-2</c:v>
                </c:pt>
                <c:pt idx="566">
                  <c:v>1.0239012321018121E-2</c:v>
                </c:pt>
                <c:pt idx="567">
                  <c:v>1.0253318269896663E-2</c:v>
                </c:pt>
                <c:pt idx="568">
                  <c:v>1.0269304846784608E-2</c:v>
                </c:pt>
                <c:pt idx="569">
                  <c:v>1.0285742997049757E-2</c:v>
                </c:pt>
                <c:pt idx="570">
                  <c:v>1.0303392179402527E-2</c:v>
                </c:pt>
                <c:pt idx="571">
                  <c:v>1.0320898633298213E-2</c:v>
                </c:pt>
                <c:pt idx="572">
                  <c:v>1.0340163657847937E-2</c:v>
                </c:pt>
                <c:pt idx="573">
                  <c:v>1.0361429370874855E-2</c:v>
                </c:pt>
                <c:pt idx="574">
                  <c:v>1.0382716753101063E-2</c:v>
                </c:pt>
                <c:pt idx="575">
                  <c:v>1.0406672718115371E-2</c:v>
                </c:pt>
                <c:pt idx="576">
                  <c:v>1.0428557334016758E-2</c:v>
                </c:pt>
                <c:pt idx="577">
                  <c:v>1.0454443844967335E-2</c:v>
                </c:pt>
                <c:pt idx="578">
                  <c:v>1.0479423434339044E-2</c:v>
                </c:pt>
                <c:pt idx="579">
                  <c:v>1.0507465402491189E-2</c:v>
                </c:pt>
                <c:pt idx="580">
                  <c:v>1.0534464900670955E-2</c:v>
                </c:pt>
                <c:pt idx="581">
                  <c:v>1.0564650250255509E-2</c:v>
                </c:pt>
                <c:pt idx="582">
                  <c:v>1.0592598771891724E-2</c:v>
                </c:pt>
                <c:pt idx="583">
                  <c:v>1.0622161200631955E-2</c:v>
                </c:pt>
                <c:pt idx="584">
                  <c:v>1.0654618771400823E-2</c:v>
                </c:pt>
                <c:pt idx="585">
                  <c:v>1.0687180557113036E-2</c:v>
                </c:pt>
                <c:pt idx="586">
                  <c:v>1.0718347074762647E-2</c:v>
                </c:pt>
                <c:pt idx="587">
                  <c:v>1.0749273189099564E-2</c:v>
                </c:pt>
                <c:pt idx="588">
                  <c:v>1.0781289261969007E-2</c:v>
                </c:pt>
                <c:pt idx="589">
                  <c:v>1.0812002920561687E-2</c:v>
                </c:pt>
                <c:pt idx="590">
                  <c:v>1.0845865172169252E-2</c:v>
                </c:pt>
                <c:pt idx="591">
                  <c:v>1.0876719247125747E-2</c:v>
                </c:pt>
                <c:pt idx="592">
                  <c:v>1.0910735964236997E-2</c:v>
                </c:pt>
                <c:pt idx="593">
                  <c:v>1.0941030383843281E-2</c:v>
                </c:pt>
                <c:pt idx="594">
                  <c:v>1.097244163749039E-2</c:v>
                </c:pt>
                <c:pt idx="595">
                  <c:v>1.1006335818844302E-2</c:v>
                </c:pt>
                <c:pt idx="596">
                  <c:v>1.103788788840958E-2</c:v>
                </c:pt>
                <c:pt idx="597">
                  <c:v>1.1071936248255528E-2</c:v>
                </c:pt>
                <c:pt idx="598">
                  <c:v>1.1105714301031583E-2</c:v>
                </c:pt>
                <c:pt idx="599">
                  <c:v>1.1136437324079993E-2</c:v>
                </c:pt>
                <c:pt idx="600">
                  <c:v>1.1167915637883033E-2</c:v>
                </c:pt>
                <c:pt idx="601">
                  <c:v>1.120261905149263E-2</c:v>
                </c:pt>
                <c:pt idx="602">
                  <c:v>1.1234237856778732E-2</c:v>
                </c:pt>
                <c:pt idx="603">
                  <c:v>1.1269095818709282E-2</c:v>
                </c:pt>
                <c:pt idx="604">
                  <c:v>1.1301206850312115E-2</c:v>
                </c:pt>
                <c:pt idx="605">
                  <c:v>1.1334460207645372E-2</c:v>
                </c:pt>
                <c:pt idx="606">
                  <c:v>1.136635111635422E-2</c:v>
                </c:pt>
                <c:pt idx="607">
                  <c:v>1.1399030080862347E-2</c:v>
                </c:pt>
                <c:pt idx="608">
                  <c:v>1.1433553680364873E-2</c:v>
                </c:pt>
                <c:pt idx="609">
                  <c:v>1.1466377670483125E-2</c:v>
                </c:pt>
                <c:pt idx="610">
                  <c:v>1.1501772789793408E-2</c:v>
                </c:pt>
                <c:pt idx="611">
                  <c:v>1.1533649403838501E-2</c:v>
                </c:pt>
                <c:pt idx="612">
                  <c:v>1.1568844329970983E-2</c:v>
                </c:pt>
                <c:pt idx="613">
                  <c:v>1.1601583071177016E-2</c:v>
                </c:pt>
                <c:pt idx="614">
                  <c:v>1.1636932475800223E-2</c:v>
                </c:pt>
                <c:pt idx="615">
                  <c:v>1.1669811954966375E-2</c:v>
                </c:pt>
                <c:pt idx="616">
                  <c:v>1.1704580964060182E-2</c:v>
                </c:pt>
                <c:pt idx="617">
                  <c:v>1.1737630274082174E-2</c:v>
                </c:pt>
                <c:pt idx="618">
                  <c:v>1.1775087079838193E-2</c:v>
                </c:pt>
                <c:pt idx="619">
                  <c:v>1.1810122876829626E-2</c:v>
                </c:pt>
                <c:pt idx="620">
                  <c:v>1.1844456932362857E-2</c:v>
                </c:pt>
                <c:pt idx="621">
                  <c:v>1.1876663479650147E-2</c:v>
                </c:pt>
                <c:pt idx="622">
                  <c:v>1.1912986683997945E-2</c:v>
                </c:pt>
                <c:pt idx="623">
                  <c:v>1.1944929333144104E-2</c:v>
                </c:pt>
                <c:pt idx="624">
                  <c:v>1.1981049275660334E-2</c:v>
                </c:pt>
                <c:pt idx="625">
                  <c:v>1.2014630098109779E-2</c:v>
                </c:pt>
                <c:pt idx="626">
                  <c:v>1.204863106014111E-2</c:v>
                </c:pt>
                <c:pt idx="627">
                  <c:v>1.208462623922198E-2</c:v>
                </c:pt>
                <c:pt idx="628">
                  <c:v>1.2117355227847189E-2</c:v>
                </c:pt>
                <c:pt idx="629">
                  <c:v>1.2150915923126466E-2</c:v>
                </c:pt>
                <c:pt idx="630">
                  <c:v>1.2184426889280321E-2</c:v>
                </c:pt>
                <c:pt idx="631">
                  <c:v>1.2218832458319742E-2</c:v>
                </c:pt>
                <c:pt idx="632">
                  <c:v>1.2256684095519443E-2</c:v>
                </c:pt>
                <c:pt idx="633">
                  <c:v>1.2292367088000983E-2</c:v>
                </c:pt>
                <c:pt idx="634">
                  <c:v>1.2325373424008678E-2</c:v>
                </c:pt>
                <c:pt idx="635">
                  <c:v>1.2359288950378427E-2</c:v>
                </c:pt>
                <c:pt idx="636">
                  <c:v>1.2396673435990673E-2</c:v>
                </c:pt>
                <c:pt idx="637">
                  <c:v>1.2430729705346479E-2</c:v>
                </c:pt>
                <c:pt idx="638">
                  <c:v>1.2468269016531308E-2</c:v>
                </c:pt>
                <c:pt idx="639">
                  <c:v>1.250281864527251E-2</c:v>
                </c:pt>
                <c:pt idx="640">
                  <c:v>1.2538712120982183E-2</c:v>
                </c:pt>
                <c:pt idx="641">
                  <c:v>1.2572798642276339E-2</c:v>
                </c:pt>
                <c:pt idx="642">
                  <c:v>1.2607580621453176E-2</c:v>
                </c:pt>
                <c:pt idx="643">
                  <c:v>1.264388507589281E-2</c:v>
                </c:pt>
                <c:pt idx="644">
                  <c:v>1.2677962205708175E-2</c:v>
                </c:pt>
                <c:pt idx="645">
                  <c:v>1.2714028639704037E-2</c:v>
                </c:pt>
                <c:pt idx="646">
                  <c:v>1.2745050396844105E-2</c:v>
                </c:pt>
                <c:pt idx="647">
                  <c:v>1.2779520044493991E-2</c:v>
                </c:pt>
                <c:pt idx="648">
                  <c:v>1.2810844970683643E-2</c:v>
                </c:pt>
                <c:pt idx="649">
                  <c:v>1.2844031392893059E-2</c:v>
                </c:pt>
                <c:pt idx="650">
                  <c:v>1.287414756759914E-2</c:v>
                </c:pt>
                <c:pt idx="651">
                  <c:v>1.2906050563610761E-2</c:v>
                </c:pt>
                <c:pt idx="652">
                  <c:v>1.2934205878618503E-2</c:v>
                </c:pt>
                <c:pt idx="653">
                  <c:v>1.2962558973244965E-2</c:v>
                </c:pt>
                <c:pt idx="654">
                  <c:v>1.29925894528441E-2</c:v>
                </c:pt>
                <c:pt idx="655">
                  <c:v>1.3019733640393879E-2</c:v>
                </c:pt>
                <c:pt idx="656">
                  <c:v>1.304848013157358E-2</c:v>
                </c:pt>
                <c:pt idx="657">
                  <c:v>1.307636879899525E-2</c:v>
                </c:pt>
                <c:pt idx="658">
                  <c:v>1.3100593066044362E-2</c:v>
                </c:pt>
                <c:pt idx="659">
                  <c:v>1.3125795096122045E-2</c:v>
                </c:pt>
                <c:pt idx="660">
                  <c:v>1.3151533202114563E-2</c:v>
                </c:pt>
                <c:pt idx="661">
                  <c:v>1.3175529976134005E-2</c:v>
                </c:pt>
                <c:pt idx="662">
                  <c:v>1.3199980005026802E-2</c:v>
                </c:pt>
                <c:pt idx="663">
                  <c:v>1.3222903562067083E-2</c:v>
                </c:pt>
                <c:pt idx="664">
                  <c:v>1.3245568653078871E-2</c:v>
                </c:pt>
                <c:pt idx="665">
                  <c:v>1.3266136802850007E-2</c:v>
                </c:pt>
                <c:pt idx="666">
                  <c:v>1.3287177819131874E-2</c:v>
                </c:pt>
                <c:pt idx="667">
                  <c:v>1.330846980851224E-2</c:v>
                </c:pt>
                <c:pt idx="668">
                  <c:v>1.3328304941943569E-2</c:v>
                </c:pt>
                <c:pt idx="669">
                  <c:v>1.3348308804934032E-2</c:v>
                </c:pt>
                <c:pt idx="670">
                  <c:v>1.336592705127046E-2</c:v>
                </c:pt>
                <c:pt idx="671">
                  <c:v>1.3383551394791646E-2</c:v>
                </c:pt>
                <c:pt idx="672">
                  <c:v>1.3402043735882451E-2</c:v>
                </c:pt>
                <c:pt idx="673">
                  <c:v>1.3418393522400953E-2</c:v>
                </c:pt>
                <c:pt idx="674">
                  <c:v>1.3434694097746735E-2</c:v>
                </c:pt>
                <c:pt idx="675">
                  <c:v>1.3450376000459821E-2</c:v>
                </c:pt>
                <c:pt idx="676">
                  <c:v>1.3464053077128864E-2</c:v>
                </c:pt>
                <c:pt idx="677">
                  <c:v>1.347956477452081E-2</c:v>
                </c:pt>
                <c:pt idx="678">
                  <c:v>1.349258438330737E-2</c:v>
                </c:pt>
                <c:pt idx="679">
                  <c:v>1.3505490131699631E-2</c:v>
                </c:pt>
                <c:pt idx="680">
                  <c:v>1.3519100876149706E-2</c:v>
                </c:pt>
                <c:pt idx="681">
                  <c:v>1.3529927328017647E-2</c:v>
                </c:pt>
                <c:pt idx="682">
                  <c:v>1.354227156036476E-2</c:v>
                </c:pt>
                <c:pt idx="683">
                  <c:v>1.3552778078528437E-2</c:v>
                </c:pt>
                <c:pt idx="684">
                  <c:v>1.3563836155870528E-2</c:v>
                </c:pt>
                <c:pt idx="685">
                  <c:v>1.3573134079349302E-2</c:v>
                </c:pt>
                <c:pt idx="686">
                  <c:v>1.3582905868748774E-2</c:v>
                </c:pt>
                <c:pt idx="687">
                  <c:v>1.3591338181097036E-2</c:v>
                </c:pt>
                <c:pt idx="688">
                  <c:v>1.3598871955009674E-2</c:v>
                </c:pt>
                <c:pt idx="689">
                  <c:v>1.3606765608470021E-2</c:v>
                </c:pt>
                <c:pt idx="690">
                  <c:v>1.361309084597181E-2</c:v>
                </c:pt>
                <c:pt idx="691">
                  <c:v>1.3619697806906056E-2</c:v>
                </c:pt>
              </c:numCache>
            </c:numRef>
          </c:val>
          <c:smooth val="0"/>
        </c:ser>
        <c:ser>
          <c:idx val="2"/>
          <c:order val="2"/>
          <c:tx>
            <c:v>Basis</c:v>
          </c:tx>
          <c:marker>
            <c:symbol val="none"/>
          </c:marker>
          <c:val>
            <c:numRef>
              <c:f>Eur6M!$AD$3:$AD$694</c:f>
              <c:numCache>
                <c:formatCode>0.0000%</c:formatCode>
                <c:ptCount val="692"/>
                <c:pt idx="0">
                  <c:v>1.789202014925291E-3</c:v>
                </c:pt>
                <c:pt idx="1">
                  <c:v>1.8277049466707755E-3</c:v>
                </c:pt>
                <c:pt idx="2">
                  <c:v>1.8635858517587213E-3</c:v>
                </c:pt>
                <c:pt idx="3">
                  <c:v>1.8981402163454827E-3</c:v>
                </c:pt>
                <c:pt idx="4">
                  <c:v>1.9324845489955137E-3</c:v>
                </c:pt>
                <c:pt idx="5">
                  <c:v>1.9644332268595917E-3</c:v>
                </c:pt>
                <c:pt idx="6">
                  <c:v>1.9981484454010194E-3</c:v>
                </c:pt>
                <c:pt idx="7">
                  <c:v>2.026570462433121E-3</c:v>
                </c:pt>
                <c:pt idx="8">
                  <c:v>2.0557339912878614E-3</c:v>
                </c:pt>
                <c:pt idx="9">
                  <c:v>2.0836674889767055E-3</c:v>
                </c:pt>
                <c:pt idx="10">
                  <c:v>2.1104002270024274E-3</c:v>
                </c:pt>
                <c:pt idx="11">
                  <c:v>2.1367662322920003E-3</c:v>
                </c:pt>
                <c:pt idx="12">
                  <c:v>2.1611464900228791E-3</c:v>
                </c:pt>
                <c:pt idx="13">
                  <c:v>2.1851434135849259E-3</c:v>
                </c:pt>
                <c:pt idx="14">
                  <c:v>2.2065873528126357E-3</c:v>
                </c:pt>
                <c:pt idx="15">
                  <c:v>2.2290276935001962E-3</c:v>
                </c:pt>
                <c:pt idx="16">
                  <c:v>2.2484098198373788E-3</c:v>
                </c:pt>
                <c:pt idx="17">
                  <c:v>2.2686384566150005E-3</c:v>
                </c:pt>
                <c:pt idx="18">
                  <c:v>2.2866251932375241E-3</c:v>
                </c:pt>
                <c:pt idx="19">
                  <c:v>2.3020460396785255E-3</c:v>
                </c:pt>
                <c:pt idx="20">
                  <c:v>2.3187340401869291E-3</c:v>
                </c:pt>
                <c:pt idx="21">
                  <c:v>2.3334943320305174E-3</c:v>
                </c:pt>
                <c:pt idx="22">
                  <c:v>2.3487670584921762E-3</c:v>
                </c:pt>
                <c:pt idx="23">
                  <c:v>2.3617973953549876E-3</c:v>
                </c:pt>
                <c:pt idx="24">
                  <c:v>2.3752159094576311E-3</c:v>
                </c:pt>
                <c:pt idx="25">
                  <c:v>2.3869705396155991E-3</c:v>
                </c:pt>
                <c:pt idx="26">
                  <c:v>2.3982627618337462E-3</c:v>
                </c:pt>
                <c:pt idx="27">
                  <c:v>2.4084079560602566E-3</c:v>
                </c:pt>
                <c:pt idx="28">
                  <c:v>2.4180822460113417E-3</c:v>
                </c:pt>
                <c:pt idx="29">
                  <c:v>2.4267012531415267E-3</c:v>
                </c:pt>
                <c:pt idx="30">
                  <c:v>2.4348417376630497E-3</c:v>
                </c:pt>
                <c:pt idx="31">
                  <c:v>2.4413503781876961E-3</c:v>
                </c:pt>
                <c:pt idx="32">
                  <c:v>2.4479048615494393E-3</c:v>
                </c:pt>
                <c:pt idx="33">
                  <c:v>2.4539712799784745E-3</c:v>
                </c:pt>
                <c:pt idx="34">
                  <c:v>2.4591887348505391E-3</c:v>
                </c:pt>
                <c:pt idx="35">
                  <c:v>2.4639124724440808E-3</c:v>
                </c:pt>
                <c:pt idx="36">
                  <c:v>2.4678647417815179E-3</c:v>
                </c:pt>
                <c:pt idx="37">
                  <c:v>2.4713183764754252E-3</c:v>
                </c:pt>
                <c:pt idx="38">
                  <c:v>2.4739942599360555E-3</c:v>
                </c:pt>
                <c:pt idx="39">
                  <c:v>2.4763273013925506E-3</c:v>
                </c:pt>
                <c:pt idx="40">
                  <c:v>2.4779526965027152E-3</c:v>
                </c:pt>
                <c:pt idx="41">
                  <c:v>2.4790716776342332E-3</c:v>
                </c:pt>
                <c:pt idx="42">
                  <c:v>2.4796296527954645E-3</c:v>
                </c:pt>
                <c:pt idx="43">
                  <c:v>2.4797009677442103E-3</c:v>
                </c:pt>
                <c:pt idx="44">
                  <c:v>2.4792936115693529E-3</c:v>
                </c:pt>
                <c:pt idx="45">
                  <c:v>2.4784512596338075E-3</c:v>
                </c:pt>
                <c:pt idx="46">
                  <c:v>2.4770251592000862E-3</c:v>
                </c:pt>
                <c:pt idx="47">
                  <c:v>2.4752228000723326E-3</c:v>
                </c:pt>
                <c:pt idx="48">
                  <c:v>2.4729063572557445E-3</c:v>
                </c:pt>
                <c:pt idx="49">
                  <c:v>2.4703264504708573E-3</c:v>
                </c:pt>
                <c:pt idx="50">
                  <c:v>2.4670461124811551E-3</c:v>
                </c:pt>
                <c:pt idx="51">
                  <c:v>2.4636738396888866E-3</c:v>
                </c:pt>
                <c:pt idx="52">
                  <c:v>2.459548580451199E-3</c:v>
                </c:pt>
                <c:pt idx="53">
                  <c:v>2.455288819280998E-3</c:v>
                </c:pt>
                <c:pt idx="54">
                  <c:v>2.4509770454162146E-3</c:v>
                </c:pt>
                <c:pt idx="55">
                  <c:v>2.4460291622482931E-3</c:v>
                </c:pt>
                <c:pt idx="56">
                  <c:v>2.440917727958384E-3</c:v>
                </c:pt>
                <c:pt idx="57">
                  <c:v>2.4349397654888113E-3</c:v>
                </c:pt>
                <c:pt idx="58">
                  <c:v>2.4291925077988604E-3</c:v>
                </c:pt>
                <c:pt idx="59">
                  <c:v>2.4225379686238289E-3</c:v>
                </c:pt>
                <c:pt idx="60">
                  <c:v>2.4159798439757677E-3</c:v>
                </c:pt>
                <c:pt idx="61">
                  <c:v>2.4089089431173329E-3</c:v>
                </c:pt>
                <c:pt idx="62">
                  <c:v>2.4017770367861461E-3</c:v>
                </c:pt>
                <c:pt idx="63">
                  <c:v>2.3941340321262613E-3</c:v>
                </c:pt>
                <c:pt idx="64">
                  <c:v>2.3864670107695079E-3</c:v>
                </c:pt>
                <c:pt idx="65">
                  <c:v>2.3782909006847311E-3</c:v>
                </c:pt>
                <c:pt idx="66">
                  <c:v>2.3709261369773845E-3</c:v>
                </c:pt>
                <c:pt idx="67">
                  <c:v>2.3625508904930362E-3</c:v>
                </c:pt>
                <c:pt idx="68">
                  <c:v>2.3536700021417004E-3</c:v>
                </c:pt>
                <c:pt idx="69">
                  <c:v>2.3448469046133342E-3</c:v>
                </c:pt>
                <c:pt idx="70">
                  <c:v>2.3355209008615275E-3</c:v>
                </c:pt>
                <c:pt idx="71">
                  <c:v>2.3262828554624351E-3</c:v>
                </c:pt>
                <c:pt idx="72">
                  <c:v>2.3165449040642981E-3</c:v>
                </c:pt>
                <c:pt idx="73">
                  <c:v>2.3072364720710353E-3</c:v>
                </c:pt>
                <c:pt idx="74">
                  <c:v>2.2968050082915999E-3</c:v>
                </c:pt>
                <c:pt idx="75">
                  <c:v>2.2871540956450756E-3</c:v>
                </c:pt>
                <c:pt idx="76">
                  <c:v>2.2763612582532085E-3</c:v>
                </c:pt>
                <c:pt idx="77">
                  <c:v>2.266060806448378E-3</c:v>
                </c:pt>
                <c:pt idx="78">
                  <c:v>2.256628103149761E-3</c:v>
                </c:pt>
                <c:pt idx="79">
                  <c:v>2.245704140026129E-3</c:v>
                </c:pt>
                <c:pt idx="80">
                  <c:v>2.2353295595856763E-3</c:v>
                </c:pt>
                <c:pt idx="81">
                  <c:v>2.2237752193717099E-3</c:v>
                </c:pt>
                <c:pt idx="82">
                  <c:v>2.2131477839129965E-3</c:v>
                </c:pt>
                <c:pt idx="83">
                  <c:v>2.201328273902156E-3</c:v>
                </c:pt>
                <c:pt idx="84">
                  <c:v>2.1901076066659355E-3</c:v>
                </c:pt>
                <c:pt idx="85">
                  <c:v>2.1784115979260627E-3</c:v>
                </c:pt>
                <c:pt idx="86">
                  <c:v>2.1673472099875551E-3</c:v>
                </c:pt>
                <c:pt idx="87">
                  <c:v>2.1561915338643542E-3</c:v>
                </c:pt>
                <c:pt idx="88">
                  <c:v>2.1445730513005735E-3</c:v>
                </c:pt>
                <c:pt idx="89">
                  <c:v>2.1336248593408422E-3</c:v>
                </c:pt>
                <c:pt idx="90">
                  <c:v>2.1229853160354513E-3</c:v>
                </c:pt>
                <c:pt idx="91">
                  <c:v>2.1111311996558453E-3</c:v>
                </c:pt>
                <c:pt idx="92">
                  <c:v>2.0992031856069192E-3</c:v>
                </c:pt>
                <c:pt idx="93">
                  <c:v>2.0872058282797347E-3</c:v>
                </c:pt>
                <c:pt idx="94">
                  <c:v>2.074753429949317E-3</c:v>
                </c:pt>
                <c:pt idx="95">
                  <c:v>2.0626287066975433E-3</c:v>
                </c:pt>
                <c:pt idx="96">
                  <c:v>2.0500539310909314E-3</c:v>
                </c:pt>
                <c:pt idx="97">
                  <c:v>2.03781923929921E-3</c:v>
                </c:pt>
                <c:pt idx="98">
                  <c:v>2.0251395757758068E-3</c:v>
                </c:pt>
                <c:pt idx="99">
                  <c:v>2.0128114131940833E-3</c:v>
                </c:pt>
                <c:pt idx="100">
                  <c:v>2.0000434419882515E-3</c:v>
                </c:pt>
                <c:pt idx="101">
                  <c:v>1.988438859264596E-3</c:v>
                </c:pt>
                <c:pt idx="102">
                  <c:v>1.9760020587800972E-3</c:v>
                </c:pt>
                <c:pt idx="103">
                  <c:v>1.9635357125364797E-3</c:v>
                </c:pt>
                <c:pt idx="104">
                  <c:v>1.9510432231197384E-3</c:v>
                </c:pt>
                <c:pt idx="105">
                  <c:v>1.9381238380268759E-3</c:v>
                </c:pt>
                <c:pt idx="106">
                  <c:v>1.925588326077056E-3</c:v>
                </c:pt>
                <c:pt idx="107">
                  <c:v>1.9126312994228664E-3</c:v>
                </c:pt>
                <c:pt idx="108">
                  <c:v>1.9004712165853863E-3</c:v>
                </c:pt>
                <c:pt idx="109">
                  <c:v>1.8870840097030008E-3</c:v>
                </c:pt>
                <c:pt idx="110">
                  <c:v>1.8749065451056253E-3</c:v>
                </c:pt>
                <c:pt idx="111">
                  <c:v>1.8615064506851983E-3</c:v>
                </c:pt>
                <c:pt idx="112">
                  <c:v>1.8489166551469312E-3</c:v>
                </c:pt>
                <c:pt idx="113">
                  <c:v>1.8375459484787904E-3</c:v>
                </c:pt>
                <c:pt idx="114">
                  <c:v>1.8245541995258506E-3</c:v>
                </c:pt>
                <c:pt idx="115">
                  <c:v>1.8123800082035775E-3</c:v>
                </c:pt>
                <c:pt idx="116">
                  <c:v>1.7989973013500054E-3</c:v>
                </c:pt>
                <c:pt idx="117">
                  <c:v>1.7868416082297558E-3</c:v>
                </c:pt>
                <c:pt idx="118">
                  <c:v>1.7734843346980853E-3</c:v>
                </c:pt>
                <c:pt idx="119">
                  <c:v>1.7609522480644979E-3</c:v>
                </c:pt>
                <c:pt idx="120">
                  <c:v>1.7480341281567793E-3</c:v>
                </c:pt>
                <c:pt idx="121">
                  <c:v>1.7355394901760576E-3</c:v>
                </c:pt>
                <c:pt idx="122">
                  <c:v>1.7226643846790148E-3</c:v>
                </c:pt>
                <c:pt idx="123">
                  <c:v>1.7102155082386432E-3</c:v>
                </c:pt>
                <c:pt idx="124">
                  <c:v>1.6973917309385485E-3</c:v>
                </c:pt>
                <c:pt idx="125">
                  <c:v>1.6861947207586138E-3</c:v>
                </c:pt>
                <c:pt idx="126">
                  <c:v>1.6738255873396319E-3</c:v>
                </c:pt>
                <c:pt idx="127">
                  <c:v>1.6610895858968318E-3</c:v>
                </c:pt>
                <c:pt idx="128">
                  <c:v>1.6487844244135537E-3</c:v>
                </c:pt>
                <c:pt idx="129">
                  <c:v>1.6361179444968951E-3</c:v>
                </c:pt>
                <c:pt idx="130">
                  <c:v>1.6238833976817066E-3</c:v>
                </c:pt>
                <c:pt idx="131">
                  <c:v>1.6112930678324493E-3</c:v>
                </c:pt>
                <c:pt idx="132">
                  <c:v>1.5995269093363198E-3</c:v>
                </c:pt>
                <c:pt idx="133">
                  <c:v>1.5866273480489535E-3</c:v>
                </c:pt>
                <c:pt idx="134">
                  <c:v>1.5749410890819352E-3</c:v>
                </c:pt>
                <c:pt idx="135">
                  <c:v>1.5621323379089976E-3</c:v>
                </c:pt>
                <c:pt idx="136">
                  <c:v>1.5513033026231476E-3</c:v>
                </c:pt>
                <c:pt idx="137">
                  <c:v>1.5393569159949962E-3</c:v>
                </c:pt>
                <c:pt idx="138">
                  <c:v>1.5270736529774914E-3</c:v>
                </c:pt>
                <c:pt idx="139">
                  <c:v>1.5152223771102622E-3</c:v>
                </c:pt>
                <c:pt idx="140">
                  <c:v>1.5030396541165811E-3</c:v>
                </c:pt>
                <c:pt idx="141">
                  <c:v>1.4912879774352269E-3</c:v>
                </c:pt>
                <c:pt idx="142">
                  <c:v>1.4792102505806896E-3</c:v>
                </c:pt>
                <c:pt idx="143">
                  <c:v>1.4679372478346234E-3</c:v>
                </c:pt>
                <c:pt idx="144">
                  <c:v>1.4555937060344165E-3</c:v>
                </c:pt>
                <c:pt idx="145">
                  <c:v>1.4444247797247491E-3</c:v>
                </c:pt>
                <c:pt idx="146">
                  <c:v>1.4321976351643799E-3</c:v>
                </c:pt>
                <c:pt idx="147">
                  <c:v>1.4207683742244528E-3</c:v>
                </c:pt>
                <c:pt idx="148">
                  <c:v>1.4101270461931653E-3</c:v>
                </c:pt>
                <c:pt idx="149">
                  <c:v>1.3988065899260391E-3</c:v>
                </c:pt>
                <c:pt idx="150">
                  <c:v>1.3879058425076383E-3</c:v>
                </c:pt>
                <c:pt idx="151">
                  <c:v>1.375977720968668E-3</c:v>
                </c:pt>
                <c:pt idx="152">
                  <c:v>1.3651916163557188E-3</c:v>
                </c:pt>
                <c:pt idx="153">
                  <c:v>1.3533910016301093E-3</c:v>
                </c:pt>
                <c:pt idx="154">
                  <c:v>1.3423673634333176E-3</c:v>
                </c:pt>
                <c:pt idx="155">
                  <c:v>1.3310515160611753E-3</c:v>
                </c:pt>
                <c:pt idx="156">
                  <c:v>1.3201512465801535E-3</c:v>
                </c:pt>
                <c:pt idx="157">
                  <c:v>1.3089638519125273E-3</c:v>
                </c:pt>
                <c:pt idx="158">
                  <c:v>1.2981890337987912E-3</c:v>
                </c:pt>
                <c:pt idx="159">
                  <c:v>1.2871321247973416E-3</c:v>
                </c:pt>
                <c:pt idx="160">
                  <c:v>1.2775122624195162E-3</c:v>
                </c:pt>
                <c:pt idx="161">
                  <c:v>1.2669218779186541E-3</c:v>
                </c:pt>
                <c:pt idx="162">
                  <c:v>1.256056583806831E-3</c:v>
                </c:pt>
                <c:pt idx="163">
                  <c:v>1.2455958228542699E-3</c:v>
                </c:pt>
                <c:pt idx="164">
                  <c:v>1.2348650595717619E-3</c:v>
                </c:pt>
                <c:pt idx="165">
                  <c:v>1.2245352808251007E-3</c:v>
                </c:pt>
                <c:pt idx="166">
                  <c:v>1.2139403530941387E-3</c:v>
                </c:pt>
                <c:pt idx="167">
                  <c:v>1.2040706642597867E-3</c:v>
                </c:pt>
                <c:pt idx="168">
                  <c:v>1.1932847528532721E-3</c:v>
                </c:pt>
                <c:pt idx="169">
                  <c:v>1.1832202763343339E-3</c:v>
                </c:pt>
                <c:pt idx="170">
                  <c:v>1.1729001918823452E-3</c:v>
                </c:pt>
                <c:pt idx="171">
                  <c:v>1.16296969009401E-3</c:v>
                </c:pt>
                <c:pt idx="172">
                  <c:v>1.1540570824069302E-3</c:v>
                </c:pt>
                <c:pt idx="173">
                  <c:v>1.1439374907198695E-3</c:v>
                </c:pt>
                <c:pt idx="174">
                  <c:v>1.1345146676286237E-3</c:v>
                </c:pt>
                <c:pt idx="175">
                  <c:v>1.1242215475016351E-3</c:v>
                </c:pt>
                <c:pt idx="176">
                  <c:v>1.1146210452379695E-3</c:v>
                </c:pt>
                <c:pt idx="177">
                  <c:v>1.1047808334928384E-3</c:v>
                </c:pt>
                <c:pt idx="178">
                  <c:v>1.0956202615321363E-3</c:v>
                </c:pt>
                <c:pt idx="179">
                  <c:v>1.0856159169208002E-3</c:v>
                </c:pt>
                <c:pt idx="180">
                  <c:v>1.0765867999269747E-3</c:v>
                </c:pt>
                <c:pt idx="181">
                  <c:v>1.0667271030196798E-3</c:v>
                </c:pt>
                <c:pt idx="182">
                  <c:v>1.0575339897985361E-3</c:v>
                </c:pt>
                <c:pt idx="183">
                  <c:v>1.0492879964974465E-3</c:v>
                </c:pt>
                <c:pt idx="184">
                  <c:v>1.0399307636454428E-3</c:v>
                </c:pt>
                <c:pt idx="185">
                  <c:v>1.0312229938439978E-3</c:v>
                </c:pt>
                <c:pt idx="186">
                  <c:v>1.0217166356673523E-3</c:v>
                </c:pt>
                <c:pt idx="187">
                  <c:v>1.0131400543532062E-3</c:v>
                </c:pt>
                <c:pt idx="188">
                  <c:v>1.0037778480583924E-3</c:v>
                </c:pt>
                <c:pt idx="189">
                  <c:v>9.9505169754220591E-4</c:v>
                </c:pt>
                <c:pt idx="190">
                  <c:v>9.8611370688339237E-4</c:v>
                </c:pt>
                <c:pt idx="191">
                  <c:v>9.7752238668922576E-4</c:v>
                </c:pt>
                <c:pt idx="192">
                  <c:v>9.687233281148466E-4</c:v>
                </c:pt>
                <c:pt idx="193">
                  <c:v>9.6026633701239562E-4</c:v>
                </c:pt>
                <c:pt idx="194">
                  <c:v>9.5160564920662141E-4</c:v>
                </c:pt>
                <c:pt idx="195">
                  <c:v>9.4381740537330557E-4</c:v>
                </c:pt>
                <c:pt idx="196">
                  <c:v>9.3555550469270605E-4</c:v>
                </c:pt>
                <c:pt idx="197">
                  <c:v>9.2735901731842165E-4</c:v>
                </c:pt>
                <c:pt idx="198">
                  <c:v>9.1922776556733067E-4</c:v>
                </c:pt>
                <c:pt idx="199">
                  <c:v>9.1090244420362462E-4</c:v>
                </c:pt>
                <c:pt idx="200">
                  <c:v>9.0290318632890775E-4</c:v>
                </c:pt>
                <c:pt idx="201">
                  <c:v>8.9471369419410953E-4</c:v>
                </c:pt>
                <c:pt idx="202">
                  <c:v>8.8709840174283573E-4</c:v>
                </c:pt>
                <c:pt idx="203">
                  <c:v>8.7879103852641065E-4</c:v>
                </c:pt>
                <c:pt idx="204">
                  <c:v>8.7130181375773253E-4</c:v>
                </c:pt>
                <c:pt idx="205">
                  <c:v>8.631326244767551E-4</c:v>
                </c:pt>
                <c:pt idx="206">
                  <c:v>8.5552409644821116E-4</c:v>
                </c:pt>
                <c:pt idx="207">
                  <c:v>8.4870625850788607E-4</c:v>
                </c:pt>
                <c:pt idx="208">
                  <c:v>8.4097740236959589E-4</c:v>
                </c:pt>
                <c:pt idx="209">
                  <c:v>8.3379235147621399E-4</c:v>
                </c:pt>
                <c:pt idx="210">
                  <c:v>8.2595641157784936E-4</c:v>
                </c:pt>
                <c:pt idx="211">
                  <c:v>8.1889403674812085E-4</c:v>
                </c:pt>
                <c:pt idx="212">
                  <c:v>8.1119244832117085E-4</c:v>
                </c:pt>
                <c:pt idx="213">
                  <c:v>8.0402129493960218E-4</c:v>
                </c:pt>
                <c:pt idx="214">
                  <c:v>7.9668320781525639E-4</c:v>
                </c:pt>
                <c:pt idx="215">
                  <c:v>7.8986288468788383E-4</c:v>
                </c:pt>
                <c:pt idx="216">
                  <c:v>7.8309951798832822E-4</c:v>
                </c:pt>
                <c:pt idx="217">
                  <c:v>7.7617025745773684E-4</c:v>
                </c:pt>
                <c:pt idx="218">
                  <c:v>7.6974258037393979E-4</c:v>
                </c:pt>
                <c:pt idx="219">
                  <c:v>7.6358633062511563E-4</c:v>
                </c:pt>
                <c:pt idx="220">
                  <c:v>7.5682725802584598E-4</c:v>
                </c:pt>
                <c:pt idx="221">
                  <c:v>7.5012754792136102E-4</c:v>
                </c:pt>
                <c:pt idx="222">
                  <c:v>7.4348688729750198E-4</c:v>
                </c:pt>
                <c:pt idx="223">
                  <c:v>7.3669361395355831E-4</c:v>
                </c:pt>
                <c:pt idx="224">
                  <c:v>7.301719794802384E-4</c:v>
                </c:pt>
                <c:pt idx="225">
                  <c:v>7.2350088792203513E-4</c:v>
                </c:pt>
                <c:pt idx="226">
                  <c:v>7.1709694859075214E-4</c:v>
                </c:pt>
                <c:pt idx="227">
                  <c:v>7.1054665291832894E-4</c:v>
                </c:pt>
                <c:pt idx="228">
                  <c:v>7.0425905517287218E-4</c:v>
                </c:pt>
                <c:pt idx="229">
                  <c:v>6.9782814747449328E-4</c:v>
                </c:pt>
                <c:pt idx="230">
                  <c:v>6.9225041335687861E-4</c:v>
                </c:pt>
                <c:pt idx="231">
                  <c:v>6.8612843467247839E-4</c:v>
                </c:pt>
                <c:pt idx="232">
                  <c:v>6.7986745153233324E-4</c:v>
                </c:pt>
                <c:pt idx="233">
                  <c:v>6.7385842562024255E-4</c:v>
                </c:pt>
                <c:pt idx="234">
                  <c:v>6.6771331111779213E-4</c:v>
                </c:pt>
                <c:pt idx="235">
                  <c:v>6.6181582451419233E-4</c:v>
                </c:pt>
                <c:pt idx="236">
                  <c:v>6.5578511278213214E-4</c:v>
                </c:pt>
                <c:pt idx="237">
                  <c:v>6.5018358941805151E-4</c:v>
                </c:pt>
                <c:pt idx="238">
                  <c:v>6.440799523849426E-4</c:v>
                </c:pt>
                <c:pt idx="239">
                  <c:v>6.3858361061014412E-4</c:v>
                </c:pt>
                <c:pt idx="240">
                  <c:v>6.3259490481884072E-4</c:v>
                </c:pt>
                <c:pt idx="241">
                  <c:v>6.2702343783041135E-4</c:v>
                </c:pt>
                <c:pt idx="242">
                  <c:v>6.2185871231186887E-4</c:v>
                </c:pt>
                <c:pt idx="243">
                  <c:v>6.162124046133529E-4</c:v>
                </c:pt>
                <c:pt idx="244">
                  <c:v>6.1096887266682664E-4</c:v>
                </c:pt>
                <c:pt idx="245">
                  <c:v>6.0542860981741432E-4</c:v>
                </c:pt>
                <c:pt idx="246">
                  <c:v>6.0028380985624973E-4</c:v>
                </c:pt>
                <c:pt idx="247">
                  <c:v>5.9467912709512205E-4</c:v>
                </c:pt>
                <c:pt idx="248">
                  <c:v>5.8946585424106423E-4</c:v>
                </c:pt>
                <c:pt idx="249">
                  <c:v>5.8413659344563049E-4</c:v>
                </c:pt>
                <c:pt idx="250">
                  <c:v>5.7902405875227315E-4</c:v>
                </c:pt>
                <c:pt idx="251">
                  <c:v>5.7379802864179557E-4</c:v>
                </c:pt>
                <c:pt idx="252">
                  <c:v>5.6878476523556667E-4</c:v>
                </c:pt>
                <c:pt idx="253">
                  <c:v>5.6366045177066201E-4</c:v>
                </c:pt>
                <c:pt idx="254">
                  <c:v>5.5921859740594253E-4</c:v>
                </c:pt>
                <c:pt idx="255">
                  <c:v>5.5434613768173943E-4</c:v>
                </c:pt>
                <c:pt idx="256">
                  <c:v>5.4936607812031992E-4</c:v>
                </c:pt>
                <c:pt idx="257">
                  <c:v>5.4458930892269336E-4</c:v>
                </c:pt>
                <c:pt idx="258">
                  <c:v>5.397072726659025E-4</c:v>
                </c:pt>
                <c:pt idx="259">
                  <c:v>5.35024734068757E-4</c:v>
                </c:pt>
                <c:pt idx="260">
                  <c:v>5.3023921624951705E-4</c:v>
                </c:pt>
                <c:pt idx="261">
                  <c:v>5.2579680350631664E-4</c:v>
                </c:pt>
                <c:pt idx="262">
                  <c:v>5.2095895356616339E-4</c:v>
                </c:pt>
                <c:pt idx="263">
                  <c:v>5.1660493093989596E-4</c:v>
                </c:pt>
                <c:pt idx="264">
                  <c:v>5.1186354072928729E-4</c:v>
                </c:pt>
                <c:pt idx="265">
                  <c:v>5.0787970251865505E-4</c:v>
                </c:pt>
                <c:pt idx="266">
                  <c:v>5.0351063069090747E-4</c:v>
                </c:pt>
                <c:pt idx="267">
                  <c:v>4.9904612498378922E-4</c:v>
                </c:pt>
                <c:pt idx="268">
                  <c:v>4.9476486157827874E-4</c:v>
                </c:pt>
                <c:pt idx="269">
                  <c:v>4.9039026023529496E-4</c:v>
                </c:pt>
                <c:pt idx="270">
                  <c:v>4.8619538026144226E-4</c:v>
                </c:pt>
                <c:pt idx="271">
                  <c:v>4.8190921687532053E-4</c:v>
                </c:pt>
                <c:pt idx="272">
                  <c:v>4.7793123580710259E-4</c:v>
                </c:pt>
                <c:pt idx="273">
                  <c:v>4.7360012212874431E-4</c:v>
                </c:pt>
                <c:pt idx="274">
                  <c:v>4.6970301739011715E-4</c:v>
                </c:pt>
                <c:pt idx="275">
                  <c:v>4.6546012318380691E-4</c:v>
                </c:pt>
                <c:pt idx="276">
                  <c:v>4.6151593677310452E-4</c:v>
                </c:pt>
                <c:pt idx="277">
                  <c:v>4.5798776823887484E-4</c:v>
                </c:pt>
                <c:pt idx="278">
                  <c:v>4.5387104611007616E-4</c:v>
                </c:pt>
                <c:pt idx="279">
                  <c:v>4.5016719344579878E-4</c:v>
                </c:pt>
                <c:pt idx="280">
                  <c:v>4.4625661074953115E-4</c:v>
                </c:pt>
                <c:pt idx="281">
                  <c:v>4.4262780501811859E-4</c:v>
                </c:pt>
                <c:pt idx="282">
                  <c:v>4.3867752083538985E-4</c:v>
                </c:pt>
                <c:pt idx="283">
                  <c:v>4.35005816950912E-4</c:v>
                </c:pt>
                <c:pt idx="284">
                  <c:v>4.3125511957079366E-4</c:v>
                </c:pt>
                <c:pt idx="285">
                  <c:v>4.2765951468449733E-4</c:v>
                </c:pt>
                <c:pt idx="286">
                  <c:v>4.2398668249995315E-4</c:v>
                </c:pt>
                <c:pt idx="287">
                  <c:v>4.2046584570425757E-4</c:v>
                </c:pt>
                <c:pt idx="288">
                  <c:v>4.1686951171437112E-4</c:v>
                </c:pt>
                <c:pt idx="289">
                  <c:v>4.1364345789404256E-4</c:v>
                </c:pt>
                <c:pt idx="290">
                  <c:v>4.1022944309749524E-4</c:v>
                </c:pt>
                <c:pt idx="291">
                  <c:v>4.0685079726772205E-4</c:v>
                </c:pt>
                <c:pt idx="292">
                  <c:v>4.0350720791970868E-4</c:v>
                </c:pt>
                <c:pt idx="293">
                  <c:v>4.0009220236867542E-4</c:v>
                </c:pt>
                <c:pt idx="294">
                  <c:v>3.9681890104041563E-4</c:v>
                </c:pt>
                <c:pt idx="295">
                  <c:v>3.934757939326874E-4</c:v>
                </c:pt>
                <c:pt idx="296">
                  <c:v>3.9037435085721673E-4</c:v>
                </c:pt>
                <c:pt idx="297">
                  <c:v>3.8699900014690469E-4</c:v>
                </c:pt>
                <c:pt idx="298">
                  <c:v>3.8386248189894025E-4</c:v>
                </c:pt>
                <c:pt idx="299">
                  <c:v>3.8065927904398929E-4</c:v>
                </c:pt>
                <c:pt idx="300">
                  <c:v>3.7758928533102184E-4</c:v>
                </c:pt>
                <c:pt idx="301">
                  <c:v>3.7484414456470986E-4</c:v>
                </c:pt>
                <c:pt idx="302">
                  <c:v>3.7173881237060138E-4</c:v>
                </c:pt>
                <c:pt idx="303">
                  <c:v>3.6885826144033012E-4</c:v>
                </c:pt>
                <c:pt idx="304">
                  <c:v>3.657236460808444E-4</c:v>
                </c:pt>
                <c:pt idx="305">
                  <c:v>3.6281114296675626E-4</c:v>
                </c:pt>
                <c:pt idx="306">
                  <c:v>3.5983703073679484E-4</c:v>
                </c:pt>
                <c:pt idx="307">
                  <c:v>3.5707836401938835E-4</c:v>
                </c:pt>
                <c:pt idx="308">
                  <c:v>3.5407656148567278E-4</c:v>
                </c:pt>
                <c:pt idx="309">
                  <c:v>3.5137712825061048E-4</c:v>
                </c:pt>
                <c:pt idx="310">
                  <c:v>3.4843986506578363E-4</c:v>
                </c:pt>
                <c:pt idx="311">
                  <c:v>3.4571097367674063E-4</c:v>
                </c:pt>
                <c:pt idx="312">
                  <c:v>3.4327120983318894E-4</c:v>
                </c:pt>
                <c:pt idx="313">
                  <c:v>3.4042600303478126E-4</c:v>
                </c:pt>
                <c:pt idx="314">
                  <c:v>3.3786757129952716E-4</c:v>
                </c:pt>
                <c:pt idx="315">
                  <c:v>3.3516781056138173E-4</c:v>
                </c:pt>
                <c:pt idx="316">
                  <c:v>3.3266393366824837E-4</c:v>
                </c:pt>
                <c:pt idx="317">
                  <c:v>3.2993971962669603E-4</c:v>
                </c:pt>
                <c:pt idx="318">
                  <c:v>3.274090104681285E-4</c:v>
                </c:pt>
                <c:pt idx="319">
                  <c:v>3.248252398764986E-4</c:v>
                </c:pt>
                <c:pt idx="320">
                  <c:v>3.2234962540679025E-4</c:v>
                </c:pt>
                <c:pt idx="321">
                  <c:v>3.198221723505532E-4</c:v>
                </c:pt>
                <c:pt idx="322">
                  <c:v>3.1740058235392389E-4</c:v>
                </c:pt>
                <c:pt idx="323">
                  <c:v>3.1492835026426021E-4</c:v>
                </c:pt>
                <c:pt idx="324">
                  <c:v>3.1278782519321039E-4</c:v>
                </c:pt>
                <c:pt idx="325">
                  <c:v>3.1044241322786335E-4</c:v>
                </c:pt>
                <c:pt idx="326">
                  <c:v>3.0804804192848499E-4</c:v>
                </c:pt>
                <c:pt idx="327">
                  <c:v>3.0575410493444149E-4</c:v>
                </c:pt>
                <c:pt idx="328">
                  <c:v>3.0341234277877821E-4</c:v>
                </c:pt>
                <c:pt idx="329">
                  <c:v>3.011688649417443E-4</c:v>
                </c:pt>
                <c:pt idx="330">
                  <c:v>2.988786714607462E-4</c:v>
                </c:pt>
                <c:pt idx="331">
                  <c:v>2.9675505198334509E-4</c:v>
                </c:pt>
                <c:pt idx="332">
                  <c:v>2.9444500358135012E-4</c:v>
                </c:pt>
                <c:pt idx="333">
                  <c:v>2.9236830248822456E-4</c:v>
                </c:pt>
                <c:pt idx="334">
                  <c:v>2.9010934651291448E-4</c:v>
                </c:pt>
                <c:pt idx="335">
                  <c:v>2.8801130802054632E-4</c:v>
                </c:pt>
                <c:pt idx="336">
                  <c:v>2.8606947590481812E-4</c:v>
                </c:pt>
                <c:pt idx="337">
                  <c:v>2.8401579435190433E-4</c:v>
                </c:pt>
                <c:pt idx="338">
                  <c:v>2.8204986523346228E-4</c:v>
                </c:pt>
                <c:pt idx="339">
                  <c:v>2.7991152739515021E-4</c:v>
                </c:pt>
                <c:pt idx="340">
                  <c:v>2.7798934962786461E-4</c:v>
                </c:pt>
                <c:pt idx="341">
                  <c:v>2.7589864873898788E-4</c:v>
                </c:pt>
                <c:pt idx="342">
                  <c:v>2.739570394569063E-4</c:v>
                </c:pt>
                <c:pt idx="343">
                  <c:v>2.7197530494518378E-4</c:v>
                </c:pt>
                <c:pt idx="344">
                  <c:v>2.7013798523731268E-4</c:v>
                </c:pt>
                <c:pt idx="345">
                  <c:v>2.6832036009935946E-4</c:v>
                </c:pt>
                <c:pt idx="346">
                  <c:v>2.6646263290594876E-4</c:v>
                </c:pt>
                <c:pt idx="347">
                  <c:v>2.6474342386611507E-4</c:v>
                </c:pt>
                <c:pt idx="348">
                  <c:v>2.6310045354119673E-4</c:v>
                </c:pt>
                <c:pt idx="349">
                  <c:v>2.6130069472318958E-4</c:v>
                </c:pt>
                <c:pt idx="350">
                  <c:v>2.5952095915992814E-4</c:v>
                </c:pt>
                <c:pt idx="351">
                  <c:v>2.577610426167875E-4</c:v>
                </c:pt>
                <c:pt idx="352">
                  <c:v>2.5596492822265262E-4</c:v>
                </c:pt>
                <c:pt idx="353">
                  <c:v>2.5424466696327686E-4</c:v>
                </c:pt>
                <c:pt idx="354">
                  <c:v>2.5248906104064623E-4</c:v>
                </c:pt>
                <c:pt idx="355">
                  <c:v>2.508076332520751E-4</c:v>
                </c:pt>
                <c:pt idx="356">
                  <c:v>2.4909169491278693E-4</c:v>
                </c:pt>
                <c:pt idx="357">
                  <c:v>2.4744829315187289E-4</c:v>
                </c:pt>
                <c:pt idx="358">
                  <c:v>2.4577119626735408E-4</c:v>
                </c:pt>
                <c:pt idx="359">
                  <c:v>2.4431967185288247E-4</c:v>
                </c:pt>
                <c:pt idx="360">
                  <c:v>2.4272979989279684E-4</c:v>
                </c:pt>
                <c:pt idx="361">
                  <c:v>2.4110737843564803E-4</c:v>
                </c:pt>
                <c:pt idx="362">
                  <c:v>2.395536183427981E-4</c:v>
                </c:pt>
                <c:pt idx="363">
                  <c:v>2.379680801044287E-4</c:v>
                </c:pt>
                <c:pt idx="364">
                  <c:v>2.3644967280805453E-4</c:v>
                </c:pt>
                <c:pt idx="365">
                  <c:v>2.3490024132473032E-4</c:v>
                </c:pt>
                <c:pt idx="366">
                  <c:v>2.3346404342680413E-4</c:v>
                </c:pt>
                <c:pt idx="367">
                  <c:v>2.3190235433116085E-4</c:v>
                </c:pt>
                <c:pt idx="368">
                  <c:v>2.3049894484227065E-4</c:v>
                </c:pt>
                <c:pt idx="369">
                  <c:v>2.289729388054066E-4</c:v>
                </c:pt>
                <c:pt idx="370">
                  <c:v>2.275561717232699E-4</c:v>
                </c:pt>
                <c:pt idx="371">
                  <c:v>2.262903160872028E-4</c:v>
                </c:pt>
                <c:pt idx="372">
                  <c:v>2.2481506111244877E-4</c:v>
                </c:pt>
                <c:pt idx="373">
                  <c:v>2.2348938802890892E-4</c:v>
                </c:pt>
                <c:pt idx="374">
                  <c:v>2.2209139861020761E-4</c:v>
                </c:pt>
                <c:pt idx="375">
                  <c:v>2.2079568392186261E-4</c:v>
                </c:pt>
                <c:pt idx="376">
                  <c:v>2.193868723391064E-4</c:v>
                </c:pt>
                <c:pt idx="377">
                  <c:v>2.1807899647529678E-4</c:v>
                </c:pt>
                <c:pt idx="378">
                  <c:v>2.1674456184488387E-4</c:v>
                </c:pt>
                <c:pt idx="379">
                  <c:v>2.1546680781495351E-4</c:v>
                </c:pt>
                <c:pt idx="380">
                  <c:v>2.1416313041892774E-4</c:v>
                </c:pt>
                <c:pt idx="381">
                  <c:v>2.1291484978023124E-4</c:v>
                </c:pt>
                <c:pt idx="382">
                  <c:v>2.1164126663622182E-4</c:v>
                </c:pt>
                <c:pt idx="383">
                  <c:v>2.1050007414853594E-4</c:v>
                </c:pt>
                <c:pt idx="384">
                  <c:v>2.0929369461727526E-4</c:v>
                </c:pt>
                <c:pt idx="385">
                  <c:v>2.0810113500446885E-4</c:v>
                </c:pt>
                <c:pt idx="386">
                  <c:v>2.0692224699204946E-4</c:v>
                </c:pt>
                <c:pt idx="387">
                  <c:v>2.057195148414352E-4</c:v>
                </c:pt>
                <c:pt idx="388">
                  <c:v>2.0456795989531905E-4</c:v>
                </c:pt>
                <c:pt idx="389">
                  <c:v>2.0339313392446246E-4</c:v>
                </c:pt>
                <c:pt idx="390">
                  <c:v>2.0230439868415616E-4</c:v>
                </c:pt>
                <c:pt idx="391">
                  <c:v>2.0112078901781774E-4</c:v>
                </c:pt>
                <c:pt idx="392">
                  <c:v>2.0005736910607682E-4</c:v>
                </c:pt>
                <c:pt idx="393">
                  <c:v>1.9890130028370412E-4</c:v>
                </c:pt>
                <c:pt idx="394">
                  <c:v>1.9793152364408083E-4</c:v>
                </c:pt>
                <c:pt idx="395">
                  <c:v>1.9686963318922671E-4</c:v>
                </c:pt>
                <c:pt idx="396">
                  <c:v>1.9578634643671768E-4</c:v>
                </c:pt>
                <c:pt idx="397">
                  <c:v>1.9474923193412086E-4</c:v>
                </c:pt>
                <c:pt idx="398">
                  <c:v>1.9369123769288172E-4</c:v>
                </c:pt>
                <c:pt idx="399">
                  <c:v>1.9267835418534967E-4</c:v>
                </c:pt>
                <c:pt idx="400">
                  <c:v>1.9164509551477355E-4</c:v>
                </c:pt>
                <c:pt idx="401">
                  <c:v>1.9068763842153101E-4</c:v>
                </c:pt>
                <c:pt idx="402">
                  <c:v>1.8964683986544197E-4</c:v>
                </c:pt>
                <c:pt idx="403">
                  <c:v>1.8871181253177352E-4</c:v>
                </c:pt>
                <c:pt idx="404">
                  <c:v>1.8769541222586649E-4</c:v>
                </c:pt>
                <c:pt idx="405">
                  <c:v>1.8675205911520762E-4</c:v>
                </c:pt>
                <c:pt idx="406">
                  <c:v>1.8590942631500473E-4</c:v>
                </c:pt>
                <c:pt idx="407">
                  <c:v>1.8492768678853353E-4</c:v>
                </c:pt>
                <c:pt idx="408">
                  <c:v>1.8404575052660747E-4</c:v>
                </c:pt>
                <c:pt idx="409">
                  <c:v>1.8311597302110349E-4</c:v>
                </c:pt>
                <c:pt idx="410">
                  <c:v>1.8225446445286017E-4</c:v>
                </c:pt>
                <c:pt idx="411">
                  <c:v>1.8131803090435836E-4</c:v>
                </c:pt>
                <c:pt idx="412">
                  <c:v>1.8044894421011498E-4</c:v>
                </c:pt>
                <c:pt idx="413">
                  <c:v>1.7956246377786564E-4</c:v>
                </c:pt>
                <c:pt idx="414">
                  <c:v>1.7871387930780907E-4</c:v>
                </c:pt>
                <c:pt idx="415">
                  <c:v>1.7784832433661045E-4</c:v>
                </c:pt>
                <c:pt idx="416">
                  <c:v>1.7701978308140223E-4</c:v>
                </c:pt>
                <c:pt idx="417">
                  <c:v>1.7617468462882051E-4</c:v>
                </c:pt>
                <c:pt idx="418">
                  <c:v>1.7544360626471658E-4</c:v>
                </c:pt>
                <c:pt idx="419">
                  <c:v>1.746432249931388E-4</c:v>
                </c:pt>
                <c:pt idx="420">
                  <c:v>1.7382686642839412E-4</c:v>
                </c:pt>
                <c:pt idx="421">
                  <c:v>1.730454456093131E-4</c:v>
                </c:pt>
                <c:pt idx="422">
                  <c:v>1.7224843743948869E-4</c:v>
                </c:pt>
                <c:pt idx="423">
                  <c:v>1.7148554978015557E-4</c:v>
                </c:pt>
                <c:pt idx="424">
                  <c:v>1.7070745552054953E-4</c:v>
                </c:pt>
                <c:pt idx="425">
                  <c:v>1.6998657021524097E-4</c:v>
                </c:pt>
                <c:pt idx="426">
                  <c:v>1.6920307481498527E-4</c:v>
                </c:pt>
                <c:pt idx="427">
                  <c:v>1.6849932648201868E-4</c:v>
                </c:pt>
                <c:pt idx="428">
                  <c:v>1.6773446707290106E-4</c:v>
                </c:pt>
                <c:pt idx="429">
                  <c:v>1.6702470293954879E-4</c:v>
                </c:pt>
                <c:pt idx="430">
                  <c:v>1.663683091769116E-4</c:v>
                </c:pt>
                <c:pt idx="431">
                  <c:v>1.656746595645025E-4</c:v>
                </c:pt>
                <c:pt idx="432">
                  <c:v>1.6501118332675247E-4</c:v>
                </c:pt>
                <c:pt idx="433">
                  <c:v>1.6429011719296086E-4</c:v>
                </c:pt>
                <c:pt idx="434">
                  <c:v>1.6362101436358736E-4</c:v>
                </c:pt>
                <c:pt idx="435">
                  <c:v>1.6293862539948166E-4</c:v>
                </c:pt>
                <c:pt idx="436">
                  <c:v>1.6230645502893112E-4</c:v>
                </c:pt>
                <c:pt idx="437">
                  <c:v>1.6161943046961918E-4</c:v>
                </c:pt>
                <c:pt idx="438">
                  <c:v>1.6100237928645569E-4</c:v>
                </c:pt>
                <c:pt idx="439">
                  <c:v>1.6033179464293207E-4</c:v>
                </c:pt>
                <c:pt idx="440">
                  <c:v>1.597095604536693E-4</c:v>
                </c:pt>
                <c:pt idx="441">
                  <c:v>1.5915388941476855E-4</c:v>
                </c:pt>
                <c:pt idx="442">
                  <c:v>1.5850663847661009E-4</c:v>
                </c:pt>
                <c:pt idx="443">
                  <c:v>1.5792532855722229E-4</c:v>
                </c:pt>
                <c:pt idx="444">
                  <c:v>1.5731263126786863E-4</c:v>
                </c:pt>
                <c:pt idx="445">
                  <c:v>1.5674505605486232E-4</c:v>
                </c:pt>
                <c:pt idx="446">
                  <c:v>1.5612826707766717E-4</c:v>
                </c:pt>
                <c:pt idx="447">
                  <c:v>1.5555597540679525E-4</c:v>
                </c:pt>
                <c:pt idx="448">
                  <c:v>1.5497236855888195E-4</c:v>
                </c:pt>
                <c:pt idx="449">
                  <c:v>1.5441384212993642E-4</c:v>
                </c:pt>
                <c:pt idx="450">
                  <c:v>1.5384427977501935E-4</c:v>
                </c:pt>
                <c:pt idx="451">
                  <c:v>1.5329920103052276E-4</c:v>
                </c:pt>
                <c:pt idx="452">
                  <c:v>1.5274335892250773E-4</c:v>
                </c:pt>
                <c:pt idx="453">
                  <c:v>1.5226261660467407E-4</c:v>
                </c:pt>
                <c:pt idx="454">
                  <c:v>1.5173641553322694E-4</c:v>
                </c:pt>
                <c:pt idx="455">
                  <c:v>1.5119983330132917E-4</c:v>
                </c:pt>
                <c:pt idx="456">
                  <c:v>1.5068633225793593E-4</c:v>
                </c:pt>
                <c:pt idx="457">
                  <c:v>1.50162706905445E-4</c:v>
                </c:pt>
                <c:pt idx="458">
                  <c:v>1.4966161139802768E-4</c:v>
                </c:pt>
                <c:pt idx="459">
                  <c:v>1.4915064225870373E-4</c:v>
                </c:pt>
                <c:pt idx="460">
                  <c:v>1.4867734588099008E-4</c:v>
                </c:pt>
                <c:pt idx="461">
                  <c:v>1.4816305716929809E-4</c:v>
                </c:pt>
                <c:pt idx="462">
                  <c:v>1.4770121679637222E-4</c:v>
                </c:pt>
                <c:pt idx="463">
                  <c:v>1.4719938215968604E-4</c:v>
                </c:pt>
                <c:pt idx="464">
                  <c:v>1.4673379980767296E-4</c:v>
                </c:pt>
                <c:pt idx="465">
                  <c:v>1.4631807941894938E-4</c:v>
                </c:pt>
                <c:pt idx="466">
                  <c:v>1.4584849247623163E-4</c:v>
                </c:pt>
                <c:pt idx="467">
                  <c:v>1.454135443773449E-4</c:v>
                </c:pt>
                <c:pt idx="468">
                  <c:v>1.4494094409485861E-4</c:v>
                </c:pt>
                <c:pt idx="469">
                  <c:v>1.445165574744113E-4</c:v>
                </c:pt>
                <c:pt idx="470">
                  <c:v>1.4405543815837636E-4</c:v>
                </c:pt>
                <c:pt idx="471">
                  <c:v>1.4362764691499614E-4</c:v>
                </c:pt>
                <c:pt idx="472">
                  <c:v>1.4319145874243445E-4</c:v>
                </c:pt>
                <c:pt idx="473">
                  <c:v>1.4278745919288127E-4</c:v>
                </c:pt>
                <c:pt idx="474">
                  <c:v>1.4234850132912094E-4</c:v>
                </c:pt>
                <c:pt idx="475">
                  <c:v>1.4194127896599657E-4</c:v>
                </c:pt>
                <c:pt idx="476">
                  <c:v>1.415647775104691E-4</c:v>
                </c:pt>
                <c:pt idx="477">
                  <c:v>1.4115426068007339E-4</c:v>
                </c:pt>
                <c:pt idx="478">
                  <c:v>1.4077404814551316E-4</c:v>
                </c:pt>
                <c:pt idx="479">
                  <c:v>1.4037338653621995E-4</c:v>
                </c:pt>
                <c:pt idx="480">
                  <c:v>1.4000230559030644E-4</c:v>
                </c:pt>
                <c:pt idx="481">
                  <c:v>1.3959912988108144E-4</c:v>
                </c:pt>
                <c:pt idx="482">
                  <c:v>1.3922511687174227E-4</c:v>
                </c:pt>
                <c:pt idx="483">
                  <c:v>1.3884378507951454E-4</c:v>
                </c:pt>
                <c:pt idx="484">
                  <c:v>1.3847891343248751E-4</c:v>
                </c:pt>
                <c:pt idx="485">
                  <c:v>1.3810690580541601E-4</c:v>
                </c:pt>
                <c:pt idx="486">
                  <c:v>1.3775095958334474E-4</c:v>
                </c:pt>
                <c:pt idx="487">
                  <c:v>1.3738805573171889E-4</c:v>
                </c:pt>
                <c:pt idx="488">
                  <c:v>1.3707424205230295E-4</c:v>
                </c:pt>
                <c:pt idx="489">
                  <c:v>1.3673081668552156E-4</c:v>
                </c:pt>
                <c:pt idx="490">
                  <c:v>1.3638068365780909E-4</c:v>
                </c:pt>
                <c:pt idx="491">
                  <c:v>1.360456760629872E-4</c:v>
                </c:pt>
                <c:pt idx="492">
                  <c:v>1.3570412871000514E-4</c:v>
                </c:pt>
                <c:pt idx="493">
                  <c:v>1.3537733922101337E-4</c:v>
                </c:pt>
                <c:pt idx="494">
                  <c:v>1.3504417377499788E-4</c:v>
                </c:pt>
                <c:pt idx="495">
                  <c:v>1.3473562925633644E-4</c:v>
                </c:pt>
                <c:pt idx="496">
                  <c:v>1.3440042453307768E-4</c:v>
                </c:pt>
                <c:pt idx="497">
                  <c:v>1.3409946101417195E-4</c:v>
                </c:pt>
                <c:pt idx="498">
                  <c:v>1.3377249558895311E-4</c:v>
                </c:pt>
                <c:pt idx="499">
                  <c:v>1.3346920704017794E-4</c:v>
                </c:pt>
                <c:pt idx="500">
                  <c:v>1.3319844620273194E-4</c:v>
                </c:pt>
                <c:pt idx="501">
                  <c:v>1.3289265523102554E-4</c:v>
                </c:pt>
                <c:pt idx="502">
                  <c:v>1.3260947170253443E-4</c:v>
                </c:pt>
                <c:pt idx="503">
                  <c:v>1.3230182974532774E-4</c:v>
                </c:pt>
                <c:pt idx="504">
                  <c:v>1.3202562277553868E-4</c:v>
                </c:pt>
                <c:pt idx="505">
                  <c:v>1.3172556283372206E-4</c:v>
                </c:pt>
                <c:pt idx="506">
                  <c:v>1.3144724089306792E-4</c:v>
                </c:pt>
                <c:pt idx="507">
                  <c:v>1.3116350655543741E-4</c:v>
                </c:pt>
                <c:pt idx="508">
                  <c:v>1.3089205185192525E-4</c:v>
                </c:pt>
                <c:pt idx="509">
                  <c:v>1.3061532091885653E-4</c:v>
                </c:pt>
                <c:pt idx="510">
                  <c:v>1.3035056902152645E-4</c:v>
                </c:pt>
                <c:pt idx="511">
                  <c:v>1.3010583092880885E-4</c:v>
                </c:pt>
                <c:pt idx="512">
                  <c:v>1.2983902684898972E-4</c:v>
                </c:pt>
                <c:pt idx="513">
                  <c:v>1.2958377557625451E-4</c:v>
                </c:pt>
                <c:pt idx="514">
                  <c:v>1.293316504381898E-4</c:v>
                </c:pt>
                <c:pt idx="515">
                  <c:v>1.2909059984794993E-4</c:v>
                </c:pt>
                <c:pt idx="516">
                  <c:v>1.2882874573091674E-4</c:v>
                </c:pt>
                <c:pt idx="517">
                  <c:v>1.2858587432491861E-4</c:v>
                </c:pt>
                <c:pt idx="518">
                  <c:v>1.2833829244889854E-4</c:v>
                </c:pt>
                <c:pt idx="519">
                  <c:v>1.2810143752193807E-4</c:v>
                </c:pt>
                <c:pt idx="520">
                  <c:v>1.2785999099821548E-4</c:v>
                </c:pt>
                <c:pt idx="521">
                  <c:v>1.2762900767888651E-4</c:v>
                </c:pt>
                <c:pt idx="522">
                  <c:v>1.2739354869997131E-4</c:v>
                </c:pt>
                <c:pt idx="523">
                  <c:v>1.2718274402667335E-4</c:v>
                </c:pt>
                <c:pt idx="524">
                  <c:v>1.2696008178740364E-4</c:v>
                </c:pt>
                <c:pt idx="525">
                  <c:v>1.2674015719654362E-4</c:v>
                </c:pt>
                <c:pt idx="526">
                  <c:v>1.2652293752072984E-4</c:v>
                </c:pt>
                <c:pt idx="527">
                  <c:v>1.2630151366223847E-4</c:v>
                </c:pt>
                <c:pt idx="528">
                  <c:v>1.2608969176735831E-4</c:v>
                </c:pt>
                <c:pt idx="529">
                  <c:v>1.2587377204269858E-4</c:v>
                </c:pt>
                <c:pt idx="530">
                  <c:v>1.2567384055649596E-4</c:v>
                </c:pt>
                <c:pt idx="531">
                  <c:v>1.254566686241793E-4</c:v>
                </c:pt>
                <c:pt idx="532">
                  <c:v>1.2526171204458851E-4</c:v>
                </c:pt>
                <c:pt idx="533">
                  <c:v>1.2504994582854018E-4</c:v>
                </c:pt>
                <c:pt idx="534">
                  <c:v>1.2485354611903524E-4</c:v>
                </c:pt>
                <c:pt idx="535">
                  <c:v>1.2467823623868817E-4</c:v>
                </c:pt>
                <c:pt idx="536">
                  <c:v>1.2448027501530128E-4</c:v>
                </c:pt>
                <c:pt idx="537">
                  <c:v>1.2429697754946545E-4</c:v>
                </c:pt>
                <c:pt idx="538">
                  <c:v>1.2409787983638768E-4</c:v>
                </c:pt>
                <c:pt idx="539">
                  <c:v>1.2391915379812403E-4</c:v>
                </c:pt>
                <c:pt idx="540">
                  <c:v>1.2372502318689312E-4</c:v>
                </c:pt>
                <c:pt idx="541">
                  <c:v>1.2354498466111982E-4</c:v>
                </c:pt>
                <c:pt idx="542">
                  <c:v>1.2336147316907079E-4</c:v>
                </c:pt>
                <c:pt idx="543">
                  <c:v>1.2318593063070858E-4</c:v>
                </c:pt>
                <c:pt idx="544">
                  <c:v>1.2300144881888134E-4</c:v>
                </c:pt>
                <c:pt idx="545">
                  <c:v>1.2283036155127632E-4</c:v>
                </c:pt>
                <c:pt idx="546">
                  <c:v>1.2266139249499225E-4</c:v>
                </c:pt>
                <c:pt idx="547">
                  <c:v>1.225052196424703E-4</c:v>
                </c:pt>
                <c:pt idx="548">
                  <c:v>1.2234027796849482E-4</c:v>
                </c:pt>
                <c:pt idx="549">
                  <c:v>1.2217738028217875E-4</c:v>
                </c:pt>
                <c:pt idx="550">
                  <c:v>1.2201650187638585E-4</c:v>
                </c:pt>
                <c:pt idx="551">
                  <c:v>1.2185252599683037E-4</c:v>
                </c:pt>
                <c:pt idx="552">
                  <c:v>1.2169567635407239E-4</c:v>
                </c:pt>
                <c:pt idx="553">
                  <c:v>1.2153580806977454E-4</c:v>
                </c:pt>
                <c:pt idx="554">
                  <c:v>1.2138288871489619E-4</c:v>
                </c:pt>
                <c:pt idx="555">
                  <c:v>1.2122702758158537E-4</c:v>
                </c:pt>
                <c:pt idx="556">
                  <c:v>1.2107794236585104E-4</c:v>
                </c:pt>
                <c:pt idx="557">
                  <c:v>1.2092599031363955E-4</c:v>
                </c:pt>
                <c:pt idx="558">
                  <c:v>1.2079463169097276E-4</c:v>
                </c:pt>
                <c:pt idx="559">
                  <c:v>1.2065091953040461E-4</c:v>
                </c:pt>
                <c:pt idx="560">
                  <c:v>1.2050444548587376E-4</c:v>
                </c:pt>
                <c:pt idx="561">
                  <c:v>1.2036434190497941E-4</c:v>
                </c:pt>
                <c:pt idx="562">
                  <c:v>1.2022154688087361E-4</c:v>
                </c:pt>
                <c:pt idx="563">
                  <c:v>1.2008496335121885E-4</c:v>
                </c:pt>
                <c:pt idx="564">
                  <c:v>1.1994575705468534E-4</c:v>
                </c:pt>
                <c:pt idx="565">
                  <c:v>1.1981687631294995E-4</c:v>
                </c:pt>
                <c:pt idx="566">
                  <c:v>1.1967690143418676E-4</c:v>
                </c:pt>
                <c:pt idx="567">
                  <c:v>1.1955126254537953E-4</c:v>
                </c:pt>
                <c:pt idx="568">
                  <c:v>1.1941480959825965E-4</c:v>
                </c:pt>
                <c:pt idx="569">
                  <c:v>1.1928827583997388E-4</c:v>
                </c:pt>
                <c:pt idx="570">
                  <c:v>1.1917133439460203E-4</c:v>
                </c:pt>
                <c:pt idx="571">
                  <c:v>1.1904783718511827E-4</c:v>
                </c:pt>
                <c:pt idx="572">
                  <c:v>1.1892979105128266E-4</c:v>
                </c:pt>
                <c:pt idx="573">
                  <c:v>1.1880158669396009E-4</c:v>
                </c:pt>
                <c:pt idx="574">
                  <c:v>1.1868651572907005E-4</c:v>
                </c:pt>
                <c:pt idx="575">
                  <c:v>1.1856154347085814E-4</c:v>
                </c:pt>
                <c:pt idx="576">
                  <c:v>1.1844565879806162E-4</c:v>
                </c:pt>
                <c:pt idx="577">
                  <c:v>1.1832755443603839E-4</c:v>
                </c:pt>
                <c:pt idx="578">
                  <c:v>1.1821459373365435E-4</c:v>
                </c:pt>
                <c:pt idx="579">
                  <c:v>1.1809947017251362E-4</c:v>
                </c:pt>
                <c:pt idx="580">
                  <c:v>1.179893612368553E-4</c:v>
                </c:pt>
                <c:pt idx="581">
                  <c:v>1.1787714484225278E-4</c:v>
                </c:pt>
                <c:pt idx="582">
                  <c:v>1.1778014477715256E-4</c:v>
                </c:pt>
                <c:pt idx="583">
                  <c:v>1.1767403108880856E-4</c:v>
                </c:pt>
                <c:pt idx="584">
                  <c:v>1.1756588750894301E-4</c:v>
                </c:pt>
                <c:pt idx="585">
                  <c:v>1.1746245629573796E-4</c:v>
                </c:pt>
                <c:pt idx="586">
                  <c:v>1.173570472402325E-4</c:v>
                </c:pt>
                <c:pt idx="587">
                  <c:v>1.1725623209475893E-4</c:v>
                </c:pt>
                <c:pt idx="588">
                  <c:v>1.1715348984336099E-4</c:v>
                </c:pt>
                <c:pt idx="589">
                  <c:v>1.1705837644582212E-4</c:v>
                </c:pt>
                <c:pt idx="590">
                  <c:v>1.1695508441818909E-4</c:v>
                </c:pt>
                <c:pt idx="591">
                  <c:v>1.1686237925001646E-4</c:v>
                </c:pt>
                <c:pt idx="592">
                  <c:v>1.1676170321759313E-4</c:v>
                </c:pt>
                <c:pt idx="593">
                  <c:v>1.1667733601520357E-4</c:v>
                </c:pt>
                <c:pt idx="594">
                  <c:v>1.1658504534704845E-4</c:v>
                </c:pt>
                <c:pt idx="595">
                  <c:v>1.1649099272624677E-4</c:v>
                </c:pt>
                <c:pt idx="596">
                  <c:v>1.1640104180490445E-4</c:v>
                </c:pt>
                <c:pt idx="597">
                  <c:v>1.1630937421384256E-4</c:v>
                </c:pt>
                <c:pt idx="598">
                  <c:v>1.1622170489464065E-4</c:v>
                </c:pt>
                <c:pt idx="599">
                  <c:v>1.1613236304307601E-4</c:v>
                </c:pt>
                <c:pt idx="600">
                  <c:v>1.1604965801930747E-4</c:v>
                </c:pt>
                <c:pt idx="601">
                  <c:v>1.1595984461997089E-4</c:v>
                </c:pt>
                <c:pt idx="602">
                  <c:v>1.1587923953052349E-4</c:v>
                </c:pt>
                <c:pt idx="603">
                  <c:v>1.1579170712538416E-4</c:v>
                </c:pt>
                <c:pt idx="604">
                  <c:v>1.157105476444846E-4</c:v>
                </c:pt>
                <c:pt idx="605">
                  <c:v>1.1563812067368E-4</c:v>
                </c:pt>
                <c:pt idx="606">
                  <c:v>1.1555635552352009E-4</c:v>
                </c:pt>
                <c:pt idx="607">
                  <c:v>1.1548066603331208E-4</c:v>
                </c:pt>
                <c:pt idx="608">
                  <c:v>1.1539847298134469E-4</c:v>
                </c:pt>
                <c:pt idx="609">
                  <c:v>1.1532470859216896E-4</c:v>
                </c:pt>
                <c:pt idx="610">
                  <c:v>1.1524460656612939E-4</c:v>
                </c:pt>
                <c:pt idx="611">
                  <c:v>1.1517033815530288E-4</c:v>
                </c:pt>
                <c:pt idx="612">
                  <c:v>1.1509465602851879E-4</c:v>
                </c:pt>
                <c:pt idx="613">
                  <c:v>1.1502227842322986E-4</c:v>
                </c:pt>
                <c:pt idx="614">
                  <c:v>1.1494852355874879E-4</c:v>
                </c:pt>
                <c:pt idx="615">
                  <c:v>1.1487798950843324E-4</c:v>
                </c:pt>
                <c:pt idx="616">
                  <c:v>1.1480611372938219E-4</c:v>
                </c:pt>
                <c:pt idx="617">
                  <c:v>1.147417854481306E-4</c:v>
                </c:pt>
                <c:pt idx="618">
                  <c:v>1.1466515934560591E-4</c:v>
                </c:pt>
                <c:pt idx="619">
                  <c:v>1.1460034932665638E-4</c:v>
                </c:pt>
                <c:pt idx="620">
                  <c:v>1.1453209185903693E-4</c:v>
                </c:pt>
                <c:pt idx="621">
                  <c:v>1.1446890908119353E-4</c:v>
                </c:pt>
                <c:pt idx="622">
                  <c:v>1.144003003770926E-4</c:v>
                </c:pt>
                <c:pt idx="623">
                  <c:v>1.1433669067071895E-4</c:v>
                </c:pt>
                <c:pt idx="624">
                  <c:v>1.1427187254776592E-4</c:v>
                </c:pt>
                <c:pt idx="625">
                  <c:v>1.1420988688502748E-4</c:v>
                </c:pt>
                <c:pt idx="626">
                  <c:v>1.141467240399159E-4</c:v>
                </c:pt>
                <c:pt idx="627">
                  <c:v>1.140863216854935E-4</c:v>
                </c:pt>
                <c:pt idx="628">
                  <c:v>1.1403242203684655E-4</c:v>
                </c:pt>
                <c:pt idx="629">
                  <c:v>1.1397913902197931E-4</c:v>
                </c:pt>
                <c:pt idx="630">
                  <c:v>1.1391899032246495E-4</c:v>
                </c:pt>
                <c:pt idx="631">
                  <c:v>1.1386331507003243E-4</c:v>
                </c:pt>
                <c:pt idx="632">
                  <c:v>1.138028603867859E-4</c:v>
                </c:pt>
                <c:pt idx="633">
                  <c:v>1.137468122452056E-4</c:v>
                </c:pt>
                <c:pt idx="634">
                  <c:v>1.1368970100151111E-4</c:v>
                </c:pt>
                <c:pt idx="635">
                  <c:v>1.1363683791201655E-4</c:v>
                </c:pt>
                <c:pt idx="636">
                  <c:v>1.1357943747420033E-4</c:v>
                </c:pt>
                <c:pt idx="637">
                  <c:v>1.1352792764649988E-4</c:v>
                </c:pt>
                <c:pt idx="638">
                  <c:v>1.1347199694824172E-4</c:v>
                </c:pt>
                <c:pt idx="639">
                  <c:v>1.1342014395875461E-4</c:v>
                </c:pt>
                <c:pt idx="640">
                  <c:v>1.1337387477649923E-4</c:v>
                </c:pt>
                <c:pt idx="641">
                  <c:v>1.1332164524351307E-4</c:v>
                </c:pt>
                <c:pt idx="642">
                  <c:v>1.1327330169078425E-4</c:v>
                </c:pt>
                <c:pt idx="643">
                  <c:v>1.1322080975129889E-4</c:v>
                </c:pt>
                <c:pt idx="644">
                  <c:v>1.1317370562754328E-4</c:v>
                </c:pt>
                <c:pt idx="645">
                  <c:v>1.1312255976301062E-4</c:v>
                </c:pt>
                <c:pt idx="646">
                  <c:v>1.1307514370738659E-4</c:v>
                </c:pt>
                <c:pt idx="647">
                  <c:v>1.1302683006597784E-4</c:v>
                </c:pt>
                <c:pt idx="648">
                  <c:v>1.129806307067461E-4</c:v>
                </c:pt>
                <c:pt idx="649">
                  <c:v>1.1293355705707581E-4</c:v>
                </c:pt>
                <c:pt idx="650">
                  <c:v>1.1288854367652494E-4</c:v>
                </c:pt>
                <c:pt idx="651">
                  <c:v>1.1284267870416899E-4</c:v>
                </c:pt>
                <c:pt idx="652">
                  <c:v>1.128030411021442E-4</c:v>
                </c:pt>
                <c:pt idx="653">
                  <c:v>1.1275968810652805E-4</c:v>
                </c:pt>
                <c:pt idx="654">
                  <c:v>1.1271551528295002E-4</c:v>
                </c:pt>
                <c:pt idx="655">
                  <c:v>1.1267327633733909E-4</c:v>
                </c:pt>
                <c:pt idx="656">
                  <c:v>1.1263023886629873E-4</c:v>
                </c:pt>
                <c:pt idx="657">
                  <c:v>1.1258908579195588E-4</c:v>
                </c:pt>
                <c:pt idx="658">
                  <c:v>1.125471549482357E-4</c:v>
                </c:pt>
                <c:pt idx="659">
                  <c:v>1.1250834563206237E-4</c:v>
                </c:pt>
                <c:pt idx="660">
                  <c:v>1.1246620803486897E-4</c:v>
                </c:pt>
                <c:pt idx="661">
                  <c:v>1.1242839723580605E-4</c:v>
                </c:pt>
                <c:pt idx="662">
                  <c:v>1.1238734400840197E-4</c:v>
                </c:pt>
                <c:pt idx="663">
                  <c:v>1.1234928637311507E-4</c:v>
                </c:pt>
                <c:pt idx="664">
                  <c:v>1.1231412358196021E-4</c:v>
                </c:pt>
                <c:pt idx="665">
                  <c:v>1.1227699982133802E-4</c:v>
                </c:pt>
                <c:pt idx="666">
                  <c:v>1.1224152461687449E-4</c:v>
                </c:pt>
                <c:pt idx="667">
                  <c:v>1.122030077696437E-4</c:v>
                </c:pt>
                <c:pt idx="668">
                  <c:v>1.1216844656365465E-4</c:v>
                </c:pt>
                <c:pt idx="669">
                  <c:v>1.1213092227772745E-4</c:v>
                </c:pt>
                <c:pt idx="670">
                  <c:v>1.120961367234491E-4</c:v>
                </c:pt>
                <c:pt idx="671">
                  <c:v>1.1206069495284491E-4</c:v>
                </c:pt>
                <c:pt idx="672">
                  <c:v>1.120278927322751E-4</c:v>
                </c:pt>
                <c:pt idx="673">
                  <c:v>1.1199549614622094E-4</c:v>
                </c:pt>
                <c:pt idx="674">
                  <c:v>1.1196244056721447E-4</c:v>
                </c:pt>
                <c:pt idx="675">
                  <c:v>1.1193190017119367E-4</c:v>
                </c:pt>
                <c:pt idx="676">
                  <c:v>1.119027596140684E-4</c:v>
                </c:pt>
                <c:pt idx="677">
                  <c:v>1.1187088945764753E-4</c:v>
                </c:pt>
                <c:pt idx="678">
                  <c:v>1.1183942683731722E-4</c:v>
                </c:pt>
                <c:pt idx="679">
                  <c:v>1.1180836661804992E-4</c:v>
                </c:pt>
                <c:pt idx="680">
                  <c:v>1.1177672116142357E-4</c:v>
                </c:pt>
                <c:pt idx="681">
                  <c:v>1.1174646316515266E-4</c:v>
                </c:pt>
                <c:pt idx="682">
                  <c:v>1.1171563520215902E-4</c:v>
                </c:pt>
                <c:pt idx="683">
                  <c:v>1.1168615900529214E-4</c:v>
                </c:pt>
                <c:pt idx="684">
                  <c:v>1.1165612771854545E-4</c:v>
                </c:pt>
                <c:pt idx="685">
                  <c:v>1.1162741340785985E-4</c:v>
                </c:pt>
                <c:pt idx="686">
                  <c:v>1.1159815850034939E-4</c:v>
                </c:pt>
                <c:pt idx="687">
                  <c:v>1.1157287787787872E-4</c:v>
                </c:pt>
                <c:pt idx="688">
                  <c:v>1.1154522992056406E-4</c:v>
                </c:pt>
                <c:pt idx="689">
                  <c:v>1.1151706164300632E-4</c:v>
                </c:pt>
                <c:pt idx="690">
                  <c:v>1.1149012896677784E-4</c:v>
                </c:pt>
                <c:pt idx="691">
                  <c:v>1.1146268956579334E-4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858304"/>
        <c:axId val="139859840"/>
      </c:lineChart>
      <c:dateAx>
        <c:axId val="13985830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139859840"/>
        <c:crosses val="autoZero"/>
        <c:auto val="1"/>
        <c:lblOffset val="100"/>
        <c:baseTimeUnit val="months"/>
      </c:dateAx>
      <c:valAx>
        <c:axId val="139859840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139858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280987</xdr:colOff>
      <xdr:row>1</xdr:row>
      <xdr:rowOff>138111</xdr:rowOff>
    </xdr:from>
    <xdr:to>
      <xdr:col>49</xdr:col>
      <xdr:colOff>257175</xdr:colOff>
      <xdr:row>46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YC6MBootstrappin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RateHelpers"/>
      <sheetName val="Selected"/>
      <sheetName val="Deposits"/>
      <sheetName val="FRAs"/>
      <sheetName val="Swaps"/>
      <sheetName val="ForwardSwaps"/>
      <sheetName val="Jumps"/>
      <sheetName val="Monitor"/>
    </sheetNames>
    <sheetDataSet>
      <sheetData sheetId="0">
        <row r="4">
          <cell r="D4" t="str">
            <v>EUR</v>
          </cell>
          <cell r="L4" t="b">
            <v>0</v>
          </cell>
        </row>
        <row r="6">
          <cell r="L6" t="b">
            <v>1</v>
          </cell>
        </row>
        <row r="10">
          <cell r="D10" t="b">
            <v>1</v>
          </cell>
        </row>
        <row r="11">
          <cell r="L11" t="str">
            <v>ibor</v>
          </cell>
        </row>
        <row r="12">
          <cell r="D12" t="b">
            <v>1</v>
          </cell>
          <cell r="L12" t="str">
            <v>_Quote</v>
          </cell>
        </row>
        <row r="13">
          <cell r="L13" t="str">
            <v>30/360 (Bond Basis)</v>
          </cell>
        </row>
        <row r="14">
          <cell r="L14" t="str">
            <v>Actual/360</v>
          </cell>
        </row>
        <row r="15">
          <cell r="L15" t="str">
            <v>EurON</v>
          </cell>
        </row>
        <row r="18">
          <cell r="D18" t="str">
            <v>TARGET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94"/>
  <sheetViews>
    <sheetView showGridLines="0" tabSelected="1" topLeftCell="L1" workbookViewId="0">
      <selection activeCell="U3" sqref="U3"/>
    </sheetView>
  </sheetViews>
  <sheetFormatPr defaultRowHeight="11.25" outlineLevelCol="1" x14ac:dyDescent="0.2"/>
  <cols>
    <col min="1" max="1" width="4" style="1" hidden="1" customWidth="1" outlineLevel="1"/>
    <col min="2" max="2" width="4.140625" style="1" hidden="1" customWidth="1" outlineLevel="1"/>
    <col min="3" max="3" width="7" style="1" hidden="1" customWidth="1" outlineLevel="1"/>
    <col min="4" max="4" width="19.28515625" style="1" hidden="1" customWidth="1" outlineLevel="1"/>
    <col min="5" max="5" width="20.28515625" style="1" hidden="1" customWidth="1" outlineLevel="1"/>
    <col min="6" max="6" width="11.7109375" style="1" hidden="1" customWidth="1" outlineLevel="1"/>
    <col min="7" max="7" width="17.28515625" style="1" hidden="1" customWidth="1" outlineLevel="1"/>
    <col min="8" max="8" width="15.140625" style="1" hidden="1" customWidth="1" outlineLevel="1"/>
    <col min="9" max="9" width="10" style="1" hidden="1" customWidth="1" outlineLevel="1"/>
    <col min="10" max="10" width="9" style="1" hidden="1" customWidth="1" outlineLevel="1"/>
    <col min="11" max="11" width="4.85546875" style="1" hidden="1" customWidth="1" outlineLevel="1"/>
    <col min="12" max="12" width="2.7109375" style="1" customWidth="1" collapsed="1"/>
    <col min="13" max="13" width="10" style="1" bestFit="1" customWidth="1"/>
    <col min="14" max="14" width="16.140625" style="1" bestFit="1" customWidth="1"/>
    <col min="15" max="15" width="8" style="1" bestFit="1" customWidth="1"/>
    <col min="16" max="17" width="17.28515625" style="1" bestFit="1" customWidth="1"/>
    <col min="18" max="18" width="9" style="1" customWidth="1"/>
    <col min="19" max="19" width="9.140625" style="1"/>
    <col min="20" max="20" width="15.140625" style="1" bestFit="1" customWidth="1"/>
    <col min="21" max="21" width="17.28515625" style="1" bestFit="1" customWidth="1"/>
    <col min="22" max="22" width="6" style="1" bestFit="1" customWidth="1"/>
    <col min="23" max="25" width="9.140625" style="1"/>
    <col min="26" max="26" width="2.7109375" style="1" customWidth="1"/>
    <col min="27" max="27" width="3" style="1" bestFit="1" customWidth="1"/>
    <col min="28" max="29" width="17.28515625" style="1" bestFit="1" customWidth="1"/>
    <col min="30" max="30" width="9.140625" style="1"/>
    <col min="31" max="31" width="14" style="1" customWidth="1"/>
    <col min="32" max="32" width="12.140625" style="1" customWidth="1"/>
    <col min="33" max="33" width="12.5703125" style="1" customWidth="1"/>
    <col min="34" max="16384" width="9.140625" style="1"/>
  </cols>
  <sheetData>
    <row r="1" spans="1:33" x14ac:dyDescent="0.2">
      <c r="H1" s="1" t="str">
        <f>_xll.qlEuribor(,U4,,,trigger)</f>
        <v>obj_008cf#0005</v>
      </c>
    </row>
    <row r="2" spans="1:33" ht="21" customHeight="1" x14ac:dyDescent="0.2">
      <c r="A2" s="3"/>
      <c r="B2" s="3"/>
      <c r="C2" s="3"/>
      <c r="D2" s="23" t="s">
        <v>60</v>
      </c>
      <c r="E2" s="23" t="s">
        <v>61</v>
      </c>
      <c r="F2" s="3" t="s">
        <v>62</v>
      </c>
      <c r="G2" s="3" t="s">
        <v>13</v>
      </c>
      <c r="H2" s="21" t="s">
        <v>14</v>
      </c>
      <c r="I2" s="22" t="s">
        <v>56</v>
      </c>
      <c r="J2" s="22" t="s">
        <v>57</v>
      </c>
      <c r="K2" s="22" t="s">
        <v>58</v>
      </c>
      <c r="M2" s="22" t="s">
        <v>71</v>
      </c>
      <c r="N2" s="22" t="s">
        <v>63</v>
      </c>
      <c r="O2" s="22" t="s">
        <v>66</v>
      </c>
      <c r="P2" s="22" t="s">
        <v>64</v>
      </c>
      <c r="Q2" s="22" t="s">
        <v>65</v>
      </c>
      <c r="R2" s="22" t="s">
        <v>72</v>
      </c>
      <c r="AA2" s="43"/>
      <c r="AB2" s="22" t="s">
        <v>74</v>
      </c>
      <c r="AC2" s="22" t="s">
        <v>73</v>
      </c>
      <c r="AD2" s="22" t="s">
        <v>76</v>
      </c>
      <c r="AE2" s="22" t="s">
        <v>78</v>
      </c>
      <c r="AF2" s="22" t="s">
        <v>77</v>
      </c>
      <c r="AG2" s="22" t="s">
        <v>79</v>
      </c>
    </row>
    <row r="3" spans="1:33" x14ac:dyDescent="0.2">
      <c r="A3" s="2" t="str">
        <f t="shared" ref="A3" si="0">B3&amp;"M"</f>
        <v>1M</v>
      </c>
      <c r="B3" s="2">
        <v>1</v>
      </c>
      <c r="C3" s="2" t="str">
        <f>"x"&amp;B3+SUBSTITUTE($U$4,"M","")&amp;"F"</f>
        <v>x7F</v>
      </c>
      <c r="D3" s="2" t="s">
        <v>17</v>
      </c>
      <c r="E3" s="2" t="s">
        <v>59</v>
      </c>
      <c r="F3" s="2" t="str">
        <f>PROPER(Currency)&amp;FamilyName&amp;$U$4</f>
        <v>Euribor6M</v>
      </c>
      <c r="G3" s="2" t="str">
        <f t="shared" ref="G3:G20" si="1">"EUR"&amp;B3&amp;C3&amp;"_Quote"</f>
        <v>EUR1x7F_Quote</v>
      </c>
      <c r="H3" s="2" t="str">
        <f>_xll.qlFraRateHelper(,G3,A3,F3,Permanent,trigger,ObjectOverwrite)</f>
        <v>obj_008c4#0006</v>
      </c>
      <c r="I3" s="15" t="b">
        <v>1</v>
      </c>
      <c r="J3" s="18">
        <v>10</v>
      </c>
      <c r="K3" s="18">
        <v>1</v>
      </c>
      <c r="M3" s="24" t="str">
        <f t="array" ref="M3:M57">_xll.qlRateHelperSelection(_xll.ohFilter(H3:H57,I3:I57),_xll.ohFilter(Priority,I3:I57),0,0,0,,_xll.ohFilter(MinDistance,I3:I57),trigger)</f>
        <v>obj_008c4</v>
      </c>
      <c r="N3" s="24" t="str">
        <f>_xll.qlRateHelperQuoteName(M3,trigger)</f>
        <v>EUR1x7F_Quote</v>
      </c>
      <c r="O3" s="30">
        <f>_xll.qlRateHelperRate(M3,trigger)</f>
        <v>6.4000000000000005E-4</v>
      </c>
      <c r="P3" s="25">
        <f>_xll.qlRateHelperEarliestDate(M3,trigger)</f>
        <v>42247</v>
      </c>
      <c r="Q3" s="25">
        <f>_xll.qlRateHelperLatestDate(M3,trigger)</f>
        <v>42429</v>
      </c>
      <c r="R3" s="39">
        <f>IF(ISERROR(M3),#N/A,1)</f>
        <v>1</v>
      </c>
      <c r="T3" s="37" t="s">
        <v>11</v>
      </c>
      <c r="U3" s="36"/>
      <c r="AA3" s="44"/>
      <c r="AB3" s="45">
        <f>_xll.qlCalendarAdvance(Calendar,_xll.qlSettingsEvaluationDate(trigger),"2D",,,trigger)</f>
        <v>42216</v>
      </c>
      <c r="AC3" s="45">
        <f>_xll.qlInterestRateIndexMaturity(U5,AB3,trigger)</f>
        <v>42398</v>
      </c>
      <c r="AD3" s="50">
        <f>_xll.qlTenorBasisValue($U$13,AB3,trigger)</f>
        <v>1.789202014925291E-3</v>
      </c>
      <c r="AE3" s="50">
        <f>_xll.qlTenorBasisForwardRate($U$13,AB3,trigger)</f>
        <v>6.009038710975067E-4</v>
      </c>
      <c r="AF3" s="50">
        <f>_xll.qlTenorBasisForwardRate2($U$13,AB3,AC3,trigger)</f>
        <v>6.009038710975067E-4</v>
      </c>
      <c r="AG3" s="50">
        <f>_xll.qlIndexFixing($U$5,_xll.qlInterestRateIndexFixingDate($U$5,AB3,trigger),,trigger)</f>
        <v>6.4599999999984884E-4</v>
      </c>
    </row>
    <row r="4" spans="1:33" ht="11.25" customHeight="1" x14ac:dyDescent="0.2">
      <c r="A4" s="7" t="str">
        <f t="shared" ref="A4:A20" si="2">B4&amp;"M"</f>
        <v>2M</v>
      </c>
      <c r="B4" s="7">
        <v>2</v>
      </c>
      <c r="C4" s="7" t="str">
        <f>"x"&amp;B4+SUBSTITUTE($U$4,"M","")&amp;"F"</f>
        <v>x8F</v>
      </c>
      <c r="D4" s="7" t="s">
        <v>17</v>
      </c>
      <c r="E4" s="7" t="s">
        <v>59</v>
      </c>
      <c r="F4" s="7" t="str">
        <f>PROPER(Currency)&amp;FamilyName&amp;$U$4</f>
        <v>Euribor6M</v>
      </c>
      <c r="G4" s="7" t="str">
        <f t="shared" si="1"/>
        <v>EUR2x8F_Quote</v>
      </c>
      <c r="H4" s="7" t="str">
        <f>_xll.qlFraRateHelper(,G4,A4,F4,Permanent,trigger,ObjectOverwrite)</f>
        <v>obj_008c6#0006</v>
      </c>
      <c r="I4" s="16" t="b">
        <v>1</v>
      </c>
      <c r="J4" s="19">
        <v>10</v>
      </c>
      <c r="K4" s="19">
        <v>1</v>
      </c>
      <c r="M4" s="26" t="str">
        <v>obj_008c6</v>
      </c>
      <c r="N4" s="26" t="str">
        <f>_xll.qlRateHelperQuoteName(M4,trigger)</f>
        <v>EUR2x8F_Quote</v>
      </c>
      <c r="O4" s="31">
        <f>_xll.qlRateHelperRate(M4,trigger)</f>
        <v>6.7000000000000002E-4</v>
      </c>
      <c r="P4" s="27">
        <f>_xll.qlRateHelperEarliestDate(M4,trigger)</f>
        <v>42277</v>
      </c>
      <c r="Q4" s="27">
        <f>_xll.qlRateHelperLatestDate(M4,trigger)</f>
        <v>42460</v>
      </c>
      <c r="R4" s="39">
        <f t="shared" ref="R4:R57" si="3">IF(ISERROR(M4),#N/A,1)</f>
        <v>1</v>
      </c>
      <c r="T4" s="37" t="s">
        <v>8</v>
      </c>
      <c r="U4" s="33" t="s">
        <v>9</v>
      </c>
      <c r="AA4" s="46" t="s">
        <v>75</v>
      </c>
      <c r="AB4" s="47">
        <f>_xll.qlCalendarAdvance(Calendar,AB3,AA4,,,trigger)</f>
        <v>42247</v>
      </c>
      <c r="AC4" s="47">
        <f>_xll.qlInterestRateIndexMaturity($U$5,AB4,trigger)</f>
        <v>42429</v>
      </c>
      <c r="AD4" s="51">
        <f>_xll.qlTenorBasisValue($U$13,AB4,trigger)</f>
        <v>1.8277049466707755E-3</v>
      </c>
      <c r="AE4" s="51">
        <f>_xll.qlTenorBasisForwardRate($U$13,AB4,trigger)</f>
        <v>6.0070446018247348E-4</v>
      </c>
      <c r="AF4" s="51">
        <f>_xll.qlTenorBasisForwardRate2($U$13,AB4,AC4,trigger)</f>
        <v>6.0070446018247348E-4</v>
      </c>
      <c r="AG4" s="51">
        <f>_xll.qlIndexFixing($U$5,_xll.qlInterestRateIndexFixingDate($U$5,AB4,trigger),,trigger)</f>
        <v>6.3999999999971285E-4</v>
      </c>
    </row>
    <row r="5" spans="1:33" ht="11.25" customHeight="1" x14ac:dyDescent="0.2">
      <c r="A5" s="7" t="str">
        <f t="shared" si="2"/>
        <v>3M</v>
      </c>
      <c r="B5" s="7">
        <v>3</v>
      </c>
      <c r="C5" s="7" t="str">
        <f>"x"&amp;B5+SUBSTITUTE($U$4,"M","")&amp;"F"</f>
        <v>x9F</v>
      </c>
      <c r="D5" s="7" t="s">
        <v>17</v>
      </c>
      <c r="E5" s="7" t="s">
        <v>59</v>
      </c>
      <c r="F5" s="7" t="str">
        <f>PROPER(Currency)&amp;FamilyName&amp;$U$4</f>
        <v>Euribor6M</v>
      </c>
      <c r="G5" s="7" t="str">
        <f t="shared" si="1"/>
        <v>EUR3x9F_Quote</v>
      </c>
      <c r="H5" s="7" t="str">
        <f>_xll.qlFraRateHelper(,G5,A5,F5,Permanent,trigger,ObjectOverwrite)</f>
        <v>obj_008ca#0006</v>
      </c>
      <c r="I5" s="16" t="b">
        <v>1</v>
      </c>
      <c r="J5" s="19">
        <v>10</v>
      </c>
      <c r="K5" s="19">
        <v>1</v>
      </c>
      <c r="M5" s="26" t="str">
        <v>obj_008ca</v>
      </c>
      <c r="N5" s="26" t="str">
        <f>_xll.qlRateHelperQuoteName(M5,trigger)</f>
        <v>EUR3x9F_Quote</v>
      </c>
      <c r="O5" s="31">
        <f>_xll.qlRateHelperRate(M5,trigger)</f>
        <v>7.000000000000001E-4</v>
      </c>
      <c r="P5" s="27">
        <f>_xll.qlRateHelperEarliestDate(M5,trigger)</f>
        <v>42307</v>
      </c>
      <c r="Q5" s="27">
        <f>_xll.qlRateHelperLatestDate(M5,trigger)</f>
        <v>42489</v>
      </c>
      <c r="R5" s="39">
        <f t="shared" si="3"/>
        <v>1</v>
      </c>
      <c r="T5" s="37" t="s">
        <v>0</v>
      </c>
      <c r="U5" s="33" t="str">
        <f>"EURIBOR"&amp;U4</f>
        <v>EURIBOR6M</v>
      </c>
      <c r="AA5" s="46" t="s">
        <v>75</v>
      </c>
      <c r="AB5" s="47">
        <f>_xll.qlCalendarAdvance(Calendar,AB4,AA5,,,trigger)</f>
        <v>42277</v>
      </c>
      <c r="AC5" s="47">
        <f>_xll.qlInterestRateIndexMaturity($U$5,AB5,trigger)</f>
        <v>42460</v>
      </c>
      <c r="AD5" s="51">
        <f>_xll.qlTenorBasisValue($U$13,AB5,trigger)</f>
        <v>1.8635858517587213E-3</v>
      </c>
      <c r="AE5" s="51">
        <f>_xll.qlTenorBasisForwardRate($U$13,AB5,trigger)</f>
        <v>6.4675984499143794E-4</v>
      </c>
      <c r="AF5" s="51">
        <f>_xll.qlTenorBasisForwardRate2($U$13,AB5,AC5,trigger)</f>
        <v>6.4675984499143794E-4</v>
      </c>
      <c r="AG5" s="51">
        <f>_xll.qlIndexFixing($U$5,_xll.qlInterestRateIndexFixingDate($U$5,AB5,trigger),,trigger)</f>
        <v>6.700000003369539E-4</v>
      </c>
    </row>
    <row r="6" spans="1:33" ht="11.25" customHeight="1" x14ac:dyDescent="0.2">
      <c r="A6" s="7" t="str">
        <f t="shared" si="2"/>
        <v>4M</v>
      </c>
      <c r="B6" s="7">
        <v>4</v>
      </c>
      <c r="C6" s="7" t="str">
        <f>"x"&amp;B6+SUBSTITUTE($U$4,"M","")&amp;"F"</f>
        <v>x10F</v>
      </c>
      <c r="D6" s="7" t="s">
        <v>17</v>
      </c>
      <c r="E6" s="7" t="s">
        <v>59</v>
      </c>
      <c r="F6" s="7" t="str">
        <f>PROPER(Currency)&amp;FamilyName&amp;$U$4</f>
        <v>Euribor6M</v>
      </c>
      <c r="G6" s="7" t="str">
        <f t="shared" si="1"/>
        <v>EUR4x10F_Quote</v>
      </c>
      <c r="H6" s="7" t="str">
        <f>_xll.qlFraRateHelper(,G6,A6,F6,Permanent,trigger,ObjectOverwrite)</f>
        <v>obj_008c9#0006</v>
      </c>
      <c r="I6" s="16" t="b">
        <v>1</v>
      </c>
      <c r="J6" s="19">
        <v>10</v>
      </c>
      <c r="K6" s="19">
        <v>1</v>
      </c>
      <c r="M6" s="26" t="str">
        <v>obj_008c9</v>
      </c>
      <c r="N6" s="26" t="str">
        <f>_xll.qlRateHelperQuoteName(M6,trigger)</f>
        <v>EUR4x10F_Quote</v>
      </c>
      <c r="O6" s="31">
        <f>_xll.qlRateHelperRate(M6,trigger)</f>
        <v>7.400000000000001E-4</v>
      </c>
      <c r="P6" s="27">
        <f>_xll.qlRateHelperEarliestDate(M6,trigger)</f>
        <v>42338</v>
      </c>
      <c r="Q6" s="27">
        <f>_xll.qlRateHelperLatestDate(M6,trigger)</f>
        <v>42521</v>
      </c>
      <c r="R6" s="39">
        <f t="shared" si="3"/>
        <v>1</v>
      </c>
      <c r="T6" s="37" t="s">
        <v>1</v>
      </c>
      <c r="U6" s="33" t="s">
        <v>10</v>
      </c>
      <c r="AA6" s="46" t="s">
        <v>75</v>
      </c>
      <c r="AB6" s="47">
        <f>_xll.qlCalendarAdvance(Calendar,AB5,AA6,,,trigger)</f>
        <v>42307</v>
      </c>
      <c r="AC6" s="47">
        <f>_xll.qlInterestRateIndexMaturity($U$5,AB6,trigger)</f>
        <v>42489</v>
      </c>
      <c r="AD6" s="51">
        <f>_xll.qlTenorBasisValue($U$13,AB6,trigger)</f>
        <v>1.8981402163454827E-3</v>
      </c>
      <c r="AE6" s="51">
        <f>_xll.qlTenorBasisForwardRate($U$13,AB6,trigger)</f>
        <v>6.745058630061798E-4</v>
      </c>
      <c r="AF6" s="51">
        <f>_xll.qlTenorBasisForwardRate2($U$13,AB6,AC6,trigger)</f>
        <v>6.745058630061798E-4</v>
      </c>
      <c r="AG6" s="51">
        <f>_xll.qlIndexFixing($U$5,_xll.qlInterestRateIndexFixingDate($U$5,AB6,trigger),,trigger)</f>
        <v>6.9999999999975453E-4</v>
      </c>
    </row>
    <row r="7" spans="1:33" ht="11.25" customHeight="1" x14ac:dyDescent="0.2">
      <c r="A7" s="7" t="str">
        <f t="shared" si="2"/>
        <v>5M</v>
      </c>
      <c r="B7" s="7">
        <v>5</v>
      </c>
      <c r="C7" s="7" t="str">
        <f>"x"&amp;B7+SUBSTITUTE($U$4,"M","")&amp;"F"</f>
        <v>x11F</v>
      </c>
      <c r="D7" s="7" t="s">
        <v>17</v>
      </c>
      <c r="E7" s="7" t="s">
        <v>59</v>
      </c>
      <c r="F7" s="7" t="str">
        <f>PROPER(Currency)&amp;FamilyName&amp;$U$4</f>
        <v>Euribor6M</v>
      </c>
      <c r="G7" s="7" t="str">
        <f t="shared" si="1"/>
        <v>EUR5x11F_Quote</v>
      </c>
      <c r="H7" s="7" t="str">
        <f>_xll.qlFraRateHelper(,G7,A7,F7,Permanent,trigger,ObjectOverwrite)</f>
        <v>obj_008bc#0006</v>
      </c>
      <c r="I7" s="16" t="b">
        <v>1</v>
      </c>
      <c r="J7" s="19">
        <v>10</v>
      </c>
      <c r="K7" s="19">
        <v>1</v>
      </c>
      <c r="M7" s="26" t="str">
        <v>obj_008bc</v>
      </c>
      <c r="N7" s="26" t="str">
        <f>_xll.qlRateHelperQuoteName(M7,trigger)</f>
        <v>EUR5x11F_Quote</v>
      </c>
      <c r="O7" s="31">
        <f>_xll.qlRateHelperRate(M7,trigger)</f>
        <v>7.8000000000000009E-4</v>
      </c>
      <c r="P7" s="27">
        <f>_xll.qlRateHelperEarliestDate(M7,trigger)</f>
        <v>42369</v>
      </c>
      <c r="Q7" s="27">
        <f>_xll.qlRateHelperLatestDate(M7,trigger)</f>
        <v>42551</v>
      </c>
      <c r="R7" s="39">
        <f t="shared" si="3"/>
        <v>1</v>
      </c>
      <c r="T7" s="37" t="s">
        <v>2</v>
      </c>
      <c r="U7" s="34">
        <f>_xll.qlCalendarAdvance("target",_xll.qlSettingsEvaluationDate(trigger),"2D","mf",,trigger)</f>
        <v>42216</v>
      </c>
      <c r="AA7" s="46" t="s">
        <v>75</v>
      </c>
      <c r="AB7" s="47">
        <f>_xll.qlCalendarAdvance(Calendar,AB6,AA7,,,trigger)</f>
        <v>42338</v>
      </c>
      <c r="AC7" s="47">
        <f>_xll.qlInterestRateIndexMaturity($U$5,AB7,trigger)</f>
        <v>42521</v>
      </c>
      <c r="AD7" s="51">
        <f>_xll.qlTenorBasisValue($U$13,AB7,trigger)</f>
        <v>1.9324845489955137E-3</v>
      </c>
      <c r="AE7" s="51">
        <f>_xll.qlTenorBasisForwardRate($U$13,AB7,trigger)</f>
        <v>7.2366700135804009E-4</v>
      </c>
      <c r="AF7" s="51">
        <f>_xll.qlTenorBasisForwardRate2($U$13,AB7,AC7,trigger)</f>
        <v>7.2366700135804009E-4</v>
      </c>
      <c r="AG7" s="51">
        <f>_xll.qlIndexFixing($U$5,_xll.qlInterestRateIndexFixingDate($U$5,AB7,trigger),,trigger)</f>
        <v>7.3999999999991195E-4</v>
      </c>
    </row>
    <row r="8" spans="1:33" ht="11.25" customHeight="1" x14ac:dyDescent="0.2">
      <c r="A8" s="7" t="str">
        <f t="shared" si="2"/>
        <v>6M</v>
      </c>
      <c r="B8" s="7">
        <v>6</v>
      </c>
      <c r="C8" s="7" t="str">
        <f>"x"&amp;B8+SUBSTITUTE($U$4,"M","")&amp;"F"</f>
        <v>x12F</v>
      </c>
      <c r="D8" s="7" t="s">
        <v>17</v>
      </c>
      <c r="E8" s="7" t="s">
        <v>59</v>
      </c>
      <c r="F8" s="7" t="str">
        <f>PROPER(Currency)&amp;FamilyName&amp;$U$4</f>
        <v>Euribor6M</v>
      </c>
      <c r="G8" s="7" t="str">
        <f t="shared" si="1"/>
        <v>EUR6x12F_Quote</v>
      </c>
      <c r="H8" s="7" t="str">
        <f>_xll.qlFraRateHelper(,G8,A8,F8,Permanent,trigger,ObjectOverwrite)</f>
        <v>obj_008ba#0006</v>
      </c>
      <c r="I8" s="16" t="b">
        <v>1</v>
      </c>
      <c r="J8" s="19">
        <v>10</v>
      </c>
      <c r="K8" s="19">
        <v>1</v>
      </c>
      <c r="M8" s="26" t="str">
        <v>obj_008ba</v>
      </c>
      <c r="N8" s="26" t="str">
        <f>_xll.qlRateHelperQuoteName(M8,trigger)</f>
        <v>EUR6x12F_Quote</v>
      </c>
      <c r="O8" s="31">
        <f>_xll.qlRateHelperRate(M8,trigger)</f>
        <v>8.1000000000000006E-4</v>
      </c>
      <c r="P8" s="27">
        <f>_xll.qlRateHelperEarliestDate(M8,trigger)</f>
        <v>42398</v>
      </c>
      <c r="Q8" s="27">
        <f>_xll.qlRateHelperLatestDate(M8,trigger)</f>
        <v>42580</v>
      </c>
      <c r="R8" s="39">
        <f t="shared" si="3"/>
        <v>1</v>
      </c>
      <c r="T8" s="37" t="s">
        <v>3</v>
      </c>
      <c r="U8" s="41" t="b">
        <v>1</v>
      </c>
      <c r="AA8" s="46" t="s">
        <v>75</v>
      </c>
      <c r="AB8" s="47">
        <f>_xll.qlCalendarAdvance(Calendar,AB7,AA8,,,trigger)</f>
        <v>42368</v>
      </c>
      <c r="AC8" s="47">
        <f>_xll.qlInterestRateIndexMaturity($U$5,AB8,trigger)</f>
        <v>42551</v>
      </c>
      <c r="AD8" s="51">
        <f>_xll.qlTenorBasisValue($U$13,AB8,trigger)</f>
        <v>1.9644332268595917E-3</v>
      </c>
      <c r="AE8" s="51">
        <f>_xll.qlTenorBasisForwardRate($U$13,AB8,trigger)</f>
        <v>7.6473009430102817E-4</v>
      </c>
      <c r="AF8" s="51">
        <f>_xll.qlTenorBasisForwardRate2($U$13,AB8,AC8,trigger)</f>
        <v>7.6473009430102817E-4</v>
      </c>
      <c r="AG8" s="51">
        <f>_xll.qlIndexFixing($U$5,_xll.qlInterestRateIndexFixingDate($U$5,AB8,trigger),,trigger)</f>
        <v>7.7880512561983868E-4</v>
      </c>
    </row>
    <row r="9" spans="1:33" ht="11.25" customHeight="1" x14ac:dyDescent="0.2">
      <c r="A9" s="7" t="str">
        <f t="shared" si="2"/>
        <v>7M</v>
      </c>
      <c r="B9" s="7">
        <v>7</v>
      </c>
      <c r="C9" s="7" t="str">
        <f>"x"&amp;B9+SUBSTITUTE($U$4,"M","")&amp;"F"</f>
        <v>x13F</v>
      </c>
      <c r="D9" s="7" t="s">
        <v>17</v>
      </c>
      <c r="E9" s="7" t="s">
        <v>59</v>
      </c>
      <c r="F9" s="7" t="str">
        <f>PROPER(Currency)&amp;FamilyName&amp;$U$4</f>
        <v>Euribor6M</v>
      </c>
      <c r="G9" s="7" t="str">
        <f t="shared" si="1"/>
        <v>EUR7x13F_Quote</v>
      </c>
      <c r="H9" s="7" t="str">
        <f>_xll.qlFraRateHelper(,G9,A9,F9,Permanent,trigger,ObjectOverwrite)</f>
        <v>obj_008c0#0006</v>
      </c>
      <c r="I9" s="16" t="b">
        <v>1</v>
      </c>
      <c r="J9" s="19">
        <v>10</v>
      </c>
      <c r="K9" s="19">
        <v>1</v>
      </c>
      <c r="M9" s="26" t="str">
        <v>obj_008c0</v>
      </c>
      <c r="N9" s="26" t="str">
        <f>_xll.qlRateHelperQuoteName(M9,trigger)</f>
        <v>EUR7x13F_Quote</v>
      </c>
      <c r="O9" s="31">
        <f>_xll.qlRateHelperRate(M9,trigger)</f>
        <v>8.6000000000000009E-4</v>
      </c>
      <c r="P9" s="27">
        <f>_xll.qlRateHelperEarliestDate(M9,trigger)</f>
        <v>42429</v>
      </c>
      <c r="Q9" s="27">
        <f>_xll.qlRateHelperLatestDate(M9,trigger)</f>
        <v>42613</v>
      </c>
      <c r="R9" s="39">
        <f t="shared" si="3"/>
        <v>1</v>
      </c>
      <c r="T9" s="37" t="s">
        <v>80</v>
      </c>
      <c r="U9" s="35">
        <v>1.6797625304472001E-3</v>
      </c>
      <c r="V9" s="35" t="b">
        <v>0</v>
      </c>
      <c r="X9" s="37" t="s">
        <v>4</v>
      </c>
      <c r="Y9" s="35">
        <f t="array" ref="Y9:Y12">_xll.qlTenorBasisCoefficients(U13,U14)</f>
        <v>1.7035423784053524E-3</v>
      </c>
      <c r="AA9" s="46" t="s">
        <v>75</v>
      </c>
      <c r="AB9" s="47">
        <f>_xll.qlCalendarAdvance(Calendar,AB8,AA9,,,trigger)</f>
        <v>42401</v>
      </c>
      <c r="AC9" s="47">
        <f>_xll.qlInterestRateIndexMaturity($U$5,AB9,trigger)</f>
        <v>42583</v>
      </c>
      <c r="AD9" s="51">
        <f>_xll.qlTenorBasisValue($U$13,AB9,trigger)</f>
        <v>1.9981484454010194E-3</v>
      </c>
      <c r="AE9" s="51">
        <f>_xll.qlTenorBasisForwardRate($U$13,AB9,trigger)</f>
        <v>8.2263686433463193E-4</v>
      </c>
      <c r="AF9" s="51">
        <f>_xll.qlTenorBasisForwardRate2($U$13,AB9,AC9,trigger)</f>
        <v>8.2263686433463193E-4</v>
      </c>
      <c r="AG9" s="51">
        <f>_xll.qlIndexFixing($U$5,_xll.qlInterestRateIndexFixingDate($U$5,AB9,trigger),,trigger)</f>
        <v>8.142557376132056E-4</v>
      </c>
    </row>
    <row r="10" spans="1:33" ht="11.25" customHeight="1" x14ac:dyDescent="0.2">
      <c r="A10" s="7" t="str">
        <f t="shared" si="2"/>
        <v>8M</v>
      </c>
      <c r="B10" s="7">
        <v>8</v>
      </c>
      <c r="C10" s="7" t="str">
        <f>"x"&amp;B10+SUBSTITUTE($U$4,"M","")&amp;"F"</f>
        <v>x14F</v>
      </c>
      <c r="D10" s="7" t="s">
        <v>17</v>
      </c>
      <c r="E10" s="7" t="s">
        <v>59</v>
      </c>
      <c r="F10" s="7" t="str">
        <f>PROPER(Currency)&amp;FamilyName&amp;$U$4</f>
        <v>Euribor6M</v>
      </c>
      <c r="G10" s="7" t="str">
        <f t="shared" si="1"/>
        <v>EUR8x14F_Quote</v>
      </c>
      <c r="H10" s="7" t="str">
        <f>_xll.qlFraRateHelper(,G10,A10,F10,Permanent,trigger,ObjectOverwrite)</f>
        <v>obj_008c5#0006</v>
      </c>
      <c r="I10" s="16" t="b">
        <v>1</v>
      </c>
      <c r="J10" s="19">
        <v>10</v>
      </c>
      <c r="K10" s="19">
        <v>1</v>
      </c>
      <c r="M10" s="26" t="str">
        <v>obj_008c5</v>
      </c>
      <c r="N10" s="26" t="str">
        <f>_xll.qlRateHelperQuoteName(M10,trigger)</f>
        <v>EUR8x14F_Quote</v>
      </c>
      <c r="O10" s="31">
        <f>_xll.qlRateHelperRate(M10,trigger)</f>
        <v>9.1E-4</v>
      </c>
      <c r="P10" s="27">
        <f>_xll.qlRateHelperEarliestDate(M10,trigger)</f>
        <v>42460</v>
      </c>
      <c r="Q10" s="27">
        <f>_xll.qlRateHelperLatestDate(M10,trigger)</f>
        <v>42643</v>
      </c>
      <c r="R10" s="39">
        <f t="shared" si="3"/>
        <v>1</v>
      </c>
      <c r="T10" s="37" t="s">
        <v>81</v>
      </c>
      <c r="U10" s="35">
        <v>7.4756504381031502E-4</v>
      </c>
      <c r="V10" s="35" t="b">
        <v>0</v>
      </c>
      <c r="X10" s="37" t="s">
        <v>7</v>
      </c>
      <c r="Y10" s="35">
        <v>6.6048854507098139E-4</v>
      </c>
      <c r="AA10" s="46" t="s">
        <v>75</v>
      </c>
      <c r="AB10" s="47">
        <f>_xll.qlCalendarAdvance(Calendar,AB9,AA10,,,trigger)</f>
        <v>42430</v>
      </c>
      <c r="AC10" s="47">
        <f>_xll.qlInterestRateIndexMaturity($U$5,AB10,trigger)</f>
        <v>42614</v>
      </c>
      <c r="AD10" s="51">
        <f>_xll.qlTenorBasisValue($U$13,AB10,trigger)</f>
        <v>2.026570462433121E-3</v>
      </c>
      <c r="AE10" s="51">
        <f>_xll.qlTenorBasisForwardRate($U$13,AB10,trigger)</f>
        <v>8.7928409709064187E-4</v>
      </c>
      <c r="AF10" s="51">
        <f>_xll.qlTenorBasisForwardRate2($U$13,AB10,AC10,trigger)</f>
        <v>8.7928409709064187E-4</v>
      </c>
      <c r="AG10" s="51">
        <f>_xll.qlIndexFixing($U$5,_xll.qlInterestRateIndexFixingDate($U$5,AB10,trigger),,trigger)</f>
        <v>8.4337768327623298E-4</v>
      </c>
    </row>
    <row r="11" spans="1:33" ht="11.25" customHeight="1" x14ac:dyDescent="0.2">
      <c r="A11" s="7" t="str">
        <f t="shared" si="2"/>
        <v>9M</v>
      </c>
      <c r="B11" s="7">
        <v>9</v>
      </c>
      <c r="C11" s="7" t="str">
        <f>"x"&amp;B11+SUBSTITUTE($U$4,"M","")&amp;"F"</f>
        <v>x15F</v>
      </c>
      <c r="D11" s="7" t="s">
        <v>17</v>
      </c>
      <c r="E11" s="7" t="s">
        <v>59</v>
      </c>
      <c r="F11" s="7" t="str">
        <f>PROPER(Currency)&amp;FamilyName&amp;$U$4</f>
        <v>Euribor6M</v>
      </c>
      <c r="G11" s="7" t="str">
        <f t="shared" si="1"/>
        <v>EUR9x15F_Quote</v>
      </c>
      <c r="H11" s="7" t="str">
        <f>_xll.qlFraRateHelper(,G11,A11,F11,Permanent,trigger,ObjectOverwrite)</f>
        <v>obj_008bb#0006</v>
      </c>
      <c r="I11" s="16" t="b">
        <v>1</v>
      </c>
      <c r="J11" s="19">
        <v>10</v>
      </c>
      <c r="K11" s="19">
        <v>1</v>
      </c>
      <c r="M11" s="26" t="str">
        <v>obj_008bb</v>
      </c>
      <c r="N11" s="26" t="str">
        <f>_xll.qlRateHelperQuoteName(M11,trigger)</f>
        <v>EUR9x15F_Quote</v>
      </c>
      <c r="O11" s="31">
        <f>_xll.qlRateHelperRate(M11,trigger)</f>
        <v>9.7000000000000005E-4</v>
      </c>
      <c r="P11" s="27">
        <f>_xll.qlRateHelperEarliestDate(M11,trigger)</f>
        <v>42489</v>
      </c>
      <c r="Q11" s="27">
        <f>_xll.qlRateHelperLatestDate(M11,trigger)</f>
        <v>42674</v>
      </c>
      <c r="R11" s="39">
        <f t="shared" si="3"/>
        <v>1</v>
      </c>
      <c r="T11" s="37" t="s">
        <v>82</v>
      </c>
      <c r="U11" s="35">
        <v>0.17</v>
      </c>
      <c r="V11" s="35" t="b">
        <v>0</v>
      </c>
      <c r="X11" s="37" t="s">
        <v>5</v>
      </c>
      <c r="Y11" s="35">
        <v>0.16488017465250476</v>
      </c>
      <c r="AA11" s="46" t="s">
        <v>75</v>
      </c>
      <c r="AB11" s="47">
        <f>_xll.qlCalendarAdvance(Calendar,AB10,AA11,,,trigger)</f>
        <v>42461</v>
      </c>
      <c r="AC11" s="47">
        <f>_xll.qlInterestRateIndexMaturity($U$5,AB11,trigger)</f>
        <v>42646</v>
      </c>
      <c r="AD11" s="51">
        <f>_xll.qlTenorBasisValue($U$13,AB11,trigger)</f>
        <v>2.0557339912878614E-3</v>
      </c>
      <c r="AE11" s="51">
        <f>_xll.qlTenorBasisForwardRate($U$13,AB11,trigger)</f>
        <v>9.5074786464833009E-4</v>
      </c>
      <c r="AF11" s="51">
        <f>_xll.qlTenorBasisForwardRate2($U$13,AB11,AC11,trigger)</f>
        <v>9.5074786464833009E-4</v>
      </c>
      <c r="AG11" s="51">
        <f>_xll.qlIndexFixing($U$5,_xll.qlInterestRateIndexFixingDate($U$5,AB11,trigger),,trigger)</f>
        <v>9.1506171164444248E-4</v>
      </c>
    </row>
    <row r="12" spans="1:33" ht="11.25" customHeight="1" x14ac:dyDescent="0.2">
      <c r="A12" s="7" t="str">
        <f t="shared" si="2"/>
        <v>10M</v>
      </c>
      <c r="B12" s="7">
        <v>10</v>
      </c>
      <c r="C12" s="7" t="str">
        <f>"x"&amp;B12+SUBSTITUTE($U$4,"M","")&amp;"F"</f>
        <v>x16F</v>
      </c>
      <c r="D12" s="7" t="s">
        <v>17</v>
      </c>
      <c r="E12" s="7" t="s">
        <v>59</v>
      </c>
      <c r="F12" s="7" t="str">
        <f>PROPER(Currency)&amp;FamilyName&amp;$U$4</f>
        <v>Euribor6M</v>
      </c>
      <c r="G12" s="7" t="str">
        <f t="shared" si="1"/>
        <v>EUR10x16F_Quote</v>
      </c>
      <c r="H12" s="7" t="str">
        <f>_xll.qlFraRateHelper(,G12,A12,F12,Permanent,trigger,ObjectOverwrite)</f>
        <v>obj_008b9#0006</v>
      </c>
      <c r="I12" s="16" t="b">
        <v>1</v>
      </c>
      <c r="J12" s="19">
        <v>10</v>
      </c>
      <c r="K12" s="19">
        <v>1</v>
      </c>
      <c r="M12" s="26" t="str">
        <v>obj_008b9</v>
      </c>
      <c r="N12" s="26" t="str">
        <f>_xll.qlRateHelperQuoteName(M12,trigger)</f>
        <v>EUR10x16F_Quote</v>
      </c>
      <c r="O12" s="31">
        <f>_xll.qlRateHelperRate(M12,trigger)</f>
        <v>1.0400000000000001E-3</v>
      </c>
      <c r="P12" s="27">
        <f>_xll.qlRateHelperEarliestDate(M12,trigger)</f>
        <v>42521</v>
      </c>
      <c r="Q12" s="27">
        <f>_xll.qlRateHelperLatestDate(M12,trigger)</f>
        <v>42704</v>
      </c>
      <c r="R12" s="39">
        <f t="shared" si="3"/>
        <v>1</v>
      </c>
      <c r="T12" s="37" t="s">
        <v>83</v>
      </c>
      <c r="U12" s="35">
        <v>1.0943948447809099E-4</v>
      </c>
      <c r="V12" s="35" t="b">
        <v>0</v>
      </c>
      <c r="X12" s="37" t="s">
        <v>6</v>
      </c>
      <c r="Y12" s="35">
        <v>1.2012036695182325E-4</v>
      </c>
      <c r="AA12" s="46" t="s">
        <v>75</v>
      </c>
      <c r="AB12" s="47">
        <f>_xll.qlCalendarAdvance(Calendar,AB11,AA12,,,trigger)</f>
        <v>42492</v>
      </c>
      <c r="AC12" s="47">
        <f>_xll.qlInterestRateIndexMaturity($U$5,AB12,trigger)</f>
        <v>42676</v>
      </c>
      <c r="AD12" s="51">
        <f>_xll.qlTenorBasisValue($U$13,AB12,trigger)</f>
        <v>2.0836674889767055E-3</v>
      </c>
      <c r="AE12" s="51">
        <f>_xll.qlTenorBasisForwardRate($U$13,AB12,trigger)</f>
        <v>1.0066996988991727E-3</v>
      </c>
      <c r="AF12" s="51">
        <f>_xll.qlTenorBasisForwardRate2($U$13,AB12,AC12,trigger)</f>
        <v>1.0066996988991727E-3</v>
      </c>
      <c r="AG12" s="51">
        <f>_xll.qlIndexFixing($U$5,_xll.qlInterestRateIndexFixingDate($U$5,AB12,trigger),,trigger)</f>
        <v>9.7487542495915309E-4</v>
      </c>
    </row>
    <row r="13" spans="1:33" ht="11.25" customHeight="1" x14ac:dyDescent="0.2">
      <c r="A13" s="7" t="str">
        <f t="shared" si="2"/>
        <v>11M</v>
      </c>
      <c r="B13" s="7">
        <v>11</v>
      </c>
      <c r="C13" s="7" t="str">
        <f>"x"&amp;B13+SUBSTITUTE($U$4,"M","")&amp;"F"</f>
        <v>x17F</v>
      </c>
      <c r="D13" s="7" t="s">
        <v>17</v>
      </c>
      <c r="E13" s="7" t="s">
        <v>59</v>
      </c>
      <c r="F13" s="7" t="str">
        <f>PROPER(Currency)&amp;FamilyName&amp;$U$4</f>
        <v>Euribor6M</v>
      </c>
      <c r="G13" s="7" t="str">
        <f t="shared" si="1"/>
        <v>EUR11x17F_Quote</v>
      </c>
      <c r="H13" s="7" t="str">
        <f>_xll.qlFraRateHelper(,G13,A13,F13,Permanent,trigger,ObjectOverwrite)</f>
        <v>obj_008bd#0006</v>
      </c>
      <c r="I13" s="16" t="b">
        <v>1</v>
      </c>
      <c r="J13" s="19">
        <v>10</v>
      </c>
      <c r="K13" s="19">
        <v>1</v>
      </c>
      <c r="M13" s="26" t="str">
        <v>obj_008bd</v>
      </c>
      <c r="N13" s="26" t="str">
        <f>_xll.qlRateHelperQuoteName(M13,trigger)</f>
        <v>EUR11x17F_Quote</v>
      </c>
      <c r="O13" s="31">
        <f>_xll.qlRateHelperRate(M13,trigger)</f>
        <v>1.1099999999999999E-3</v>
      </c>
      <c r="P13" s="27">
        <f>_xll.qlRateHelperEarliestDate(M13,trigger)</f>
        <v>42551</v>
      </c>
      <c r="Q13" s="27">
        <f>_xll.qlRateHelperLatestDate(M13,trigger)</f>
        <v>42734</v>
      </c>
      <c r="R13" s="39">
        <f t="shared" si="3"/>
        <v>1</v>
      </c>
      <c r="T13" s="37" t="s">
        <v>12</v>
      </c>
      <c r="U13" s="42" t="str">
        <f>_xll.qlAbcdTenorBasis(,U5,U6,U7,U8,U9:U12,,trigger)</f>
        <v>obj_008ce#0005</v>
      </c>
      <c r="AA13" s="46" t="s">
        <v>75</v>
      </c>
      <c r="AB13" s="47">
        <f>_xll.qlCalendarAdvance(Calendar,AB12,AA13,,,trigger)</f>
        <v>42523</v>
      </c>
      <c r="AC13" s="47">
        <f>_xll.qlInterestRateIndexMaturity($U$5,AB13,trigger)</f>
        <v>42706</v>
      </c>
      <c r="AD13" s="51">
        <f>_xll.qlTenorBasisValue($U$13,AB13,trigger)</f>
        <v>2.1104002270024274E-3</v>
      </c>
      <c r="AE13" s="51">
        <f>_xll.qlTenorBasisForwardRate($U$13,AB13,trigger)</f>
        <v>1.0557179597703668E-3</v>
      </c>
      <c r="AF13" s="51">
        <f>_xll.qlTenorBasisForwardRate2($U$13,AB13,AC13,trigger)</f>
        <v>1.0557179597703668E-3</v>
      </c>
      <c r="AG13" s="51">
        <f>_xll.qlIndexFixing($U$5,_xll.qlInterestRateIndexFixingDate($U$5,AB13,trigger),,trigger)</f>
        <v>1.045319813170874E-3</v>
      </c>
    </row>
    <row r="14" spans="1:33" ht="11.25" customHeight="1" x14ac:dyDescent="0.2">
      <c r="A14" s="7" t="str">
        <f t="shared" si="2"/>
        <v>12M</v>
      </c>
      <c r="B14" s="7">
        <v>12</v>
      </c>
      <c r="C14" s="7" t="str">
        <f>"x"&amp;B14+SUBSTITUTE($U$4,"M","")&amp;"F"</f>
        <v>x18F</v>
      </c>
      <c r="D14" s="7" t="s">
        <v>17</v>
      </c>
      <c r="E14" s="7" t="s">
        <v>59</v>
      </c>
      <c r="F14" s="7" t="str">
        <f>PROPER(Currency)&amp;FamilyName&amp;$U$4</f>
        <v>Euribor6M</v>
      </c>
      <c r="G14" s="7" t="str">
        <f t="shared" si="1"/>
        <v>EUR12x18F_Quote</v>
      </c>
      <c r="H14" s="7" t="str">
        <f>_xll.qlFraRateHelper(,G14,A14,F14,Permanent,trigger,ObjectOverwrite)</f>
        <v>obj_008c1#0006</v>
      </c>
      <c r="I14" s="16" t="b">
        <v>1</v>
      </c>
      <c r="J14" s="19">
        <v>10</v>
      </c>
      <c r="K14" s="19">
        <v>1</v>
      </c>
      <c r="M14" s="26" t="str">
        <v>obj_008c1</v>
      </c>
      <c r="N14" s="26" t="str">
        <f>_xll.qlRateHelperQuoteName(M14,trigger)</f>
        <v>EUR12x18F_Quote</v>
      </c>
      <c r="O14" s="31">
        <f>_xll.qlRateHelperRate(M14,trigger)</f>
        <v>1.1999999999999999E-3</v>
      </c>
      <c r="P14" s="27">
        <f>_xll.qlRateHelperEarliestDate(M14,trigger)</f>
        <v>42580</v>
      </c>
      <c r="Q14" s="27">
        <f>_xll.qlRateHelperLatestDate(M14,trigger)</f>
        <v>42766</v>
      </c>
      <c r="R14" s="39">
        <f t="shared" si="3"/>
        <v>1</v>
      </c>
      <c r="T14" s="37" t="s">
        <v>70</v>
      </c>
      <c r="U14" s="33" t="b">
        <f>_xll.qlTenorBasisCalibrate($U$13,_xll.ohPack(M3:M57),U16,U17,U18,_xll.ohPack(R3:R57),V9:V12,trigger)</f>
        <v>1</v>
      </c>
      <c r="V14" s="1" t="str">
        <f>_xll.ohRangeRetrieveError(U14)</f>
        <v/>
      </c>
      <c r="AA14" s="46" t="s">
        <v>75</v>
      </c>
      <c r="AB14" s="47">
        <f>_xll.qlCalendarAdvance(Calendar,AB13,AA14,,,trigger)</f>
        <v>42555</v>
      </c>
      <c r="AC14" s="47">
        <f>_xll.qlInterestRateIndexMaturity($U$5,AB14,trigger)</f>
        <v>42739</v>
      </c>
      <c r="AD14" s="51">
        <f>_xll.qlTenorBasisValue($U$13,AB14,trigger)</f>
        <v>2.1367662322920003E-3</v>
      </c>
      <c r="AE14" s="51">
        <f>_xll.qlTenorBasisForwardRate($U$13,AB14,trigger)</f>
        <v>1.1749609528982389E-3</v>
      </c>
      <c r="AF14" s="51">
        <f>_xll.qlTenorBasisForwardRate2($U$13,AB14,AC14,trigger)</f>
        <v>1.1749609528982389E-3</v>
      </c>
      <c r="AG14" s="51">
        <f>_xll.qlIndexFixing($U$5,_xll.qlInterestRateIndexFixingDate($U$5,AB14,trigger),,trigger)</f>
        <v>1.1850107577217872E-3</v>
      </c>
    </row>
    <row r="15" spans="1:33" ht="11.25" customHeight="1" x14ac:dyDescent="0.2">
      <c r="A15" s="7" t="str">
        <f t="shared" si="2"/>
        <v>13M</v>
      </c>
      <c r="B15" s="7">
        <v>13</v>
      </c>
      <c r="C15" s="7" t="str">
        <f>"x"&amp;B15+SUBSTITUTE($U$4,"M","")&amp;"F"</f>
        <v>x19F</v>
      </c>
      <c r="D15" s="7" t="s">
        <v>17</v>
      </c>
      <c r="E15" s="7" t="s">
        <v>59</v>
      </c>
      <c r="F15" s="7" t="str">
        <f>PROPER(Currency)&amp;FamilyName&amp;$U$4</f>
        <v>Euribor6M</v>
      </c>
      <c r="G15" s="7" t="str">
        <f t="shared" si="1"/>
        <v>EUR13x19F_Quote</v>
      </c>
      <c r="H15" s="7" t="str">
        <f>_xll.qlFraRateHelper(,G15,A15,F15,Permanent,trigger,ObjectOverwrite)</f>
        <v>obj_008be#0006</v>
      </c>
      <c r="I15" s="16" t="b">
        <v>1</v>
      </c>
      <c r="J15" s="19">
        <v>10</v>
      </c>
      <c r="K15" s="19">
        <v>1</v>
      </c>
      <c r="M15" s="26" t="str">
        <v>obj_008be</v>
      </c>
      <c r="N15" s="26" t="str">
        <f>_xll.qlRateHelperQuoteName(M15,trigger)</f>
        <v>EUR13x19F_Quote</v>
      </c>
      <c r="O15" s="31">
        <f>_xll.qlRateHelperRate(M15,trigger)</f>
        <v>1.2900000000000001E-3</v>
      </c>
      <c r="P15" s="27">
        <f>_xll.qlRateHelperEarliestDate(M15,trigger)</f>
        <v>42613</v>
      </c>
      <c r="Q15" s="27">
        <f>_xll.qlRateHelperLatestDate(M15,trigger)</f>
        <v>42794</v>
      </c>
      <c r="R15" s="39">
        <f t="shared" si="3"/>
        <v>1</v>
      </c>
      <c r="T15" s="38"/>
      <c r="AA15" s="46" t="s">
        <v>75</v>
      </c>
      <c r="AB15" s="47">
        <f>_xll.qlCalendarAdvance(Calendar,AB14,AA15,,,trigger)</f>
        <v>42586</v>
      </c>
      <c r="AC15" s="47">
        <f>_xll.qlInterestRateIndexMaturity($U$5,AB15,trigger)</f>
        <v>42772</v>
      </c>
      <c r="AD15" s="51">
        <f>_xll.qlTenorBasisValue($U$13,AB15,trigger)</f>
        <v>2.1611464900228791E-3</v>
      </c>
      <c r="AE15" s="51">
        <f>_xll.qlTenorBasisForwardRate($U$13,AB15,trigger)</f>
        <v>1.2390021823419531E-3</v>
      </c>
      <c r="AF15" s="51">
        <f>_xll.qlTenorBasisForwardRate2($U$13,AB15,AC15,trigger)</f>
        <v>1.2390021823419531E-3</v>
      </c>
      <c r="AG15" s="51">
        <f>_xll.qlIndexFixing($U$5,_xll.qlInterestRateIndexFixingDate($U$5,AB15,trigger),,trigger)</f>
        <v>1.2125450586058177E-3</v>
      </c>
    </row>
    <row r="16" spans="1:33" ht="11.25" customHeight="1" x14ac:dyDescent="0.2">
      <c r="A16" s="7" t="str">
        <f t="shared" si="2"/>
        <v>14M</v>
      </c>
      <c r="B16" s="7">
        <v>14</v>
      </c>
      <c r="C16" s="7" t="str">
        <f>"x"&amp;B16+SUBSTITUTE($U$4,"M","")&amp;"F"</f>
        <v>x20F</v>
      </c>
      <c r="D16" s="7" t="s">
        <v>17</v>
      </c>
      <c r="E16" s="7" t="s">
        <v>59</v>
      </c>
      <c r="F16" s="7" t="str">
        <f>PROPER(Currency)&amp;FamilyName&amp;$U$4</f>
        <v>Euribor6M</v>
      </c>
      <c r="G16" s="7" t="str">
        <f t="shared" si="1"/>
        <v>EUR14x20F_Quote</v>
      </c>
      <c r="H16" s="7" t="str">
        <f>_xll.qlFraRateHelper(,G16,A16,F16,Permanent,trigger,ObjectOverwrite)</f>
        <v>obj_008c2#0006</v>
      </c>
      <c r="I16" s="16" t="b">
        <v>1</v>
      </c>
      <c r="J16" s="19">
        <v>10</v>
      </c>
      <c r="K16" s="19">
        <v>1</v>
      </c>
      <c r="M16" s="26" t="str">
        <v>obj_008c2</v>
      </c>
      <c r="N16" s="26" t="str">
        <f>_xll.qlRateHelperQuoteName(M16,trigger)</f>
        <v>EUR14x20F_Quote</v>
      </c>
      <c r="O16" s="31">
        <f>_xll.qlRateHelperRate(M16,trigger)</f>
        <v>1.3999999999999998E-3</v>
      </c>
      <c r="P16" s="27">
        <f>_xll.qlRateHelperEarliestDate(M16,trigger)</f>
        <v>42643</v>
      </c>
      <c r="Q16" s="27">
        <f>_xll.qlRateHelperLatestDate(M16,trigger)</f>
        <v>42825</v>
      </c>
      <c r="R16" s="39">
        <f t="shared" si="3"/>
        <v>1</v>
      </c>
      <c r="T16" s="37" t="s">
        <v>69</v>
      </c>
      <c r="U16" s="33" t="str">
        <f>_xll.qlLevenbergMarquardt(,0.00000001,0.00000001,0.00000001,,trigger)</f>
        <v>obj_008cd#0005</v>
      </c>
      <c r="AA16" s="46" t="s">
        <v>75</v>
      </c>
      <c r="AB16" s="47">
        <f>_xll.qlCalendarAdvance(Calendar,AB15,AA16,,,trigger)</f>
        <v>42618</v>
      </c>
      <c r="AC16" s="47">
        <f>_xll.qlInterestRateIndexMaturity($U$5,AB16,trigger)</f>
        <v>42800</v>
      </c>
      <c r="AD16" s="51">
        <f>_xll.qlTenorBasisValue($U$13,AB16,trigger)</f>
        <v>2.1851434135849259E-3</v>
      </c>
      <c r="AE16" s="51">
        <f>_xll.qlTenorBasisForwardRate($U$13,AB16,trigger)</f>
        <v>1.3306870917223917E-3</v>
      </c>
      <c r="AF16" s="51">
        <f>_xll.qlTenorBasisForwardRate2($U$13,AB16,AC16,trigger)</f>
        <v>1.3306870917223917E-3</v>
      </c>
      <c r="AG16" s="51">
        <f>_xll.qlIndexFixing($U$5,_xll.qlInterestRateIndexFixingDate($U$5,AB16,trigger),,trigger)</f>
        <v>1.3096436138909102E-3</v>
      </c>
    </row>
    <row r="17" spans="1:33" ht="11.25" customHeight="1" x14ac:dyDescent="0.2">
      <c r="A17" s="7" t="str">
        <f t="shared" si="2"/>
        <v>15M</v>
      </c>
      <c r="B17" s="7">
        <v>15</v>
      </c>
      <c r="C17" s="7" t="str">
        <f>"x"&amp;B17+SUBSTITUTE($U$4,"M","")&amp;"F"</f>
        <v>x21F</v>
      </c>
      <c r="D17" s="7" t="s">
        <v>17</v>
      </c>
      <c r="E17" s="7" t="s">
        <v>59</v>
      </c>
      <c r="F17" s="7" t="str">
        <f>PROPER(Currency)&amp;FamilyName&amp;$U$4</f>
        <v>Euribor6M</v>
      </c>
      <c r="G17" s="7" t="str">
        <f t="shared" si="1"/>
        <v>EUR15x21F_Quote</v>
      </c>
      <c r="H17" s="7" t="str">
        <f>_xll.qlFraRateHelper(,G17,A17,F17,Permanent,trigger,ObjectOverwrite)</f>
        <v>obj_008c3#0006</v>
      </c>
      <c r="I17" s="16" t="b">
        <v>1</v>
      </c>
      <c r="J17" s="19">
        <v>10</v>
      </c>
      <c r="K17" s="19">
        <v>1</v>
      </c>
      <c r="M17" s="26" t="str">
        <v>obj_008c3</v>
      </c>
      <c r="N17" s="26" t="str">
        <f>_xll.qlRateHelperQuoteName(M17,trigger)</f>
        <v>EUR15x21F_Quote</v>
      </c>
      <c r="O17" s="31">
        <f>_xll.qlRateHelperRate(M17,trigger)</f>
        <v>1.5199999999999999E-3</v>
      </c>
      <c r="P17" s="27">
        <f>_xll.qlRateHelperEarliestDate(M17,trigger)</f>
        <v>42674</v>
      </c>
      <c r="Q17" s="27">
        <f>_xll.qlRateHelperLatestDate(M17,trigger)</f>
        <v>42853</v>
      </c>
      <c r="R17" s="39">
        <f t="shared" si="3"/>
        <v>1</v>
      </c>
      <c r="T17" s="37" t="s">
        <v>67</v>
      </c>
      <c r="U17" s="33" t="str">
        <f>_xll.qlEndCriteria(,1000,100,0.00000001,0.00003,0.00003,,trigger)</f>
        <v>obj_008cc#0005</v>
      </c>
      <c r="AA17" s="46" t="s">
        <v>75</v>
      </c>
      <c r="AB17" s="47">
        <f>_xll.qlCalendarAdvance(Calendar,AB16,AA17,,,trigger)</f>
        <v>42648</v>
      </c>
      <c r="AC17" s="47">
        <f>_xll.qlInterestRateIndexMaturity($U$5,AB17,trigger)</f>
        <v>42830</v>
      </c>
      <c r="AD17" s="51">
        <f>_xll.qlTenorBasisValue($U$13,AB17,trigger)</f>
        <v>2.2065873528126357E-3</v>
      </c>
      <c r="AE17" s="51">
        <f>_xll.qlTenorBasisForwardRate($U$13,AB17,trigger)</f>
        <v>1.4536167857764233E-3</v>
      </c>
      <c r="AF17" s="51">
        <f>_xll.qlTenorBasisForwardRate2($U$13,AB17,AC17,trigger)</f>
        <v>1.4536167857764233E-3</v>
      </c>
      <c r="AG17" s="51">
        <f>_xll.qlIndexFixing($U$5,_xll.qlInterestRateIndexFixingDate($U$5,AB17,trigger),,trigger)</f>
        <v>1.4201967591134332E-3</v>
      </c>
    </row>
    <row r="18" spans="1:33" ht="11.25" customHeight="1" x14ac:dyDescent="0.2">
      <c r="A18" s="7" t="str">
        <f t="shared" si="2"/>
        <v>16M</v>
      </c>
      <c r="B18" s="7">
        <v>16</v>
      </c>
      <c r="C18" s="7" t="str">
        <f>"x"&amp;B18+SUBSTITUTE($U$4,"M","")&amp;"F"</f>
        <v>x22F</v>
      </c>
      <c r="D18" s="7" t="s">
        <v>17</v>
      </c>
      <c r="E18" s="7" t="s">
        <v>59</v>
      </c>
      <c r="F18" s="7" t="str">
        <f>PROPER(Currency)&amp;FamilyName&amp;$U$4</f>
        <v>Euribor6M</v>
      </c>
      <c r="G18" s="7" t="str">
        <f t="shared" si="1"/>
        <v>EUR16x22F_Quote</v>
      </c>
      <c r="H18" s="7" t="str">
        <f>_xll.qlFraRateHelper(,G18,A18,F18,Permanent,trigger,ObjectOverwrite)</f>
        <v>obj_008c8#0006</v>
      </c>
      <c r="I18" s="16" t="b">
        <v>1</v>
      </c>
      <c r="J18" s="19">
        <v>10</v>
      </c>
      <c r="K18" s="19">
        <v>1</v>
      </c>
      <c r="M18" s="26" t="str">
        <v>obj_008c8</v>
      </c>
      <c r="N18" s="26" t="str">
        <f>_xll.qlRateHelperQuoteName(M18,trigger)</f>
        <v>EUR16x22F_Quote</v>
      </c>
      <c r="O18" s="31">
        <f>_xll.qlRateHelperRate(M18,trigger)</f>
        <v>1.6299999999999997E-3</v>
      </c>
      <c r="P18" s="27">
        <f>_xll.qlRateHelperEarliestDate(M18,trigger)</f>
        <v>42704</v>
      </c>
      <c r="Q18" s="27">
        <f>_xll.qlRateHelperLatestDate(M18,trigger)</f>
        <v>42886</v>
      </c>
      <c r="R18" s="39">
        <f t="shared" si="3"/>
        <v>1</v>
      </c>
      <c r="T18" s="37" t="s">
        <v>68</v>
      </c>
      <c r="U18" s="33" t="str">
        <f>_xll.qlNoConstraint(,,trigger)</f>
        <v>obj_008cb#0005</v>
      </c>
      <c r="AA18" s="46" t="s">
        <v>75</v>
      </c>
      <c r="AB18" s="47">
        <f>_xll.qlCalendarAdvance(Calendar,AB17,AA18,,,trigger)</f>
        <v>42681</v>
      </c>
      <c r="AC18" s="47">
        <f>_xll.qlInterestRateIndexMaturity($U$5,AB18,trigger)</f>
        <v>42863</v>
      </c>
      <c r="AD18" s="51">
        <f>_xll.qlTenorBasisValue($U$13,AB18,trigger)</f>
        <v>2.2290276935001962E-3</v>
      </c>
      <c r="AE18" s="51">
        <f>_xll.qlTenorBasisForwardRate($U$13,AB18,trigger)</f>
        <v>1.6133659885484211E-3</v>
      </c>
      <c r="AF18" s="51">
        <f>_xll.qlTenorBasisForwardRate2($U$13,AB18,AC18,trigger)</f>
        <v>1.6133659885484211E-3</v>
      </c>
      <c r="AG18" s="51">
        <f>_xll.qlIndexFixing($U$5,_xll.qlInterestRateIndexFixingDate($U$5,AB18,trigger),,trigger)</f>
        <v>1.5503512388567334E-3</v>
      </c>
    </row>
    <row r="19" spans="1:33" ht="11.25" customHeight="1" x14ac:dyDescent="0.2">
      <c r="A19" s="7" t="str">
        <f t="shared" si="2"/>
        <v>17M</v>
      </c>
      <c r="B19" s="7">
        <v>17</v>
      </c>
      <c r="C19" s="7" t="str">
        <f>"x"&amp;B19+SUBSTITUTE($U$4,"M","")&amp;"F"</f>
        <v>x23F</v>
      </c>
      <c r="D19" s="7" t="s">
        <v>17</v>
      </c>
      <c r="E19" s="7" t="s">
        <v>59</v>
      </c>
      <c r="F19" s="7" t="str">
        <f>PROPER(Currency)&amp;FamilyName&amp;$U$4</f>
        <v>Euribor6M</v>
      </c>
      <c r="G19" s="7" t="str">
        <f t="shared" si="1"/>
        <v>EUR17x23F_Quote</v>
      </c>
      <c r="H19" s="7" t="str">
        <f>_xll.qlFraRateHelper(,G19,A19,F19,Permanent,trigger,ObjectOverwrite)</f>
        <v>obj_008c7#0006</v>
      </c>
      <c r="I19" s="16" t="b">
        <v>1</v>
      </c>
      <c r="J19" s="19">
        <v>10</v>
      </c>
      <c r="K19" s="19">
        <v>1</v>
      </c>
      <c r="M19" s="26" t="str">
        <v>obj_008c7</v>
      </c>
      <c r="N19" s="26" t="str">
        <f>_xll.qlRateHelperQuoteName(M19,trigger)</f>
        <v>EUR17x23F_Quote</v>
      </c>
      <c r="O19" s="31">
        <f>_xll.qlRateHelperRate(M19,trigger)</f>
        <v>1.7699999999999999E-3</v>
      </c>
      <c r="P19" s="27">
        <f>_xll.qlRateHelperEarliestDate(M19,trigger)</f>
        <v>42734</v>
      </c>
      <c r="Q19" s="27">
        <f>_xll.qlRateHelperLatestDate(M19,trigger)</f>
        <v>42916</v>
      </c>
      <c r="R19" s="39">
        <f t="shared" si="3"/>
        <v>1</v>
      </c>
      <c r="AA19" s="46" t="s">
        <v>75</v>
      </c>
      <c r="AB19" s="47">
        <f>_xll.qlCalendarAdvance(Calendar,AB18,AA19,,,trigger)</f>
        <v>42711</v>
      </c>
      <c r="AC19" s="47">
        <f>_xll.qlInterestRateIndexMaturity($U$5,AB19,trigger)</f>
        <v>42893</v>
      </c>
      <c r="AD19" s="51">
        <f>_xll.qlTenorBasisValue($U$13,AB19,trigger)</f>
        <v>2.2484098198373788E-3</v>
      </c>
      <c r="AE19" s="51">
        <f>_xll.qlTenorBasisForwardRate($U$13,AB19,trigger)</f>
        <v>1.7725162781016199E-3</v>
      </c>
      <c r="AF19" s="51">
        <f>_xll.qlTenorBasisForwardRate2($U$13,AB19,AC19,trigger)</f>
        <v>1.7725162781016199E-3</v>
      </c>
      <c r="AG19" s="51">
        <f>_xll.qlIndexFixing($U$5,_xll.qlInterestRateIndexFixingDate($U$5,AB19,trigger),,trigger)</f>
        <v>1.6563912596890085E-3</v>
      </c>
    </row>
    <row r="20" spans="1:33" ht="11.25" customHeight="1" x14ac:dyDescent="0.2">
      <c r="A20" s="8" t="str">
        <f t="shared" si="2"/>
        <v>18M</v>
      </c>
      <c r="B20" s="8">
        <v>18</v>
      </c>
      <c r="C20" s="8" t="str">
        <f>"x"&amp;B20+SUBSTITUTE($U$4,"M","")&amp;"F"</f>
        <v>x24F</v>
      </c>
      <c r="D20" s="8" t="s">
        <v>17</v>
      </c>
      <c r="E20" s="8" t="s">
        <v>59</v>
      </c>
      <c r="F20" s="8" t="str">
        <f>PROPER(Currency)&amp;FamilyName&amp;$U$4</f>
        <v>Euribor6M</v>
      </c>
      <c r="G20" s="8" t="str">
        <f t="shared" si="1"/>
        <v>EUR18x24F_Quote</v>
      </c>
      <c r="H20" s="8" t="str">
        <f>_xll.qlFraRateHelper(,G20,A20,F20,Permanent,trigger,ObjectOverwrite)</f>
        <v>obj_008bf#0006</v>
      </c>
      <c r="I20" s="17" t="b">
        <v>1</v>
      </c>
      <c r="J20" s="19">
        <v>10</v>
      </c>
      <c r="K20" s="19">
        <v>1</v>
      </c>
      <c r="M20" s="26" t="str">
        <v>obj_008bf</v>
      </c>
      <c r="N20" s="26" t="str">
        <f>_xll.qlRateHelperQuoteName(M20,trigger)</f>
        <v>EUR18x24F_Quote</v>
      </c>
      <c r="O20" s="31">
        <f>_xll.qlRateHelperRate(M20,trigger)</f>
        <v>1.92E-3</v>
      </c>
      <c r="P20" s="27">
        <f>_xll.qlRateHelperEarliestDate(M20,trigger)</f>
        <v>42766</v>
      </c>
      <c r="Q20" s="27">
        <f>_xll.qlRateHelperLatestDate(M20,trigger)</f>
        <v>42947</v>
      </c>
      <c r="R20" s="39">
        <f t="shared" si="3"/>
        <v>1</v>
      </c>
      <c r="AA20" s="46" t="s">
        <v>75</v>
      </c>
      <c r="AB20" s="47">
        <f>_xll.qlCalendarAdvance(Calendar,AB19,AA20,,,trigger)</f>
        <v>42744</v>
      </c>
      <c r="AC20" s="47">
        <f>_xll.qlInterestRateIndexMaturity($U$5,AB20,trigger)</f>
        <v>42926</v>
      </c>
      <c r="AD20" s="51">
        <f>_xll.qlTenorBasisValue($U$13,AB20,trigger)</f>
        <v>2.2686384566150005E-3</v>
      </c>
      <c r="AE20" s="51">
        <f>_xll.qlTenorBasisForwardRate($U$13,AB20,trigger)</f>
        <v>1.8775260277200583E-3</v>
      </c>
      <c r="AF20" s="51">
        <f>_xll.qlTenorBasisForwardRate2($U$13,AB20,AC20,trigger)</f>
        <v>1.8775260277200583E-3</v>
      </c>
      <c r="AG20" s="51">
        <f>_xll.qlIndexFixing($U$5,_xll.qlInterestRateIndexFixingDate($U$5,AB20,trigger),,trigger)</f>
        <v>1.7662687986917714E-3</v>
      </c>
    </row>
    <row r="21" spans="1:33" ht="11.25" customHeight="1" x14ac:dyDescent="0.2">
      <c r="A21" s="2" t="s">
        <v>15</v>
      </c>
      <c r="B21" s="2" t="s">
        <v>16</v>
      </c>
      <c r="C21" s="2" t="s">
        <v>18</v>
      </c>
      <c r="D21" s="2" t="s">
        <v>17</v>
      </c>
      <c r="E21" s="2" t="s">
        <v>19</v>
      </c>
      <c r="F21" s="4">
        <v>0</v>
      </c>
      <c r="G21" s="5" t="str">
        <f>"EURAB6E"&amp;B21&amp;"_Quote"</f>
        <v>EURAB6E1Y_Quote</v>
      </c>
      <c r="H21" s="6" t="str">
        <f>_xll.qlSwapRateHelper2(,G21,2,B21,"Target",C21,D21,E21,$H$1,F21,A21,$U$6,,trigger)</f>
        <v>obj_008da#0005</v>
      </c>
      <c r="I21" s="15" t="b">
        <v>1</v>
      </c>
      <c r="J21" s="19">
        <v>10</v>
      </c>
      <c r="K21" s="19">
        <v>1</v>
      </c>
      <c r="M21" s="26" t="str">
        <v>obj_008df</v>
      </c>
      <c r="N21" s="26" t="str">
        <f>_xll.qlRateHelperQuoteName(M21,trigger)</f>
        <v>EURAB6E3Y_Quote</v>
      </c>
      <c r="O21" s="31">
        <f>_xll.qlRateHelperRate(M21,trigger)</f>
        <v>1.9500000000000001E-3</v>
      </c>
      <c r="P21" s="27">
        <f>_xll.qlRateHelperEarliestDate(M21,trigger)</f>
        <v>42216</v>
      </c>
      <c r="Q21" s="27">
        <f>_xll.qlRateHelperLatestDate(M21,trigger)</f>
        <v>43312</v>
      </c>
      <c r="R21" s="39">
        <f t="shared" si="3"/>
        <v>1</v>
      </c>
      <c r="AA21" s="46" t="s">
        <v>75</v>
      </c>
      <c r="AB21" s="47">
        <f>_xll.qlCalendarAdvance(Calendar,AB20,AA21,,,trigger)</f>
        <v>42775</v>
      </c>
      <c r="AC21" s="47">
        <f>_xll.qlInterestRateIndexMaturity($U$5,AB21,trigger)</f>
        <v>42956</v>
      </c>
      <c r="AD21" s="51">
        <f>_xll.qlTenorBasisValue($U$13,AB21,trigger)</f>
        <v>2.2866251932375241E-3</v>
      </c>
      <c r="AE21" s="51">
        <f>_xll.qlTenorBasisForwardRate($U$13,AB21,trigger)</f>
        <v>2.0307327129008117E-3</v>
      </c>
      <c r="AF21" s="51">
        <f>_xll.qlTenorBasisForwardRate2($U$13,AB21,AC21,trigger)</f>
        <v>2.0307327129008117E-3</v>
      </c>
      <c r="AG21" s="51">
        <f>_xll.qlIndexFixing($U$5,_xll.qlInterestRateIndexFixingDate($U$5,AB21,trigger),,trigger)</f>
        <v>1.9700624400735196E-3</v>
      </c>
    </row>
    <row r="22" spans="1:33" ht="11.25" customHeight="1" x14ac:dyDescent="0.2">
      <c r="A22" s="7" t="s">
        <v>15</v>
      </c>
      <c r="B22" s="7" t="s">
        <v>20</v>
      </c>
      <c r="C22" s="7" t="s">
        <v>18</v>
      </c>
      <c r="D22" s="7" t="s">
        <v>17</v>
      </c>
      <c r="E22" s="7" t="s">
        <v>19</v>
      </c>
      <c r="F22" s="9">
        <v>0</v>
      </c>
      <c r="G22" s="10" t="str">
        <f t="shared" ref="G22:G57" si="4">"EURAB6E"&amp;B22&amp;"_Quote"</f>
        <v>EURAB6E15M_Quote</v>
      </c>
      <c r="H22" s="11" t="str">
        <f>_xll.qlSwapRateHelper2(,G22,2,B22,"Target",C22,D22,E22,$H$1,F22,A22,$U$6,,trigger)</f>
        <v>obj_008dc#0005</v>
      </c>
      <c r="I22" s="16" t="b">
        <v>1</v>
      </c>
      <c r="J22" s="19">
        <v>10</v>
      </c>
      <c r="K22" s="19">
        <v>1</v>
      </c>
      <c r="M22" s="26" t="str">
        <v>obj_008f1</v>
      </c>
      <c r="N22" s="26" t="str">
        <f>_xll.qlRateHelperQuoteName(M22,trigger)</f>
        <v>EURAB6E4Y_Quote</v>
      </c>
      <c r="O22" s="31">
        <f>_xll.qlRateHelperRate(M22,trigger)</f>
        <v>2.9800000000000004E-3</v>
      </c>
      <c r="P22" s="27">
        <f>_xll.qlRateHelperEarliestDate(M22,trigger)</f>
        <v>42216</v>
      </c>
      <c r="Q22" s="27">
        <f>_xll.qlRateHelperLatestDate(M22,trigger)</f>
        <v>43677</v>
      </c>
      <c r="R22" s="39">
        <f t="shared" si="3"/>
        <v>1</v>
      </c>
      <c r="AA22" s="46" t="s">
        <v>75</v>
      </c>
      <c r="AB22" s="47">
        <f>_xll.qlCalendarAdvance(Calendar,AB21,AA22,,,trigger)</f>
        <v>42803</v>
      </c>
      <c r="AC22" s="47">
        <f>_xll.qlInterestRateIndexMaturity($U$5,AB22,trigger)</f>
        <v>42989</v>
      </c>
      <c r="AD22" s="51">
        <f>_xll.qlTenorBasisValue($U$13,AB22,trigger)</f>
        <v>2.3020460396785255E-3</v>
      </c>
      <c r="AE22" s="51">
        <f>_xll.qlTenorBasisForwardRate($U$13,AB22,trigger)</f>
        <v>2.1714562700416644E-3</v>
      </c>
      <c r="AF22" s="51">
        <f>_xll.qlTenorBasisForwardRate2($U$13,AB22,AC22,trigger)</f>
        <v>2.1714562700416644E-3</v>
      </c>
      <c r="AG22" s="51">
        <f>_xll.qlIndexFixing($U$5,_xll.qlInterestRateIndexFixingDate($U$5,AB22,trigger),,trigger)</f>
        <v>2.1124868412027552E-3</v>
      </c>
    </row>
    <row r="23" spans="1:33" ht="11.25" customHeight="1" x14ac:dyDescent="0.2">
      <c r="A23" s="7" t="s">
        <v>15</v>
      </c>
      <c r="B23" s="7" t="s">
        <v>21</v>
      </c>
      <c r="C23" s="7" t="s">
        <v>18</v>
      </c>
      <c r="D23" s="7" t="s">
        <v>17</v>
      </c>
      <c r="E23" s="7" t="s">
        <v>19</v>
      </c>
      <c r="F23" s="9">
        <v>0</v>
      </c>
      <c r="G23" s="10" t="str">
        <f t="shared" si="4"/>
        <v>EURAB6E18M_Quote</v>
      </c>
      <c r="H23" s="11" t="str">
        <f>_xll.qlSwapRateHelper2(,G23,2,B23,"Target",C23,D23,E23,$H$1,F23,A23,$U$6,,trigger)</f>
        <v>obj_008d6#0005</v>
      </c>
      <c r="I23" s="16" t="b">
        <v>1</v>
      </c>
      <c r="J23" s="19">
        <v>10</v>
      </c>
      <c r="K23" s="19">
        <v>1</v>
      </c>
      <c r="M23" s="26" t="str">
        <v>obj_008d8</v>
      </c>
      <c r="N23" s="26" t="str">
        <f>_xll.qlRateHelperQuoteName(M23,trigger)</f>
        <v>EURAB6E5Y_Quote</v>
      </c>
      <c r="O23" s="31">
        <f>_xll.qlRateHelperRate(M23,trigger)</f>
        <v>4.1700000000000001E-3</v>
      </c>
      <c r="P23" s="27">
        <f>_xll.qlRateHelperEarliestDate(M23,trigger)</f>
        <v>42216</v>
      </c>
      <c r="Q23" s="27">
        <f>_xll.qlRateHelperLatestDate(M23,trigger)</f>
        <v>44043</v>
      </c>
      <c r="R23" s="39">
        <f t="shared" si="3"/>
        <v>1</v>
      </c>
      <c r="AA23" s="46" t="s">
        <v>75</v>
      </c>
      <c r="AB23" s="47">
        <f>_xll.qlCalendarAdvance(Calendar,AB22,AA23,,,trigger)</f>
        <v>42835</v>
      </c>
      <c r="AC23" s="47">
        <f>_xll.qlInterestRateIndexMaturity($U$5,AB23,trigger)</f>
        <v>43018</v>
      </c>
      <c r="AD23" s="51">
        <f>_xll.qlTenorBasisValue($U$13,AB23,trigger)</f>
        <v>2.3187340401869291E-3</v>
      </c>
      <c r="AE23" s="51">
        <f>_xll.qlTenorBasisForwardRate($U$13,AB23,trigger)</f>
        <v>2.311121165732143E-3</v>
      </c>
      <c r="AF23" s="51">
        <f>_xll.qlTenorBasisForwardRate2($U$13,AB23,AC23,trigger)</f>
        <v>2.311121165732143E-3</v>
      </c>
      <c r="AG23" s="51">
        <f>_xll.qlIndexFixing($U$5,_xll.qlInterestRateIndexFixingDate($U$5,AB23,trigger),,trigger)</f>
        <v>2.2533968949895538E-3</v>
      </c>
    </row>
    <row r="24" spans="1:33" ht="11.25" customHeight="1" x14ac:dyDescent="0.2">
      <c r="A24" s="7" t="s">
        <v>15</v>
      </c>
      <c r="B24" s="7" t="s">
        <v>22</v>
      </c>
      <c r="C24" s="7" t="s">
        <v>18</v>
      </c>
      <c r="D24" s="7" t="s">
        <v>17</v>
      </c>
      <c r="E24" s="7" t="s">
        <v>19</v>
      </c>
      <c r="F24" s="9">
        <v>0</v>
      </c>
      <c r="G24" s="10" t="str">
        <f t="shared" si="4"/>
        <v>EURAB6E21M_Quote</v>
      </c>
      <c r="H24" s="11" t="str">
        <f>_xll.qlSwapRateHelper2(,G24,2,B24,"Target",C24,D24,E24,$H$1,F24,A24,$U$6,,trigger)</f>
        <v>obj_008e0#0005</v>
      </c>
      <c r="I24" s="16" t="b">
        <v>1</v>
      </c>
      <c r="J24" s="19">
        <v>10</v>
      </c>
      <c r="K24" s="19">
        <v>1</v>
      </c>
      <c r="M24" s="26" t="str">
        <v>obj_008d3</v>
      </c>
      <c r="N24" s="26" t="str">
        <f>_xll.qlRateHelperQuoteName(M24,trigger)</f>
        <v>EURAB6E6Y_Quote</v>
      </c>
      <c r="O24" s="31">
        <f>_xll.qlRateHelperRate(M24,trigger)</f>
        <v>5.45E-3</v>
      </c>
      <c r="P24" s="27">
        <f>_xll.qlRateHelperEarliestDate(M24,trigger)</f>
        <v>42216</v>
      </c>
      <c r="Q24" s="27">
        <f>_xll.qlRateHelperLatestDate(M24,trigger)</f>
        <v>44407</v>
      </c>
      <c r="R24" s="39">
        <f t="shared" si="3"/>
        <v>1</v>
      </c>
      <c r="AA24" s="46" t="s">
        <v>75</v>
      </c>
      <c r="AB24" s="47">
        <f>_xll.qlCalendarAdvance(Calendar,AB23,AA24,,,trigger)</f>
        <v>42865</v>
      </c>
      <c r="AC24" s="47">
        <f>_xll.qlInterestRateIndexMaturity($U$5,AB24,trigger)</f>
        <v>43049</v>
      </c>
      <c r="AD24" s="51">
        <f>_xll.qlTenorBasisValue($U$13,AB24,trigger)</f>
        <v>2.3334943320305174E-3</v>
      </c>
      <c r="AE24" s="51">
        <f>_xll.qlTenorBasisForwardRate($U$13,AB24,trigger)</f>
        <v>2.4683408638628474E-3</v>
      </c>
      <c r="AF24" s="51">
        <f>_xll.qlTenorBasisForwardRate2($U$13,AB24,AC24,trigger)</f>
        <v>2.4683408638628474E-3</v>
      </c>
      <c r="AG24" s="51">
        <f>_xll.qlIndexFixing($U$5,_xll.qlInterestRateIndexFixingDate($U$5,AB24,trigger),,trigger)</f>
        <v>2.4154585582513784E-3</v>
      </c>
    </row>
    <row r="25" spans="1:33" ht="11.25" customHeight="1" x14ac:dyDescent="0.2">
      <c r="A25" s="7" t="s">
        <v>15</v>
      </c>
      <c r="B25" s="7" t="s">
        <v>23</v>
      </c>
      <c r="C25" s="7" t="s">
        <v>18</v>
      </c>
      <c r="D25" s="7" t="s">
        <v>17</v>
      </c>
      <c r="E25" s="7" t="s">
        <v>19</v>
      </c>
      <c r="F25" s="9">
        <v>0</v>
      </c>
      <c r="G25" s="10" t="str">
        <f t="shared" si="4"/>
        <v>EURAB6E2Y_Quote</v>
      </c>
      <c r="H25" s="11" t="str">
        <f>_xll.qlSwapRateHelper2(,G25,2,B25,"Target",C25,D25,E25,$H$1,F25,A25,$U$6,,trigger)</f>
        <v>obj_008f2#0005</v>
      </c>
      <c r="I25" s="16" t="b">
        <v>1</v>
      </c>
      <c r="J25" s="19">
        <v>10</v>
      </c>
      <c r="K25" s="19">
        <v>1</v>
      </c>
      <c r="M25" s="26" t="str">
        <v>obj_008e1</v>
      </c>
      <c r="N25" s="26" t="str">
        <f>_xll.qlRateHelperQuoteName(M25,trigger)</f>
        <v>EURAB6E7Y_Quote</v>
      </c>
      <c r="O25" s="31">
        <f>_xll.qlRateHelperRate(M25,trigger)</f>
        <v>6.7300000000000007E-3</v>
      </c>
      <c r="P25" s="27">
        <f>_xll.qlRateHelperEarliestDate(M25,trigger)</f>
        <v>42216</v>
      </c>
      <c r="Q25" s="27">
        <f>_xll.qlRateHelperLatestDate(M25,trigger)</f>
        <v>44771</v>
      </c>
      <c r="R25" s="39">
        <f t="shared" si="3"/>
        <v>1</v>
      </c>
      <c r="AA25" s="46" t="s">
        <v>75</v>
      </c>
      <c r="AB25" s="47">
        <f>_xll.qlCalendarAdvance(Calendar,AB24,AA25,,,trigger)</f>
        <v>42898</v>
      </c>
      <c r="AC25" s="47">
        <f>_xll.qlInterestRateIndexMaturity($U$5,AB25,trigger)</f>
        <v>43081</v>
      </c>
      <c r="AD25" s="51">
        <f>_xll.qlTenorBasisValue($U$13,AB25,trigger)</f>
        <v>2.3487670584921762E-3</v>
      </c>
      <c r="AE25" s="51">
        <f>_xll.qlTenorBasisForwardRate($U$13,AB25,trigger)</f>
        <v>2.658920300292958E-3</v>
      </c>
      <c r="AF25" s="51">
        <f>_xll.qlTenorBasisForwardRate2($U$13,AB25,AC25,trigger)</f>
        <v>2.658920300292958E-3</v>
      </c>
      <c r="AG25" s="51">
        <f>_xll.qlIndexFixing($U$5,_xll.qlInterestRateIndexFixingDate($U$5,AB25,trigger),,trigger)</f>
        <v>2.6198183410858131E-3</v>
      </c>
    </row>
    <row r="26" spans="1:33" ht="11.25" customHeight="1" x14ac:dyDescent="0.2">
      <c r="A26" s="7" t="s">
        <v>15</v>
      </c>
      <c r="B26" s="7" t="s">
        <v>24</v>
      </c>
      <c r="C26" s="7" t="s">
        <v>18</v>
      </c>
      <c r="D26" s="7" t="s">
        <v>17</v>
      </c>
      <c r="E26" s="7" t="s">
        <v>19</v>
      </c>
      <c r="F26" s="9">
        <v>0</v>
      </c>
      <c r="G26" s="10" t="str">
        <f t="shared" si="4"/>
        <v>EURAB6E3Y_Quote</v>
      </c>
      <c r="H26" s="11" t="str">
        <f>_xll.qlSwapRateHelper2(,G26,2,B26,"Target",C26,D26,E26,$H$1,F26,A26,$U$6,,trigger)</f>
        <v>obj_008df#0005</v>
      </c>
      <c r="I26" s="16" t="b">
        <v>1</v>
      </c>
      <c r="J26" s="19">
        <v>10</v>
      </c>
      <c r="K26" s="19">
        <v>1</v>
      </c>
      <c r="M26" s="26" t="str">
        <v>obj_008d0</v>
      </c>
      <c r="N26" s="26" t="str">
        <f>_xll.qlRateHelperQuoteName(M26,trigger)</f>
        <v>EURAB6E8Y_Quote</v>
      </c>
      <c r="O26" s="31">
        <f>_xll.qlRateHelperRate(M26,trigger)</f>
        <v>7.9099999999999986E-3</v>
      </c>
      <c r="P26" s="27">
        <f>_xll.qlRateHelperEarliestDate(M26,trigger)</f>
        <v>42216</v>
      </c>
      <c r="Q26" s="27">
        <f>_xll.qlRateHelperLatestDate(M26,trigger)</f>
        <v>45138</v>
      </c>
      <c r="R26" s="39">
        <f t="shared" si="3"/>
        <v>1</v>
      </c>
      <c r="AA26" s="46" t="s">
        <v>75</v>
      </c>
      <c r="AB26" s="47">
        <f>_xll.qlCalendarAdvance(Calendar,AB25,AA26,,,trigger)</f>
        <v>42928</v>
      </c>
      <c r="AC26" s="47">
        <f>_xll.qlInterestRateIndexMaturity($U$5,AB26,trigger)</f>
        <v>43112</v>
      </c>
      <c r="AD26" s="51">
        <f>_xll.qlTenorBasisValue($U$13,AB26,trigger)</f>
        <v>2.3617973953549876E-3</v>
      </c>
      <c r="AE26" s="51">
        <f>_xll.qlTenorBasisForwardRate($U$13,AB26,trigger)</f>
        <v>2.8525446104080265E-3</v>
      </c>
      <c r="AF26" s="51">
        <f>_xll.qlTenorBasisForwardRate2($U$13,AB26,AC26,trigger)</f>
        <v>2.8525446104080265E-3</v>
      </c>
      <c r="AG26" s="51">
        <f>_xll.qlIndexFixing($U$5,_xll.qlInterestRateIndexFixingDate($U$5,AB26,trigger),,trigger)</f>
        <v>2.790686697690308E-3</v>
      </c>
    </row>
    <row r="27" spans="1:33" ht="11.25" customHeight="1" x14ac:dyDescent="0.2">
      <c r="A27" s="7" t="s">
        <v>15</v>
      </c>
      <c r="B27" s="7" t="s">
        <v>25</v>
      </c>
      <c r="C27" s="7" t="s">
        <v>18</v>
      </c>
      <c r="D27" s="7" t="s">
        <v>17</v>
      </c>
      <c r="E27" s="7" t="s">
        <v>19</v>
      </c>
      <c r="F27" s="9">
        <v>0</v>
      </c>
      <c r="G27" s="10" t="str">
        <f t="shared" si="4"/>
        <v>EURAB6E4Y_Quote</v>
      </c>
      <c r="H27" s="11" t="str">
        <f>_xll.qlSwapRateHelper2(,G27,2,B27,"Target",C27,D27,E27,$H$1,F27,A27,$U$6,,trigger)</f>
        <v>obj_008f1#0005</v>
      </c>
      <c r="I27" s="16" t="b">
        <v>1</v>
      </c>
      <c r="J27" s="19">
        <v>10</v>
      </c>
      <c r="K27" s="19">
        <v>1</v>
      </c>
      <c r="M27" s="26" t="str">
        <v>obj_008ef</v>
      </c>
      <c r="N27" s="26" t="str">
        <f>_xll.qlRateHelperQuoteName(M27,trigger)</f>
        <v>EURAB6E9Y_Quote</v>
      </c>
      <c r="O27" s="31">
        <f>_xll.qlRateHelperRate(M27,trigger)</f>
        <v>8.9499999999999996E-3</v>
      </c>
      <c r="P27" s="27">
        <f>_xll.qlRateHelperEarliestDate(M27,trigger)</f>
        <v>42216</v>
      </c>
      <c r="Q27" s="27">
        <f>_xll.qlRateHelperLatestDate(M27,trigger)</f>
        <v>45504</v>
      </c>
      <c r="R27" s="39">
        <f t="shared" si="3"/>
        <v>1</v>
      </c>
      <c r="AA27" s="46" t="s">
        <v>75</v>
      </c>
      <c r="AB27" s="47">
        <f>_xll.qlCalendarAdvance(Calendar,AB26,AA27,,,trigger)</f>
        <v>42961</v>
      </c>
      <c r="AC27" s="47">
        <f>_xll.qlInterestRateIndexMaturity($U$5,AB27,trigger)</f>
        <v>43145</v>
      </c>
      <c r="AD27" s="51">
        <f>_xll.qlTenorBasisValue($U$13,AB27,trigger)</f>
        <v>2.3752159094576311E-3</v>
      </c>
      <c r="AE27" s="51">
        <f>_xll.qlTenorBasisForwardRate($U$13,AB27,trigger)</f>
        <v>3.0680051872993665E-3</v>
      </c>
      <c r="AF27" s="51">
        <f>_xll.qlTenorBasisForwardRate2($U$13,AB27,AC27,trigger)</f>
        <v>3.0680051872993665E-3</v>
      </c>
      <c r="AG27" s="51">
        <f>_xll.qlIndexFixing($U$5,_xll.qlInterestRateIndexFixingDate($U$5,AB27,trigger),,trigger)</f>
        <v>2.9923686562379711E-3</v>
      </c>
    </row>
    <row r="28" spans="1:33" ht="11.25" customHeight="1" x14ac:dyDescent="0.2">
      <c r="A28" s="7" t="s">
        <v>15</v>
      </c>
      <c r="B28" s="7" t="s">
        <v>26</v>
      </c>
      <c r="C28" s="7" t="s">
        <v>18</v>
      </c>
      <c r="D28" s="7" t="s">
        <v>17</v>
      </c>
      <c r="E28" s="7" t="s">
        <v>19</v>
      </c>
      <c r="F28" s="9">
        <v>0</v>
      </c>
      <c r="G28" s="10" t="str">
        <f t="shared" si="4"/>
        <v>EURAB6E5Y_Quote</v>
      </c>
      <c r="H28" s="11" t="str">
        <f>_xll.qlSwapRateHelper2(,G28,2,B28,"Target",C28,D28,E28,$H$1,F28,A28,$U$6,,trigger)</f>
        <v>obj_008d8#0005</v>
      </c>
      <c r="I28" s="16" t="b">
        <v>1</v>
      </c>
      <c r="J28" s="19">
        <v>10</v>
      </c>
      <c r="K28" s="19">
        <v>1</v>
      </c>
      <c r="M28" s="26" t="str">
        <v>obj_008dd</v>
      </c>
      <c r="N28" s="26" t="str">
        <f>_xll.qlRateHelperQuoteName(M28,trigger)</f>
        <v>EURAB6E10Y_Quote</v>
      </c>
      <c r="O28" s="31">
        <f>_xll.qlRateHelperRate(M28,trigger)</f>
        <v>9.8200000000000006E-3</v>
      </c>
      <c r="P28" s="27">
        <f>_xll.qlRateHelperEarliestDate(M28,trigger)</f>
        <v>42216</v>
      </c>
      <c r="Q28" s="27">
        <f>_xll.qlRateHelperLatestDate(M28,trigger)</f>
        <v>45869</v>
      </c>
      <c r="R28" s="39">
        <f t="shared" si="3"/>
        <v>1</v>
      </c>
      <c r="AA28" s="46" t="s">
        <v>75</v>
      </c>
      <c r="AB28" s="47">
        <f>_xll.qlCalendarAdvance(Calendar,AB27,AA28,,,trigger)</f>
        <v>42992</v>
      </c>
      <c r="AC28" s="47">
        <f>_xll.qlInterestRateIndexMaturity($U$5,AB28,trigger)</f>
        <v>43173</v>
      </c>
      <c r="AD28" s="51">
        <f>_xll.qlTenorBasisValue($U$13,AB28,trigger)</f>
        <v>2.3869705396155991E-3</v>
      </c>
      <c r="AE28" s="51">
        <f>_xll.qlTenorBasisForwardRate($U$13,AB28,trigger)</f>
        <v>3.2612628652565492E-3</v>
      </c>
      <c r="AF28" s="51">
        <f>_xll.qlTenorBasisForwardRate2($U$13,AB28,AC28,trigger)</f>
        <v>3.2612628652565492E-3</v>
      </c>
      <c r="AG28" s="51">
        <f>_xll.qlIndexFixing($U$5,_xll.qlInterestRateIndexFixingDate($U$5,AB28,trigger),,trigger)</f>
        <v>3.1760741131951712E-3</v>
      </c>
    </row>
    <row r="29" spans="1:33" ht="11.25" customHeight="1" x14ac:dyDescent="0.2">
      <c r="A29" s="7" t="s">
        <v>15</v>
      </c>
      <c r="B29" s="7" t="s">
        <v>27</v>
      </c>
      <c r="C29" s="7" t="s">
        <v>18</v>
      </c>
      <c r="D29" s="7" t="s">
        <v>17</v>
      </c>
      <c r="E29" s="7" t="s">
        <v>19</v>
      </c>
      <c r="F29" s="9">
        <v>0</v>
      </c>
      <c r="G29" s="10" t="str">
        <f t="shared" si="4"/>
        <v>EURAB6E6Y_Quote</v>
      </c>
      <c r="H29" s="11" t="str">
        <f>_xll.qlSwapRateHelper2(,G29,2,B29,"Target",C29,D29,E29,$H$1,F29,A29,$U$6,,trigger)</f>
        <v>obj_008d3#0005</v>
      </c>
      <c r="I29" s="16" t="b">
        <v>1</v>
      </c>
      <c r="J29" s="19">
        <v>10</v>
      </c>
      <c r="K29" s="19">
        <v>1</v>
      </c>
      <c r="M29" s="26" t="str">
        <v>obj_008ee</v>
      </c>
      <c r="N29" s="26" t="str">
        <f>_xll.qlRateHelperQuoteName(M29,trigger)</f>
        <v>EURAB6E11Y_Quote</v>
      </c>
      <c r="O29" s="31">
        <f>_xll.qlRateHelperRate(M29,trigger)</f>
        <v>1.057E-2</v>
      </c>
      <c r="P29" s="27">
        <f>_xll.qlRateHelperEarliestDate(M29,trigger)</f>
        <v>42216</v>
      </c>
      <c r="Q29" s="27">
        <f>_xll.qlRateHelperLatestDate(M29,trigger)</f>
        <v>46234</v>
      </c>
      <c r="R29" s="39">
        <f t="shared" si="3"/>
        <v>1</v>
      </c>
      <c r="AA29" s="46" t="s">
        <v>75</v>
      </c>
      <c r="AB29" s="47">
        <f>_xll.qlCalendarAdvance(Calendar,AB28,AA29,,,trigger)</f>
        <v>43024</v>
      </c>
      <c r="AC29" s="47">
        <f>_xll.qlInterestRateIndexMaturity($U$5,AB29,trigger)</f>
        <v>43206</v>
      </c>
      <c r="AD29" s="51">
        <f>_xll.qlTenorBasisValue($U$13,AB29,trigger)</f>
        <v>2.3982627618337462E-3</v>
      </c>
      <c r="AE29" s="51">
        <f>_xll.qlTenorBasisForwardRate($U$13,AB29,trigger)</f>
        <v>3.4747386086126006E-3</v>
      </c>
      <c r="AF29" s="51">
        <f>_xll.qlTenorBasisForwardRate2($U$13,AB29,AC29,trigger)</f>
        <v>3.4747386086126006E-3</v>
      </c>
      <c r="AG29" s="51">
        <f>_xll.qlIndexFixing($U$5,_xll.qlInterestRateIndexFixingDate($U$5,AB29,trigger),,trigger)</f>
        <v>3.381510166295319E-3</v>
      </c>
    </row>
    <row r="30" spans="1:33" ht="11.25" customHeight="1" x14ac:dyDescent="0.2">
      <c r="A30" s="7" t="s">
        <v>15</v>
      </c>
      <c r="B30" s="7" t="s">
        <v>28</v>
      </c>
      <c r="C30" s="7" t="s">
        <v>18</v>
      </c>
      <c r="D30" s="7" t="s">
        <v>17</v>
      </c>
      <c r="E30" s="7" t="s">
        <v>19</v>
      </c>
      <c r="F30" s="9">
        <v>0</v>
      </c>
      <c r="G30" s="10" t="str">
        <f t="shared" si="4"/>
        <v>EURAB6E7Y_Quote</v>
      </c>
      <c r="H30" s="11" t="str">
        <f>_xll.qlSwapRateHelper2(,G30,2,B30,"Target",C30,D30,E30,$H$1,F30,A30,$U$6,,trigger)</f>
        <v>obj_008e1#0005</v>
      </c>
      <c r="I30" s="16" t="b">
        <v>1</v>
      </c>
      <c r="J30" s="19">
        <v>10</v>
      </c>
      <c r="K30" s="19">
        <v>1</v>
      </c>
      <c r="M30" s="26" t="str">
        <v>obj_008eb</v>
      </c>
      <c r="N30" s="26" t="str">
        <f>_xll.qlRateHelperQuoteName(M30,trigger)</f>
        <v>EURAB6E12Y_Quote</v>
      </c>
      <c r="O30" s="31">
        <f>_xll.qlRateHelperRate(M30,trigger)</f>
        <v>1.1240000000000002E-2</v>
      </c>
      <c r="P30" s="27">
        <f>_xll.qlRateHelperEarliestDate(M30,trigger)</f>
        <v>42216</v>
      </c>
      <c r="Q30" s="27">
        <f>_xll.qlRateHelperLatestDate(M30,trigger)</f>
        <v>46598</v>
      </c>
      <c r="R30" s="39">
        <f t="shared" si="3"/>
        <v>1</v>
      </c>
      <c r="AA30" s="46" t="s">
        <v>75</v>
      </c>
      <c r="AB30" s="47">
        <f>_xll.qlCalendarAdvance(Calendar,AB29,AA30,,,trigger)</f>
        <v>43055</v>
      </c>
      <c r="AC30" s="47">
        <f>_xll.qlInterestRateIndexMaturity($U$5,AB30,trigger)</f>
        <v>43236</v>
      </c>
      <c r="AD30" s="51">
        <f>_xll.qlTenorBasisValue($U$13,AB30,trigger)</f>
        <v>2.4084079560602566E-3</v>
      </c>
      <c r="AE30" s="51">
        <f>_xll.qlTenorBasisForwardRate($U$13,AB30,trigger)</f>
        <v>3.6755053655591857E-3</v>
      </c>
      <c r="AF30" s="51">
        <f>_xll.qlTenorBasisForwardRate2($U$13,AB30,AC30,trigger)</f>
        <v>3.6755053655591857E-3</v>
      </c>
      <c r="AG30" s="51">
        <f>_xll.qlIndexFixing($U$5,_xll.qlInterestRateIndexFixingDate($U$5,AB30,trigger),,trigger)</f>
        <v>3.5768729930930666E-3</v>
      </c>
    </row>
    <row r="31" spans="1:33" ht="11.25" customHeight="1" x14ac:dyDescent="0.2">
      <c r="A31" s="7" t="s">
        <v>15</v>
      </c>
      <c r="B31" s="7" t="s">
        <v>29</v>
      </c>
      <c r="C31" s="7" t="s">
        <v>18</v>
      </c>
      <c r="D31" s="7" t="s">
        <v>17</v>
      </c>
      <c r="E31" s="7" t="s">
        <v>19</v>
      </c>
      <c r="F31" s="9">
        <v>0</v>
      </c>
      <c r="G31" s="10" t="str">
        <f t="shared" si="4"/>
        <v>EURAB6E8Y_Quote</v>
      </c>
      <c r="H31" s="11" t="str">
        <f>_xll.qlSwapRateHelper2(,G31,2,B31,"Target",C31,D31,E31,$H$1,F31,A31,$U$6,,trigger)</f>
        <v>obj_008d0#0005</v>
      </c>
      <c r="I31" s="16" t="b">
        <v>1</v>
      </c>
      <c r="J31" s="19">
        <v>10</v>
      </c>
      <c r="K31" s="19">
        <v>1</v>
      </c>
      <c r="M31" s="26" t="str">
        <v>obj_008ea</v>
      </c>
      <c r="N31" s="26" t="str">
        <f>_xll.qlRateHelperQuoteName(M31,trigger)</f>
        <v>EURAB6E13Y_Quote</v>
      </c>
      <c r="O31" s="31">
        <f>_xll.qlRateHelperRate(M31,trigger)</f>
        <v>1.1779999999999999E-2</v>
      </c>
      <c r="P31" s="27">
        <f>_xll.qlRateHelperEarliestDate(M31,trigger)</f>
        <v>42216</v>
      </c>
      <c r="Q31" s="27">
        <f>_xll.qlRateHelperLatestDate(M31,trigger)</f>
        <v>46965</v>
      </c>
      <c r="R31" s="39">
        <f t="shared" si="3"/>
        <v>1</v>
      </c>
      <c r="AA31" s="46" t="s">
        <v>75</v>
      </c>
      <c r="AB31" s="47">
        <f>_xll.qlCalendarAdvance(Calendar,AB30,AA31,,,trigger)</f>
        <v>43087</v>
      </c>
      <c r="AC31" s="47">
        <f>_xll.qlInterestRateIndexMaturity($U$5,AB31,trigger)</f>
        <v>43269</v>
      </c>
      <c r="AD31" s="51">
        <f>_xll.qlTenorBasisValue($U$13,AB31,trigger)</f>
        <v>2.4180822460113417E-3</v>
      </c>
      <c r="AE31" s="51">
        <f>_xll.qlTenorBasisForwardRate($U$13,AB31,trigger)</f>
        <v>3.8900188174896865E-3</v>
      </c>
      <c r="AF31" s="51">
        <f>_xll.qlTenorBasisForwardRate2($U$13,AB31,AC31,trigger)</f>
        <v>3.8900188174896865E-3</v>
      </c>
      <c r="AG31" s="51">
        <f>_xll.qlIndexFixing($U$5,_xll.qlInterestRateIndexFixingDate($U$5,AB31,trigger),,trigger)</f>
        <v>3.7880275363569582E-3</v>
      </c>
    </row>
    <row r="32" spans="1:33" ht="11.25" customHeight="1" x14ac:dyDescent="0.2">
      <c r="A32" s="7" t="s">
        <v>15</v>
      </c>
      <c r="B32" s="7" t="s">
        <v>30</v>
      </c>
      <c r="C32" s="7" t="s">
        <v>18</v>
      </c>
      <c r="D32" s="7" t="s">
        <v>17</v>
      </c>
      <c r="E32" s="7" t="s">
        <v>19</v>
      </c>
      <c r="F32" s="9">
        <v>0</v>
      </c>
      <c r="G32" s="10" t="str">
        <f t="shared" si="4"/>
        <v>EURAB6E9Y_Quote</v>
      </c>
      <c r="H32" s="11" t="str">
        <f>_xll.qlSwapRateHelper2(,G32,2,B32,"Target",C32,D32,E32,$H$1,F32,A32,$U$6,,trigger)</f>
        <v>obj_008ef#0005</v>
      </c>
      <c r="I32" s="16" t="b">
        <v>1</v>
      </c>
      <c r="J32" s="19">
        <v>10</v>
      </c>
      <c r="K32" s="19">
        <v>1</v>
      </c>
      <c r="M32" s="26" t="str">
        <v>obj_008ec</v>
      </c>
      <c r="N32" s="26" t="str">
        <f>_xll.qlRateHelperQuoteName(M32,trigger)</f>
        <v>EURAB6E14Y_Quote</v>
      </c>
      <c r="O32" s="31">
        <f>_xll.qlRateHelperRate(M32,trigger)</f>
        <v>1.225E-2</v>
      </c>
      <c r="P32" s="27">
        <f>_xll.qlRateHelperEarliestDate(M32,trigger)</f>
        <v>42216</v>
      </c>
      <c r="Q32" s="27">
        <f>_xll.qlRateHelperLatestDate(M32,trigger)</f>
        <v>47330</v>
      </c>
      <c r="R32" s="39">
        <f t="shared" si="3"/>
        <v>1</v>
      </c>
      <c r="AA32" s="46" t="s">
        <v>75</v>
      </c>
      <c r="AB32" s="47">
        <f>_xll.qlCalendarAdvance(Calendar,AB31,AA32,,,trigger)</f>
        <v>43118</v>
      </c>
      <c r="AC32" s="47">
        <f>_xll.qlInterestRateIndexMaturity($U$5,AB32,trigger)</f>
        <v>43299</v>
      </c>
      <c r="AD32" s="51">
        <f>_xll.qlTenorBasisValue($U$13,AB32,trigger)</f>
        <v>2.4267012531415267E-3</v>
      </c>
      <c r="AE32" s="51">
        <f>_xll.qlTenorBasisForwardRate($U$13,AB32,trigger)</f>
        <v>4.0917903542762443E-3</v>
      </c>
      <c r="AF32" s="51">
        <f>_xll.qlTenorBasisForwardRate2($U$13,AB32,AC32,trigger)</f>
        <v>4.0917903542762443E-3</v>
      </c>
      <c r="AG32" s="51">
        <f>_xll.qlIndexFixing($U$5,_xll.qlInterestRateIndexFixingDate($U$5,AB32,trigger),,trigger)</f>
        <v>3.9887507227145515E-3</v>
      </c>
    </row>
    <row r="33" spans="1:33" ht="11.25" customHeight="1" x14ac:dyDescent="0.2">
      <c r="A33" s="7" t="s">
        <v>15</v>
      </c>
      <c r="B33" s="7" t="s">
        <v>31</v>
      </c>
      <c r="C33" s="7" t="s">
        <v>18</v>
      </c>
      <c r="D33" s="7" t="s">
        <v>17</v>
      </c>
      <c r="E33" s="7" t="s">
        <v>19</v>
      </c>
      <c r="F33" s="9">
        <v>0</v>
      </c>
      <c r="G33" s="10" t="str">
        <f t="shared" si="4"/>
        <v>EURAB6E10Y_Quote</v>
      </c>
      <c r="H33" s="11" t="str">
        <f>_xll.qlSwapRateHelper2(,G33,2,B33,"Target",C33,D33,E33,$H$1,F33,A33,$U$6,,trigger)</f>
        <v>obj_008dd#0005</v>
      </c>
      <c r="I33" s="16" t="b">
        <v>1</v>
      </c>
      <c r="J33" s="19">
        <v>10</v>
      </c>
      <c r="K33" s="19">
        <v>1</v>
      </c>
      <c r="M33" s="26" t="str">
        <v>obj_008e3</v>
      </c>
      <c r="N33" s="26" t="str">
        <f>_xll.qlRateHelperQuoteName(M33,trigger)</f>
        <v>EURAB6E15Y_Quote</v>
      </c>
      <c r="O33" s="31">
        <f>_xll.qlRateHelperRate(M33,trigger)</f>
        <v>1.2659999999999999E-2</v>
      </c>
      <c r="P33" s="27">
        <f>_xll.qlRateHelperEarliestDate(M33,trigger)</f>
        <v>42216</v>
      </c>
      <c r="Q33" s="27">
        <f>_xll.qlRateHelperLatestDate(M33,trigger)</f>
        <v>47695</v>
      </c>
      <c r="R33" s="39">
        <f t="shared" si="3"/>
        <v>1</v>
      </c>
      <c r="AA33" s="46" t="s">
        <v>75</v>
      </c>
      <c r="AB33" s="47">
        <f>_xll.qlCalendarAdvance(Calendar,AB32,AA33,,,trigger)</f>
        <v>43150</v>
      </c>
      <c r="AC33" s="47">
        <f>_xll.qlInterestRateIndexMaturity($U$5,AB33,trigger)</f>
        <v>43332</v>
      </c>
      <c r="AD33" s="51">
        <f>_xll.qlTenorBasisValue($U$13,AB33,trigger)</f>
        <v>2.4348417376630497E-3</v>
      </c>
      <c r="AE33" s="51">
        <f>_xll.qlTenorBasisForwardRate($U$13,AB33,trigger)</f>
        <v>4.3074340221368381E-3</v>
      </c>
      <c r="AF33" s="51">
        <f>_xll.qlTenorBasisForwardRate2($U$13,AB33,AC33,trigger)</f>
        <v>4.3074340221368381E-3</v>
      </c>
      <c r="AG33" s="51">
        <f>_xll.qlIndexFixing($U$5,_xll.qlInterestRateIndexFixingDate($U$5,AB33,trigger),,trigger)</f>
        <v>4.2056236047043902E-3</v>
      </c>
    </row>
    <row r="34" spans="1:33" x14ac:dyDescent="0.2">
      <c r="A34" s="7" t="s">
        <v>15</v>
      </c>
      <c r="B34" s="7" t="s">
        <v>32</v>
      </c>
      <c r="C34" s="7" t="s">
        <v>18</v>
      </c>
      <c r="D34" s="7" t="s">
        <v>17</v>
      </c>
      <c r="E34" s="7" t="s">
        <v>19</v>
      </c>
      <c r="F34" s="9">
        <v>0</v>
      </c>
      <c r="G34" s="10" t="str">
        <f t="shared" si="4"/>
        <v>EURAB6E11Y_Quote</v>
      </c>
      <c r="H34" s="11" t="str">
        <f>_xll.qlSwapRateHelper2(,G34,2,B34,"Target",C34,D34,E34,$H$1,F34,A34,$U$6,,trigger)</f>
        <v>obj_008ee#0005</v>
      </c>
      <c r="I34" s="16" t="b">
        <v>1</v>
      </c>
      <c r="J34" s="19">
        <v>10</v>
      </c>
      <c r="K34" s="19">
        <v>1</v>
      </c>
      <c r="M34" s="26" t="str">
        <v>obj_008de</v>
      </c>
      <c r="N34" s="26" t="str">
        <f>_xll.qlRateHelperQuoteName(M34,trigger)</f>
        <v>EURAB6E16Y_Quote</v>
      </c>
      <c r="O34" s="31">
        <f>_xll.qlRateHelperRate(M34,trigger)</f>
        <v>1.299E-2</v>
      </c>
      <c r="P34" s="27">
        <f>_xll.qlRateHelperEarliestDate(M34,trigger)</f>
        <v>42216</v>
      </c>
      <c r="Q34" s="27">
        <f>_xll.qlRateHelperLatestDate(M34,trigger)</f>
        <v>48060</v>
      </c>
      <c r="R34" s="39">
        <f t="shared" si="3"/>
        <v>1</v>
      </c>
      <c r="AA34" s="46" t="s">
        <v>75</v>
      </c>
      <c r="AB34" s="47">
        <f>_xll.qlCalendarAdvance(Calendar,AB33,AA34,,,trigger)</f>
        <v>43178</v>
      </c>
      <c r="AC34" s="47">
        <f>_xll.qlInterestRateIndexMaturity($U$5,AB34,trigger)</f>
        <v>43362</v>
      </c>
      <c r="AD34" s="51">
        <f>_xll.qlTenorBasisValue($U$13,AB34,trigger)</f>
        <v>2.4413503781876961E-3</v>
      </c>
      <c r="AE34" s="51">
        <f>_xll.qlTenorBasisForwardRate($U$13,AB34,trigger)</f>
        <v>4.5005068467666703E-3</v>
      </c>
      <c r="AF34" s="51">
        <f>_xll.qlTenorBasisForwardRate2($U$13,AB34,AC34,trigger)</f>
        <v>4.5005068467666703E-3</v>
      </c>
      <c r="AG34" s="51">
        <f>_xll.qlIndexFixing($U$5,_xll.qlInterestRateIndexFixingDate($U$5,AB34,trigger),,trigger)</f>
        <v>4.4016562405227088E-3</v>
      </c>
    </row>
    <row r="35" spans="1:33" x14ac:dyDescent="0.2">
      <c r="A35" s="7" t="s">
        <v>15</v>
      </c>
      <c r="B35" s="7" t="s">
        <v>33</v>
      </c>
      <c r="C35" s="7" t="s">
        <v>18</v>
      </c>
      <c r="D35" s="7" t="s">
        <v>17</v>
      </c>
      <c r="E35" s="7" t="s">
        <v>19</v>
      </c>
      <c r="F35" s="9">
        <v>0</v>
      </c>
      <c r="G35" s="10" t="str">
        <f t="shared" si="4"/>
        <v>EURAB6E12Y_Quote</v>
      </c>
      <c r="H35" s="11" t="str">
        <f>_xll.qlSwapRateHelper2(,G35,2,B35,"Target",C35,D35,E35,$H$1,F35,A35,$U$6,,trigger)</f>
        <v>obj_008eb#0005</v>
      </c>
      <c r="I35" s="16" t="b">
        <v>1</v>
      </c>
      <c r="J35" s="19">
        <v>10</v>
      </c>
      <c r="K35" s="19">
        <v>1</v>
      </c>
      <c r="M35" s="26" t="str">
        <v>obj_008d1</v>
      </c>
      <c r="N35" s="26" t="str">
        <f>_xll.qlRateHelperQuoteName(M35,trigger)</f>
        <v>EURAB6E17Y_Quote</v>
      </c>
      <c r="O35" s="31">
        <f>_xll.qlRateHelperRate(M35,trigger)</f>
        <v>1.3269999999999999E-2</v>
      </c>
      <c r="P35" s="27">
        <f>_xll.qlRateHelperEarliestDate(M35,trigger)</f>
        <v>42216</v>
      </c>
      <c r="Q35" s="27">
        <f>_xll.qlRateHelperLatestDate(M35,trigger)</f>
        <v>48425</v>
      </c>
      <c r="R35" s="39">
        <f t="shared" si="3"/>
        <v>1</v>
      </c>
      <c r="AA35" s="46" t="s">
        <v>75</v>
      </c>
      <c r="AB35" s="47">
        <f>_xll.qlCalendarAdvance(Calendar,AB34,AA35,,,trigger)</f>
        <v>43209</v>
      </c>
      <c r="AC35" s="47">
        <f>_xll.qlInterestRateIndexMaturity($U$5,AB35,trigger)</f>
        <v>43392</v>
      </c>
      <c r="AD35" s="51">
        <f>_xll.qlTenorBasisValue($U$13,AB35,trigger)</f>
        <v>2.4479048615494393E-3</v>
      </c>
      <c r="AE35" s="51">
        <f>_xll.qlTenorBasisForwardRate($U$13,AB35,trigger)</f>
        <v>4.7042209188306256E-3</v>
      </c>
      <c r="AF35" s="51">
        <f>_xll.qlTenorBasisForwardRate2($U$13,AB35,AC35,trigger)</f>
        <v>4.7042209188306256E-3</v>
      </c>
      <c r="AG35" s="51">
        <f>_xll.qlIndexFixing($U$5,_xll.qlInterestRateIndexFixingDate($U$5,AB35,trigger),,trigger)</f>
        <v>4.6100124314985367E-3</v>
      </c>
    </row>
    <row r="36" spans="1:33" x14ac:dyDescent="0.2">
      <c r="A36" s="7" t="s">
        <v>15</v>
      </c>
      <c r="B36" s="7" t="s">
        <v>34</v>
      </c>
      <c r="C36" s="7" t="s">
        <v>18</v>
      </c>
      <c r="D36" s="7" t="s">
        <v>17</v>
      </c>
      <c r="E36" s="7" t="s">
        <v>19</v>
      </c>
      <c r="F36" s="9">
        <v>0</v>
      </c>
      <c r="G36" s="10" t="str">
        <f t="shared" si="4"/>
        <v>EURAB6E13Y_Quote</v>
      </c>
      <c r="H36" s="11" t="str">
        <f>_xll.qlSwapRateHelper2(,G36,2,B36,"Target",C36,D36,E36,$H$1,F36,A36,$U$6,,trigger)</f>
        <v>obj_008ea#0005</v>
      </c>
      <c r="I36" s="16" t="b">
        <v>1</v>
      </c>
      <c r="J36" s="19">
        <v>10</v>
      </c>
      <c r="K36" s="19">
        <v>1</v>
      </c>
      <c r="M36" s="26" t="str">
        <v>obj_008d9</v>
      </c>
      <c r="N36" s="26" t="str">
        <f>_xll.qlRateHelperQuoteName(M36,trigger)</f>
        <v>EURAB6E18Y_Quote</v>
      </c>
      <c r="O36" s="31">
        <f>_xll.qlRateHelperRate(M36,trigger)</f>
        <v>1.349E-2</v>
      </c>
      <c r="P36" s="27">
        <f>_xll.qlRateHelperEarliestDate(M36,trigger)</f>
        <v>42216</v>
      </c>
      <c r="Q36" s="27">
        <f>_xll.qlRateHelperLatestDate(M36,trigger)</f>
        <v>48789</v>
      </c>
      <c r="R36" s="39">
        <f t="shared" si="3"/>
        <v>1</v>
      </c>
      <c r="AA36" s="46" t="s">
        <v>75</v>
      </c>
      <c r="AB36" s="47">
        <f>_xll.qlCalendarAdvance(Calendar,AB35,AA36,,,trigger)</f>
        <v>43241</v>
      </c>
      <c r="AC36" s="47">
        <f>_xll.qlInterestRateIndexMaturity($U$5,AB36,trigger)</f>
        <v>43425</v>
      </c>
      <c r="AD36" s="51">
        <f>_xll.qlTenorBasisValue($U$13,AB36,trigger)</f>
        <v>2.4539712799784745E-3</v>
      </c>
      <c r="AE36" s="51">
        <f>_xll.qlTenorBasisForwardRate($U$13,AB36,trigger)</f>
        <v>4.9224388899417387E-3</v>
      </c>
      <c r="AF36" s="51">
        <f>_xll.qlTenorBasisForwardRate2($U$13,AB36,AC36,trigger)</f>
        <v>4.9224388899417387E-3</v>
      </c>
      <c r="AG36" s="51">
        <f>_xll.qlIndexFixing($U$5,_xll.qlInterestRateIndexFixingDate($U$5,AB36,trigger),,trigger)</f>
        <v>4.8347732843021813E-3</v>
      </c>
    </row>
    <row r="37" spans="1:33" x14ac:dyDescent="0.2">
      <c r="A37" s="7" t="s">
        <v>15</v>
      </c>
      <c r="B37" s="7" t="s">
        <v>35</v>
      </c>
      <c r="C37" s="7" t="s">
        <v>18</v>
      </c>
      <c r="D37" s="7" t="s">
        <v>17</v>
      </c>
      <c r="E37" s="7" t="s">
        <v>19</v>
      </c>
      <c r="F37" s="9">
        <v>0</v>
      </c>
      <c r="G37" s="10" t="str">
        <f t="shared" si="4"/>
        <v>EURAB6E14Y_Quote</v>
      </c>
      <c r="H37" s="11" t="str">
        <f>_xll.qlSwapRateHelper2(,G37,2,B37,"Target",C37,D37,E37,$H$1,F37,A37,$U$6,,trigger)</f>
        <v>obj_008ec#0005</v>
      </c>
      <c r="I37" s="16" t="b">
        <v>1</v>
      </c>
      <c r="J37" s="19">
        <v>10</v>
      </c>
      <c r="K37" s="19">
        <v>1</v>
      </c>
      <c r="M37" s="26" t="str">
        <v>obj_008ed</v>
      </c>
      <c r="N37" s="26" t="str">
        <f>_xll.qlRateHelperQuoteName(M37,trigger)</f>
        <v>EURAB6E19Y_Quote</v>
      </c>
      <c r="O37" s="31">
        <f>_xll.qlRateHelperRate(M37,trigger)</f>
        <v>1.367E-2</v>
      </c>
      <c r="P37" s="27">
        <f>_xll.qlRateHelperEarliestDate(M37,trigger)</f>
        <v>42216</v>
      </c>
      <c r="Q37" s="27">
        <f>_xll.qlRateHelperLatestDate(M37,trigger)</f>
        <v>49156</v>
      </c>
      <c r="R37" s="39">
        <f t="shared" si="3"/>
        <v>1</v>
      </c>
      <c r="AA37" s="46" t="s">
        <v>75</v>
      </c>
      <c r="AB37" s="47">
        <f>_xll.qlCalendarAdvance(Calendar,AB36,AA37,,,trigger)</f>
        <v>43272</v>
      </c>
      <c r="AC37" s="47">
        <f>_xll.qlInterestRateIndexMaturity($U$5,AB37,trigger)</f>
        <v>43455</v>
      </c>
      <c r="AD37" s="51">
        <f>_xll.qlTenorBasisValue($U$13,AB37,trigger)</f>
        <v>2.4591887348505391E-3</v>
      </c>
      <c r="AE37" s="51">
        <f>_xll.qlTenorBasisForwardRate($U$13,AB37,trigger)</f>
        <v>5.1282838317968631E-3</v>
      </c>
      <c r="AF37" s="51">
        <f>_xll.qlTenorBasisForwardRate2($U$13,AB37,AC37,trigger)</f>
        <v>5.1282838317968631E-3</v>
      </c>
      <c r="AG37" s="51">
        <f>_xll.qlIndexFixing($U$5,_xll.qlInterestRateIndexFixingDate($U$5,AB37,trigger),,trigger)</f>
        <v>5.0479160031927416E-3</v>
      </c>
    </row>
    <row r="38" spans="1:33" x14ac:dyDescent="0.2">
      <c r="A38" s="7" t="s">
        <v>15</v>
      </c>
      <c r="B38" s="7" t="s">
        <v>36</v>
      </c>
      <c r="C38" s="7" t="s">
        <v>18</v>
      </c>
      <c r="D38" s="7" t="s">
        <v>17</v>
      </c>
      <c r="E38" s="7" t="s">
        <v>19</v>
      </c>
      <c r="F38" s="9">
        <v>0</v>
      </c>
      <c r="G38" s="10" t="str">
        <f t="shared" si="4"/>
        <v>EURAB6E15Y_Quote</v>
      </c>
      <c r="H38" s="11" t="str">
        <f>_xll.qlSwapRateHelper2(,G38,2,B38,"Target",C38,D38,E38,$H$1,F38,A38,$U$6,,trigger)</f>
        <v>obj_008e3#0005</v>
      </c>
      <c r="I38" s="16" t="b">
        <v>1</v>
      </c>
      <c r="J38" s="19">
        <v>10</v>
      </c>
      <c r="K38" s="19">
        <v>1</v>
      </c>
      <c r="M38" s="26" t="str">
        <v>obj_008d4</v>
      </c>
      <c r="N38" s="26" t="str">
        <f>_xll.qlRateHelperQuoteName(M38,trigger)</f>
        <v>EURAB6E20Y_Quote</v>
      </c>
      <c r="O38" s="31">
        <f>_xll.qlRateHelperRate(M38,trigger)</f>
        <v>1.3809999999999999E-2</v>
      </c>
      <c r="P38" s="27">
        <f>_xll.qlRateHelperEarliestDate(M38,trigger)</f>
        <v>42216</v>
      </c>
      <c r="Q38" s="27">
        <f>_xll.qlRateHelperLatestDate(M38,trigger)</f>
        <v>49521</v>
      </c>
      <c r="R38" s="39">
        <f t="shared" si="3"/>
        <v>1</v>
      </c>
      <c r="AA38" s="46" t="s">
        <v>75</v>
      </c>
      <c r="AB38" s="47">
        <f>_xll.qlCalendarAdvance(Calendar,AB37,AA38,,,trigger)</f>
        <v>43304</v>
      </c>
      <c r="AC38" s="47">
        <f>_xll.qlInterestRateIndexMaturity($U$5,AB38,trigger)</f>
        <v>43488</v>
      </c>
      <c r="AD38" s="51">
        <f>_xll.qlTenorBasisValue($U$13,AB38,trigger)</f>
        <v>2.4639124724440808E-3</v>
      </c>
      <c r="AE38" s="51">
        <f>_xll.qlTenorBasisForwardRate($U$13,AB38,trigger)</f>
        <v>5.3491661859620451E-3</v>
      </c>
      <c r="AF38" s="51">
        <f>_xll.qlTenorBasisForwardRate2($U$13,AB38,AC38,trigger)</f>
        <v>5.3491661859620451E-3</v>
      </c>
      <c r="AG38" s="51">
        <f>_xll.qlIndexFixing($U$5,_xll.qlInterestRateIndexFixingDate($U$5,AB38,trigger),,trigger)</f>
        <v>5.2775793789719538E-3</v>
      </c>
    </row>
    <row r="39" spans="1:33" x14ac:dyDescent="0.2">
      <c r="A39" s="7" t="s">
        <v>15</v>
      </c>
      <c r="B39" s="7" t="s">
        <v>37</v>
      </c>
      <c r="C39" s="7" t="s">
        <v>18</v>
      </c>
      <c r="D39" s="7" t="s">
        <v>17</v>
      </c>
      <c r="E39" s="7" t="s">
        <v>19</v>
      </c>
      <c r="F39" s="9">
        <v>0</v>
      </c>
      <c r="G39" s="10" t="str">
        <f t="shared" si="4"/>
        <v>EURAB6E16Y_Quote</v>
      </c>
      <c r="H39" s="11" t="str">
        <f>_xll.qlSwapRateHelper2(,G39,2,B39,"Target",C39,D39,E39,$H$1,F39,A39,$U$6,,trigger)</f>
        <v>obj_008de#0005</v>
      </c>
      <c r="I39" s="16" t="b">
        <v>1</v>
      </c>
      <c r="J39" s="19">
        <v>10</v>
      </c>
      <c r="K39" s="19">
        <v>1</v>
      </c>
      <c r="M39" s="26" t="str">
        <v>obj_008e6</v>
      </c>
      <c r="N39" s="26" t="str">
        <f>_xll.qlRateHelperQuoteName(M39,trigger)</f>
        <v>EURAB6E21Y_Quote</v>
      </c>
      <c r="O39" s="31">
        <f>_xll.qlRateHelperRate(M39,trigger)</f>
        <v>1.3919999999999998E-2</v>
      </c>
      <c r="P39" s="27">
        <f>_xll.qlRateHelperEarliestDate(M39,trigger)</f>
        <v>42216</v>
      </c>
      <c r="Q39" s="27">
        <f>_xll.qlRateHelperLatestDate(M39,trigger)</f>
        <v>49887</v>
      </c>
      <c r="R39" s="39">
        <f t="shared" si="3"/>
        <v>1</v>
      </c>
      <c r="AA39" s="46" t="s">
        <v>75</v>
      </c>
      <c r="AB39" s="47">
        <f>_xll.qlCalendarAdvance(Calendar,AB38,AA39,,,trigger)</f>
        <v>43335</v>
      </c>
      <c r="AC39" s="47">
        <f>_xll.qlInterestRateIndexMaturity($U$5,AB39,trigger)</f>
        <v>43521</v>
      </c>
      <c r="AD39" s="51">
        <f>_xll.qlTenorBasisValue($U$13,AB39,trigger)</f>
        <v>2.4678647417815179E-3</v>
      </c>
      <c r="AE39" s="51">
        <f>_xll.qlTenorBasisForwardRate($U$13,AB39,trigger)</f>
        <v>5.56833127698028E-3</v>
      </c>
      <c r="AF39" s="51">
        <f>_xll.qlTenorBasisForwardRate2($U$13,AB39,AC39,trigger)</f>
        <v>5.56833127698028E-3</v>
      </c>
      <c r="AG39" s="51">
        <f>_xll.qlIndexFixing($U$5,_xll.qlInterestRateIndexFixingDate($U$5,AB39,trigger),,trigger)</f>
        <v>5.506116332372548E-3</v>
      </c>
    </row>
    <row r="40" spans="1:33" x14ac:dyDescent="0.2">
      <c r="A40" s="7" t="s">
        <v>15</v>
      </c>
      <c r="B40" s="7" t="s">
        <v>38</v>
      </c>
      <c r="C40" s="7" t="s">
        <v>18</v>
      </c>
      <c r="D40" s="7" t="s">
        <v>17</v>
      </c>
      <c r="E40" s="7" t="s">
        <v>19</v>
      </c>
      <c r="F40" s="9">
        <v>0</v>
      </c>
      <c r="G40" s="10" t="str">
        <f t="shared" si="4"/>
        <v>EURAB6E17Y_Quote</v>
      </c>
      <c r="H40" s="11" t="str">
        <f>_xll.qlSwapRateHelper2(,G40,2,B40,"Target",C40,D40,E40,$H$1,F40,A40,$U$6,,trigger)</f>
        <v>obj_008d1#0005</v>
      </c>
      <c r="I40" s="16" t="b">
        <v>1</v>
      </c>
      <c r="J40" s="19">
        <v>10</v>
      </c>
      <c r="K40" s="19">
        <v>1</v>
      </c>
      <c r="M40" s="26" t="str">
        <v>obj_008e2</v>
      </c>
      <c r="N40" s="26" t="str">
        <f>_xll.qlRateHelperQuoteName(M40,trigger)</f>
        <v>EURAB6E22Y_Quote</v>
      </c>
      <c r="O40" s="31">
        <f>_xll.qlRateHelperRate(M40,trigger)</f>
        <v>1.3990000000000001E-2</v>
      </c>
      <c r="P40" s="27">
        <f>_xll.qlRateHelperEarliestDate(M40,trigger)</f>
        <v>42216</v>
      </c>
      <c r="Q40" s="27">
        <f>_xll.qlRateHelperLatestDate(M40,trigger)</f>
        <v>50252</v>
      </c>
      <c r="R40" s="39">
        <f t="shared" si="3"/>
        <v>1</v>
      </c>
      <c r="AA40" s="46" t="s">
        <v>75</v>
      </c>
      <c r="AB40" s="47">
        <f>_xll.qlCalendarAdvance(Calendar,AB39,AA40,,,trigger)</f>
        <v>43367</v>
      </c>
      <c r="AC40" s="47">
        <f>_xll.qlInterestRateIndexMaturity($U$5,AB40,trigger)</f>
        <v>43549</v>
      </c>
      <c r="AD40" s="51">
        <f>_xll.qlTenorBasisValue($U$13,AB40,trigger)</f>
        <v>2.4713183764754252E-3</v>
      </c>
      <c r="AE40" s="51">
        <f>_xll.qlTenorBasisForwardRate($U$13,AB40,trigger)</f>
        <v>5.7749046462627377E-3</v>
      </c>
      <c r="AF40" s="51">
        <f>_xll.qlTenorBasisForwardRate2($U$13,AB40,AC40,trigger)</f>
        <v>5.7749046462627377E-3</v>
      </c>
      <c r="AG40" s="51">
        <f>_xll.qlIndexFixing($U$5,_xll.qlInterestRateIndexFixingDate($U$5,AB40,trigger),,trigger)</f>
        <v>5.7219826898728173E-3</v>
      </c>
    </row>
    <row r="41" spans="1:33" x14ac:dyDescent="0.2">
      <c r="A41" s="7" t="s">
        <v>15</v>
      </c>
      <c r="B41" s="7" t="s">
        <v>39</v>
      </c>
      <c r="C41" s="7" t="s">
        <v>18</v>
      </c>
      <c r="D41" s="7" t="s">
        <v>17</v>
      </c>
      <c r="E41" s="7" t="s">
        <v>19</v>
      </c>
      <c r="F41" s="9">
        <v>0</v>
      </c>
      <c r="G41" s="10" t="str">
        <f t="shared" si="4"/>
        <v>EURAB6E18Y_Quote</v>
      </c>
      <c r="H41" s="11" t="str">
        <f>_xll.qlSwapRateHelper2(,G41,2,B41,"Target",C41,D41,E41,$H$1,F41,A41,$U$6,,trigger)</f>
        <v>obj_008d9#0005</v>
      </c>
      <c r="I41" s="16" t="b">
        <v>1</v>
      </c>
      <c r="J41" s="19">
        <v>10</v>
      </c>
      <c r="K41" s="19">
        <v>1</v>
      </c>
      <c r="M41" s="26" t="str">
        <v>obj_008e4</v>
      </c>
      <c r="N41" s="26" t="str">
        <f>_xll.qlRateHelperQuoteName(M41,trigger)</f>
        <v>EURAB6E23Y_Quote</v>
      </c>
      <c r="O41" s="31">
        <f>_xll.qlRateHelperRate(M41,trigger)</f>
        <v>1.405E-2</v>
      </c>
      <c r="P41" s="27">
        <f>_xll.qlRateHelperEarliestDate(M41,trigger)</f>
        <v>42216</v>
      </c>
      <c r="Q41" s="27">
        <f>_xll.qlRateHelperLatestDate(M41,trigger)</f>
        <v>50616</v>
      </c>
      <c r="R41" s="39">
        <f t="shared" si="3"/>
        <v>1</v>
      </c>
      <c r="AA41" s="46" t="s">
        <v>75</v>
      </c>
      <c r="AB41" s="47">
        <f>_xll.qlCalendarAdvance(Calendar,AB40,AA41,,,trigger)</f>
        <v>43397</v>
      </c>
      <c r="AC41" s="47">
        <f>_xll.qlInterestRateIndexMaturity($U$5,AB41,trigger)</f>
        <v>43579</v>
      </c>
      <c r="AD41" s="51">
        <f>_xll.qlTenorBasisValue($U$13,AB41,trigger)</f>
        <v>2.4739942599360555E-3</v>
      </c>
      <c r="AE41" s="51">
        <f>_xll.qlTenorBasisForwardRate($U$13,AB41,trigger)</f>
        <v>5.9832254433624188E-3</v>
      </c>
      <c r="AF41" s="51">
        <f>_xll.qlTenorBasisForwardRate2($U$13,AB41,AC41,trigger)</f>
        <v>5.9832254433624188E-3</v>
      </c>
      <c r="AG41" s="51">
        <f>_xll.qlIndexFixing($U$5,_xll.qlInterestRateIndexFixingDate($U$5,AB41,trigger),,trigger)</f>
        <v>5.9401501583909522E-3</v>
      </c>
    </row>
    <row r="42" spans="1:33" x14ac:dyDescent="0.2">
      <c r="A42" s="7" t="s">
        <v>15</v>
      </c>
      <c r="B42" s="7" t="s">
        <v>40</v>
      </c>
      <c r="C42" s="7" t="s">
        <v>18</v>
      </c>
      <c r="D42" s="7" t="s">
        <v>17</v>
      </c>
      <c r="E42" s="7" t="s">
        <v>19</v>
      </c>
      <c r="F42" s="9">
        <v>0</v>
      </c>
      <c r="G42" s="10" t="str">
        <f t="shared" si="4"/>
        <v>EURAB6E19Y_Quote</v>
      </c>
      <c r="H42" s="11" t="str">
        <f>_xll.qlSwapRateHelper2(,G42,2,B42,"Target",C42,D42,E42,$H$1,F42,A42,$U$6,,trigger)</f>
        <v>obj_008ed#0005</v>
      </c>
      <c r="I42" s="16" t="b">
        <v>1</v>
      </c>
      <c r="J42" s="19">
        <v>10</v>
      </c>
      <c r="K42" s="19">
        <v>1</v>
      </c>
      <c r="M42" s="26" t="str">
        <v>obj_008f3</v>
      </c>
      <c r="N42" s="26" t="str">
        <f>_xll.qlRateHelperQuoteName(M42,trigger)</f>
        <v>EURAB6E24Y_Quote</v>
      </c>
      <c r="O42" s="31">
        <f>_xll.qlRateHelperRate(M42,trigger)</f>
        <v>1.4100000000000001E-2</v>
      </c>
      <c r="P42" s="27">
        <f>_xll.qlRateHelperEarliestDate(M42,trigger)</f>
        <v>42216</v>
      </c>
      <c r="Q42" s="27">
        <f>_xll.qlRateHelperLatestDate(M42,trigger)</f>
        <v>50980</v>
      </c>
      <c r="R42" s="39">
        <f t="shared" si="3"/>
        <v>1</v>
      </c>
      <c r="AA42" s="46" t="s">
        <v>75</v>
      </c>
      <c r="AB42" s="47">
        <f>_xll.qlCalendarAdvance(Calendar,AB41,AA42,,,trigger)</f>
        <v>43430</v>
      </c>
      <c r="AC42" s="47">
        <f>_xll.qlInterestRateIndexMaturity($U$5,AB42,trigger)</f>
        <v>43612</v>
      </c>
      <c r="AD42" s="51">
        <f>_xll.qlTenorBasisValue($U$13,AB42,trigger)</f>
        <v>2.4763273013925506E-3</v>
      </c>
      <c r="AE42" s="51">
        <f>_xll.qlTenorBasisForwardRate($U$13,AB42,trigger)</f>
        <v>6.2141020571912118E-3</v>
      </c>
      <c r="AF42" s="51">
        <f>_xll.qlTenorBasisForwardRate2($U$13,AB42,AC42,trigger)</f>
        <v>6.2141020571912118E-3</v>
      </c>
      <c r="AG42" s="51">
        <f>_xll.qlIndexFixing($U$5,_xll.qlInterestRateIndexFixingDate($U$5,AB42,trigger),,trigger)</f>
        <v>6.1824431898292532E-3</v>
      </c>
    </row>
    <row r="43" spans="1:33" x14ac:dyDescent="0.2">
      <c r="A43" s="7" t="s">
        <v>15</v>
      </c>
      <c r="B43" s="7" t="s">
        <v>41</v>
      </c>
      <c r="C43" s="7" t="s">
        <v>18</v>
      </c>
      <c r="D43" s="7" t="s">
        <v>17</v>
      </c>
      <c r="E43" s="7" t="s">
        <v>19</v>
      </c>
      <c r="F43" s="9">
        <v>0</v>
      </c>
      <c r="G43" s="10" t="str">
        <f t="shared" si="4"/>
        <v>EURAB6E20Y_Quote</v>
      </c>
      <c r="H43" s="11" t="str">
        <f>_xll.qlSwapRateHelper2(,G43,2,B43,"Target",C43,D43,E43,$H$1,F43,A43,$U$6,,trigger)</f>
        <v>obj_008d4#0005</v>
      </c>
      <c r="I43" s="16" t="b">
        <v>1</v>
      </c>
      <c r="J43" s="19">
        <v>10</v>
      </c>
      <c r="K43" s="19">
        <v>1</v>
      </c>
      <c r="M43" s="26" t="str">
        <v>obj_008d5</v>
      </c>
      <c r="N43" s="26" t="str">
        <f>_xll.qlRateHelperQuoteName(M43,trigger)</f>
        <v>EURAB6E25Y_Quote</v>
      </c>
      <c r="O43" s="31">
        <f>_xll.qlRateHelperRate(M43,trigger)</f>
        <v>1.4140000000000002E-2</v>
      </c>
      <c r="P43" s="27">
        <f>_xll.qlRateHelperEarliestDate(M43,trigger)</f>
        <v>42216</v>
      </c>
      <c r="Q43" s="27">
        <f>_xll.qlRateHelperLatestDate(M43,trigger)</f>
        <v>51348</v>
      </c>
      <c r="R43" s="39">
        <f t="shared" si="3"/>
        <v>1</v>
      </c>
      <c r="AA43" s="46" t="s">
        <v>75</v>
      </c>
      <c r="AB43" s="47">
        <f>_xll.qlCalendarAdvance(Calendar,AB42,AA43,,,trigger)</f>
        <v>43461</v>
      </c>
      <c r="AC43" s="47">
        <f>_xll.qlInterestRateIndexMaturity($U$5,AB43,trigger)</f>
        <v>43643</v>
      </c>
      <c r="AD43" s="51">
        <f>_xll.qlTenorBasisValue($U$13,AB43,trigger)</f>
        <v>2.4779526965027152E-3</v>
      </c>
      <c r="AE43" s="51">
        <f>_xll.qlTenorBasisForwardRate($U$13,AB43,trigger)</f>
        <v>6.4326477894725157E-3</v>
      </c>
      <c r="AF43" s="51">
        <f>_xll.qlTenorBasisForwardRate2($U$13,AB43,AC43,trigger)</f>
        <v>6.4326477894725157E-3</v>
      </c>
      <c r="AG43" s="51">
        <f>_xll.qlIndexFixing($U$5,_xll.qlInterestRateIndexFixingDate($U$5,AB43,trigger),,trigger)</f>
        <v>6.4122558700978926E-3</v>
      </c>
    </row>
    <row r="44" spans="1:33" x14ac:dyDescent="0.2">
      <c r="A44" s="7" t="s">
        <v>15</v>
      </c>
      <c r="B44" s="7" t="s">
        <v>42</v>
      </c>
      <c r="C44" s="7" t="s">
        <v>18</v>
      </c>
      <c r="D44" s="7" t="s">
        <v>17</v>
      </c>
      <c r="E44" s="7" t="s">
        <v>19</v>
      </c>
      <c r="F44" s="9">
        <v>0</v>
      </c>
      <c r="G44" s="10" t="str">
        <f t="shared" si="4"/>
        <v>EURAB6E21Y_Quote</v>
      </c>
      <c r="H44" s="11" t="str">
        <f>_xll.qlSwapRateHelper2(,G44,2,B44,"Target",C44,D44,E44,$H$1,F44,A44,$U$6,,trigger)</f>
        <v>obj_008e6#0005</v>
      </c>
      <c r="I44" s="16" t="b">
        <v>1</v>
      </c>
      <c r="J44" s="19">
        <v>10</v>
      </c>
      <c r="K44" s="19">
        <v>1</v>
      </c>
      <c r="M44" s="26" t="str">
        <v>obj_008e5</v>
      </c>
      <c r="N44" s="26" t="str">
        <f>_xll.qlRateHelperQuoteName(M44,trigger)</f>
        <v>EURAB6E26Y_Quote</v>
      </c>
      <c r="O44" s="31">
        <f>_xll.qlRateHelperRate(M44,trigger)</f>
        <v>1.4180000000000002E-2</v>
      </c>
      <c r="P44" s="27">
        <f>_xll.qlRateHelperEarliestDate(M44,trigger)</f>
        <v>42216</v>
      </c>
      <c r="Q44" s="27">
        <f>_xll.qlRateHelperLatestDate(M44,trigger)</f>
        <v>51713</v>
      </c>
      <c r="R44" s="39">
        <f t="shared" si="3"/>
        <v>1</v>
      </c>
      <c r="AA44" s="46" t="s">
        <v>75</v>
      </c>
      <c r="AB44" s="47">
        <f>_xll.qlCalendarAdvance(Calendar,AB43,AA44,,,trigger)</f>
        <v>43493</v>
      </c>
      <c r="AC44" s="47">
        <f>_xll.qlInterestRateIndexMaturity($U$5,AB44,trigger)</f>
        <v>43675</v>
      </c>
      <c r="AD44" s="51">
        <f>_xll.qlTenorBasisValue($U$13,AB44,trigger)</f>
        <v>2.4790716776342332E-3</v>
      </c>
      <c r="AE44" s="51">
        <f>_xll.qlTenorBasisForwardRate($U$13,AB44,trigger)</f>
        <v>6.6599487747709043E-3</v>
      </c>
      <c r="AF44" s="51">
        <f>_xll.qlTenorBasisForwardRate2($U$13,AB44,AC44,trigger)</f>
        <v>6.6599487747709043E-3</v>
      </c>
      <c r="AG44" s="51">
        <f>_xll.qlIndexFixing($U$5,_xll.qlInterestRateIndexFixingDate($U$5,AB44,trigger),,trigger)</f>
        <v>6.6517222838622042E-3</v>
      </c>
    </row>
    <row r="45" spans="1:33" x14ac:dyDescent="0.2">
      <c r="A45" s="7" t="s">
        <v>15</v>
      </c>
      <c r="B45" s="7" t="s">
        <v>43</v>
      </c>
      <c r="C45" s="7" t="s">
        <v>18</v>
      </c>
      <c r="D45" s="7" t="s">
        <v>17</v>
      </c>
      <c r="E45" s="7" t="s">
        <v>19</v>
      </c>
      <c r="F45" s="9">
        <v>0</v>
      </c>
      <c r="G45" s="10" t="str">
        <f t="shared" si="4"/>
        <v>EURAB6E22Y_Quote</v>
      </c>
      <c r="H45" s="11" t="str">
        <f>_xll.qlSwapRateHelper2(,G45,2,B45,"Target",C45,D45,E45,$H$1,F45,A45,$U$6,,trigger)</f>
        <v>obj_008e2#0005</v>
      </c>
      <c r="I45" s="16" t="b">
        <v>1</v>
      </c>
      <c r="J45" s="19">
        <v>10</v>
      </c>
      <c r="K45" s="19">
        <v>1</v>
      </c>
      <c r="M45" s="26" t="str">
        <v>obj_008e9</v>
      </c>
      <c r="N45" s="26" t="str">
        <f>_xll.qlRateHelperQuoteName(M45,trigger)</f>
        <v>EURAB6E27Y_Quote</v>
      </c>
      <c r="O45" s="31">
        <f>_xll.qlRateHelperRate(M45,trigger)</f>
        <v>1.423E-2</v>
      </c>
      <c r="P45" s="27">
        <f>_xll.qlRateHelperEarliestDate(M45,trigger)</f>
        <v>42216</v>
      </c>
      <c r="Q45" s="27">
        <f>_xll.qlRateHelperLatestDate(M45,trigger)</f>
        <v>52078</v>
      </c>
      <c r="R45" s="39">
        <f t="shared" si="3"/>
        <v>1</v>
      </c>
      <c r="AA45" s="46" t="s">
        <v>75</v>
      </c>
      <c r="AB45" s="47">
        <f>_xll.qlCalendarAdvance(Calendar,AB44,AA45,,,trigger)</f>
        <v>43524</v>
      </c>
      <c r="AC45" s="47">
        <f>_xll.qlInterestRateIndexMaturity($U$5,AB45,trigger)</f>
        <v>43707</v>
      </c>
      <c r="AD45" s="51">
        <f>_xll.qlTenorBasisValue($U$13,AB45,trigger)</f>
        <v>2.4796296527954645E-3</v>
      </c>
      <c r="AE45" s="51">
        <f>_xll.qlTenorBasisForwardRate($U$13,AB45,trigger)</f>
        <v>6.885577911885204E-3</v>
      </c>
      <c r="AF45" s="51">
        <f>_xll.qlTenorBasisForwardRate2($U$13,AB45,AC45,trigger)</f>
        <v>6.885577911885204E-3</v>
      </c>
      <c r="AG45" s="51">
        <f>_xll.qlIndexFixing($U$5,_xll.qlInterestRateIndexFixingDate($U$5,AB45,trigger),,trigger)</f>
        <v>6.8897660115743312E-3</v>
      </c>
    </row>
    <row r="46" spans="1:33" x14ac:dyDescent="0.2">
      <c r="A46" s="7" t="s">
        <v>15</v>
      </c>
      <c r="B46" s="7" t="s">
        <v>44</v>
      </c>
      <c r="C46" s="7" t="s">
        <v>18</v>
      </c>
      <c r="D46" s="7" t="s">
        <v>17</v>
      </c>
      <c r="E46" s="7" t="s">
        <v>19</v>
      </c>
      <c r="F46" s="9">
        <v>0</v>
      </c>
      <c r="G46" s="10" t="str">
        <f t="shared" si="4"/>
        <v>EURAB6E23Y_Quote</v>
      </c>
      <c r="H46" s="11" t="str">
        <f>_xll.qlSwapRateHelper2(,G46,2,B46,"Target",C46,D46,E46,$H$1,F46,A46,$U$6,,trigger)</f>
        <v>obj_008e4#0005</v>
      </c>
      <c r="I46" s="16" t="b">
        <v>1</v>
      </c>
      <c r="J46" s="19">
        <v>10</v>
      </c>
      <c r="K46" s="19">
        <v>1</v>
      </c>
      <c r="M46" s="26" t="str">
        <v>obj_008e8</v>
      </c>
      <c r="N46" s="26" t="str">
        <f>_xll.qlRateHelperQuoteName(M46,trigger)</f>
        <v>EURAB6E28Y_Quote</v>
      </c>
      <c r="O46" s="31">
        <f>_xll.qlRateHelperRate(M46,trigger)</f>
        <v>1.427E-2</v>
      </c>
      <c r="P46" s="27">
        <f>_xll.qlRateHelperEarliestDate(M46,trigger)</f>
        <v>42216</v>
      </c>
      <c r="Q46" s="27">
        <f>_xll.qlRateHelperLatestDate(M46,trigger)</f>
        <v>52443</v>
      </c>
      <c r="R46" s="39">
        <f t="shared" si="3"/>
        <v>1</v>
      </c>
      <c r="AA46" s="46" t="s">
        <v>75</v>
      </c>
      <c r="AB46" s="47">
        <f>_xll.qlCalendarAdvance(Calendar,AB45,AA46,,,trigger)</f>
        <v>43552</v>
      </c>
      <c r="AC46" s="47">
        <f>_xll.qlInterestRateIndexMaturity($U$5,AB46,trigger)</f>
        <v>43738</v>
      </c>
      <c r="AD46" s="51">
        <f>_xll.qlTenorBasisValue($U$13,AB46,trigger)</f>
        <v>2.4797009677442103E-3</v>
      </c>
      <c r="AE46" s="51">
        <f>_xll.qlTenorBasisForwardRate($U$13,AB46,trigger)</f>
        <v>7.0991454553822348E-3</v>
      </c>
      <c r="AF46" s="51">
        <f>_xll.qlTenorBasisForwardRate2($U$13,AB46,AC46,trigger)</f>
        <v>7.0991454553822348E-3</v>
      </c>
      <c r="AG46" s="51">
        <f>_xll.qlIndexFixing($U$5,_xll.qlInterestRateIndexFixingDate($U$5,AB46,trigger),,trigger)</f>
        <v>7.114895328191621E-3</v>
      </c>
    </row>
    <row r="47" spans="1:33" x14ac:dyDescent="0.2">
      <c r="A47" s="7" t="s">
        <v>15</v>
      </c>
      <c r="B47" s="7" t="s">
        <v>45</v>
      </c>
      <c r="C47" s="7" t="s">
        <v>18</v>
      </c>
      <c r="D47" s="7" t="s">
        <v>17</v>
      </c>
      <c r="E47" s="7" t="s">
        <v>19</v>
      </c>
      <c r="F47" s="9">
        <v>0</v>
      </c>
      <c r="G47" s="10" t="str">
        <f t="shared" si="4"/>
        <v>EURAB6E24Y_Quote</v>
      </c>
      <c r="H47" s="11" t="str">
        <f>_xll.qlSwapRateHelper2(,G47,2,B47,"Target",C47,D47,E47,$H$1,F47,A47,$U$6,,trigger)</f>
        <v>obj_008f3#0005</v>
      </c>
      <c r="I47" s="16" t="b">
        <v>1</v>
      </c>
      <c r="J47" s="19">
        <v>10</v>
      </c>
      <c r="K47" s="19">
        <v>1</v>
      </c>
      <c r="M47" s="26" t="str">
        <v>obj_008f0</v>
      </c>
      <c r="N47" s="26" t="str">
        <f>_xll.qlRateHelperQuoteName(M47,trigger)</f>
        <v>EURAB6E29Y_Quote</v>
      </c>
      <c r="O47" s="31">
        <f>_xll.qlRateHelperRate(M47,trigger)</f>
        <v>1.431E-2</v>
      </c>
      <c r="P47" s="27">
        <f>_xll.qlRateHelperEarliestDate(M47,trigger)</f>
        <v>42216</v>
      </c>
      <c r="Q47" s="27">
        <f>_xll.qlRateHelperLatestDate(M47,trigger)</f>
        <v>52807</v>
      </c>
      <c r="R47" s="39">
        <f t="shared" si="3"/>
        <v>1</v>
      </c>
      <c r="AA47" s="46" t="s">
        <v>75</v>
      </c>
      <c r="AB47" s="47">
        <f>_xll.qlCalendarAdvance(Calendar,AB46,AA47,,,trigger)</f>
        <v>43584</v>
      </c>
      <c r="AC47" s="47">
        <f>_xll.qlInterestRateIndexMaturity($U$5,AB47,trigger)</f>
        <v>43767</v>
      </c>
      <c r="AD47" s="51">
        <f>_xll.qlTenorBasisValue($U$13,AB47,trigger)</f>
        <v>2.4792936115693529E-3</v>
      </c>
      <c r="AE47" s="51">
        <f>_xll.qlTenorBasisForwardRate($U$13,AB47,trigger)</f>
        <v>7.3218520434735054E-3</v>
      </c>
      <c r="AF47" s="51">
        <f>_xll.qlTenorBasisForwardRate2($U$13,AB47,AC47,trigger)</f>
        <v>7.3218520434735054E-3</v>
      </c>
      <c r="AG47" s="51">
        <f>_xll.qlIndexFixing($U$5,_xll.qlInterestRateIndexFixingDate($U$5,AB47,trigger),,trigger)</f>
        <v>7.3490133004787796E-3</v>
      </c>
    </row>
    <row r="48" spans="1:33" x14ac:dyDescent="0.2">
      <c r="A48" s="7" t="s">
        <v>15</v>
      </c>
      <c r="B48" s="7" t="s">
        <v>46</v>
      </c>
      <c r="C48" s="7" t="s">
        <v>18</v>
      </c>
      <c r="D48" s="7" t="s">
        <v>17</v>
      </c>
      <c r="E48" s="7" t="s">
        <v>19</v>
      </c>
      <c r="F48" s="9">
        <v>0</v>
      </c>
      <c r="G48" s="10" t="str">
        <f t="shared" si="4"/>
        <v>EURAB6E25Y_Quote</v>
      </c>
      <c r="H48" s="11" t="str">
        <f>_xll.qlSwapRateHelper2(,G48,2,B48,"Target",C48,D48,E48,$H$1,F48,A48,$U$6,,trigger)</f>
        <v>obj_008d5#0005</v>
      </c>
      <c r="I48" s="16" t="b">
        <v>1</v>
      </c>
      <c r="J48" s="19">
        <v>10</v>
      </c>
      <c r="K48" s="19">
        <v>1</v>
      </c>
      <c r="M48" s="26" t="str">
        <v>obj_008db</v>
      </c>
      <c r="N48" s="26" t="str">
        <f>_xll.qlRateHelperQuoteName(M48,trigger)</f>
        <v>EURAB6E30Y_Quote</v>
      </c>
      <c r="O48" s="31">
        <f>_xll.qlRateHelperRate(M48,trigger)</f>
        <v>1.4339999999999999E-2</v>
      </c>
      <c r="P48" s="27">
        <f>_xll.qlRateHelperEarliestDate(M48,trigger)</f>
        <v>42216</v>
      </c>
      <c r="Q48" s="27">
        <f>_xll.qlRateHelperLatestDate(M48,trigger)</f>
        <v>53174</v>
      </c>
      <c r="R48" s="39">
        <f t="shared" si="3"/>
        <v>1</v>
      </c>
      <c r="AA48" s="46" t="s">
        <v>75</v>
      </c>
      <c r="AB48" s="47">
        <f>_xll.qlCalendarAdvance(Calendar,AB47,AA48,,,trigger)</f>
        <v>43614</v>
      </c>
      <c r="AC48" s="47">
        <f>_xll.qlInterestRateIndexMaturity($U$5,AB48,trigger)</f>
        <v>43798</v>
      </c>
      <c r="AD48" s="51">
        <f>_xll.qlTenorBasisValue($U$13,AB48,trigger)</f>
        <v>2.4784512596338075E-3</v>
      </c>
      <c r="AE48" s="51">
        <f>_xll.qlTenorBasisForwardRate($U$13,AB48,trigger)</f>
        <v>7.5481444238910825E-3</v>
      </c>
      <c r="AF48" s="51">
        <f>_xll.qlTenorBasisForwardRate2($U$13,AB48,AC48,trigger)</f>
        <v>7.5481444238910825E-3</v>
      </c>
      <c r="AG48" s="51">
        <f>_xll.qlIndexFixing($U$5,_xll.qlInterestRateIndexFixingDate($U$5,AB48,trigger),,trigger)</f>
        <v>7.585549843727845E-3</v>
      </c>
    </row>
    <row r="49" spans="1:33" x14ac:dyDescent="0.2">
      <c r="A49" s="7" t="s">
        <v>15</v>
      </c>
      <c r="B49" s="7" t="s">
        <v>47</v>
      </c>
      <c r="C49" s="7" t="s">
        <v>18</v>
      </c>
      <c r="D49" s="7" t="s">
        <v>17</v>
      </c>
      <c r="E49" s="7" t="s">
        <v>19</v>
      </c>
      <c r="F49" s="9">
        <v>0</v>
      </c>
      <c r="G49" s="10" t="str">
        <f t="shared" si="4"/>
        <v>EURAB6E26Y_Quote</v>
      </c>
      <c r="H49" s="11" t="str">
        <f>_xll.qlSwapRateHelper2(,G49,2,B49,"Target",C49,D49,E49,$H$1,F49,A49,$U$6,,trigger)</f>
        <v>obj_008e5#0005</v>
      </c>
      <c r="I49" s="16" t="b">
        <v>1</v>
      </c>
      <c r="J49" s="19">
        <v>10</v>
      </c>
      <c r="K49" s="19">
        <v>1</v>
      </c>
      <c r="M49" s="26" t="str">
        <v>obj_008d2</v>
      </c>
      <c r="N49" s="26" t="str">
        <f>_xll.qlRateHelperQuoteName(M49,trigger)</f>
        <v>EURAB6E35Y_Quote</v>
      </c>
      <c r="O49" s="31">
        <f>_xll.qlRateHelperRate(M49,trigger)</f>
        <v>1.4419999999999999E-2</v>
      </c>
      <c r="P49" s="27">
        <f>_xll.qlRateHelperEarliestDate(M49,trigger)</f>
        <v>42216</v>
      </c>
      <c r="Q49" s="27">
        <f>_xll.qlRateHelperLatestDate(M49,trigger)</f>
        <v>54998</v>
      </c>
      <c r="R49" s="39">
        <f t="shared" si="3"/>
        <v>1</v>
      </c>
      <c r="AA49" s="46" t="s">
        <v>75</v>
      </c>
      <c r="AB49" s="47">
        <f>_xll.qlCalendarAdvance(Calendar,AB48,AA49,,,trigger)</f>
        <v>43647</v>
      </c>
      <c r="AC49" s="47">
        <f>_xll.qlInterestRateIndexMaturity($U$5,AB49,trigger)</f>
        <v>43832</v>
      </c>
      <c r="AD49" s="51">
        <f>_xll.qlTenorBasisValue($U$13,AB49,trigger)</f>
        <v>2.4770251592000862E-3</v>
      </c>
      <c r="AE49" s="51">
        <f>_xll.qlTenorBasisForwardRate($U$13,AB49,trigger)</f>
        <v>7.8009217227280941E-3</v>
      </c>
      <c r="AF49" s="51">
        <f>_xll.qlTenorBasisForwardRate2($U$13,AB49,AC49,trigger)</f>
        <v>7.8009217227280941E-3</v>
      </c>
      <c r="AG49" s="51">
        <f>_xll.qlIndexFixing($U$5,_xll.qlInterestRateIndexFixingDate($U$5,AB49,trigger),,trigger)</f>
        <v>7.8476239695114327E-3</v>
      </c>
    </row>
    <row r="50" spans="1:33" x14ac:dyDescent="0.2">
      <c r="A50" s="7" t="s">
        <v>15</v>
      </c>
      <c r="B50" s="7" t="s">
        <v>48</v>
      </c>
      <c r="C50" s="7" t="s">
        <v>18</v>
      </c>
      <c r="D50" s="7" t="s">
        <v>17</v>
      </c>
      <c r="E50" s="7" t="s">
        <v>19</v>
      </c>
      <c r="F50" s="9">
        <v>0</v>
      </c>
      <c r="G50" s="10" t="str">
        <f t="shared" si="4"/>
        <v>EURAB6E27Y_Quote</v>
      </c>
      <c r="H50" s="11" t="str">
        <f>_xll.qlSwapRateHelper2(,G50,2,B50,"Target",C50,D50,E50,$H$1,F50,A50,$U$6,,trigger)</f>
        <v>obj_008e9#0005</v>
      </c>
      <c r="I50" s="16" t="b">
        <v>1</v>
      </c>
      <c r="J50" s="19">
        <v>10</v>
      </c>
      <c r="K50" s="19">
        <v>1</v>
      </c>
      <c r="M50" s="26" t="str">
        <v>obj_008f4</v>
      </c>
      <c r="N50" s="26" t="str">
        <f>_xll.qlRateHelperQuoteName(M50,trigger)</f>
        <v>EURAB6E40Y_Quote</v>
      </c>
      <c r="O50" s="31">
        <f>_xll.qlRateHelperRate(M50,trigger)</f>
        <v>1.439E-2</v>
      </c>
      <c r="P50" s="27">
        <f>_xll.qlRateHelperEarliestDate(M50,trigger)</f>
        <v>42216</v>
      </c>
      <c r="Q50" s="27">
        <f>_xll.qlRateHelperLatestDate(M50,trigger)</f>
        <v>56825</v>
      </c>
      <c r="R50" s="39">
        <f t="shared" si="3"/>
        <v>1</v>
      </c>
      <c r="AA50" s="46" t="s">
        <v>75</v>
      </c>
      <c r="AB50" s="47">
        <f>_xll.qlCalendarAdvance(Calendar,AB49,AA50,,,trigger)</f>
        <v>43678</v>
      </c>
      <c r="AC50" s="47">
        <f>_xll.qlInterestRateIndexMaturity($U$5,AB50,trigger)</f>
        <v>43864</v>
      </c>
      <c r="AD50" s="51">
        <f>_xll.qlTenorBasisValue($U$13,AB50,trigger)</f>
        <v>2.4752228000723326E-3</v>
      </c>
      <c r="AE50" s="51">
        <f>_xll.qlTenorBasisForwardRate($U$13,AB50,trigger)</f>
        <v>8.0432439296496128E-3</v>
      </c>
      <c r="AF50" s="51">
        <f>_xll.qlTenorBasisForwardRate2($U$13,AB50,AC50,trigger)</f>
        <v>8.0432439296496128E-3</v>
      </c>
      <c r="AG50" s="51">
        <f>_xll.qlIndexFixing($U$5,_xll.qlInterestRateIndexFixingDate($U$5,AB50,trigger),,trigger)</f>
        <v>8.0962122886852842E-3</v>
      </c>
    </row>
    <row r="51" spans="1:33" x14ac:dyDescent="0.2">
      <c r="A51" s="7" t="s">
        <v>15</v>
      </c>
      <c r="B51" s="7" t="s">
        <v>49</v>
      </c>
      <c r="C51" s="7" t="s">
        <v>18</v>
      </c>
      <c r="D51" s="7" t="s">
        <v>17</v>
      </c>
      <c r="E51" s="7" t="s">
        <v>19</v>
      </c>
      <c r="F51" s="9">
        <v>0</v>
      </c>
      <c r="G51" s="10" t="str">
        <f t="shared" si="4"/>
        <v>EURAB6E28Y_Quote</v>
      </c>
      <c r="H51" s="11" t="str">
        <f>_xll.qlSwapRateHelper2(,G51,2,B51,"Target",C51,D51,E51,$H$1,F51,A51,$U$6,,trigger)</f>
        <v>obj_008e8#0005</v>
      </c>
      <c r="I51" s="16" t="b">
        <v>1</v>
      </c>
      <c r="J51" s="19">
        <v>10</v>
      </c>
      <c r="K51" s="19">
        <v>1</v>
      </c>
      <c r="M51" s="26" t="str">
        <v>obj_008d7</v>
      </c>
      <c r="N51" s="26" t="str">
        <f>_xll.qlRateHelperQuoteName(M51,trigger)</f>
        <v>EURAB6E50Y_Quote</v>
      </c>
      <c r="O51" s="31">
        <f>_xll.qlRateHelperRate(M51,trigger)</f>
        <v>1.391E-2</v>
      </c>
      <c r="P51" s="27">
        <f>_xll.qlRateHelperEarliestDate(M51,trigger)</f>
        <v>42216</v>
      </c>
      <c r="Q51" s="27">
        <f>_xll.qlRateHelperLatestDate(M51,trigger)</f>
        <v>60479</v>
      </c>
      <c r="R51" s="39">
        <f t="shared" si="3"/>
        <v>1</v>
      </c>
      <c r="AA51" s="46" t="s">
        <v>75</v>
      </c>
      <c r="AB51" s="47">
        <f>_xll.qlCalendarAdvance(Calendar,AB50,AA51,,,trigger)</f>
        <v>43710</v>
      </c>
      <c r="AC51" s="47">
        <f>_xll.qlInterestRateIndexMaturity($U$5,AB51,trigger)</f>
        <v>43892</v>
      </c>
      <c r="AD51" s="51">
        <f>_xll.qlTenorBasisValue($U$13,AB51,trigger)</f>
        <v>2.4729063572557445E-3</v>
      </c>
      <c r="AE51" s="51">
        <f>_xll.qlTenorBasisForwardRate($U$13,AB51,trigger)</f>
        <v>8.2777675201542236E-3</v>
      </c>
      <c r="AF51" s="51">
        <f>_xll.qlTenorBasisForwardRate2($U$13,AB51,AC51,trigger)</f>
        <v>8.2777675201542236E-3</v>
      </c>
      <c r="AG51" s="51">
        <f>_xll.qlIndexFixing($U$5,_xll.qlInterestRateIndexFixingDate($U$5,AB51,trigger),,trigger)</f>
        <v>8.3342527199464604E-3</v>
      </c>
    </row>
    <row r="52" spans="1:33" x14ac:dyDescent="0.2">
      <c r="A52" s="7" t="s">
        <v>15</v>
      </c>
      <c r="B52" s="7" t="s">
        <v>50</v>
      </c>
      <c r="C52" s="7" t="s">
        <v>18</v>
      </c>
      <c r="D52" s="7" t="s">
        <v>17</v>
      </c>
      <c r="E52" s="7" t="s">
        <v>19</v>
      </c>
      <c r="F52" s="9">
        <v>0</v>
      </c>
      <c r="G52" s="10" t="str">
        <f t="shared" si="4"/>
        <v>EURAB6E29Y_Quote</v>
      </c>
      <c r="H52" s="11" t="str">
        <f>_xll.qlSwapRateHelper2(,G52,2,B52,"Target",C52,D52,E52,$H$1,F52,A52,$U$6,,trigger)</f>
        <v>obj_008f0#0005</v>
      </c>
      <c r="I52" s="16" t="b">
        <v>1</v>
      </c>
      <c r="J52" s="19">
        <v>10</v>
      </c>
      <c r="K52" s="19">
        <v>1</v>
      </c>
      <c r="M52" s="26" t="str">
        <v>obj_008e7</v>
      </c>
      <c r="N52" s="26" t="str">
        <f>_xll.qlRateHelperQuoteName(M52,trigger)</f>
        <v>EURAB6E60Y_Quote</v>
      </c>
      <c r="O52" s="31">
        <f>_xll.qlRateHelperRate(M52,trigger)</f>
        <v>1.376E-2</v>
      </c>
      <c r="P52" s="27">
        <f>_xll.qlRateHelperEarliestDate(M52,trigger)</f>
        <v>42216</v>
      </c>
      <c r="Q52" s="27">
        <f>_xll.qlRateHelperLatestDate(M52,trigger)</f>
        <v>64131</v>
      </c>
      <c r="R52" s="39">
        <f t="shared" si="3"/>
        <v>1</v>
      </c>
      <c r="AA52" s="46" t="s">
        <v>75</v>
      </c>
      <c r="AB52" s="47">
        <f>_xll.qlCalendarAdvance(Calendar,AB51,AA52,,,trigger)</f>
        <v>43740</v>
      </c>
      <c r="AC52" s="47">
        <f>_xll.qlInterestRateIndexMaturity($U$5,AB52,trigger)</f>
        <v>43923</v>
      </c>
      <c r="AD52" s="51">
        <f>_xll.qlTenorBasisValue($U$13,AB52,trigger)</f>
        <v>2.4703264504708573E-3</v>
      </c>
      <c r="AE52" s="51">
        <f>_xll.qlTenorBasisForwardRate($U$13,AB52,trigger)</f>
        <v>8.5217272392221991E-3</v>
      </c>
      <c r="AF52" s="51">
        <f>_xll.qlTenorBasisForwardRate2($U$13,AB52,AC52,trigger)</f>
        <v>8.5217272392221991E-3</v>
      </c>
      <c r="AG52" s="51">
        <f>_xll.qlIndexFixing($U$5,_xll.qlInterestRateIndexFixingDate($U$5,AB52,trigger),,trigger)</f>
        <v>8.5787977149287542E-3</v>
      </c>
    </row>
    <row r="53" spans="1:33" x14ac:dyDescent="0.2">
      <c r="A53" s="7" t="s">
        <v>15</v>
      </c>
      <c r="B53" s="7" t="s">
        <v>51</v>
      </c>
      <c r="C53" s="7" t="s">
        <v>18</v>
      </c>
      <c r="D53" s="7" t="s">
        <v>17</v>
      </c>
      <c r="E53" s="7" t="s">
        <v>19</v>
      </c>
      <c r="F53" s="9">
        <v>0</v>
      </c>
      <c r="G53" s="10" t="str">
        <f t="shared" si="4"/>
        <v>EURAB6E30Y_Quote</v>
      </c>
      <c r="H53" s="11" t="str">
        <f>_xll.qlSwapRateHelper2(,G53,2,B53,"Target",C53,D53,E53,$H$1,F53,A53,$U$6,,trigger)</f>
        <v>obj_008db#0005</v>
      </c>
      <c r="I53" s="16" t="b">
        <v>1</v>
      </c>
      <c r="J53" s="19">
        <v>10</v>
      </c>
      <c r="K53" s="19">
        <v>1</v>
      </c>
      <c r="M53" s="26" t="e">
        <v>#N/A</v>
      </c>
      <c r="N53" s="26" t="e">
        <f>_xll.qlRateHelperQuoteName(M53,trigger)</f>
        <v>#VALUE!</v>
      </c>
      <c r="O53" s="31" t="e">
        <f>_xll.qlRateHelperRate(M53,trigger)</f>
        <v>#VALUE!</v>
      </c>
      <c r="P53" s="27" t="e">
        <f>_xll.qlRateHelperEarliestDate(M53,trigger)</f>
        <v>#VALUE!</v>
      </c>
      <c r="Q53" s="27" t="e">
        <f>_xll.qlRateHelperLatestDate(M53,trigger)</f>
        <v>#VALUE!</v>
      </c>
      <c r="R53" s="39" t="e">
        <f t="shared" si="3"/>
        <v>#N/A</v>
      </c>
      <c r="AA53" s="46" t="s">
        <v>75</v>
      </c>
      <c r="AB53" s="47">
        <f>_xll.qlCalendarAdvance(Calendar,AB52,AA53,,,trigger)</f>
        <v>43773</v>
      </c>
      <c r="AC53" s="47">
        <f>_xll.qlInterestRateIndexMaturity($U$5,AB53,trigger)</f>
        <v>43955</v>
      </c>
      <c r="AD53" s="51">
        <f>_xll.qlTenorBasisValue($U$13,AB53,trigger)</f>
        <v>2.4670461124811551E-3</v>
      </c>
      <c r="AE53" s="51">
        <f>_xll.qlTenorBasisForwardRate($U$13,AB53,trigger)</f>
        <v>8.7865171441019914E-3</v>
      </c>
      <c r="AF53" s="51">
        <f>_xll.qlTenorBasisForwardRate2($U$13,AB53,AC53,trigger)</f>
        <v>8.7865171441019914E-3</v>
      </c>
      <c r="AG53" s="51">
        <f>_xll.qlIndexFixing($U$5,_xll.qlInterestRateIndexFixingDate($U$5,AB53,trigger),,trigger)</f>
        <v>8.8412211228189753E-3</v>
      </c>
    </row>
    <row r="54" spans="1:33" x14ac:dyDescent="0.2">
      <c r="A54" s="7" t="s">
        <v>15</v>
      </c>
      <c r="B54" s="7" t="s">
        <v>52</v>
      </c>
      <c r="C54" s="7" t="s">
        <v>18</v>
      </c>
      <c r="D54" s="7" t="s">
        <v>17</v>
      </c>
      <c r="E54" s="7" t="s">
        <v>19</v>
      </c>
      <c r="F54" s="9">
        <v>0</v>
      </c>
      <c r="G54" s="10" t="str">
        <f t="shared" si="4"/>
        <v>EURAB6E35Y_Quote</v>
      </c>
      <c r="H54" s="11" t="str">
        <f>_xll.qlSwapRateHelper2(,G54,2,B54,"Target",C54,D54,E54,$H$1,F54,A54,$U$6,,trigger)</f>
        <v>obj_008d2#0005</v>
      </c>
      <c r="I54" s="16" t="b">
        <v>1</v>
      </c>
      <c r="J54" s="19">
        <v>10</v>
      </c>
      <c r="K54" s="19">
        <v>1</v>
      </c>
      <c r="M54" s="26" t="e">
        <v>#N/A</v>
      </c>
      <c r="N54" s="26" t="e">
        <f>_xll.qlRateHelperQuoteName(M54,trigger)</f>
        <v>#VALUE!</v>
      </c>
      <c r="O54" s="31" t="e">
        <f>_xll.qlRateHelperRate(M54,trigger)</f>
        <v>#VALUE!</v>
      </c>
      <c r="P54" s="27" t="e">
        <f>_xll.qlRateHelperEarliestDate(M54,trigger)</f>
        <v>#VALUE!</v>
      </c>
      <c r="Q54" s="27" t="e">
        <f>_xll.qlRateHelperLatestDate(M54,trigger)</f>
        <v>#VALUE!</v>
      </c>
      <c r="R54" s="39" t="e">
        <f t="shared" si="3"/>
        <v>#N/A</v>
      </c>
      <c r="AA54" s="46" t="s">
        <v>75</v>
      </c>
      <c r="AB54" s="47">
        <f>_xll.qlCalendarAdvance(Calendar,AB53,AA54,,,trigger)</f>
        <v>43803</v>
      </c>
      <c r="AC54" s="47">
        <f>_xll.qlInterestRateIndexMaturity($U$5,AB54,trigger)</f>
        <v>43986</v>
      </c>
      <c r="AD54" s="51">
        <f>_xll.qlTenorBasisValue($U$13,AB54,trigger)</f>
        <v>2.4636738396888866E-3</v>
      </c>
      <c r="AE54" s="51">
        <f>_xll.qlTenorBasisForwardRate($U$13,AB54,trigger)</f>
        <v>9.0402628061815298E-3</v>
      </c>
      <c r="AF54" s="51">
        <f>_xll.qlTenorBasisForwardRate2($U$13,AB54,AC54,trigger)</f>
        <v>9.0402628061815298E-3</v>
      </c>
      <c r="AG54" s="51">
        <f>_xll.qlIndexFixing($U$5,_xll.qlInterestRateIndexFixingDate($U$5,AB54,trigger),,trigger)</f>
        <v>9.0897536810805452E-3</v>
      </c>
    </row>
    <row r="55" spans="1:33" x14ac:dyDescent="0.2">
      <c r="A55" s="7" t="s">
        <v>15</v>
      </c>
      <c r="B55" s="7" t="s">
        <v>53</v>
      </c>
      <c r="C55" s="7" t="s">
        <v>18</v>
      </c>
      <c r="D55" s="7" t="s">
        <v>17</v>
      </c>
      <c r="E55" s="7" t="s">
        <v>19</v>
      </c>
      <c r="F55" s="9">
        <v>0</v>
      </c>
      <c r="G55" s="10" t="str">
        <f t="shared" si="4"/>
        <v>EURAB6E40Y_Quote</v>
      </c>
      <c r="H55" s="11" t="str">
        <f>_xll.qlSwapRateHelper2(,G55,2,B55,"Target",C55,D55,E55,$H$1,F55,A55,$U$6,,trigger)</f>
        <v>obj_008f4#0005</v>
      </c>
      <c r="I55" s="16" t="b">
        <v>1</v>
      </c>
      <c r="J55" s="19">
        <v>10</v>
      </c>
      <c r="K55" s="19">
        <v>1</v>
      </c>
      <c r="M55" s="26" t="e">
        <v>#N/A</v>
      </c>
      <c r="N55" s="26" t="e">
        <f>_xll.qlRateHelperQuoteName(M55,trigger)</f>
        <v>#VALUE!</v>
      </c>
      <c r="O55" s="31" t="e">
        <f>_xll.qlRateHelperRate(M55,trigger)</f>
        <v>#VALUE!</v>
      </c>
      <c r="P55" s="27" t="e">
        <f>_xll.qlRateHelperEarliestDate(M55,trigger)</f>
        <v>#VALUE!</v>
      </c>
      <c r="Q55" s="27" t="e">
        <f>_xll.qlRateHelperLatestDate(M55,trigger)</f>
        <v>#VALUE!</v>
      </c>
      <c r="R55" s="39" t="e">
        <f t="shared" si="3"/>
        <v>#N/A</v>
      </c>
      <c r="AA55" s="46" t="s">
        <v>75</v>
      </c>
      <c r="AB55" s="47">
        <f>_xll.qlCalendarAdvance(Calendar,AB54,AA55,,,trigger)</f>
        <v>43836</v>
      </c>
      <c r="AC55" s="47">
        <f>_xll.qlInterestRateIndexMaturity($U$5,AB55,trigger)</f>
        <v>44018</v>
      </c>
      <c r="AD55" s="51">
        <f>_xll.qlTenorBasisValue($U$13,AB55,trigger)</f>
        <v>2.459548580451199E-3</v>
      </c>
      <c r="AE55" s="51">
        <f>_xll.qlTenorBasisForwardRate($U$13,AB55,trigger)</f>
        <v>9.315483565773575E-3</v>
      </c>
      <c r="AF55" s="51">
        <f>_xll.qlTenorBasisForwardRate2($U$13,AB55,AC55,trigger)</f>
        <v>9.315483565773575E-3</v>
      </c>
      <c r="AG55" s="51">
        <f>_xll.qlIndexFixing($U$5,_xll.qlInterestRateIndexFixingDate($U$5,AB55,trigger),,trigger)</f>
        <v>9.3564018911415862E-3</v>
      </c>
    </row>
    <row r="56" spans="1:33" x14ac:dyDescent="0.2">
      <c r="A56" s="7" t="s">
        <v>15</v>
      </c>
      <c r="B56" s="7" t="s">
        <v>54</v>
      </c>
      <c r="C56" s="7" t="s">
        <v>18</v>
      </c>
      <c r="D56" s="7" t="s">
        <v>17</v>
      </c>
      <c r="E56" s="7" t="s">
        <v>19</v>
      </c>
      <c r="F56" s="9">
        <v>0</v>
      </c>
      <c r="G56" s="10" t="str">
        <f t="shared" si="4"/>
        <v>EURAB6E50Y_Quote</v>
      </c>
      <c r="H56" s="11" t="str">
        <f>_xll.qlSwapRateHelper2(,G56,2,B56,"Target",C56,D56,E56,$H$1,F56,A56,$U$6,,trigger)</f>
        <v>obj_008d7#0005</v>
      </c>
      <c r="I56" s="16" t="b">
        <v>1</v>
      </c>
      <c r="J56" s="19">
        <v>10</v>
      </c>
      <c r="K56" s="19">
        <v>1</v>
      </c>
      <c r="M56" s="26" t="e">
        <v>#N/A</v>
      </c>
      <c r="N56" s="26" t="e">
        <f>_xll.qlRateHelperQuoteName(M56,trigger)</f>
        <v>#VALUE!</v>
      </c>
      <c r="O56" s="31" t="e">
        <f>_xll.qlRateHelperRate(M56,trigger)</f>
        <v>#VALUE!</v>
      </c>
      <c r="P56" s="27" t="e">
        <f>_xll.qlRateHelperEarliestDate(M56,trigger)</f>
        <v>#VALUE!</v>
      </c>
      <c r="Q56" s="27" t="e">
        <f>_xll.qlRateHelperLatestDate(M56,trigger)</f>
        <v>#VALUE!</v>
      </c>
      <c r="R56" s="39" t="e">
        <f t="shared" si="3"/>
        <v>#N/A</v>
      </c>
      <c r="AA56" s="46" t="s">
        <v>75</v>
      </c>
      <c r="AB56" s="47">
        <f>_xll.qlCalendarAdvance(Calendar,AB55,AA56,,,trigger)</f>
        <v>43867</v>
      </c>
      <c r="AC56" s="47">
        <f>_xll.qlInterestRateIndexMaturity($U$5,AB56,trigger)</f>
        <v>44049</v>
      </c>
      <c r="AD56" s="51">
        <f>_xll.qlTenorBasisValue($U$13,AB56,trigger)</f>
        <v>2.455288819280998E-3</v>
      </c>
      <c r="AE56" s="51">
        <f>_xll.qlTenorBasisForwardRate($U$13,AB56,trigger)</f>
        <v>9.5832235813914889E-3</v>
      </c>
      <c r="AF56" s="51">
        <f>_xll.qlTenorBasisForwardRate2($U$13,AB56,AC56,trigger)</f>
        <v>9.5832235813914889E-3</v>
      </c>
      <c r="AG56" s="51">
        <f>_xll.qlIndexFixing($U$5,_xll.qlInterestRateIndexFixingDate($U$5,AB56,trigger),,trigger)</f>
        <v>9.6129192116517683E-3</v>
      </c>
    </row>
    <row r="57" spans="1:33" x14ac:dyDescent="0.2">
      <c r="A57" s="8" t="s">
        <v>15</v>
      </c>
      <c r="B57" s="8" t="s">
        <v>55</v>
      </c>
      <c r="C57" s="8" t="s">
        <v>18</v>
      </c>
      <c r="D57" s="8" t="s">
        <v>17</v>
      </c>
      <c r="E57" s="8" t="s">
        <v>19</v>
      </c>
      <c r="F57" s="12">
        <v>0</v>
      </c>
      <c r="G57" s="13" t="str">
        <f t="shared" si="4"/>
        <v>EURAB6E60Y_Quote</v>
      </c>
      <c r="H57" s="14" t="str">
        <f>_xll.qlSwapRateHelper2(,G57,2,B57,"Target",C57,D57,E57,$H$1,F57,A57,$U$6,,trigger)</f>
        <v>obj_008e7#0005</v>
      </c>
      <c r="I57" s="17" t="b">
        <v>1</v>
      </c>
      <c r="J57" s="20">
        <v>10</v>
      </c>
      <c r="K57" s="20">
        <v>1</v>
      </c>
      <c r="M57" s="28" t="e">
        <v>#N/A</v>
      </c>
      <c r="N57" s="28" t="e">
        <f>_xll.qlRateHelperQuoteName(M57,trigger)</f>
        <v>#VALUE!</v>
      </c>
      <c r="O57" s="32" t="e">
        <f>_xll.qlRateHelperRate(M57,trigger)</f>
        <v>#VALUE!</v>
      </c>
      <c r="P57" s="29" t="e">
        <f>_xll.qlRateHelperEarliestDate(M57,trigger)</f>
        <v>#VALUE!</v>
      </c>
      <c r="Q57" s="29" t="e">
        <f>_xll.qlRateHelperLatestDate(M57,trigger)</f>
        <v>#VALUE!</v>
      </c>
      <c r="R57" s="40" t="e">
        <f t="shared" si="3"/>
        <v>#N/A</v>
      </c>
      <c r="AA57" s="46" t="s">
        <v>75</v>
      </c>
      <c r="AB57" s="47">
        <f>_xll.qlCalendarAdvance(Calendar,AB56,AA57,,,trigger)</f>
        <v>43896</v>
      </c>
      <c r="AC57" s="47">
        <f>_xll.qlInterestRateIndexMaturity($U$5,AB57,trigger)</f>
        <v>44081</v>
      </c>
      <c r="AD57" s="51">
        <f>_xll.qlTenorBasisValue($U$13,AB57,trigger)</f>
        <v>2.4509770454162146E-3</v>
      </c>
      <c r="AE57" s="51">
        <f>_xll.qlTenorBasisForwardRate($U$13,AB57,trigger)</f>
        <v>9.8516773435220646E-3</v>
      </c>
      <c r="AF57" s="51">
        <f>_xll.qlTenorBasisForwardRate2($U$13,AB57,AC57,trigger)</f>
        <v>9.8516773435220646E-3</v>
      </c>
      <c r="AG57" s="51">
        <f>_xll.qlIndexFixing($U$5,_xll.qlInterestRateIndexFixingDate($U$5,AB57,trigger),,trigger)</f>
        <v>9.8675001336281029E-3</v>
      </c>
    </row>
    <row r="58" spans="1:33" x14ac:dyDescent="0.2">
      <c r="AA58" s="46" t="s">
        <v>75</v>
      </c>
      <c r="AB58" s="47">
        <f>_xll.qlCalendarAdvance(Calendar,AB57,AA58,,,trigger)</f>
        <v>43927</v>
      </c>
      <c r="AC58" s="47">
        <f>_xll.qlInterestRateIndexMaturity($U$5,AB58,trigger)</f>
        <v>44110</v>
      </c>
      <c r="AD58" s="51">
        <f>_xll.qlTenorBasisValue($U$13,AB58,trigger)</f>
        <v>2.4460291622482931E-3</v>
      </c>
      <c r="AE58" s="51">
        <f>_xll.qlTenorBasisForwardRate($U$13,AB58,trigger)</f>
        <v>1.0117837456662757E-2</v>
      </c>
      <c r="AF58" s="51">
        <f>_xll.qlTenorBasisForwardRate2($U$13,AB58,AC58,trigger)</f>
        <v>1.0117837456662757E-2</v>
      </c>
      <c r="AG58" s="51">
        <f>_xll.qlIndexFixing($U$5,_xll.qlInterestRateIndexFixingDate($U$5,AB58,trigger),,trigger)</f>
        <v>1.0118109612205887E-2</v>
      </c>
    </row>
    <row r="59" spans="1:33" x14ac:dyDescent="0.2">
      <c r="AA59" s="46" t="s">
        <v>75</v>
      </c>
      <c r="AB59" s="47">
        <f>_xll.qlCalendarAdvance(Calendar,AB58,AA59,,,trigger)</f>
        <v>43957</v>
      </c>
      <c r="AC59" s="47">
        <f>_xll.qlInterestRateIndexMaturity($U$5,AB59,trigger)</f>
        <v>44141</v>
      </c>
      <c r="AD59" s="51">
        <f>_xll.qlTenorBasisValue($U$13,AB59,trigger)</f>
        <v>2.440917727958384E-3</v>
      </c>
      <c r="AE59" s="51">
        <f>_xll.qlTenorBasisForwardRate($U$13,AB59,trigger)</f>
        <v>1.0390832113203682E-2</v>
      </c>
      <c r="AF59" s="51">
        <f>_xll.qlTenorBasisForwardRate2($U$13,AB59,AC59,trigger)</f>
        <v>1.0390832113203682E-2</v>
      </c>
      <c r="AG59" s="51">
        <f>_xll.qlIndexFixing($U$5,_xll.qlInterestRateIndexFixingDate($U$5,AB59,trigger),,trigger)</f>
        <v>1.0373609651416543E-2</v>
      </c>
    </row>
    <row r="60" spans="1:33" x14ac:dyDescent="0.2">
      <c r="AA60" s="46" t="s">
        <v>75</v>
      </c>
      <c r="AB60" s="47">
        <f>_xll.qlCalendarAdvance(Calendar,AB59,AA60,,,trigger)</f>
        <v>43990</v>
      </c>
      <c r="AC60" s="47">
        <f>_xll.qlInterestRateIndexMaturity($U$5,AB60,trigger)</f>
        <v>44173</v>
      </c>
      <c r="AD60" s="51">
        <f>_xll.qlTenorBasisValue($U$13,AB60,trigger)</f>
        <v>2.4349397654888113E-3</v>
      </c>
      <c r="AE60" s="51">
        <f>_xll.qlTenorBasisForwardRate($U$13,AB60,trigger)</f>
        <v>1.0681961090431282E-2</v>
      </c>
      <c r="AF60" s="51">
        <f>_xll.qlTenorBasisForwardRate2($U$13,AB60,AC60,trigger)</f>
        <v>1.0681961090431282E-2</v>
      </c>
      <c r="AG60" s="51">
        <f>_xll.qlIndexFixing($U$5,_xll.qlInterestRateIndexFixingDate($U$5,AB60,trigger),,trigger)</f>
        <v>1.0645006952635136E-2</v>
      </c>
    </row>
    <row r="61" spans="1:33" x14ac:dyDescent="0.2">
      <c r="AA61" s="46" t="s">
        <v>75</v>
      </c>
      <c r="AB61" s="47">
        <f>_xll.qlCalendarAdvance(Calendar,AB60,AA61,,,trigger)</f>
        <v>44020</v>
      </c>
      <c r="AC61" s="47">
        <f>_xll.qlInterestRateIndexMaturity($U$5,AB61,trigger)</f>
        <v>44204</v>
      </c>
      <c r="AD61" s="51">
        <f>_xll.qlTenorBasisValue($U$13,AB61,trigger)</f>
        <v>2.4291925077988604E-3</v>
      </c>
      <c r="AE61" s="51">
        <f>_xll.qlTenorBasisForwardRate($U$13,AB61,trigger)</f>
        <v>1.0954556906204171E-2</v>
      </c>
      <c r="AF61" s="51">
        <f>_xll.qlTenorBasisForwardRate2($U$13,AB61,AC61,trigger)</f>
        <v>1.0954556906204171E-2</v>
      </c>
      <c r="AG61" s="51">
        <f>_xll.qlIndexFixing($U$5,_xll.qlInterestRateIndexFixingDate($U$5,AB61,trigger),,trigger)</f>
        <v>1.0898620938013815E-2</v>
      </c>
    </row>
    <row r="62" spans="1:33" x14ac:dyDescent="0.2">
      <c r="AA62" s="46" t="s">
        <v>75</v>
      </c>
      <c r="AB62" s="47">
        <f>_xll.qlCalendarAdvance(Calendar,AB61,AA62,,,trigger)</f>
        <v>44053</v>
      </c>
      <c r="AC62" s="47">
        <f>_xll.qlInterestRateIndexMaturity($U$5,AB62,trigger)</f>
        <v>44237</v>
      </c>
      <c r="AD62" s="51">
        <f>_xll.qlTenorBasisValue($U$13,AB62,trigger)</f>
        <v>2.4225379686238289E-3</v>
      </c>
      <c r="AE62" s="51">
        <f>_xll.qlTenorBasisForwardRate($U$13,AB62,trigger)</f>
        <v>1.1246846656142078E-2</v>
      </c>
      <c r="AF62" s="51">
        <f>_xll.qlTenorBasisForwardRate2($U$13,AB62,AC62,trigger)</f>
        <v>1.1246846656142078E-2</v>
      </c>
      <c r="AG62" s="51">
        <f>_xll.qlIndexFixing($U$5,_xll.qlInterestRateIndexFixingDate($U$5,AB62,trigger),,trigger)</f>
        <v>1.1170542489978263E-2</v>
      </c>
    </row>
    <row r="63" spans="1:33" x14ac:dyDescent="0.2">
      <c r="AA63" s="46" t="s">
        <v>75</v>
      </c>
      <c r="AB63" s="47">
        <f>_xll.qlCalendarAdvance(Calendar,AB62,AA63,,,trigger)</f>
        <v>44084</v>
      </c>
      <c r="AC63" s="47">
        <f>_xll.qlInterestRateIndexMaturity($U$5,AB63,trigger)</f>
        <v>44265</v>
      </c>
      <c r="AD63" s="51">
        <f>_xll.qlTenorBasisValue($U$13,AB63,trigger)</f>
        <v>2.4159798439757677E-3</v>
      </c>
      <c r="AE63" s="51">
        <f>_xll.qlTenorBasisForwardRate($U$13,AB63,trigger)</f>
        <v>1.1504664397239761E-2</v>
      </c>
      <c r="AF63" s="51">
        <f>_xll.qlTenorBasisForwardRate2($U$13,AB63,AC63,trigger)</f>
        <v>1.1504664397239761E-2</v>
      </c>
      <c r="AG63" s="51">
        <f>_xll.qlIndexFixing($U$5,_xll.qlInterestRateIndexFixingDate($U$5,AB63,trigger),,trigger)</f>
        <v>1.1410652021321622E-2</v>
      </c>
    </row>
    <row r="64" spans="1:33" x14ac:dyDescent="0.2">
      <c r="AA64" s="46" t="s">
        <v>75</v>
      </c>
      <c r="AB64" s="47">
        <f>_xll.qlCalendarAdvance(Calendar,AB63,AA64,,,trigger)</f>
        <v>44116</v>
      </c>
      <c r="AC64" s="47">
        <f>_xll.qlInterestRateIndexMaturity($U$5,AB64,trigger)</f>
        <v>44298</v>
      </c>
      <c r="AD64" s="51">
        <f>_xll.qlTenorBasisValue($U$13,AB64,trigger)</f>
        <v>2.4089089431173329E-3</v>
      </c>
      <c r="AE64" s="51">
        <f>_xll.qlTenorBasisForwardRate($U$13,AB64,trigger)</f>
        <v>1.1785796837031626E-2</v>
      </c>
      <c r="AF64" s="51">
        <f>_xll.qlTenorBasisForwardRate2($U$13,AB64,AC64,trigger)</f>
        <v>1.1785796837031626E-2</v>
      </c>
      <c r="AG64" s="51">
        <f>_xll.qlIndexFixing($U$5,_xll.qlInterestRateIndexFixingDate($U$5,AB64,trigger),,trigger)</f>
        <v>1.1672899567839883E-2</v>
      </c>
    </row>
    <row r="65" spans="27:33" x14ac:dyDescent="0.2">
      <c r="AA65" s="46" t="s">
        <v>75</v>
      </c>
      <c r="AB65" s="47">
        <f>_xll.qlCalendarAdvance(Calendar,AB64,AA65,,,trigger)</f>
        <v>44147</v>
      </c>
      <c r="AC65" s="47">
        <f>_xll.qlInterestRateIndexMaturity($U$5,AB65,trigger)</f>
        <v>44328</v>
      </c>
      <c r="AD65" s="51">
        <f>_xll.qlTenorBasisValue($U$13,AB65,trigger)</f>
        <v>2.4017770367861461E-3</v>
      </c>
      <c r="AE65" s="51">
        <f>_xll.qlTenorBasisForwardRate($U$13,AB65,trigger)</f>
        <v>1.2046075553540484E-2</v>
      </c>
      <c r="AF65" s="51">
        <f>_xll.qlTenorBasisForwardRate2($U$13,AB65,AC65,trigger)</f>
        <v>1.2046075553540484E-2</v>
      </c>
      <c r="AG65" s="51">
        <f>_xll.qlIndexFixing($U$5,_xll.qlInterestRateIndexFixingDate($U$5,AB65,trigger),,trigger)</f>
        <v>1.1916004905512735E-2</v>
      </c>
    </row>
    <row r="66" spans="27:33" x14ac:dyDescent="0.2">
      <c r="AA66" s="46" t="s">
        <v>75</v>
      </c>
      <c r="AB66" s="47">
        <f>_xll.qlCalendarAdvance(Calendar,AB65,AA66,,,trigger)</f>
        <v>44179</v>
      </c>
      <c r="AC66" s="47">
        <f>_xll.qlInterestRateIndexMaturity($U$5,AB66,trigger)</f>
        <v>44361</v>
      </c>
      <c r="AD66" s="51">
        <f>_xll.qlTenorBasisValue($U$13,AB66,trigger)</f>
        <v>2.3941340321262613E-3</v>
      </c>
      <c r="AE66" s="51">
        <f>_xll.qlTenorBasisForwardRate($U$13,AB66,trigger)</f>
        <v>1.2320242042750311E-2</v>
      </c>
      <c r="AF66" s="51">
        <f>_xll.qlTenorBasisForwardRate2($U$13,AB66,AC66,trigger)</f>
        <v>1.2320242042750311E-2</v>
      </c>
      <c r="AG66" s="51">
        <f>_xll.qlIndexFixing($U$5,_xll.qlInterestRateIndexFixingDate($U$5,AB66,trigger),,trigger)</f>
        <v>1.2172467307357293E-2</v>
      </c>
    </row>
    <row r="67" spans="27:33" x14ac:dyDescent="0.2">
      <c r="AA67" s="46" t="s">
        <v>75</v>
      </c>
      <c r="AB67" s="47">
        <f>_xll.qlCalendarAdvance(Calendar,AB66,AA67,,,trigger)</f>
        <v>44210</v>
      </c>
      <c r="AC67" s="47">
        <f>_xll.qlInterestRateIndexMaturity($U$5,AB67,trigger)</f>
        <v>44391</v>
      </c>
      <c r="AD67" s="51">
        <f>_xll.qlTenorBasisValue($U$13,AB67,trigger)</f>
        <v>2.3864670107695079E-3</v>
      </c>
      <c r="AE67" s="51">
        <f>_xll.qlTenorBasisForwardRate($U$13,AB67,trigger)</f>
        <v>1.2573964396552655E-2</v>
      </c>
      <c r="AF67" s="51">
        <f>_xll.qlTenorBasisForwardRate2($U$13,AB67,AC67,trigger)</f>
        <v>1.2573964396552655E-2</v>
      </c>
      <c r="AG67" s="51">
        <f>_xll.qlIndexFixing($U$5,_xll.qlInterestRateIndexFixingDate($U$5,AB67,trigger),,trigger)</f>
        <v>1.2410109500303825E-2</v>
      </c>
    </row>
    <row r="68" spans="27:33" x14ac:dyDescent="0.2">
      <c r="AA68" s="46" t="s">
        <v>75</v>
      </c>
      <c r="AB68" s="47">
        <f>_xll.qlCalendarAdvance(Calendar,AB67,AA68,,,trigger)</f>
        <v>44242</v>
      </c>
      <c r="AC68" s="47">
        <f>_xll.qlInterestRateIndexMaturity($U$5,AB68,trigger)</f>
        <v>44424</v>
      </c>
      <c r="AD68" s="51">
        <f>_xll.qlTenorBasisValue($U$13,AB68,trigger)</f>
        <v>2.3782909006847311E-3</v>
      </c>
      <c r="AE68" s="51">
        <f>_xll.qlTenorBasisForwardRate($U$13,AB68,trigger)</f>
        <v>1.2841166299550266E-2</v>
      </c>
      <c r="AF68" s="51">
        <f>_xll.qlTenorBasisForwardRate2($U$13,AB68,AC68,trigger)</f>
        <v>1.2841166299550266E-2</v>
      </c>
      <c r="AG68" s="51">
        <f>_xll.qlIndexFixing($U$5,_xll.qlInterestRateIndexFixingDate($U$5,AB68,trigger),,trigger)</f>
        <v>1.266075856028054E-2</v>
      </c>
    </row>
    <row r="69" spans="27:33" x14ac:dyDescent="0.2">
      <c r="AA69" s="46" t="s">
        <v>75</v>
      </c>
      <c r="AB69" s="47">
        <f>_xll.qlCalendarAdvance(Calendar,AB68,AA69,,,trigger)</f>
        <v>44270</v>
      </c>
      <c r="AC69" s="47">
        <f>_xll.qlInterestRateIndexMaturity($U$5,AB69,trigger)</f>
        <v>44454</v>
      </c>
      <c r="AD69" s="51">
        <f>_xll.qlTenorBasisValue($U$13,AB69,trigger)</f>
        <v>2.3709261369773845E-3</v>
      </c>
      <c r="AE69" s="51">
        <f>_xll.qlTenorBasisForwardRate($U$13,AB69,trigger)</f>
        <v>1.307617510690099E-2</v>
      </c>
      <c r="AF69" s="51">
        <f>_xll.qlTenorBasisForwardRate2($U$13,AB69,AC69,trigger)</f>
        <v>1.307617510690099E-2</v>
      </c>
      <c r="AG69" s="51">
        <f>_xll.qlIndexFixing($U$5,_xll.qlInterestRateIndexFixingDate($U$5,AB69,trigger),,trigger)</f>
        <v>1.2881646411743213E-2</v>
      </c>
    </row>
    <row r="70" spans="27:33" x14ac:dyDescent="0.2">
      <c r="AA70" s="46" t="s">
        <v>75</v>
      </c>
      <c r="AB70" s="47">
        <f>_xll.qlCalendarAdvance(Calendar,AB69,AA70,,,trigger)</f>
        <v>44301</v>
      </c>
      <c r="AC70" s="47">
        <f>_xll.qlInterestRateIndexMaturity($U$5,AB70,trigger)</f>
        <v>44484</v>
      </c>
      <c r="AD70" s="51">
        <f>_xll.qlTenorBasisValue($U$13,AB70,trigger)</f>
        <v>2.3625508904930362E-3</v>
      </c>
      <c r="AE70" s="51">
        <f>_xll.qlTenorBasisForwardRate($U$13,AB70,trigger)</f>
        <v>1.3318057750302696E-2</v>
      </c>
      <c r="AF70" s="51">
        <f>_xll.qlTenorBasisForwardRate2($U$13,AB70,AC70,trigger)</f>
        <v>1.3318057750302696E-2</v>
      </c>
      <c r="AG70" s="51">
        <f>_xll.qlIndexFixing($U$5,_xll.qlInterestRateIndexFixingDate($U$5,AB70,trigger),,trigger)</f>
        <v>1.3109593323660259E-2</v>
      </c>
    </row>
    <row r="71" spans="27:33" x14ac:dyDescent="0.2">
      <c r="AA71" s="46" t="s">
        <v>75</v>
      </c>
      <c r="AB71" s="47">
        <f>_xll.qlCalendarAdvance(Calendar,AB70,AA71,,,trigger)</f>
        <v>44333</v>
      </c>
      <c r="AC71" s="47">
        <f>_xll.qlInterestRateIndexMaturity($U$5,AB71,trigger)</f>
        <v>44517</v>
      </c>
      <c r="AD71" s="51">
        <f>_xll.qlTenorBasisValue($U$13,AB71,trigger)</f>
        <v>2.3536700021417004E-3</v>
      </c>
      <c r="AE71" s="51">
        <f>_xll.qlTenorBasisForwardRate($U$13,AB71,trigger)</f>
        <v>1.3569503879983381E-2</v>
      </c>
      <c r="AF71" s="51">
        <f>_xll.qlTenorBasisForwardRate2($U$13,AB71,AC71,trigger)</f>
        <v>1.3569503879983381E-2</v>
      </c>
      <c r="AG71" s="51">
        <f>_xll.qlIndexFixing($U$5,_xll.qlInterestRateIndexFixingDate($U$5,AB71,trigger),,trigger)</f>
        <v>1.3347583024826222E-2</v>
      </c>
    </row>
    <row r="72" spans="27:33" x14ac:dyDescent="0.2">
      <c r="AA72" s="46" t="s">
        <v>75</v>
      </c>
      <c r="AB72" s="47">
        <f>_xll.qlCalendarAdvance(Calendar,AB71,AA72,,,trigger)</f>
        <v>44364</v>
      </c>
      <c r="AC72" s="47">
        <f>_xll.qlInterestRateIndexMaturity($U$5,AB72,trigger)</f>
        <v>44547</v>
      </c>
      <c r="AD72" s="51">
        <f>_xll.qlTenorBasisValue($U$13,AB72,trigger)</f>
        <v>2.3448469046133342E-3</v>
      </c>
      <c r="AE72" s="51">
        <f>_xll.qlTenorBasisForwardRate($U$13,AB72,trigger)</f>
        <v>1.3797837223834179E-2</v>
      </c>
      <c r="AF72" s="51">
        <f>_xll.qlTenorBasisForwardRate2($U$13,AB72,AC72,trigger)</f>
        <v>1.3797837223834179E-2</v>
      </c>
      <c r="AG72" s="51">
        <f>_xll.qlIndexFixing($U$5,_xll.qlInterestRateIndexFixingDate($U$5,AB72,trigger),,trigger)</f>
        <v>1.356483991411153E-2</v>
      </c>
    </row>
    <row r="73" spans="27:33" x14ac:dyDescent="0.2">
      <c r="AA73" s="46" t="s">
        <v>75</v>
      </c>
      <c r="AB73" s="47">
        <f>_xll.qlCalendarAdvance(Calendar,AB72,AA73,,,trigger)</f>
        <v>44396</v>
      </c>
      <c r="AC73" s="47">
        <f>_xll.qlInterestRateIndexMaturity($U$5,AB73,trigger)</f>
        <v>44580</v>
      </c>
      <c r="AD73" s="51">
        <f>_xll.qlTenorBasisValue($U$13,AB73,trigger)</f>
        <v>2.3355209008615275E-3</v>
      </c>
      <c r="AE73" s="51">
        <f>_xll.qlTenorBasisForwardRate($U$13,AB73,trigger)</f>
        <v>1.4032237128074864E-2</v>
      </c>
      <c r="AF73" s="51">
        <f>_xll.qlTenorBasisForwardRate2($U$13,AB73,AC73,trigger)</f>
        <v>1.4032237128074864E-2</v>
      </c>
      <c r="AG73" s="51">
        <f>_xll.qlIndexFixing($U$5,_xll.qlInterestRateIndexFixingDate($U$5,AB73,trigger),,trigger)</f>
        <v>1.3789506819152775E-2</v>
      </c>
    </row>
    <row r="74" spans="27:33" x14ac:dyDescent="0.2">
      <c r="AA74" s="46" t="s">
        <v>75</v>
      </c>
      <c r="AB74" s="47">
        <f>_xll.qlCalendarAdvance(Calendar,AB73,AA74,,,trigger)</f>
        <v>44427</v>
      </c>
      <c r="AC74" s="47">
        <f>_xll.qlInterestRateIndexMaturity($U$5,AB74,trigger)</f>
        <v>44613</v>
      </c>
      <c r="AD74" s="51">
        <f>_xll.qlTenorBasisValue($U$13,AB74,trigger)</f>
        <v>2.3262828554624351E-3</v>
      </c>
      <c r="AE74" s="51">
        <f>_xll.qlTenorBasisForwardRate($U$13,AB74,trigger)</f>
        <v>1.4252705195012394E-2</v>
      </c>
      <c r="AF74" s="51">
        <f>_xll.qlTenorBasisForwardRate2($U$13,AB74,AC74,trigger)</f>
        <v>1.4252705195012394E-2</v>
      </c>
      <c r="AG74" s="51">
        <f>_xll.qlIndexFixing($U$5,_xll.qlInterestRateIndexFixingDate($U$5,AB74,trigger),,trigger)</f>
        <v>1.4002773191207601E-2</v>
      </c>
    </row>
    <row r="75" spans="27:33" x14ac:dyDescent="0.2">
      <c r="AA75" s="46" t="s">
        <v>75</v>
      </c>
      <c r="AB75" s="47">
        <f>_xll.qlCalendarAdvance(Calendar,AB74,AA75,,,trigger)</f>
        <v>44459</v>
      </c>
      <c r="AC75" s="47">
        <f>_xll.qlInterestRateIndexMaturity($U$5,AB75,trigger)</f>
        <v>44641</v>
      </c>
      <c r="AD75" s="51">
        <f>_xll.qlTenorBasisValue($U$13,AB75,trigger)</f>
        <v>2.3165449040642981E-3</v>
      </c>
      <c r="AE75" s="51">
        <f>_xll.qlTenorBasisForwardRate($U$13,AB75,trigger)</f>
        <v>1.444881861235648E-2</v>
      </c>
      <c r="AF75" s="51">
        <f>_xll.qlTenorBasisForwardRate2($U$13,AB75,AC75,trigger)</f>
        <v>1.444881861235648E-2</v>
      </c>
      <c r="AG75" s="51">
        <f>_xll.qlIndexFixing($U$5,_xll.qlInterestRateIndexFixingDate($U$5,AB75,trigger),,trigger)</f>
        <v>1.419420788790535E-2</v>
      </c>
    </row>
    <row r="76" spans="27:33" x14ac:dyDescent="0.2">
      <c r="AA76" s="46" t="s">
        <v>75</v>
      </c>
      <c r="AB76" s="47">
        <f>_xll.qlCalendarAdvance(Calendar,AB75,AA76,,,trigger)</f>
        <v>44489</v>
      </c>
      <c r="AC76" s="47">
        <f>_xll.qlInterestRateIndexMaturity($U$5,AB76,trigger)</f>
        <v>44671</v>
      </c>
      <c r="AD76" s="51">
        <f>_xll.qlTenorBasisValue($U$13,AB76,trigger)</f>
        <v>2.3072364720710353E-3</v>
      </c>
      <c r="AE76" s="51">
        <f>_xll.qlTenorBasisForwardRate($U$13,AB76,trigger)</f>
        <v>1.4635853700229738E-2</v>
      </c>
      <c r="AF76" s="51">
        <f>_xll.qlTenorBasisForwardRate2($U$13,AB76,AC76,trigger)</f>
        <v>1.4635853700229738E-2</v>
      </c>
      <c r="AG76" s="51">
        <f>_xll.qlIndexFixing($U$5,_xll.qlInterestRateIndexFixingDate($U$5,AB76,trigger),,trigger)</f>
        <v>1.4378827737304334E-2</v>
      </c>
    </row>
    <row r="77" spans="27:33" x14ac:dyDescent="0.2">
      <c r="AA77" s="46" t="s">
        <v>75</v>
      </c>
      <c r="AB77" s="47">
        <f>_xll.qlCalendarAdvance(Calendar,AB76,AA77,,,trigger)</f>
        <v>44522</v>
      </c>
      <c r="AC77" s="47">
        <f>_xll.qlInterestRateIndexMaturity($U$5,AB77,trigger)</f>
        <v>44704</v>
      </c>
      <c r="AD77" s="51">
        <f>_xll.qlTenorBasisValue($U$13,AB77,trigger)</f>
        <v>2.2968050082915999E-3</v>
      </c>
      <c r="AE77" s="51">
        <f>_xll.qlTenorBasisForwardRate($U$13,AB77,trigger)</f>
        <v>1.4830564888233026E-2</v>
      </c>
      <c r="AF77" s="51">
        <f>_xll.qlTenorBasisForwardRate2($U$13,AB77,AC77,trigger)</f>
        <v>1.4830564888233026E-2</v>
      </c>
      <c r="AG77" s="51">
        <f>_xll.qlIndexFixing($U$5,_xll.qlInterestRateIndexFixingDate($U$5,AB77,trigger),,trigger)</f>
        <v>1.4573364405749259E-2</v>
      </c>
    </row>
    <row r="78" spans="27:33" x14ac:dyDescent="0.2">
      <c r="AA78" s="46" t="s">
        <v>75</v>
      </c>
      <c r="AB78" s="47">
        <f>_xll.qlCalendarAdvance(Calendar,AB77,AA78,,,trigger)</f>
        <v>44552</v>
      </c>
      <c r="AC78" s="47">
        <f>_xll.qlInterestRateIndexMaturity($U$5,AB78,trigger)</f>
        <v>44734</v>
      </c>
      <c r="AD78" s="51">
        <f>_xll.qlTenorBasisValue($U$13,AB78,trigger)</f>
        <v>2.2871540956450756E-3</v>
      </c>
      <c r="AE78" s="51">
        <f>_xll.qlTenorBasisForwardRate($U$13,AB78,trigger)</f>
        <v>1.4997554294729055E-2</v>
      </c>
      <c r="AF78" s="51">
        <f>_xll.qlTenorBasisForwardRate2($U$13,AB78,AC78,trigger)</f>
        <v>1.4997554294729055E-2</v>
      </c>
      <c r="AG78" s="51">
        <f>_xll.qlIndexFixing($U$5,_xll.qlInterestRateIndexFixingDate($U$5,AB78,trigger),,trigger)</f>
        <v>1.474244544909714E-2</v>
      </c>
    </row>
    <row r="79" spans="27:33" x14ac:dyDescent="0.2">
      <c r="AA79" s="46" t="s">
        <v>75</v>
      </c>
      <c r="AB79" s="47">
        <f>_xll.qlCalendarAdvance(Calendar,AB78,AA79,,,trigger)</f>
        <v>44585</v>
      </c>
      <c r="AC79" s="47">
        <f>_xll.qlInterestRateIndexMaturity($U$5,AB79,trigger)</f>
        <v>44767</v>
      </c>
      <c r="AD79" s="51">
        <f>_xll.qlTenorBasisValue($U$13,AB79,trigger)</f>
        <v>2.2763612582532085E-3</v>
      </c>
      <c r="AE79" s="51">
        <f>_xll.qlTenorBasisForwardRate($U$13,AB79,trigger)</f>
        <v>1.5170224508848073E-2</v>
      </c>
      <c r="AF79" s="51">
        <f>_xll.qlTenorBasisForwardRate2($U$13,AB79,AC79,trigger)</f>
        <v>1.5170224508848073E-2</v>
      </c>
      <c r="AG79" s="51">
        <f>_xll.qlIndexFixing($U$5,_xll.qlInterestRateIndexFixingDate($U$5,AB79,trigger),,trigger)</f>
        <v>1.4919884751849613E-2</v>
      </c>
    </row>
    <row r="80" spans="27:33" x14ac:dyDescent="0.2">
      <c r="AA80" s="46" t="s">
        <v>75</v>
      </c>
      <c r="AB80" s="47">
        <f>_xll.qlCalendarAdvance(Calendar,AB79,AA80,,,trigger)</f>
        <v>44616</v>
      </c>
      <c r="AC80" s="47">
        <f>_xll.qlInterestRateIndexMaturity($U$5,AB80,trigger)</f>
        <v>44797</v>
      </c>
      <c r="AD80" s="51">
        <f>_xll.qlTenorBasisValue($U$13,AB80,trigger)</f>
        <v>2.266060806448378E-3</v>
      </c>
      <c r="AE80" s="51">
        <f>_xll.qlTenorBasisForwardRate($U$13,AB80,trigger)</f>
        <v>1.5319534294038893E-2</v>
      </c>
      <c r="AF80" s="51">
        <f>_xll.qlTenorBasisForwardRate2($U$13,AB80,AC80,trigger)</f>
        <v>1.5319534294038893E-2</v>
      </c>
      <c r="AG80" s="51">
        <f>_xll.qlIndexFixing($U$5,_xll.qlInterestRateIndexFixingDate($U$5,AB80,trigger),,trigger)</f>
        <v>1.5075818223727335E-2</v>
      </c>
    </row>
    <row r="81" spans="27:33" x14ac:dyDescent="0.2">
      <c r="AA81" s="46" t="s">
        <v>75</v>
      </c>
      <c r="AB81" s="47">
        <f>_xll.qlCalendarAdvance(Calendar,AB80,AA81,,,trigger)</f>
        <v>44644</v>
      </c>
      <c r="AC81" s="47">
        <f>_xll.qlInterestRateIndexMaturity($U$5,AB81,trigger)</f>
        <v>44830</v>
      </c>
      <c r="AD81" s="51">
        <f>_xll.qlTenorBasisValue($U$13,AB81,trigger)</f>
        <v>2.256628103149761E-3</v>
      </c>
      <c r="AE81" s="51">
        <f>_xll.qlTenorBasisForwardRate($U$13,AB81,trigger)</f>
        <v>1.5461358985296882E-2</v>
      </c>
      <c r="AF81" s="51">
        <f>_xll.qlTenorBasisForwardRate2($U$13,AB81,AC81,trigger)</f>
        <v>1.5461358985296882E-2</v>
      </c>
      <c r="AG81" s="51">
        <f>_xll.qlIndexFixing($U$5,_xll.qlInterestRateIndexFixingDate($U$5,AB81,trigger),,trigger)</f>
        <v>1.5226133515815332E-2</v>
      </c>
    </row>
    <row r="82" spans="27:33" x14ac:dyDescent="0.2">
      <c r="AA82" s="46" t="s">
        <v>75</v>
      </c>
      <c r="AB82" s="47">
        <f>_xll.qlCalendarAdvance(Calendar,AB81,AA82,,,trigger)</f>
        <v>44676</v>
      </c>
      <c r="AC82" s="47">
        <f>_xll.qlInterestRateIndexMaturity($U$5,AB82,trigger)</f>
        <v>44859</v>
      </c>
      <c r="AD82" s="51">
        <f>_xll.qlTenorBasisValue($U$13,AB82,trigger)</f>
        <v>2.245704140026129E-3</v>
      </c>
      <c r="AE82" s="51">
        <f>_xll.qlTenorBasisForwardRate($U$13,AB82,trigger)</f>
        <v>1.5594412825336079E-2</v>
      </c>
      <c r="AF82" s="51">
        <f>_xll.qlTenorBasisForwardRate2($U$13,AB82,AC82,trigger)</f>
        <v>1.5594412825336079E-2</v>
      </c>
      <c r="AG82" s="51">
        <f>_xll.qlIndexFixing($U$5,_xll.qlInterestRateIndexFixingDate($U$5,AB82,trigger),,trigger)</f>
        <v>1.536880074582354E-2</v>
      </c>
    </row>
    <row r="83" spans="27:33" x14ac:dyDescent="0.2">
      <c r="AA83" s="46" t="s">
        <v>75</v>
      </c>
      <c r="AB83" s="47">
        <f>_xll.qlCalendarAdvance(Calendar,AB82,AA83,,,trigger)</f>
        <v>44706</v>
      </c>
      <c r="AC83" s="47">
        <f>_xll.qlInterestRateIndexMaturity($U$5,AB83,trigger)</f>
        <v>44890</v>
      </c>
      <c r="AD83" s="51">
        <f>_xll.qlTenorBasisValue($U$13,AB83,trigger)</f>
        <v>2.2353295595856763E-3</v>
      </c>
      <c r="AE83" s="51">
        <f>_xll.qlTenorBasisForwardRate($U$13,AB83,trigger)</f>
        <v>1.572252395773753E-2</v>
      </c>
      <c r="AF83" s="51">
        <f>_xll.qlTenorBasisForwardRate2($U$13,AB83,AC83,trigger)</f>
        <v>1.572252395773753E-2</v>
      </c>
      <c r="AG83" s="51">
        <f>_xll.qlIndexFixing($U$5,_xll.qlInterestRateIndexFixingDate($U$5,AB83,trigger),,trigger)</f>
        <v>1.5507314514225067E-2</v>
      </c>
    </row>
    <row r="84" spans="27:33" x14ac:dyDescent="0.2">
      <c r="AA84" s="46" t="s">
        <v>75</v>
      </c>
      <c r="AB84" s="47">
        <f>_xll.qlCalendarAdvance(Calendar,AB83,AA84,,,trigger)</f>
        <v>44739</v>
      </c>
      <c r="AC84" s="47">
        <f>_xll.qlInterestRateIndexMaturity($U$5,AB84,trigger)</f>
        <v>44922</v>
      </c>
      <c r="AD84" s="51">
        <f>_xll.qlTenorBasisValue($U$13,AB84,trigger)</f>
        <v>2.2237752193717099E-3</v>
      </c>
      <c r="AE84" s="51">
        <f>_xll.qlTenorBasisForwardRate($U$13,AB84,trigger)</f>
        <v>1.5853623076284438E-2</v>
      </c>
      <c r="AF84" s="51">
        <f>_xll.qlTenorBasisForwardRate2($U$13,AB84,AC84,trigger)</f>
        <v>1.5853623076284438E-2</v>
      </c>
      <c r="AG84" s="51">
        <f>_xll.qlIndexFixing($U$5,_xll.qlInterestRateIndexFixingDate($U$5,AB84,trigger),,trigger)</f>
        <v>1.5649781108940827E-2</v>
      </c>
    </row>
    <row r="85" spans="27:33" x14ac:dyDescent="0.2">
      <c r="AA85" s="46" t="s">
        <v>75</v>
      </c>
      <c r="AB85" s="47">
        <f>_xll.qlCalendarAdvance(Calendar,AB84,AA85,,,trigger)</f>
        <v>44769</v>
      </c>
      <c r="AC85" s="47">
        <f>_xll.qlInterestRateIndexMaturity($U$5,AB85,trigger)</f>
        <v>44953</v>
      </c>
      <c r="AD85" s="51">
        <f>_xll.qlTenorBasisValue($U$13,AB85,trigger)</f>
        <v>2.2131477839129965E-3</v>
      </c>
      <c r="AE85" s="51">
        <f>_xll.qlTenorBasisForwardRate($U$13,AB85,trigger)</f>
        <v>1.5974181557215108E-2</v>
      </c>
      <c r="AF85" s="51">
        <f>_xll.qlTenorBasisForwardRate2($U$13,AB85,AC85,trigger)</f>
        <v>1.5974181557215108E-2</v>
      </c>
      <c r="AG85" s="51">
        <f>_xll.qlIndexFixing($U$5,_xll.qlInterestRateIndexFixingDate($U$5,AB85,trigger),,trigger)</f>
        <v>1.5780697034313815E-2</v>
      </c>
    </row>
    <row r="86" spans="27:33" x14ac:dyDescent="0.2">
      <c r="AA86" s="46" t="s">
        <v>75</v>
      </c>
      <c r="AB86" s="47">
        <f>_xll.qlCalendarAdvance(Calendar,AB85,AA86,,,trigger)</f>
        <v>44802</v>
      </c>
      <c r="AC86" s="47">
        <f>_xll.qlInterestRateIndexMaturity($U$5,AB86,trigger)</f>
        <v>44985</v>
      </c>
      <c r="AD86" s="51">
        <f>_xll.qlTenorBasisValue($U$13,AB86,trigger)</f>
        <v>2.201328273902156E-3</v>
      </c>
      <c r="AE86" s="51">
        <f>_xll.qlTenorBasisForwardRate($U$13,AB86,trigger)</f>
        <v>1.6100063539560047E-2</v>
      </c>
      <c r="AF86" s="51">
        <f>_xll.qlTenorBasisForwardRate2($U$13,AB86,AC86,trigger)</f>
        <v>1.6100063539560047E-2</v>
      </c>
      <c r="AG86" s="51">
        <f>_xll.qlIndexFixing($U$5,_xll.qlInterestRateIndexFixingDate($U$5,AB86,trigger),,trigger)</f>
        <v>1.5916871901626609E-2</v>
      </c>
    </row>
    <row r="87" spans="27:33" x14ac:dyDescent="0.2">
      <c r="AA87" s="46" t="s">
        <v>75</v>
      </c>
      <c r="AB87" s="47">
        <f>_xll.qlCalendarAdvance(Calendar,AB86,AA87,,,trigger)</f>
        <v>44833</v>
      </c>
      <c r="AC87" s="47">
        <f>_xll.qlInterestRateIndexMaturity($U$5,AB87,trigger)</f>
        <v>45014</v>
      </c>
      <c r="AD87" s="51">
        <f>_xll.qlTenorBasisValue($U$13,AB87,trigger)</f>
        <v>2.1901076066659355E-3</v>
      </c>
      <c r="AE87" s="51">
        <f>_xll.qlTenorBasisForwardRate($U$13,AB87,trigger)</f>
        <v>1.6214410581547638E-2</v>
      </c>
      <c r="AF87" s="51">
        <f>_xll.qlTenorBasisForwardRate2($U$13,AB87,AC87,trigger)</f>
        <v>1.6214410581547638E-2</v>
      </c>
      <c r="AG87" s="51">
        <f>_xll.qlIndexFixing($U$5,_xll.qlInterestRateIndexFixingDate($U$5,AB87,trigger),,trigger)</f>
        <v>1.6039921096633214E-2</v>
      </c>
    </row>
    <row r="88" spans="27:33" x14ac:dyDescent="0.2">
      <c r="AA88" s="46" t="s">
        <v>75</v>
      </c>
      <c r="AB88" s="47">
        <f>_xll.qlCalendarAdvance(Calendar,AB87,AA88,,,trigger)</f>
        <v>44865</v>
      </c>
      <c r="AC88" s="47">
        <f>_xll.qlInterestRateIndexMaturity($U$5,AB88,trigger)</f>
        <v>45044</v>
      </c>
      <c r="AD88" s="51">
        <f>_xll.qlTenorBasisValue($U$13,AB88,trigger)</f>
        <v>2.1784115979260627E-3</v>
      </c>
      <c r="AE88" s="51">
        <f>_xll.qlTenorBasisForwardRate($U$13,AB88,trigger)</f>
        <v>1.6331087577272044E-2</v>
      </c>
      <c r="AF88" s="51">
        <f>_xll.qlTenorBasisForwardRate2($U$13,AB88,AC88,trigger)</f>
        <v>1.6331087577272044E-2</v>
      </c>
      <c r="AG88" s="51">
        <f>_xll.qlIndexFixing($U$5,_xll.qlInterestRateIndexFixingDate($U$5,AB88,trigger),,trigger)</f>
        <v>1.6164753865673166E-2</v>
      </c>
    </row>
    <row r="89" spans="27:33" x14ac:dyDescent="0.2">
      <c r="AA89" s="46" t="s">
        <v>75</v>
      </c>
      <c r="AB89" s="47">
        <f>_xll.qlCalendarAdvance(Calendar,AB88,AA89,,,trigger)</f>
        <v>44895</v>
      </c>
      <c r="AC89" s="47">
        <f>_xll.qlInterestRateIndexMaturity($U$5,AB89,trigger)</f>
        <v>45077</v>
      </c>
      <c r="AD89" s="51">
        <f>_xll.qlTenorBasisValue($U$13,AB89,trigger)</f>
        <v>2.1673472099875551E-3</v>
      </c>
      <c r="AE89" s="51">
        <f>_xll.qlTenorBasisForwardRate($U$13,AB89,trigger)</f>
        <v>1.644985431343032E-2</v>
      </c>
      <c r="AF89" s="51">
        <f>_xll.qlTenorBasisForwardRate2($U$13,AB89,AC89,trigger)</f>
        <v>1.644985431343032E-2</v>
      </c>
      <c r="AG89" s="51">
        <f>_xll.qlIndexFixing($U$5,_xll.qlInterestRateIndexFixingDate($U$5,AB89,trigger),,trigger)</f>
        <v>1.6290829549114358E-2</v>
      </c>
    </row>
    <row r="90" spans="27:33" x14ac:dyDescent="0.2">
      <c r="AA90" s="46" t="s">
        <v>75</v>
      </c>
      <c r="AB90" s="47">
        <f>_xll.qlCalendarAdvance(Calendar,AB89,AA90,,,trigger)</f>
        <v>44925</v>
      </c>
      <c r="AC90" s="47">
        <f>_xll.qlInterestRateIndexMaturity($U$5,AB90,trigger)</f>
        <v>45107</v>
      </c>
      <c r="AD90" s="51">
        <f>_xll.qlTenorBasisValue($U$13,AB90,trigger)</f>
        <v>2.1561915338643542E-3</v>
      </c>
      <c r="AE90" s="51">
        <f>_xll.qlTenorBasisForwardRate($U$13,AB90,trigger)</f>
        <v>1.6560540791380998E-2</v>
      </c>
      <c r="AF90" s="51">
        <f>_xll.qlTenorBasisForwardRate2($U$13,AB90,AC90,trigger)</f>
        <v>1.6560540791380998E-2</v>
      </c>
      <c r="AG90" s="51">
        <f>_xll.qlIndexFixing($U$5,_xll.qlInterestRateIndexFixingDate($U$5,AB90,trigger),,trigger)</f>
        <v>1.6407712450885677E-2</v>
      </c>
    </row>
    <row r="91" spans="27:33" x14ac:dyDescent="0.2">
      <c r="AA91" s="46" t="s">
        <v>75</v>
      </c>
      <c r="AB91" s="47">
        <f>_xll.qlCalendarAdvance(Calendar,AB90,AA91,,,trigger)</f>
        <v>44956</v>
      </c>
      <c r="AC91" s="47">
        <f>_xll.qlInterestRateIndexMaturity($U$5,AB91,trigger)</f>
        <v>45138</v>
      </c>
      <c r="AD91" s="51">
        <f>_xll.qlTenorBasisValue($U$13,AB91,trigger)</f>
        <v>2.1445730513005735E-3</v>
      </c>
      <c r="AE91" s="51">
        <f>_xll.qlTenorBasisForwardRate($U$13,AB91,trigger)</f>
        <v>1.6673449157286181E-2</v>
      </c>
      <c r="AF91" s="51">
        <f>_xll.qlTenorBasisForwardRate2($U$13,AB91,AC91,trigger)</f>
        <v>1.6673449157286181E-2</v>
      </c>
      <c r="AG91" s="51">
        <f>_xll.qlIndexFixing($U$5,_xll.qlInterestRateIndexFixingDate($U$5,AB91,trigger),,trigger)</f>
        <v>1.652617402781419E-2</v>
      </c>
    </row>
    <row r="92" spans="27:33" x14ac:dyDescent="0.2">
      <c r="AA92" s="46" t="s">
        <v>75</v>
      </c>
      <c r="AB92" s="47">
        <f>_xll.qlCalendarAdvance(Calendar,AB91,AA92,,,trigger)</f>
        <v>44985</v>
      </c>
      <c r="AC92" s="47">
        <f>_xll.qlInterestRateIndexMaturity($U$5,AB92,trigger)</f>
        <v>45169</v>
      </c>
      <c r="AD92" s="51">
        <f>_xll.qlTenorBasisValue($U$13,AB92,trigger)</f>
        <v>2.1336248593408422E-3</v>
      </c>
      <c r="AE92" s="51">
        <f>_xll.qlTenorBasisForwardRate($U$13,AB92,trigger)</f>
        <v>1.6781821167793198E-2</v>
      </c>
      <c r="AF92" s="51">
        <f>_xll.qlTenorBasisForwardRate2($U$13,AB92,AC92,trigger)</f>
        <v>1.6781821167793198E-2</v>
      </c>
      <c r="AG92" s="51">
        <f>_xll.qlIndexFixing($U$5,_xll.qlInterestRateIndexFixingDate($U$5,AB92,trigger),,trigger)</f>
        <v>1.6639106614362589E-2</v>
      </c>
    </row>
    <row r="93" spans="27:33" x14ac:dyDescent="0.2">
      <c r="AA93" s="46" t="s">
        <v>75</v>
      </c>
      <c r="AB93" s="47">
        <f>_xll.qlCalendarAdvance(Calendar,AB92,AA93,,,trigger)</f>
        <v>45013</v>
      </c>
      <c r="AC93" s="47">
        <f>_xll.qlInterestRateIndexMaturity($U$5,AB93,trigger)</f>
        <v>45197</v>
      </c>
      <c r="AD93" s="51">
        <f>_xll.qlTenorBasisValue($U$13,AB93,trigger)</f>
        <v>2.1229853160354513E-3</v>
      </c>
      <c r="AE93" s="51">
        <f>_xll.qlTenorBasisForwardRate($U$13,AB93,trigger)</f>
        <v>1.6879993858873153E-2</v>
      </c>
      <c r="AF93" s="51">
        <f>_xll.qlTenorBasisForwardRate2($U$13,AB93,AC93,trigger)</f>
        <v>1.6879993858873153E-2</v>
      </c>
      <c r="AG93" s="51">
        <f>_xll.qlIndexFixing($U$5,_xll.qlInterestRateIndexFixingDate($U$5,AB93,trigger),,trigger)</f>
        <v>1.6741106935090996E-2</v>
      </c>
    </row>
    <row r="94" spans="27:33" x14ac:dyDescent="0.2">
      <c r="AA94" s="46" t="s">
        <v>75</v>
      </c>
      <c r="AB94" s="47">
        <f>_xll.qlCalendarAdvance(Calendar,AB93,AA94,,,trigger)</f>
        <v>45044</v>
      </c>
      <c r="AC94" s="47">
        <f>_xll.qlInterestRateIndexMaturity($U$5,AB94,trigger)</f>
        <v>45230</v>
      </c>
      <c r="AD94" s="51">
        <f>_xll.qlTenorBasisValue($U$13,AB94,trigger)</f>
        <v>2.1111311996558453E-3</v>
      </c>
      <c r="AE94" s="51">
        <f>_xll.qlTenorBasisForwardRate($U$13,AB94,trigger)</f>
        <v>1.6988884929289346E-2</v>
      </c>
      <c r="AF94" s="51">
        <f>_xll.qlTenorBasisForwardRate2($U$13,AB94,AC94,trigger)</f>
        <v>1.6988884929289346E-2</v>
      </c>
      <c r="AG94" s="51">
        <f>_xll.qlIndexFixing($U$5,_xll.qlInterestRateIndexFixingDate($U$5,AB94,trigger),,trigger)</f>
        <v>1.685412176446752E-2</v>
      </c>
    </row>
    <row r="95" spans="27:33" x14ac:dyDescent="0.2">
      <c r="AA95" s="46" t="s">
        <v>75</v>
      </c>
      <c r="AB95" s="47">
        <f>_xll.qlCalendarAdvance(Calendar,AB94,AA95,,,trigger)</f>
        <v>45075</v>
      </c>
      <c r="AC95" s="47">
        <f>_xll.qlInterestRateIndexMaturity($U$5,AB95,trigger)</f>
        <v>45259</v>
      </c>
      <c r="AD95" s="51">
        <f>_xll.qlTenorBasisValue($U$13,AB95,trigger)</f>
        <v>2.0992031856069192E-3</v>
      </c>
      <c r="AE95" s="51">
        <f>_xll.qlTenorBasisForwardRate($U$13,AB95,trigger)</f>
        <v>1.7084744479548698E-2</v>
      </c>
      <c r="AF95" s="51">
        <f>_xll.qlTenorBasisForwardRate2($U$13,AB95,AC95,trigger)</f>
        <v>1.7084744479548698E-2</v>
      </c>
      <c r="AG95" s="51">
        <f>_xll.qlIndexFixing($U$5,_xll.qlInterestRateIndexFixingDate($U$5,AB95,trigger),,trigger)</f>
        <v>1.6953936801071053E-2</v>
      </c>
    </row>
    <row r="96" spans="27:33" x14ac:dyDescent="0.2">
      <c r="AA96" s="46" t="s">
        <v>75</v>
      </c>
      <c r="AB96" s="47">
        <f>_xll.qlCalendarAdvance(Calendar,AB95,AA96,,,trigger)</f>
        <v>45106</v>
      </c>
      <c r="AC96" s="47">
        <f>_xll.qlInterestRateIndexMaturity($U$5,AB96,trigger)</f>
        <v>45289</v>
      </c>
      <c r="AD96" s="51">
        <f>_xll.qlTenorBasisValue($U$13,AB96,trigger)</f>
        <v>2.0872058282797347E-3</v>
      </c>
      <c r="AE96" s="51">
        <f>_xll.qlTenorBasisForwardRate($U$13,AB96,trigger)</f>
        <v>1.7176404844587531E-2</v>
      </c>
      <c r="AF96" s="51">
        <f>_xll.qlTenorBasisForwardRate2($U$13,AB96,AC96,trigger)</f>
        <v>1.7176404844587531E-2</v>
      </c>
      <c r="AG96" s="51">
        <f>_xll.qlIndexFixing($U$5,_xll.qlInterestRateIndexFixingDate($U$5,AB96,trigger),,trigger)</f>
        <v>1.7049977488859929E-2</v>
      </c>
    </row>
    <row r="97" spans="27:33" x14ac:dyDescent="0.2">
      <c r="AA97" s="46" t="s">
        <v>75</v>
      </c>
      <c r="AB97" s="47">
        <f>_xll.qlCalendarAdvance(Calendar,AB96,AA97,,,trigger)</f>
        <v>45138</v>
      </c>
      <c r="AC97" s="47">
        <f>_xll.qlInterestRateIndexMaturity($U$5,AB97,trigger)</f>
        <v>45322</v>
      </c>
      <c r="AD97" s="51">
        <f>_xll.qlTenorBasisValue($U$13,AB97,trigger)</f>
        <v>2.074753429949317E-3</v>
      </c>
      <c r="AE97" s="51">
        <f>_xll.qlTenorBasisForwardRate($U$13,AB97,trigger)</f>
        <v>1.7266457572118636E-2</v>
      </c>
      <c r="AF97" s="51">
        <f>_xll.qlTenorBasisForwardRate2($U$13,AB97,AC97,trigger)</f>
        <v>1.7266457572118636E-2</v>
      </c>
      <c r="AG97" s="51">
        <f>_xll.qlIndexFixing($U$5,_xll.qlInterestRateIndexFixingDate($U$5,AB97,trigger),,trigger)</f>
        <v>1.7145478160740718E-2</v>
      </c>
    </row>
    <row r="98" spans="27:33" x14ac:dyDescent="0.2">
      <c r="AA98" s="46" t="s">
        <v>75</v>
      </c>
      <c r="AB98" s="47">
        <f>_xll.qlCalendarAdvance(Calendar,AB97,AA98,,,trigger)</f>
        <v>45169</v>
      </c>
      <c r="AC98" s="47">
        <f>_xll.qlInterestRateIndexMaturity($U$5,AB98,trigger)</f>
        <v>45351</v>
      </c>
      <c r="AD98" s="51">
        <f>_xll.qlTenorBasisValue($U$13,AB98,trigger)</f>
        <v>2.0626287066975433E-3</v>
      </c>
      <c r="AE98" s="51">
        <f>_xll.qlTenorBasisForwardRate($U$13,AB98,trigger)</f>
        <v>1.7340242878970756E-2</v>
      </c>
      <c r="AF98" s="51">
        <f>_xll.qlTenorBasisForwardRate2($U$13,AB98,AC98,trigger)</f>
        <v>1.7340242878970756E-2</v>
      </c>
      <c r="AG98" s="51">
        <f>_xll.qlIndexFixing($U$5,_xll.qlInterestRateIndexFixingDate($U$5,AB98,trigger),,trigger)</f>
        <v>1.722522769428065E-2</v>
      </c>
    </row>
    <row r="99" spans="27:33" x14ac:dyDescent="0.2">
      <c r="AA99" s="46" t="s">
        <v>75</v>
      </c>
      <c r="AB99" s="47">
        <f>_xll.qlCalendarAdvance(Calendar,AB98,AA99,,,trigger)</f>
        <v>45201</v>
      </c>
      <c r="AC99" s="47">
        <f>_xll.qlInterestRateIndexMaturity($U$5,AB99,trigger)</f>
        <v>45384</v>
      </c>
      <c r="AD99" s="51">
        <f>_xll.qlTenorBasisValue($U$13,AB99,trigger)</f>
        <v>2.0500539310909314E-3</v>
      </c>
      <c r="AE99" s="51">
        <f>_xll.qlTenorBasisForwardRate($U$13,AB99,trigger)</f>
        <v>1.741155135814235E-2</v>
      </c>
      <c r="AF99" s="51">
        <f>_xll.qlTenorBasisForwardRate2($U$13,AB99,AC99,trigger)</f>
        <v>1.741155135814235E-2</v>
      </c>
      <c r="AG99" s="51">
        <f>_xll.qlIndexFixing($U$5,_xll.qlInterestRateIndexFixingDate($U$5,AB99,trigger),,trigger)</f>
        <v>1.7304136139245297E-2</v>
      </c>
    </row>
    <row r="100" spans="27:33" x14ac:dyDescent="0.2">
      <c r="AA100" s="46" t="s">
        <v>75</v>
      </c>
      <c r="AB100" s="47">
        <f>_xll.qlCalendarAdvance(Calendar,AB99,AA100,,,trigger)</f>
        <v>45232</v>
      </c>
      <c r="AC100" s="47">
        <f>_xll.qlInterestRateIndexMaturity($U$5,AB100,trigger)</f>
        <v>45414</v>
      </c>
      <c r="AD100" s="51">
        <f>_xll.qlTenorBasisValue($U$13,AB100,trigger)</f>
        <v>2.03781923929921E-3</v>
      </c>
      <c r="AE100" s="51">
        <f>_xll.qlTenorBasisForwardRate($U$13,AB100,trigger)</f>
        <v>1.746896016855904E-2</v>
      </c>
      <c r="AF100" s="51">
        <f>_xll.qlTenorBasisForwardRate2($U$13,AB100,AC100,trigger)</f>
        <v>1.746896016855904E-2</v>
      </c>
      <c r="AG100" s="51">
        <f>_xll.qlIndexFixing($U$5,_xll.qlInterestRateIndexFixingDate($U$5,AB100,trigger),,trigger)</f>
        <v>1.7369695477729298E-2</v>
      </c>
    </row>
    <row r="101" spans="27:33" x14ac:dyDescent="0.2">
      <c r="AA101" s="46" t="s">
        <v>75</v>
      </c>
      <c r="AB101" s="47">
        <f>_xll.qlCalendarAdvance(Calendar,AB100,AA101,,,trigger)</f>
        <v>45264</v>
      </c>
      <c r="AC101" s="47">
        <f>_xll.qlInterestRateIndexMaturity($U$5,AB101,trigger)</f>
        <v>45447</v>
      </c>
      <c r="AD101" s="51">
        <f>_xll.qlTenorBasisValue($U$13,AB101,trigger)</f>
        <v>2.0251395757758068E-3</v>
      </c>
      <c r="AE101" s="51">
        <f>_xll.qlTenorBasisForwardRate($U$13,AB101,trigger)</f>
        <v>1.7521154638666804E-2</v>
      </c>
      <c r="AF101" s="51">
        <f>_xll.qlTenorBasisForwardRate2($U$13,AB101,AC101,trigger)</f>
        <v>1.7521154638666804E-2</v>
      </c>
      <c r="AG101" s="51">
        <f>_xll.qlIndexFixing($U$5,_xll.qlInterestRateIndexFixingDate($U$5,AB101,trigger),,trigger)</f>
        <v>1.7431702982241157E-2</v>
      </c>
    </row>
    <row r="102" spans="27:33" x14ac:dyDescent="0.2">
      <c r="AA102" s="46" t="s">
        <v>75</v>
      </c>
      <c r="AB102" s="47">
        <f>_xll.qlCalendarAdvance(Calendar,AB101,AA102,,,trigger)</f>
        <v>45295</v>
      </c>
      <c r="AC102" s="47">
        <f>_xll.qlInterestRateIndexMaturity($U$5,AB102,trigger)</f>
        <v>45477</v>
      </c>
      <c r="AD102" s="51">
        <f>_xll.qlTenorBasisValue($U$13,AB102,trigger)</f>
        <v>2.0128114131940833E-3</v>
      </c>
      <c r="AE102" s="51">
        <f>_xll.qlTenorBasisForwardRate($U$13,AB102,trigger)</f>
        <v>1.7560621686890154E-2</v>
      </c>
      <c r="AF102" s="51">
        <f>_xll.qlTenorBasisForwardRate2($U$13,AB102,AC102,trigger)</f>
        <v>1.7560621686890154E-2</v>
      </c>
      <c r="AG102" s="51">
        <f>_xll.qlIndexFixing($U$5,_xll.qlInterestRateIndexFixingDate($U$5,AB102,trigger),,trigger)</f>
        <v>1.7481388050418486E-2</v>
      </c>
    </row>
    <row r="103" spans="27:33" x14ac:dyDescent="0.2">
      <c r="AA103" s="46" t="s">
        <v>75</v>
      </c>
      <c r="AB103" s="47">
        <f>_xll.qlCalendarAdvance(Calendar,AB102,AA103,,,trigger)</f>
        <v>45327</v>
      </c>
      <c r="AC103" s="47">
        <f>_xll.qlInterestRateIndexMaturity($U$5,AB103,trigger)</f>
        <v>45509</v>
      </c>
      <c r="AD103" s="51">
        <f>_xll.qlTenorBasisValue($U$13,AB103,trigger)</f>
        <v>2.0000434419882515E-3</v>
      </c>
      <c r="AE103" s="51">
        <f>_xll.qlTenorBasisForwardRate($U$13,AB103,trigger)</f>
        <v>1.75929990136061E-2</v>
      </c>
      <c r="AF103" s="51">
        <f>_xll.qlTenorBasisForwardRate2($U$13,AB103,AC103,trigger)</f>
        <v>1.75929990136061E-2</v>
      </c>
      <c r="AG103" s="51">
        <f>_xll.qlIndexFixing($U$5,_xll.qlInterestRateIndexFixingDate($U$5,AB103,trigger),,trigger)</f>
        <v>1.7525568567136954E-2</v>
      </c>
    </row>
    <row r="104" spans="27:33" x14ac:dyDescent="0.2">
      <c r="AA104" s="46" t="s">
        <v>75</v>
      </c>
      <c r="AB104" s="47">
        <f>_xll.qlCalendarAdvance(Calendar,AB103,AA104,,,trigger)</f>
        <v>45356</v>
      </c>
      <c r="AC104" s="47">
        <f>_xll.qlInterestRateIndexMaturity($U$5,AB104,trigger)</f>
        <v>45540</v>
      </c>
      <c r="AD104" s="51">
        <f>_xll.qlTenorBasisValue($U$13,AB104,trigger)</f>
        <v>1.988438859264596E-3</v>
      </c>
      <c r="AE104" s="51">
        <f>_xll.qlTenorBasisForwardRate($U$13,AB104,trigger)</f>
        <v>1.7615858582098128E-2</v>
      </c>
      <c r="AF104" s="51">
        <f>_xll.qlTenorBasisForwardRate2($U$13,AB104,AC104,trigger)</f>
        <v>1.7615858582098128E-2</v>
      </c>
      <c r="AG104" s="51">
        <f>_xll.qlIndexFixing($U$5,_xll.qlInterestRateIndexFixingDate($U$5,AB104,trigger),,trigger)</f>
        <v>1.7560446086523462E-2</v>
      </c>
    </row>
    <row r="105" spans="27:33" x14ac:dyDescent="0.2">
      <c r="AA105" s="46" t="s">
        <v>75</v>
      </c>
      <c r="AB105" s="47">
        <f>_xll.qlCalendarAdvance(Calendar,AB104,AA105,,,trigger)</f>
        <v>45387</v>
      </c>
      <c r="AC105" s="47">
        <f>_xll.qlInterestRateIndexMaturity($U$5,AB105,trigger)</f>
        <v>45572</v>
      </c>
      <c r="AD105" s="51">
        <f>_xll.qlTenorBasisValue($U$13,AB105,trigger)</f>
        <v>1.9760020587800972E-3</v>
      </c>
      <c r="AE105" s="51">
        <f>_xll.qlTenorBasisForwardRate($U$13,AB105,trigger)</f>
        <v>1.763334336356678E-2</v>
      </c>
      <c r="AF105" s="51">
        <f>_xll.qlTenorBasisForwardRate2($U$13,AB105,AC105,trigger)</f>
        <v>1.763334336356678E-2</v>
      </c>
      <c r="AG105" s="51">
        <f>_xll.qlIndexFixing($U$5,_xll.qlInterestRateIndexFixingDate($U$5,AB105,trigger),,trigger)</f>
        <v>1.7591255897125516E-2</v>
      </c>
    </row>
    <row r="106" spans="27:33" x14ac:dyDescent="0.2">
      <c r="AA106" s="46" t="s">
        <v>75</v>
      </c>
      <c r="AB106" s="47">
        <f>_xll.qlCalendarAdvance(Calendar,AB105,AA106,,,trigger)</f>
        <v>45418</v>
      </c>
      <c r="AC106" s="47">
        <f>_xll.qlInterestRateIndexMaturity($U$5,AB106,trigger)</f>
        <v>45602</v>
      </c>
      <c r="AD106" s="51">
        <f>_xll.qlTenorBasisValue($U$13,AB106,trigger)</f>
        <v>1.9635357125364797E-3</v>
      </c>
      <c r="AE106" s="51">
        <f>_xll.qlTenorBasisForwardRate($U$13,AB106,trigger)</f>
        <v>1.7645722386736468E-2</v>
      </c>
      <c r="AF106" s="51">
        <f>_xll.qlTenorBasisForwardRate2($U$13,AB106,AC106,trigger)</f>
        <v>1.7645722386736468E-2</v>
      </c>
      <c r="AG106" s="51">
        <f>_xll.qlIndexFixing($U$5,_xll.qlInterestRateIndexFixingDate($U$5,AB106,trigger),,trigger)</f>
        <v>1.761698085814457E-2</v>
      </c>
    </row>
    <row r="107" spans="27:33" x14ac:dyDescent="0.2">
      <c r="AA107" s="46" t="s">
        <v>75</v>
      </c>
      <c r="AB107" s="47">
        <f>_xll.qlCalendarAdvance(Calendar,AB106,AA107,,,trigger)</f>
        <v>45449</v>
      </c>
      <c r="AC107" s="47">
        <f>_xll.qlInterestRateIndexMaturity($U$5,AB107,trigger)</f>
        <v>45632</v>
      </c>
      <c r="AD107" s="51">
        <f>_xll.qlTenorBasisValue($U$13,AB107,trigger)</f>
        <v>1.9510432231197384E-3</v>
      </c>
      <c r="AE107" s="51">
        <f>_xll.qlTenorBasisForwardRate($U$13,AB107,trigger)</f>
        <v>1.7656447869586003E-2</v>
      </c>
      <c r="AF107" s="51">
        <f>_xll.qlTenorBasisForwardRate2($U$13,AB107,AC107,trigger)</f>
        <v>1.7656447869586003E-2</v>
      </c>
      <c r="AG107" s="51">
        <f>_xll.qlIndexFixing($U$5,_xll.qlInterestRateIndexFixingDate($U$5,AB107,trigger),,trigger)</f>
        <v>1.764126366206363E-2</v>
      </c>
    </row>
    <row r="108" spans="27:33" x14ac:dyDescent="0.2">
      <c r="AA108" s="46" t="s">
        <v>75</v>
      </c>
      <c r="AB108" s="47">
        <f>_xll.qlCalendarAdvance(Calendar,AB107,AA108,,,trigger)</f>
        <v>45481</v>
      </c>
      <c r="AC108" s="47">
        <f>_xll.qlInterestRateIndexMaturity($U$5,AB108,trigger)</f>
        <v>45665</v>
      </c>
      <c r="AD108" s="51">
        <f>_xll.qlTenorBasisValue($U$13,AB108,trigger)</f>
        <v>1.9381238380268759E-3</v>
      </c>
      <c r="AE108" s="51">
        <f>_xll.qlTenorBasisForwardRate($U$13,AB108,trigger)</f>
        <v>1.7669622351889069E-2</v>
      </c>
      <c r="AF108" s="51">
        <f>_xll.qlTenorBasisForwardRate2($U$13,AB108,AC108,trigger)</f>
        <v>1.7669622351889069E-2</v>
      </c>
      <c r="AG108" s="51">
        <f>_xll.qlIndexFixing($U$5,_xll.qlInterestRateIndexFixingDate($U$5,AB108,trigger),,trigger)</f>
        <v>1.7668821686449034E-2</v>
      </c>
    </row>
    <row r="109" spans="27:33" x14ac:dyDescent="0.2">
      <c r="AA109" s="46" t="s">
        <v>75</v>
      </c>
      <c r="AB109" s="47">
        <f>_xll.qlCalendarAdvance(Calendar,AB108,AA109,,,trigger)</f>
        <v>45512</v>
      </c>
      <c r="AC109" s="47">
        <f>_xll.qlInterestRateIndexMaturity($U$5,AB109,trigger)</f>
        <v>45698</v>
      </c>
      <c r="AD109" s="51">
        <f>_xll.qlTenorBasisValue($U$13,AB109,trigger)</f>
        <v>1.925588326077056E-3</v>
      </c>
      <c r="AE109" s="51">
        <f>_xll.qlTenorBasisForwardRate($U$13,AB109,trigger)</f>
        <v>1.7686508050274736E-2</v>
      </c>
      <c r="AF109" s="51">
        <f>_xll.qlTenorBasisForwardRate2($U$13,AB109,AC109,trigger)</f>
        <v>1.7686508050274736E-2</v>
      </c>
      <c r="AG109" s="51">
        <f>_xll.qlIndexFixing($U$5,_xll.qlInterestRateIndexFixingDate($U$5,AB109,trigger),,trigger)</f>
        <v>1.7699519765878201E-2</v>
      </c>
    </row>
    <row r="110" spans="27:33" x14ac:dyDescent="0.2">
      <c r="AA110" s="46" t="s">
        <v>75</v>
      </c>
      <c r="AB110" s="47">
        <f>_xll.qlCalendarAdvance(Calendar,AB109,AA110,,,trigger)</f>
        <v>45544</v>
      </c>
      <c r="AC110" s="47">
        <f>_xll.qlInterestRateIndexMaturity($U$5,AB110,trigger)</f>
        <v>45726</v>
      </c>
      <c r="AD110" s="51">
        <f>_xll.qlTenorBasisValue($U$13,AB110,trigger)</f>
        <v>1.9126312994228664E-3</v>
      </c>
      <c r="AE110" s="51">
        <f>_xll.qlTenorBasisForwardRate($U$13,AB110,trigger)</f>
        <v>1.7703895788495322E-2</v>
      </c>
      <c r="AF110" s="51">
        <f>_xll.qlTenorBasisForwardRate2($U$13,AB110,AC110,trigger)</f>
        <v>1.7703895788495322E-2</v>
      </c>
      <c r="AG110" s="51">
        <f>_xll.qlIndexFixing($U$5,_xll.qlInterestRateIndexFixingDate($U$5,AB110,trigger),,trigger)</f>
        <v>1.7729422678263017E-2</v>
      </c>
    </row>
    <row r="111" spans="27:33" x14ac:dyDescent="0.2">
      <c r="AA111" s="46" t="s">
        <v>75</v>
      </c>
      <c r="AB111" s="47">
        <f>_xll.qlCalendarAdvance(Calendar,AB110,AA111,,,trigger)</f>
        <v>45574</v>
      </c>
      <c r="AC111" s="47">
        <f>_xll.qlInterestRateIndexMaturity($U$5,AB111,trigger)</f>
        <v>45756</v>
      </c>
      <c r="AD111" s="51">
        <f>_xll.qlTenorBasisValue($U$13,AB111,trigger)</f>
        <v>1.9004712165853863E-3</v>
      </c>
      <c r="AE111" s="51">
        <f>_xll.qlTenorBasisForwardRate($U$13,AB111,trigger)</f>
        <v>1.7727886503011398E-2</v>
      </c>
      <c r="AF111" s="51">
        <f>_xll.qlTenorBasisForwardRate2($U$13,AB111,AC111,trigger)</f>
        <v>1.7727886503011398E-2</v>
      </c>
      <c r="AG111" s="51">
        <f>_xll.qlIndexFixing($U$5,_xll.qlInterestRateIndexFixingDate($U$5,AB111,trigger),,trigger)</f>
        <v>1.7765418528898146E-2</v>
      </c>
    </row>
    <row r="112" spans="27:33" x14ac:dyDescent="0.2">
      <c r="AA112" s="46" t="s">
        <v>75</v>
      </c>
      <c r="AB112" s="47">
        <f>_xll.qlCalendarAdvance(Calendar,AB111,AA112,,,trigger)</f>
        <v>45607</v>
      </c>
      <c r="AC112" s="47">
        <f>_xll.qlInterestRateIndexMaturity($U$5,AB112,trigger)</f>
        <v>45789</v>
      </c>
      <c r="AD112" s="51">
        <f>_xll.qlTenorBasisValue($U$13,AB112,trigger)</f>
        <v>1.8870840097030008E-3</v>
      </c>
      <c r="AE112" s="51">
        <f>_xll.qlTenorBasisForwardRate($U$13,AB112,trigger)</f>
        <v>1.775954642914928E-2</v>
      </c>
      <c r="AF112" s="51">
        <f>_xll.qlTenorBasisForwardRate2($U$13,AB112,AC112,trigger)</f>
        <v>1.775954642914928E-2</v>
      </c>
      <c r="AG112" s="51">
        <f>_xll.qlIndexFixing($U$5,_xll.qlInterestRateIndexFixingDate($U$5,AB112,trigger),,trigger)</f>
        <v>1.7809726549391624E-2</v>
      </c>
    </row>
    <row r="113" spans="27:33" x14ac:dyDescent="0.2">
      <c r="AA113" s="46" t="s">
        <v>75</v>
      </c>
      <c r="AB113" s="47">
        <f>_xll.qlCalendarAdvance(Calendar,AB112,AA113,,,trigger)</f>
        <v>45637</v>
      </c>
      <c r="AC113" s="47">
        <f>_xll.qlInterestRateIndexMaturity($U$5,AB113,trigger)</f>
        <v>45819</v>
      </c>
      <c r="AD113" s="51">
        <f>_xll.qlTenorBasisValue($U$13,AB113,trigger)</f>
        <v>1.8749065451056253E-3</v>
      </c>
      <c r="AE113" s="51">
        <f>_xll.qlTenorBasisForwardRate($U$13,AB113,trigger)</f>
        <v>1.7793122249122391E-2</v>
      </c>
      <c r="AF113" s="51">
        <f>_xll.qlTenorBasisForwardRate2($U$13,AB113,AC113,trigger)</f>
        <v>1.7793122249122391E-2</v>
      </c>
      <c r="AG113" s="51">
        <f>_xll.qlIndexFixing($U$5,_xll.qlInterestRateIndexFixingDate($U$5,AB113,trigger),,trigger)</f>
        <v>1.7854291004028473E-2</v>
      </c>
    </row>
    <row r="114" spans="27:33" x14ac:dyDescent="0.2">
      <c r="AA114" s="46" t="s">
        <v>75</v>
      </c>
      <c r="AB114" s="47">
        <f>_xll.qlCalendarAdvance(Calendar,AB113,AA114,,,trigger)</f>
        <v>45670</v>
      </c>
      <c r="AC114" s="47">
        <f>_xll.qlInterestRateIndexMaturity($U$5,AB114,trigger)</f>
        <v>45852</v>
      </c>
      <c r="AD114" s="51">
        <f>_xll.qlTenorBasisValue($U$13,AB114,trigger)</f>
        <v>1.8615064506851983E-3</v>
      </c>
      <c r="AE114" s="51">
        <f>_xll.qlTenorBasisForwardRate($U$13,AB114,trigger)</f>
        <v>1.783533252014196E-2</v>
      </c>
      <c r="AF114" s="51">
        <f>_xll.qlTenorBasisForwardRate2($U$13,AB114,AC114,trigger)</f>
        <v>1.783533252014196E-2</v>
      </c>
      <c r="AG114" s="51">
        <f>_xll.qlIndexFixing($U$5,_xll.qlInterestRateIndexFixingDate($U$5,AB114,trigger),,trigger)</f>
        <v>1.7908025120435874E-2</v>
      </c>
    </row>
    <row r="115" spans="27:33" x14ac:dyDescent="0.2">
      <c r="AA115" s="46" t="s">
        <v>75</v>
      </c>
      <c r="AB115" s="47">
        <f>_xll.qlCalendarAdvance(Calendar,AB114,AA115,,,trigger)</f>
        <v>45701</v>
      </c>
      <c r="AC115" s="47">
        <f>_xll.qlInterestRateIndexMaturity($U$5,AB115,trigger)</f>
        <v>45882</v>
      </c>
      <c r="AD115" s="51">
        <f>_xll.qlTenorBasisValue($U$13,AB115,trigger)</f>
        <v>1.8489166551469312E-3</v>
      </c>
      <c r="AE115" s="51">
        <f>_xll.qlTenorBasisForwardRate($U$13,AB115,trigger)</f>
        <v>1.7878734630396881E-2</v>
      </c>
      <c r="AF115" s="51">
        <f>_xll.qlTenorBasisForwardRate2($U$13,AB115,AC115,trigger)</f>
        <v>1.7878734630396881E-2</v>
      </c>
      <c r="AG115" s="51">
        <f>_xll.qlIndexFixing($U$5,_xll.qlInterestRateIndexFixingDate($U$5,AB115,trigger),,trigger)</f>
        <v>1.7961548275479546E-2</v>
      </c>
    </row>
    <row r="116" spans="27:33" x14ac:dyDescent="0.2">
      <c r="AA116" s="46" t="s">
        <v>75</v>
      </c>
      <c r="AB116" s="47">
        <f>_xll.qlCalendarAdvance(Calendar,AB115,AA116,,,trigger)</f>
        <v>45729</v>
      </c>
      <c r="AC116" s="47">
        <f>_xll.qlInterestRateIndexMaturity($U$5,AB116,trigger)</f>
        <v>45915</v>
      </c>
      <c r="AD116" s="51">
        <f>_xll.qlTenorBasisValue($U$13,AB116,trigger)</f>
        <v>1.8375459484787904E-3</v>
      </c>
      <c r="AE116" s="51">
        <f>_xll.qlTenorBasisForwardRate($U$13,AB116,trigger)</f>
        <v>1.7929594565919117E-2</v>
      </c>
      <c r="AF116" s="51">
        <f>_xll.qlTenorBasisForwardRate2($U$13,AB116,AC116,trigger)</f>
        <v>1.7929594565919117E-2</v>
      </c>
      <c r="AG116" s="51">
        <f>_xll.qlIndexFixing($U$5,_xll.qlInterestRateIndexFixingDate($U$5,AB116,trigger),,trigger)</f>
        <v>1.8021741539960796E-2</v>
      </c>
    </row>
    <row r="117" spans="27:33" x14ac:dyDescent="0.2">
      <c r="AA117" s="46" t="s">
        <v>75</v>
      </c>
      <c r="AB117" s="47">
        <f>_xll.qlCalendarAdvance(Calendar,AB116,AA117,,,trigger)</f>
        <v>45761</v>
      </c>
      <c r="AC117" s="47">
        <f>_xll.qlInterestRateIndexMaturity($U$5,AB117,trigger)</f>
        <v>45944</v>
      </c>
      <c r="AD117" s="51">
        <f>_xll.qlTenorBasisValue($U$13,AB117,trigger)</f>
        <v>1.8245541995258506E-3</v>
      </c>
      <c r="AE117" s="51">
        <f>_xll.qlTenorBasisForwardRate($U$13,AB117,trigger)</f>
        <v>1.7979984197951177E-2</v>
      </c>
      <c r="AF117" s="51">
        <f>_xll.qlTenorBasisForwardRate2($U$13,AB117,AC117,trigger)</f>
        <v>1.7979984197951177E-2</v>
      </c>
      <c r="AG117" s="51">
        <f>_xll.qlIndexFixing($U$5,_xll.qlInterestRateIndexFixingDate($U$5,AB117,trigger),,trigger)</f>
        <v>1.8080336588537398E-2</v>
      </c>
    </row>
    <row r="118" spans="27:33" x14ac:dyDescent="0.2">
      <c r="AA118" s="46" t="s">
        <v>75</v>
      </c>
      <c r="AB118" s="47">
        <f>_xll.qlCalendarAdvance(Calendar,AB117,AA118,,,trigger)</f>
        <v>45791</v>
      </c>
      <c r="AC118" s="47">
        <f>_xll.qlInterestRateIndexMaturity($U$5,AB118,trigger)</f>
        <v>45975</v>
      </c>
      <c r="AD118" s="51">
        <f>_xll.qlTenorBasisValue($U$13,AB118,trigger)</f>
        <v>1.8123800082035775E-3</v>
      </c>
      <c r="AE118" s="51">
        <f>_xll.qlTenorBasisForwardRate($U$13,AB118,trigger)</f>
        <v>1.8035286441003249E-2</v>
      </c>
      <c r="AF118" s="51">
        <f>_xll.qlTenorBasisForwardRate2($U$13,AB118,AC118,trigger)</f>
        <v>1.8035286441003249E-2</v>
      </c>
      <c r="AG118" s="51">
        <f>_xll.qlIndexFixing($U$5,_xll.qlInterestRateIndexFixingDate($U$5,AB118,trigger),,trigger)</f>
        <v>1.814209915377565E-2</v>
      </c>
    </row>
    <row r="119" spans="27:33" x14ac:dyDescent="0.2">
      <c r="AA119" s="46" t="s">
        <v>75</v>
      </c>
      <c r="AB119" s="47">
        <f>_xll.qlCalendarAdvance(Calendar,AB118,AA119,,,trigger)</f>
        <v>45824</v>
      </c>
      <c r="AC119" s="47">
        <f>_xll.qlInterestRateIndexMaturity($U$5,AB119,trigger)</f>
        <v>46007</v>
      </c>
      <c r="AD119" s="51">
        <f>_xll.qlTenorBasisValue($U$13,AB119,trigger)</f>
        <v>1.7989973013500054E-3</v>
      </c>
      <c r="AE119" s="51">
        <f>_xll.qlTenorBasisForwardRate($U$13,AB119,trigger)</f>
        <v>1.8095563109109883E-2</v>
      </c>
      <c r="AF119" s="51">
        <f>_xll.qlTenorBasisForwardRate2($U$13,AB119,AC119,trigger)</f>
        <v>1.8095563109109883E-2</v>
      </c>
      <c r="AG119" s="51">
        <f>_xll.qlIndexFixing($U$5,_xll.qlInterestRateIndexFixingDate($U$5,AB119,trigger),,trigger)</f>
        <v>1.8206940471031538E-2</v>
      </c>
    </row>
    <row r="120" spans="27:33" x14ac:dyDescent="0.2">
      <c r="AA120" s="46" t="s">
        <v>75</v>
      </c>
      <c r="AB120" s="47">
        <f>_xll.qlCalendarAdvance(Calendar,AB119,AA120,,,trigger)</f>
        <v>45854</v>
      </c>
      <c r="AC120" s="47">
        <f>_xll.qlInterestRateIndexMaturity($U$5,AB120,trigger)</f>
        <v>46038</v>
      </c>
      <c r="AD120" s="51">
        <f>_xll.qlTenorBasisValue($U$13,AB120,trigger)</f>
        <v>1.7868416082297558E-3</v>
      </c>
      <c r="AE120" s="51">
        <f>_xll.qlTenorBasisForwardRate($U$13,AB120,trigger)</f>
        <v>1.8154459340576239E-2</v>
      </c>
      <c r="AF120" s="51">
        <f>_xll.qlTenorBasisForwardRate2($U$13,AB120,AC120,trigger)</f>
        <v>1.8154459340576239E-2</v>
      </c>
      <c r="AG120" s="51">
        <f>_xll.qlIndexFixing($U$5,_xll.qlInterestRateIndexFixingDate($U$5,AB120,trigger),,trigger)</f>
        <v>1.8267300483852125E-2</v>
      </c>
    </row>
    <row r="121" spans="27:33" x14ac:dyDescent="0.2">
      <c r="AA121" s="46" t="s">
        <v>75</v>
      </c>
      <c r="AB121" s="47">
        <f>_xll.qlCalendarAdvance(Calendar,AB120,AA121,,,trigger)</f>
        <v>45887</v>
      </c>
      <c r="AC121" s="47">
        <f>_xll.qlInterestRateIndexMaturity($U$5,AB121,trigger)</f>
        <v>46071</v>
      </c>
      <c r="AD121" s="51">
        <f>_xll.qlTenorBasisValue($U$13,AB121,trigger)</f>
        <v>1.7734843346980853E-3</v>
      </c>
      <c r="AE121" s="51">
        <f>_xll.qlTenorBasisForwardRate($U$13,AB121,trigger)</f>
        <v>1.8218373430286105E-2</v>
      </c>
      <c r="AF121" s="51">
        <f>_xll.qlTenorBasisForwardRate2($U$13,AB121,AC121,trigger)</f>
        <v>1.8218373430286105E-2</v>
      </c>
      <c r="AG121" s="51">
        <f>_xll.qlIndexFixing($U$5,_xll.qlInterestRateIndexFixingDate($U$5,AB121,trigger),,trigger)</f>
        <v>1.8329315132822949E-2</v>
      </c>
    </row>
    <row r="122" spans="27:33" x14ac:dyDescent="0.2">
      <c r="AA122" s="46" t="s">
        <v>75</v>
      </c>
      <c r="AB122" s="47">
        <f>_xll.qlCalendarAdvance(Calendar,AB121,AA122,,,trigger)</f>
        <v>45918</v>
      </c>
      <c r="AC122" s="47">
        <f>_xll.qlInterestRateIndexMaturity($U$5,AB122,trigger)</f>
        <v>46099</v>
      </c>
      <c r="AD122" s="51">
        <f>_xll.qlTenorBasisValue($U$13,AB122,trigger)</f>
        <v>1.7609522480644979E-3</v>
      </c>
      <c r="AE122" s="51">
        <f>_xll.qlTenorBasisForwardRate($U$13,AB122,trigger)</f>
        <v>1.8274372940971305E-2</v>
      </c>
      <c r="AF122" s="51">
        <f>_xll.qlTenorBasisForwardRate2($U$13,AB122,AC122,trigger)</f>
        <v>1.8274372940971305E-2</v>
      </c>
      <c r="AG122" s="51">
        <f>_xll.qlIndexFixing($U$5,_xll.qlInterestRateIndexFixingDate($U$5,AB122,trigger),,trigger)</f>
        <v>1.8380435263164716E-2</v>
      </c>
    </row>
    <row r="123" spans="27:33" x14ac:dyDescent="0.2">
      <c r="AA123" s="46" t="s">
        <v>75</v>
      </c>
      <c r="AB123" s="47">
        <f>_xll.qlCalendarAdvance(Calendar,AB122,AA123,,,trigger)</f>
        <v>45950</v>
      </c>
      <c r="AC123" s="47">
        <f>_xll.qlInterestRateIndexMaturity($U$5,AB123,trigger)</f>
        <v>46132</v>
      </c>
      <c r="AD123" s="51">
        <f>_xll.qlTenorBasisValue($U$13,AB123,trigger)</f>
        <v>1.7480341281567793E-3</v>
      </c>
      <c r="AE123" s="51">
        <f>_xll.qlTenorBasisForwardRate($U$13,AB123,trigger)</f>
        <v>1.8338345736166987E-2</v>
      </c>
      <c r="AF123" s="51">
        <f>_xll.qlTenorBasisForwardRate2($U$13,AB123,AC123,trigger)</f>
        <v>1.8338345736166987E-2</v>
      </c>
      <c r="AG123" s="51">
        <f>_xll.qlIndexFixing($U$5,_xll.qlInterestRateIndexFixingDate($U$5,AB123,trigger),,trigger)</f>
        <v>1.8435167905791656E-2</v>
      </c>
    </row>
    <row r="124" spans="27:33" x14ac:dyDescent="0.2">
      <c r="AA124" s="46" t="s">
        <v>75</v>
      </c>
      <c r="AB124" s="47">
        <f>_xll.qlCalendarAdvance(Calendar,AB123,AA124,,,trigger)</f>
        <v>45981</v>
      </c>
      <c r="AC124" s="47">
        <f>_xll.qlInterestRateIndexMaturity($U$5,AB124,trigger)</f>
        <v>46162</v>
      </c>
      <c r="AD124" s="51">
        <f>_xll.qlTenorBasisValue($U$13,AB124,trigger)</f>
        <v>1.7355394901760576E-3</v>
      </c>
      <c r="AE124" s="51">
        <f>_xll.qlTenorBasisForwardRate($U$13,AB124,trigger)</f>
        <v>1.8397736594682221E-2</v>
      </c>
      <c r="AF124" s="51">
        <f>_xll.qlTenorBasisForwardRate2($U$13,AB124,AC124,trigger)</f>
        <v>1.8397736594682221E-2</v>
      </c>
      <c r="AG124" s="51">
        <f>_xll.qlIndexFixing($U$5,_xll.qlInterestRateIndexFixingDate($U$5,AB124,trigger),,trigger)</f>
        <v>1.8482499949155944E-2</v>
      </c>
    </row>
    <row r="125" spans="27:33" x14ac:dyDescent="0.2">
      <c r="AA125" s="46" t="s">
        <v>75</v>
      </c>
      <c r="AB125" s="47">
        <f>_xll.qlCalendarAdvance(Calendar,AB124,AA125,,,trigger)</f>
        <v>46013</v>
      </c>
      <c r="AC125" s="47">
        <f>_xll.qlInterestRateIndexMaturity($U$5,AB125,trigger)</f>
        <v>46195</v>
      </c>
      <c r="AD125" s="51">
        <f>_xll.qlTenorBasisValue($U$13,AB125,trigger)</f>
        <v>1.7226643846790148E-3</v>
      </c>
      <c r="AE125" s="51">
        <f>_xll.qlTenorBasisForwardRate($U$13,AB125,trigger)</f>
        <v>1.8462283818020654E-2</v>
      </c>
      <c r="AF125" s="51">
        <f>_xll.qlTenorBasisForwardRate2($U$13,AB125,AC125,trigger)</f>
        <v>1.8462283818020654E-2</v>
      </c>
      <c r="AG125" s="51">
        <f>_xll.qlIndexFixing($U$5,_xll.qlInterestRateIndexFixingDate($U$5,AB125,trigger),,trigger)</f>
        <v>1.8530378004958981E-2</v>
      </c>
    </row>
    <row r="126" spans="27:33" x14ac:dyDescent="0.2">
      <c r="AA126" s="46" t="s">
        <v>75</v>
      </c>
      <c r="AB126" s="47">
        <f>_xll.qlCalendarAdvance(Calendar,AB125,AA126,,,trigger)</f>
        <v>46044</v>
      </c>
      <c r="AC126" s="47">
        <f>_xll.qlInterestRateIndexMaturity($U$5,AB126,trigger)</f>
        <v>46225</v>
      </c>
      <c r="AD126" s="51">
        <f>_xll.qlTenorBasisValue($U$13,AB126,trigger)</f>
        <v>1.7102155082386432E-3</v>
      </c>
      <c r="AE126" s="51">
        <f>_xll.qlTenorBasisForwardRate($U$13,AB126,trigger)</f>
        <v>1.8522205472405774E-2</v>
      </c>
      <c r="AF126" s="51">
        <f>_xll.qlTenorBasisForwardRate2($U$13,AB126,AC126,trigger)</f>
        <v>1.8522205472405774E-2</v>
      </c>
      <c r="AG126" s="51">
        <f>_xll.qlIndexFixing($U$5,_xll.qlInterestRateIndexFixingDate($U$5,AB126,trigger),,trigger)</f>
        <v>1.8571267396819722E-2</v>
      </c>
    </row>
    <row r="127" spans="27:33" x14ac:dyDescent="0.2">
      <c r="AA127" s="46" t="s">
        <v>75</v>
      </c>
      <c r="AB127" s="47">
        <f>_xll.qlCalendarAdvance(Calendar,AB126,AA127,,,trigger)</f>
        <v>46076</v>
      </c>
      <c r="AC127" s="47">
        <f>_xll.qlInterestRateIndexMaturity($U$5,AB127,trigger)</f>
        <v>46258</v>
      </c>
      <c r="AD127" s="51">
        <f>_xll.qlTenorBasisValue($U$13,AB127,trigger)</f>
        <v>1.6973917309385485E-3</v>
      </c>
      <c r="AE127" s="51">
        <f>_xll.qlTenorBasisForwardRate($U$13,AB127,trigger)</f>
        <v>1.8587235589703981E-2</v>
      </c>
      <c r="AF127" s="51">
        <f>_xll.qlTenorBasisForwardRate2($U$13,AB127,AC127,trigger)</f>
        <v>1.8587235589703981E-2</v>
      </c>
      <c r="AG127" s="51">
        <f>_xll.qlIndexFixing($U$5,_xll.qlInterestRateIndexFixingDate($U$5,AB127,trigger),,trigger)</f>
        <v>1.8612289263294661E-2</v>
      </c>
    </row>
    <row r="128" spans="27:33" x14ac:dyDescent="0.2">
      <c r="AA128" s="46" t="s">
        <v>75</v>
      </c>
      <c r="AB128" s="47">
        <f>_xll.qlCalendarAdvance(Calendar,AB127,AA128,,,trigger)</f>
        <v>46104</v>
      </c>
      <c r="AC128" s="47">
        <f>_xll.qlInterestRateIndexMaturity($U$5,AB128,trigger)</f>
        <v>46288</v>
      </c>
      <c r="AD128" s="51">
        <f>_xll.qlTenorBasisValue($U$13,AB128,trigger)</f>
        <v>1.6861947207586138E-3</v>
      </c>
      <c r="AE128" s="51">
        <f>_xll.qlTenorBasisForwardRate($U$13,AB128,trigger)</f>
        <v>1.8645120891180096E-2</v>
      </c>
      <c r="AF128" s="51">
        <f>_xll.qlTenorBasisForwardRate2($U$13,AB128,AC128,trigger)</f>
        <v>1.8645120891180096E-2</v>
      </c>
      <c r="AG128" s="51">
        <f>_xll.qlIndexFixing($U$5,_xll.qlInterestRateIndexFixingDate($U$5,AB128,trigger),,trigger)</f>
        <v>1.8646384660563585E-2</v>
      </c>
    </row>
    <row r="129" spans="27:33" x14ac:dyDescent="0.2">
      <c r="AA129" s="46" t="s">
        <v>75</v>
      </c>
      <c r="AB129" s="47">
        <f>_xll.qlCalendarAdvance(Calendar,AB128,AA129,,,trigger)</f>
        <v>46135</v>
      </c>
      <c r="AC129" s="47">
        <f>_xll.qlInterestRateIndexMaturity($U$5,AB129,trigger)</f>
        <v>46318</v>
      </c>
      <c r="AD129" s="51">
        <f>_xll.qlTenorBasisValue($U$13,AB129,trigger)</f>
        <v>1.6738255873396319E-3</v>
      </c>
      <c r="AE129" s="51">
        <f>_xll.qlTenorBasisForwardRate($U$13,AB129,trigger)</f>
        <v>1.8702695068871008E-2</v>
      </c>
      <c r="AF129" s="51">
        <f>_xll.qlTenorBasisForwardRate2($U$13,AB129,AC129,trigger)</f>
        <v>1.8702695068871008E-2</v>
      </c>
      <c r="AG129" s="51">
        <f>_xll.qlIndexFixing($U$5,_xll.qlInterestRateIndexFixingDate($U$5,AB129,trigger),,trigger)</f>
        <v>1.8677869310425744E-2</v>
      </c>
    </row>
    <row r="130" spans="27:33" x14ac:dyDescent="0.2">
      <c r="AA130" s="46" t="s">
        <v>75</v>
      </c>
      <c r="AB130" s="47">
        <f>_xll.qlCalendarAdvance(Calendar,AB129,AA130,,,trigger)</f>
        <v>46167</v>
      </c>
      <c r="AC130" s="47">
        <f>_xll.qlInterestRateIndexMaturity($U$5,AB130,trigger)</f>
        <v>46351</v>
      </c>
      <c r="AD130" s="51">
        <f>_xll.qlTenorBasisValue($U$13,AB130,trigger)</f>
        <v>1.6610895858968318E-3</v>
      </c>
      <c r="AE130" s="51">
        <f>_xll.qlTenorBasisForwardRate($U$13,AB130,trigger)</f>
        <v>1.8761489598482953E-2</v>
      </c>
      <c r="AF130" s="51">
        <f>_xll.qlTenorBasisForwardRate2($U$13,AB130,AC130,trigger)</f>
        <v>1.8761489598482953E-2</v>
      </c>
      <c r="AG130" s="51">
        <f>_xll.qlIndexFixing($U$5,_xll.qlInterestRateIndexFixingDate($U$5,AB130,trigger),,trigger)</f>
        <v>1.8708878972087999E-2</v>
      </c>
    </row>
    <row r="131" spans="27:33" x14ac:dyDescent="0.2">
      <c r="AA131" s="46" t="s">
        <v>75</v>
      </c>
      <c r="AB131" s="47">
        <f>_xll.qlCalendarAdvance(Calendar,AB130,AA131,,,trigger)</f>
        <v>46198</v>
      </c>
      <c r="AC131" s="47">
        <f>_xll.qlInterestRateIndexMaturity($U$5,AB131,trigger)</f>
        <v>46384</v>
      </c>
      <c r="AD131" s="51">
        <f>_xll.qlTenorBasisValue($U$13,AB131,trigger)</f>
        <v>1.6487844244135537E-3</v>
      </c>
      <c r="AE131" s="51">
        <f>_xll.qlTenorBasisForwardRate($U$13,AB131,trigger)</f>
        <v>1.8814832813083413E-2</v>
      </c>
      <c r="AF131" s="51">
        <f>_xll.qlTenorBasisForwardRate2($U$13,AB131,AC131,trigger)</f>
        <v>1.8814832813083413E-2</v>
      </c>
      <c r="AG131" s="51">
        <f>_xll.qlIndexFixing($U$5,_xll.qlInterestRateIndexFixingDate($U$5,AB131,trigger),,trigger)</f>
        <v>1.8736395889220315E-2</v>
      </c>
    </row>
    <row r="132" spans="27:33" x14ac:dyDescent="0.2">
      <c r="AA132" s="46" t="s">
        <v>75</v>
      </c>
      <c r="AB132" s="47">
        <f>_xll.qlCalendarAdvance(Calendar,AB131,AA132,,,trigger)</f>
        <v>46230</v>
      </c>
      <c r="AC132" s="47">
        <f>_xll.qlInterestRateIndexMaturity($U$5,AB132,trigger)</f>
        <v>46414</v>
      </c>
      <c r="AD132" s="51">
        <f>_xll.qlTenorBasisValue($U$13,AB132,trigger)</f>
        <v>1.6361179444968951E-3</v>
      </c>
      <c r="AE132" s="51">
        <f>_xll.qlTenorBasisForwardRate($U$13,AB132,trigger)</f>
        <v>1.8859036648213749E-2</v>
      </c>
      <c r="AF132" s="51">
        <f>_xll.qlTenorBasisForwardRate2($U$13,AB132,AC132,trigger)</f>
        <v>1.8859036648213749E-2</v>
      </c>
      <c r="AG132" s="51">
        <f>_xll.qlIndexFixing($U$5,_xll.qlInterestRateIndexFixingDate($U$5,AB132,trigger),,trigger)</f>
        <v>1.8758069534326727E-2</v>
      </c>
    </row>
    <row r="133" spans="27:33" x14ac:dyDescent="0.2">
      <c r="AA133" s="46" t="s">
        <v>75</v>
      </c>
      <c r="AB133" s="47">
        <f>_xll.qlCalendarAdvance(Calendar,AB132,AA133,,,trigger)</f>
        <v>46261</v>
      </c>
      <c r="AC133" s="47">
        <f>_xll.qlInterestRateIndexMaturity($U$5,AB133,trigger)</f>
        <v>46444</v>
      </c>
      <c r="AD133" s="51">
        <f>_xll.qlTenorBasisValue($U$13,AB133,trigger)</f>
        <v>1.6238833976817066E-3</v>
      </c>
      <c r="AE133" s="51">
        <f>_xll.qlTenorBasisForwardRate($U$13,AB133,trigger)</f>
        <v>1.8896059697798739E-2</v>
      </c>
      <c r="AF133" s="51">
        <f>_xll.qlTenorBasisForwardRate2($U$13,AB133,AC133,trigger)</f>
        <v>1.8896059697798739E-2</v>
      </c>
      <c r="AG133" s="51">
        <f>_xll.qlIndexFixing($U$5,_xll.qlInterestRateIndexFixingDate($U$5,AB133,trigger),,trigger)</f>
        <v>1.8776667430771582E-2</v>
      </c>
    </row>
    <row r="134" spans="27:33" x14ac:dyDescent="0.2">
      <c r="AA134" s="46" t="s">
        <v>75</v>
      </c>
      <c r="AB134" s="47">
        <f>_xll.qlCalendarAdvance(Calendar,AB133,AA134,,,trigger)</f>
        <v>46293</v>
      </c>
      <c r="AC134" s="47">
        <f>_xll.qlInterestRateIndexMaturity($U$5,AB134,trigger)</f>
        <v>46476</v>
      </c>
      <c r="AD134" s="51">
        <f>_xll.qlTenorBasisValue($U$13,AB134,trigger)</f>
        <v>1.6112930678324493E-3</v>
      </c>
      <c r="AE134" s="51">
        <f>_xll.qlTenorBasisForwardRate($U$13,AB134,trigger)</f>
        <v>1.89276787892361E-2</v>
      </c>
      <c r="AF134" s="51">
        <f>_xll.qlTenorBasisForwardRate2($U$13,AB134,AC134,trigger)</f>
        <v>1.89276787892361E-2</v>
      </c>
      <c r="AG134" s="51">
        <f>_xll.qlIndexFixing($U$5,_xll.qlInterestRateIndexFixingDate($U$5,AB134,trigger),,trigger)</f>
        <v>1.8793285197450802E-2</v>
      </c>
    </row>
    <row r="135" spans="27:33" x14ac:dyDescent="0.2">
      <c r="AA135" s="46" t="s">
        <v>75</v>
      </c>
      <c r="AB135" s="47">
        <f>_xll.qlCalendarAdvance(Calendar,AB134,AA135,,,trigger)</f>
        <v>46323</v>
      </c>
      <c r="AC135" s="47">
        <f>_xll.qlInterestRateIndexMaturity($U$5,AB135,trigger)</f>
        <v>46505</v>
      </c>
      <c r="AD135" s="51">
        <f>_xll.qlTenorBasisValue($U$13,AB135,trigger)</f>
        <v>1.5995269093363198E-3</v>
      </c>
      <c r="AE135" s="51">
        <f>_xll.qlTenorBasisForwardRate($U$13,AB135,trigger)</f>
        <v>1.8949535465307161E-2</v>
      </c>
      <c r="AF135" s="51">
        <f>_xll.qlTenorBasisForwardRate2($U$13,AB135,AC135,trigger)</f>
        <v>1.8949535465307161E-2</v>
      </c>
      <c r="AG135" s="51">
        <f>_xll.qlIndexFixing($U$5,_xll.qlInterestRateIndexFixingDate($U$5,AB135,trigger),,trigger)</f>
        <v>1.8805125226008176E-2</v>
      </c>
    </row>
    <row r="136" spans="27:33" x14ac:dyDescent="0.2">
      <c r="AA136" s="46" t="s">
        <v>75</v>
      </c>
      <c r="AB136" s="47">
        <f>_xll.qlCalendarAdvance(Calendar,AB135,AA136,,,trigger)</f>
        <v>46356</v>
      </c>
      <c r="AC136" s="47">
        <f>_xll.qlInterestRateIndexMaturity($U$5,AB136,trigger)</f>
        <v>46538</v>
      </c>
      <c r="AD136" s="51">
        <f>_xll.qlTenorBasisValue($U$13,AB136,trigger)</f>
        <v>1.5866273480489535E-3</v>
      </c>
      <c r="AE136" s="51">
        <f>_xll.qlTenorBasisForwardRate($U$13,AB136,trigger)</f>
        <v>1.8966555670355142E-2</v>
      </c>
      <c r="AF136" s="51">
        <f>_xll.qlTenorBasisForwardRate2($U$13,AB136,AC136,trigger)</f>
        <v>1.8966555670355142E-2</v>
      </c>
      <c r="AG136" s="51">
        <f>_xll.qlIndexFixing($U$5,_xll.qlInterestRateIndexFixingDate($U$5,AB136,trigger),,trigger)</f>
        <v>1.881540314428639E-2</v>
      </c>
    </row>
    <row r="137" spans="27:33" x14ac:dyDescent="0.2">
      <c r="AA137" s="46" t="s">
        <v>75</v>
      </c>
      <c r="AB137" s="47">
        <f>_xll.qlCalendarAdvance(Calendar,AB136,AA137,,,trigger)</f>
        <v>46386</v>
      </c>
      <c r="AC137" s="47">
        <f>_xll.qlInterestRateIndexMaturity($U$5,AB137,trigger)</f>
        <v>46568</v>
      </c>
      <c r="AD137" s="51">
        <f>_xll.qlTenorBasisValue($U$13,AB137,trigger)</f>
        <v>1.5749410890819352E-3</v>
      </c>
      <c r="AE137" s="51">
        <f>_xll.qlTenorBasisForwardRate($U$13,AB137,trigger)</f>
        <v>1.8974831828264906E-2</v>
      </c>
      <c r="AF137" s="51">
        <f>_xll.qlTenorBasisForwardRate2($U$13,AB137,AC137,trigger)</f>
        <v>1.8974831828264906E-2</v>
      </c>
      <c r="AG137" s="51">
        <f>_xll.qlIndexFixing($U$5,_xll.qlInterestRateIndexFixingDate($U$5,AB137,trigger),,trigger)</f>
        <v>1.8821578956534364E-2</v>
      </c>
    </row>
    <row r="138" spans="27:33" x14ac:dyDescent="0.2">
      <c r="AA138" s="46" t="s">
        <v>75</v>
      </c>
      <c r="AB138" s="47">
        <f>_xll.qlCalendarAdvance(Calendar,AB137,AA138,,,trigger)</f>
        <v>46419</v>
      </c>
      <c r="AC138" s="47">
        <f>_xll.qlInterestRateIndexMaturity($U$5,AB138,trigger)</f>
        <v>46601</v>
      </c>
      <c r="AD138" s="51">
        <f>_xll.qlTenorBasisValue($U$13,AB138,trigger)</f>
        <v>1.5621323379089976E-3</v>
      </c>
      <c r="AE138" s="51">
        <f>_xll.qlTenorBasisForwardRate($U$13,AB138,trigger)</f>
        <v>1.8976020717282469E-2</v>
      </c>
      <c r="AF138" s="51">
        <f>_xll.qlTenorBasisForwardRate2($U$13,AB138,AC138,trigger)</f>
        <v>1.8976020717282469E-2</v>
      </c>
      <c r="AG138" s="51">
        <f>_xll.qlIndexFixing($U$5,_xll.qlInterestRateIndexFixingDate($U$5,AB138,trigger),,trigger)</f>
        <v>1.882488786626256E-2</v>
      </c>
    </row>
    <row r="139" spans="27:33" x14ac:dyDescent="0.2">
      <c r="AA139" s="46" t="s">
        <v>75</v>
      </c>
      <c r="AB139" s="47">
        <f>_xll.qlCalendarAdvance(Calendar,AB138,AA139,,,trigger)</f>
        <v>46447</v>
      </c>
      <c r="AC139" s="47">
        <f>_xll.qlInterestRateIndexMaturity($U$5,AB139,trigger)</f>
        <v>46631</v>
      </c>
      <c r="AD139" s="51">
        <f>_xll.qlTenorBasisValue($U$13,AB139,trigger)</f>
        <v>1.5513033026231476E-3</v>
      </c>
      <c r="AE139" s="51">
        <f>_xll.qlTenorBasisForwardRate($U$13,AB139,trigger)</f>
        <v>1.8971246666715454E-2</v>
      </c>
      <c r="AF139" s="51">
        <f>_xll.qlTenorBasisForwardRate2($U$13,AB139,AC139,trigger)</f>
        <v>1.8971246666715454E-2</v>
      </c>
      <c r="AG139" s="51">
        <f>_xll.qlIndexFixing($U$5,_xll.qlInterestRateIndexFixingDate($U$5,AB139,trigger),,trigger)</f>
        <v>1.8825760470576023E-2</v>
      </c>
    </row>
    <row r="140" spans="27:33" x14ac:dyDescent="0.2">
      <c r="AA140" s="46" t="s">
        <v>75</v>
      </c>
      <c r="AB140" s="47">
        <f>_xll.qlCalendarAdvance(Calendar,AB139,AA140,,,trigger)</f>
        <v>46478</v>
      </c>
      <c r="AC140" s="47">
        <f>_xll.qlInterestRateIndexMaturity($U$5,AB140,trigger)</f>
        <v>46661</v>
      </c>
      <c r="AD140" s="51">
        <f>_xll.qlTenorBasisValue($U$13,AB140,trigger)</f>
        <v>1.5393569159949962E-3</v>
      </c>
      <c r="AE140" s="51">
        <f>_xll.qlTenorBasisForwardRate($U$13,AB140,trigger)</f>
        <v>1.8959424955444271E-2</v>
      </c>
      <c r="AF140" s="51">
        <f>_xll.qlTenorBasisForwardRate2($U$13,AB140,AC140,trigger)</f>
        <v>1.8959424955444271E-2</v>
      </c>
      <c r="AG140" s="51">
        <f>_xll.qlIndexFixing($U$5,_xll.qlInterestRateIndexFixingDate($U$5,AB140,trigger),,trigger)</f>
        <v>1.8822764325295602E-2</v>
      </c>
    </row>
    <row r="141" spans="27:33" x14ac:dyDescent="0.2">
      <c r="AA141" s="46" t="s">
        <v>75</v>
      </c>
      <c r="AB141" s="47">
        <f>_xll.qlCalendarAdvance(Calendar,AB140,AA141,,,trigger)</f>
        <v>46510</v>
      </c>
      <c r="AC141" s="47">
        <f>_xll.qlInterestRateIndexMaturity($U$5,AB141,trigger)</f>
        <v>46694</v>
      </c>
      <c r="AD141" s="51">
        <f>_xll.qlTenorBasisValue($U$13,AB141,trigger)</f>
        <v>1.5270736529774914E-3</v>
      </c>
      <c r="AE141" s="51">
        <f>_xll.qlTenorBasisForwardRate($U$13,AB141,trigger)</f>
        <v>1.8942759654035381E-2</v>
      </c>
      <c r="AF141" s="51">
        <f>_xll.qlTenorBasisForwardRate2($U$13,AB141,AC141,trigger)</f>
        <v>1.8942759654035381E-2</v>
      </c>
      <c r="AG141" s="51">
        <f>_xll.qlIndexFixing($U$5,_xll.qlInterestRateIndexFixingDate($U$5,AB141,trigger),,trigger)</f>
        <v>1.8818164361058543E-2</v>
      </c>
    </row>
    <row r="142" spans="27:33" x14ac:dyDescent="0.2">
      <c r="AA142" s="46" t="s">
        <v>75</v>
      </c>
      <c r="AB142" s="47">
        <f>_xll.qlCalendarAdvance(Calendar,AB141,AA142,,,trigger)</f>
        <v>46541</v>
      </c>
      <c r="AC142" s="47">
        <f>_xll.qlInterestRateIndexMaturity($U$5,AB142,trigger)</f>
        <v>46724</v>
      </c>
      <c r="AD142" s="51">
        <f>_xll.qlTenorBasisValue($U$13,AB142,trigger)</f>
        <v>1.5152223771102622E-3</v>
      </c>
      <c r="AE142" s="51">
        <f>_xll.qlTenorBasisForwardRate($U$13,AB142,trigger)</f>
        <v>1.8922942048839899E-2</v>
      </c>
      <c r="AF142" s="51">
        <f>_xll.qlTenorBasisForwardRate2($U$13,AB142,AC142,trigger)</f>
        <v>1.8922942048839899E-2</v>
      </c>
      <c r="AG142" s="51">
        <f>_xll.qlIndexFixing($U$5,_xll.qlInterestRateIndexFixingDate($U$5,AB142,trigger),,trigger)</f>
        <v>1.881124882270346E-2</v>
      </c>
    </row>
    <row r="143" spans="27:33" x14ac:dyDescent="0.2">
      <c r="AA143" s="46" t="s">
        <v>75</v>
      </c>
      <c r="AB143" s="47">
        <f>_xll.qlCalendarAdvance(Calendar,AB142,AA143,,,trigger)</f>
        <v>46573</v>
      </c>
      <c r="AC143" s="47">
        <f>_xll.qlInterestRateIndexMaturity($U$5,AB143,trigger)</f>
        <v>46757</v>
      </c>
      <c r="AD143" s="51">
        <f>_xll.qlTenorBasisValue($U$13,AB143,trigger)</f>
        <v>1.5030396541165811E-3</v>
      </c>
      <c r="AE143" s="51">
        <f>_xll.qlTenorBasisForwardRate($U$13,AB143,trigger)</f>
        <v>1.8900694850998049E-2</v>
      </c>
      <c r="AF143" s="51">
        <f>_xll.qlTenorBasisForwardRate2($U$13,AB143,AC143,trigger)</f>
        <v>1.8900694850998049E-2</v>
      </c>
      <c r="AG143" s="51">
        <f>_xll.qlIndexFixing($U$5,_xll.qlInterestRateIndexFixingDate($U$5,AB143,trigger),,trigger)</f>
        <v>1.8803590066563815E-2</v>
      </c>
    </row>
    <row r="144" spans="27:33" x14ac:dyDescent="0.2">
      <c r="AA144" s="46" t="s">
        <v>75</v>
      </c>
      <c r="AB144" s="47">
        <f>_xll.qlCalendarAdvance(Calendar,AB143,AA144,,,trigger)</f>
        <v>46604</v>
      </c>
      <c r="AC144" s="47">
        <f>_xll.qlInterestRateIndexMaturity($U$5,AB144,trigger)</f>
        <v>46790</v>
      </c>
      <c r="AD144" s="51">
        <f>_xll.qlTenorBasisValue($U$13,AB144,trigger)</f>
        <v>1.4912879774352269E-3</v>
      </c>
      <c r="AE144" s="51">
        <f>_xll.qlTenorBasisForwardRate($U$13,AB144,trigger)</f>
        <v>1.8878622175421956E-2</v>
      </c>
      <c r="AF144" s="51">
        <f>_xll.qlTenorBasisForwardRate2($U$13,AB144,AC144,trigger)</f>
        <v>1.8878622175421956E-2</v>
      </c>
      <c r="AG144" s="51">
        <f>_xll.qlIndexFixing($U$5,_xll.qlInterestRateIndexFixingDate($U$5,AB144,trigger),,trigger)</f>
        <v>1.8795812386720883E-2</v>
      </c>
    </row>
    <row r="145" spans="27:34" x14ac:dyDescent="0.2">
      <c r="AA145" s="46" t="s">
        <v>75</v>
      </c>
      <c r="AB145" s="47">
        <f>_xll.qlCalendarAdvance(Calendar,AB144,AA145,,,trigger)</f>
        <v>46636</v>
      </c>
      <c r="AC145" s="47">
        <f>_xll.qlInterestRateIndexMaturity($U$5,AB145,trigger)</f>
        <v>46818</v>
      </c>
      <c r="AD145" s="51">
        <f>_xll.qlTenorBasisValue($U$13,AB145,trigger)</f>
        <v>1.4792102505806896E-3</v>
      </c>
      <c r="AE145" s="51">
        <f>_xll.qlTenorBasisForwardRate($U$13,AB145,trigger)</f>
        <v>1.8855280796714051E-2</v>
      </c>
      <c r="AF145" s="51">
        <f>_xll.qlTenorBasisForwardRate2($U$13,AB145,AC145,trigger)</f>
        <v>1.8855280796714051E-2</v>
      </c>
      <c r="AG145" s="51">
        <f>_xll.qlIndexFixing($U$5,_xll.qlInterestRateIndexFixingDate($U$5,AB145,trigger),,trigger)</f>
        <v>1.8785358769397333E-2</v>
      </c>
    </row>
    <row r="146" spans="27:34" x14ac:dyDescent="0.2">
      <c r="AA146" s="46" t="s">
        <v>75</v>
      </c>
      <c r="AB146" s="47">
        <f>_xll.qlCalendarAdvance(Calendar,AB145,AA146,,,trigger)</f>
        <v>46666</v>
      </c>
      <c r="AC146" s="47">
        <f>_xll.qlInterestRateIndexMaturity($U$5,AB146,trigger)</f>
        <v>46849</v>
      </c>
      <c r="AD146" s="51">
        <f>_xll.qlTenorBasisValue($U$13,AB146,trigger)</f>
        <v>1.4679372478346234E-3</v>
      </c>
      <c r="AE146" s="51">
        <f>_xll.qlTenorBasisForwardRate($U$13,AB146,trigger)</f>
        <v>1.8834471122810378E-2</v>
      </c>
      <c r="AF146" s="51">
        <f>_xll.qlTenorBasisForwardRate2($U$13,AB146,AC146,trigger)</f>
        <v>1.8834471122810378E-2</v>
      </c>
      <c r="AG146" s="51">
        <f>_xll.qlIndexFixing($U$5,_xll.qlInterestRateIndexFixingDate($U$5,AB146,trigger),,trigger)</f>
        <v>1.877691115963687E-2</v>
      </c>
    </row>
    <row r="147" spans="27:34" x14ac:dyDescent="0.2">
      <c r="AA147" s="46" t="s">
        <v>75</v>
      </c>
      <c r="AB147" s="47">
        <f>_xll.qlCalendarAdvance(Calendar,AB146,AA147,,,trigger)</f>
        <v>46699</v>
      </c>
      <c r="AC147" s="47">
        <f>_xll.qlInterestRateIndexMaturity($U$5,AB147,trigger)</f>
        <v>46881</v>
      </c>
      <c r="AD147" s="51">
        <f>_xll.qlTenorBasisValue($U$13,AB147,trigger)</f>
        <v>1.4555937060344165E-3</v>
      </c>
      <c r="AE147" s="51">
        <f>_xll.qlTenorBasisForwardRate($U$13,AB147,trigger)</f>
        <v>1.8811703378098031E-2</v>
      </c>
      <c r="AF147" s="51">
        <f>_xll.qlTenorBasisForwardRate2($U$13,AB147,AC147,trigger)</f>
        <v>1.8811703378098031E-2</v>
      </c>
      <c r="AG147" s="51">
        <f>_xll.qlIndexFixing($U$5,_xll.qlInterestRateIndexFixingDate($U$5,AB147,trigger),,trigger)</f>
        <v>1.8766606972085046E-2</v>
      </c>
    </row>
    <row r="148" spans="27:34" x14ac:dyDescent="0.2">
      <c r="AA148" s="46" t="s">
        <v>75</v>
      </c>
      <c r="AB148" s="47">
        <f>_xll.qlCalendarAdvance(Calendar,AB147,AA148,,,trigger)</f>
        <v>46729</v>
      </c>
      <c r="AC148" s="47">
        <f>_xll.qlInterestRateIndexMaturity($U$5,AB148,trigger)</f>
        <v>46912</v>
      </c>
      <c r="AD148" s="51">
        <f>_xll.qlTenorBasisValue($U$13,AB148,trigger)</f>
        <v>1.4444247797247491E-3</v>
      </c>
      <c r="AE148" s="51">
        <f>_xll.qlTenorBasisForwardRate($U$13,AB148,trigger)</f>
        <v>1.8791707448436962E-2</v>
      </c>
      <c r="AF148" s="51">
        <f>_xll.qlTenorBasisForwardRate2($U$13,AB148,AC148,trigger)</f>
        <v>1.8791707448436962E-2</v>
      </c>
      <c r="AG148" s="51">
        <f>_xll.qlIndexFixing($U$5,_xll.qlInterestRateIndexFixingDate($U$5,AB148,trigger),,trigger)</f>
        <v>1.8757588344621066E-2</v>
      </c>
    </row>
    <row r="149" spans="27:34" x14ac:dyDescent="0.2">
      <c r="AA149" s="46" t="s">
        <v>75</v>
      </c>
      <c r="AB149" s="47">
        <f>_xll.qlCalendarAdvance(Calendar,AB148,AA149,,,trigger)</f>
        <v>46762</v>
      </c>
      <c r="AC149" s="47">
        <f>_xll.qlInterestRateIndexMaturity($U$5,AB149,trigger)</f>
        <v>46944</v>
      </c>
      <c r="AD149" s="51">
        <f>_xll.qlTenorBasisValue($U$13,AB149,trigger)</f>
        <v>1.4321976351643799E-3</v>
      </c>
      <c r="AE149" s="51">
        <f>_xll.qlTenorBasisForwardRate($U$13,AB149,trigger)</f>
        <v>1.8769813195687705E-2</v>
      </c>
      <c r="AF149" s="51">
        <f>_xll.qlTenorBasisForwardRate2($U$13,AB149,AC149,trigger)</f>
        <v>1.8769813195687705E-2</v>
      </c>
      <c r="AG149" s="51">
        <f>_xll.qlIndexFixing($U$5,_xll.qlInterestRateIndexFixingDate($U$5,AB149,trigger),,trigger)</f>
        <v>1.8746677775096986E-2</v>
      </c>
    </row>
    <row r="150" spans="27:34" x14ac:dyDescent="0.2">
      <c r="AA150" s="46" t="s">
        <v>75</v>
      </c>
      <c r="AB150" s="47">
        <f>_xll.qlCalendarAdvance(Calendar,AB149,AA150,,,trigger)</f>
        <v>46793</v>
      </c>
      <c r="AC150" s="47">
        <f>_xll.qlInterestRateIndexMaturity($U$5,AB150,trigger)</f>
        <v>46975</v>
      </c>
      <c r="AD150" s="51">
        <f>_xll.qlTenorBasisValue($U$13,AB150,trigger)</f>
        <v>1.4207683742244528E-3</v>
      </c>
      <c r="AE150" s="51">
        <f>_xll.qlTenorBasisForwardRate($U$13,AB150,trigger)</f>
        <v>1.8749822060508365E-2</v>
      </c>
      <c r="AF150" s="51">
        <f>_xll.qlTenorBasisForwardRate2($U$13,AB150,AC150,trigger)</f>
        <v>1.8749822060508365E-2</v>
      </c>
      <c r="AG150" s="51">
        <f>_xll.qlIndexFixing($U$5,_xll.qlInterestRateIndexFixingDate($U$5,AB150,trigger),,trigger)</f>
        <v>1.8736439137986539E-2</v>
      </c>
    </row>
    <row r="151" spans="27:34" x14ac:dyDescent="0.2">
      <c r="AA151" s="46" t="s">
        <v>75</v>
      </c>
      <c r="AB151" s="47">
        <f>_xll.qlCalendarAdvance(Calendar,AB150,AA151,,,trigger)</f>
        <v>46822</v>
      </c>
      <c r="AC151" s="47">
        <f>_xll.qlInterestRateIndexMaturity($U$5,AB151,trigger)</f>
        <v>47007</v>
      </c>
      <c r="AD151" s="51">
        <f>_xll.qlTenorBasisValue($U$13,AB151,trigger)</f>
        <v>1.4101270461931653E-3</v>
      </c>
      <c r="AE151" s="51">
        <f>_xll.qlTenorBasisForwardRate($U$13,AB151,trigger)</f>
        <v>1.8732031370979205E-2</v>
      </c>
      <c r="AF151" s="51">
        <f>_xll.qlTenorBasisForwardRate2($U$13,AB151,AC151,trigger)</f>
        <v>1.8732031370979205E-2</v>
      </c>
      <c r="AG151" s="51">
        <f>_xll.qlIndexFixing($U$5,_xll.qlInterestRateIndexFixingDate($U$5,AB151,trigger),,trigger)</f>
        <v>1.8727530416485335E-2</v>
      </c>
    </row>
    <row r="152" spans="27:34" x14ac:dyDescent="0.2">
      <c r="AA152" s="46" t="s">
        <v>75</v>
      </c>
      <c r="AB152" s="47">
        <f>_xll.qlCalendarAdvance(Calendar,AB151,AA152,,,trigger)</f>
        <v>46853</v>
      </c>
      <c r="AC152" s="47">
        <f>_xll.qlInterestRateIndexMaturity($U$5,AB152,trigger)</f>
        <v>47036</v>
      </c>
      <c r="AD152" s="51">
        <f>_xll.qlTenorBasisValue($U$13,AB152,trigger)</f>
        <v>1.3988065899260391E-3</v>
      </c>
      <c r="AE152" s="51">
        <f>_xll.qlTenorBasisForwardRate($U$13,AB152,trigger)</f>
        <v>1.8712482740546117E-2</v>
      </c>
      <c r="AF152" s="51">
        <f>_xll.qlTenorBasisForwardRate2($U$13,AB152,AC152,trigger)</f>
        <v>1.8712482740546117E-2</v>
      </c>
      <c r="AG152" s="51">
        <f>_xll.qlIndexFixing($U$5,_xll.qlInterestRateIndexFixingDate($U$5,AB152,trigger),,trigger)</f>
        <v>1.871611669768744E-2</v>
      </c>
    </row>
    <row r="153" spans="27:34" x14ac:dyDescent="0.2">
      <c r="AA153" s="46" t="s">
        <v>75</v>
      </c>
      <c r="AB153" s="47">
        <f>_xll.qlCalendarAdvance(Calendar,AB152,AA153,,,trigger)</f>
        <v>46883</v>
      </c>
      <c r="AC153" s="47">
        <f>_xll.qlInterestRateIndexMaturity($U$5,AB153,trigger)</f>
        <v>47067</v>
      </c>
      <c r="AD153" s="51">
        <f>_xll.qlTenorBasisValue($U$13,AB153,trigger)</f>
        <v>1.3879058425076383E-3</v>
      </c>
      <c r="AE153" s="51">
        <f>_xll.qlTenorBasisForwardRate($U$13,AB153,trigger)</f>
        <v>1.8694495728254212E-2</v>
      </c>
      <c r="AF153" s="51">
        <f>_xll.qlTenorBasisForwardRate2($U$13,AB153,AC153,trigger)</f>
        <v>1.8694495728254212E-2</v>
      </c>
      <c r="AG153" s="51">
        <f>_xll.qlIndexFixing($U$5,_xll.qlInterestRateIndexFixingDate($U$5,AB153,trigger),,trigger)</f>
        <v>1.8705696964820759E-2</v>
      </c>
      <c r="AH153" s="53"/>
    </row>
    <row r="154" spans="27:34" x14ac:dyDescent="0.2">
      <c r="AA154" s="46" t="s">
        <v>75</v>
      </c>
      <c r="AB154" s="47">
        <f>_xll.qlCalendarAdvance(Calendar,AB153,AA154,,,trigger)</f>
        <v>46916</v>
      </c>
      <c r="AC154" s="47">
        <f>_xll.qlInterestRateIndexMaturity($U$5,AB154,trigger)</f>
        <v>47099</v>
      </c>
      <c r="AD154" s="51">
        <f>_xll.qlTenorBasisValue($U$13,AB154,trigger)</f>
        <v>1.375977720968668E-3</v>
      </c>
      <c r="AE154" s="51">
        <f>_xll.qlTenorBasisForwardRate($U$13,AB154,trigger)</f>
        <v>1.8674756275718789E-2</v>
      </c>
      <c r="AF154" s="51">
        <f>_xll.qlTenorBasisForwardRate2($U$13,AB154,AC154,trigger)</f>
        <v>1.8674756275718789E-2</v>
      </c>
      <c r="AG154" s="51">
        <f>_xll.qlIndexFixing($U$5,_xll.qlInterestRateIndexFixingDate($U$5,AB154,trigger),,trigger)</f>
        <v>1.8693299041817331E-2</v>
      </c>
    </row>
    <row r="155" spans="27:34" x14ac:dyDescent="0.2">
      <c r="AA155" s="46" t="s">
        <v>75</v>
      </c>
      <c r="AB155" s="47">
        <f>_xll.qlCalendarAdvance(Calendar,AB154,AA155,,,trigger)</f>
        <v>46946</v>
      </c>
      <c r="AC155" s="47">
        <f>_xll.qlInterestRateIndexMaturity($U$5,AB155,trigger)</f>
        <v>47130</v>
      </c>
      <c r="AD155" s="51">
        <f>_xll.qlTenorBasisValue($U$13,AB155,trigger)</f>
        <v>1.3651916163557188E-3</v>
      </c>
      <c r="AE155" s="51">
        <f>_xll.qlTenorBasisForwardRate($U$13,AB155,trigger)</f>
        <v>1.8657593923017475E-2</v>
      </c>
      <c r="AF155" s="51">
        <f>_xll.qlTenorBasisForwardRate2($U$13,AB155,AC155,trigger)</f>
        <v>1.8657593923017475E-2</v>
      </c>
      <c r="AG155" s="51">
        <f>_xll.qlIndexFixing($U$5,_xll.qlInterestRateIndexFixingDate($U$5,AB155,trigger),,trigger)</f>
        <v>1.8682308118589688E-2</v>
      </c>
    </row>
    <row r="156" spans="27:34" x14ac:dyDescent="0.2">
      <c r="AA156" s="46" t="s">
        <v>75</v>
      </c>
      <c r="AB156" s="47">
        <f>_xll.qlCalendarAdvance(Calendar,AB155,AA156,,,trigger)</f>
        <v>46979</v>
      </c>
      <c r="AC156" s="47">
        <f>_xll.qlInterestRateIndexMaturity($U$5,AB156,trigger)</f>
        <v>47163</v>
      </c>
      <c r="AD156" s="51">
        <f>_xll.qlTenorBasisValue($U$13,AB156,trigger)</f>
        <v>1.3533910016301093E-3</v>
      </c>
      <c r="AE156" s="51">
        <f>_xll.qlTenorBasisForwardRate($U$13,AB156,trigger)</f>
        <v>1.863894702210803E-2</v>
      </c>
      <c r="AF156" s="51">
        <f>_xll.qlTenorBasisForwardRate2($U$13,AB156,AC156,trigger)</f>
        <v>1.863894702210803E-2</v>
      </c>
      <c r="AG156" s="51">
        <f>_xll.qlIndexFixing($U$5,_xll.qlInterestRateIndexFixingDate($U$5,AB156,trigger),,trigger)</f>
        <v>1.8669586936439404E-2</v>
      </c>
    </row>
    <row r="157" spans="27:34" x14ac:dyDescent="0.2">
      <c r="AA157" s="46" t="s">
        <v>75</v>
      </c>
      <c r="AB157" s="47">
        <f>_xll.qlCalendarAdvance(Calendar,AB156,AA157,,,trigger)</f>
        <v>47010</v>
      </c>
      <c r="AC157" s="47">
        <f>_xll.qlInterestRateIndexMaturity($U$5,AB157,trigger)</f>
        <v>47191</v>
      </c>
      <c r="AD157" s="51">
        <f>_xll.qlTenorBasisValue($U$13,AB157,trigger)</f>
        <v>1.3423673634333176E-3</v>
      </c>
      <c r="AE157" s="51">
        <f>_xll.qlTenorBasisForwardRate($U$13,AB157,trigger)</f>
        <v>1.8621215762163166E-2</v>
      </c>
      <c r="AF157" s="51">
        <f>_xll.qlTenorBasisForwardRate2($U$13,AB157,AC157,trigger)</f>
        <v>1.8621215762163166E-2</v>
      </c>
      <c r="AG157" s="51">
        <f>_xll.qlIndexFixing($U$5,_xll.qlInterestRateIndexFixingDate($U$5,AB157,trigger),,trigger)</f>
        <v>1.8656509213869524E-2</v>
      </c>
    </row>
    <row r="158" spans="27:34" x14ac:dyDescent="0.2">
      <c r="AA158" s="46" t="s">
        <v>75</v>
      </c>
      <c r="AB158" s="47">
        <f>_xll.qlCalendarAdvance(Calendar,AB157,AA158,,,trigger)</f>
        <v>47042</v>
      </c>
      <c r="AC158" s="47">
        <f>_xll.qlInterestRateIndexMaturity($U$5,AB158,trigger)</f>
        <v>47224</v>
      </c>
      <c r="AD158" s="51">
        <f>_xll.qlTenorBasisValue($U$13,AB158,trigger)</f>
        <v>1.3310515160611753E-3</v>
      </c>
      <c r="AE158" s="51">
        <f>_xll.qlTenorBasisForwardRate($U$13,AB158,trigger)</f>
        <v>1.8604213924495253E-2</v>
      </c>
      <c r="AF158" s="51">
        <f>_xll.qlTenorBasisForwardRate2($U$13,AB158,AC158,trigger)</f>
        <v>1.8604213924495253E-2</v>
      </c>
      <c r="AG158" s="51">
        <f>_xll.qlIndexFixing($U$5,_xll.qlInterestRateIndexFixingDate($U$5,AB158,trigger),,trigger)</f>
        <v>1.8643859446707642E-2</v>
      </c>
    </row>
    <row r="159" spans="27:34" x14ac:dyDescent="0.2">
      <c r="AA159" s="46" t="s">
        <v>75</v>
      </c>
      <c r="AB159" s="47">
        <f>_xll.qlCalendarAdvance(Calendar,AB158,AA159,,,trigger)</f>
        <v>47073</v>
      </c>
      <c r="AC159" s="47">
        <f>_xll.qlInterestRateIndexMaturity($U$5,AB159,trigger)</f>
        <v>47254</v>
      </c>
      <c r="AD159" s="51">
        <f>_xll.qlTenorBasisValue($U$13,AB159,trigger)</f>
        <v>1.3201512465801535E-3</v>
      </c>
      <c r="AE159" s="51">
        <f>_xll.qlTenorBasisForwardRate($U$13,AB159,trigger)</f>
        <v>1.8587732571127016E-2</v>
      </c>
      <c r="AF159" s="51">
        <f>_xll.qlTenorBasisForwardRate2($U$13,AB159,AC159,trigger)</f>
        <v>1.8587732571127016E-2</v>
      </c>
      <c r="AG159" s="51">
        <f>_xll.qlIndexFixing($U$5,_xll.qlInterestRateIndexFixingDate($U$5,AB159,trigger),,trigger)</f>
        <v>1.8630778999703817E-2</v>
      </c>
    </row>
    <row r="160" spans="27:34" x14ac:dyDescent="0.2">
      <c r="AA160" s="46" t="s">
        <v>75</v>
      </c>
      <c r="AB160" s="47">
        <f>_xll.qlCalendarAdvance(Calendar,AB159,AA160,,,trigger)</f>
        <v>47105</v>
      </c>
      <c r="AC160" s="47">
        <f>_xll.qlInterestRateIndexMaturity($U$5,AB160,trigger)</f>
        <v>47287</v>
      </c>
      <c r="AD160" s="51">
        <f>_xll.qlTenorBasisValue($U$13,AB160,trigger)</f>
        <v>1.3089638519125273E-3</v>
      </c>
      <c r="AE160" s="51">
        <f>_xll.qlTenorBasisForwardRate($U$13,AB160,trigger)</f>
        <v>1.8571615814956071E-2</v>
      </c>
      <c r="AF160" s="51">
        <f>_xll.qlTenorBasisForwardRate2($U$13,AB160,AC160,trigger)</f>
        <v>1.8571615814956071E-2</v>
      </c>
      <c r="AG160" s="51">
        <f>_xll.qlIndexFixing($U$5,_xll.qlInterestRateIndexFixingDate($U$5,AB160,trigger),,trigger)</f>
        <v>1.8617520635246115E-2</v>
      </c>
    </row>
    <row r="161" spans="27:33" x14ac:dyDescent="0.2">
      <c r="AA161" s="46" t="s">
        <v>75</v>
      </c>
      <c r="AB161" s="47">
        <f>_xll.qlCalendarAdvance(Calendar,AB160,AA161,,,trigger)</f>
        <v>47136</v>
      </c>
      <c r="AC161" s="47">
        <f>_xll.qlInterestRateIndexMaturity($U$5,AB161,trigger)</f>
        <v>47317</v>
      </c>
      <c r="AD161" s="51">
        <f>_xll.qlTenorBasisValue($U$13,AB161,trigger)</f>
        <v>1.2981890337987912E-3</v>
      </c>
      <c r="AE161" s="51">
        <f>_xll.qlTenorBasisForwardRate($U$13,AB161,trigger)</f>
        <v>1.8555969268287363E-2</v>
      </c>
      <c r="AF161" s="51">
        <f>_xll.qlTenorBasisForwardRate2($U$13,AB161,AC161,trigger)</f>
        <v>1.8555969268287363E-2</v>
      </c>
      <c r="AG161" s="51">
        <f>_xll.qlIndexFixing($U$5,_xll.qlInterestRateIndexFixingDate($U$5,AB161,trigger),,trigger)</f>
        <v>1.8603871684037199E-2</v>
      </c>
    </row>
    <row r="162" spans="27:33" x14ac:dyDescent="0.2">
      <c r="AA162" s="46" t="s">
        <v>75</v>
      </c>
      <c r="AB162" s="47">
        <f>_xll.qlCalendarAdvance(Calendar,AB161,AA162,,,trigger)</f>
        <v>47168</v>
      </c>
      <c r="AC162" s="47">
        <f>_xll.qlInterestRateIndexMaturity($U$5,AB162,trigger)</f>
        <v>47350</v>
      </c>
      <c r="AD162" s="51">
        <f>_xll.qlTenorBasisValue($U$13,AB162,trigger)</f>
        <v>1.2871321247973416E-3</v>
      </c>
      <c r="AE162" s="51">
        <f>_xll.qlTenorBasisForwardRate($U$13,AB162,trigger)</f>
        <v>1.8540739701343845E-2</v>
      </c>
      <c r="AF162" s="51">
        <f>_xll.qlTenorBasisForwardRate2($U$13,AB162,AC162,trigger)</f>
        <v>1.8540739701343845E-2</v>
      </c>
      <c r="AG162" s="51">
        <f>_xll.qlIndexFixing($U$5,_xll.qlInterestRateIndexFixingDate($U$5,AB162,trigger),,trigger)</f>
        <v>1.859000468785476E-2</v>
      </c>
    </row>
    <row r="163" spans="27:33" x14ac:dyDescent="0.2">
      <c r="AA163" s="46" t="s">
        <v>75</v>
      </c>
      <c r="AB163" s="47">
        <f>_xll.qlCalendarAdvance(Calendar,AB162,AA163,,,trigger)</f>
        <v>47196</v>
      </c>
      <c r="AC163" s="47">
        <f>_xll.qlInterestRateIndexMaturity($U$5,AB163,trigger)</f>
        <v>47380</v>
      </c>
      <c r="AD163" s="51">
        <f>_xll.qlTenorBasisValue($U$13,AB163,trigger)</f>
        <v>1.2775122624195162E-3</v>
      </c>
      <c r="AE163" s="51">
        <f>_xll.qlTenorBasisForwardRate($U$13,AB163,trigger)</f>
        <v>1.8528070483234779E-2</v>
      </c>
      <c r="AF163" s="51">
        <f>_xll.qlTenorBasisForwardRate2($U$13,AB163,AC163,trigger)</f>
        <v>1.8528070483234779E-2</v>
      </c>
      <c r="AG163" s="51">
        <f>_xll.qlIndexFixing($U$5,_xll.qlInterestRateIndexFixingDate($U$5,AB163,trigger),,trigger)</f>
        <v>1.857788960448704E-2</v>
      </c>
    </row>
    <row r="164" spans="27:33" x14ac:dyDescent="0.2">
      <c r="AA164" s="46" t="s">
        <v>75</v>
      </c>
      <c r="AB164" s="47">
        <f>_xll.qlCalendarAdvance(Calendar,AB163,AA164,,,trigger)</f>
        <v>47227</v>
      </c>
      <c r="AC164" s="47">
        <f>_xll.qlInterestRateIndexMaturity($U$5,AB164,trigger)</f>
        <v>47410</v>
      </c>
      <c r="AD164" s="51">
        <f>_xll.qlTenorBasisValue($U$13,AB164,trigger)</f>
        <v>1.2669218779186541E-3</v>
      </c>
      <c r="AE164" s="51">
        <f>_xll.qlTenorBasisForwardRate($U$13,AB164,trigger)</f>
        <v>1.8513644488501659E-2</v>
      </c>
      <c r="AF164" s="51">
        <f>_xll.qlTenorBasisForwardRate2($U$13,AB164,AC164,trigger)</f>
        <v>1.8513644488501659E-2</v>
      </c>
      <c r="AG164" s="51">
        <f>_xll.qlIndexFixing($U$5,_xll.qlInterestRateIndexFixingDate($U$5,AB164,trigger),,trigger)</f>
        <v>1.8563409183191559E-2</v>
      </c>
    </row>
    <row r="165" spans="27:33" x14ac:dyDescent="0.2">
      <c r="AA165" s="46" t="s">
        <v>75</v>
      </c>
      <c r="AB165" s="47">
        <f>_xll.qlCalendarAdvance(Calendar,AB164,AA165,,,trigger)</f>
        <v>47259</v>
      </c>
      <c r="AC165" s="47">
        <f>_xll.qlInterestRateIndexMaturity($U$5,AB165,trigger)</f>
        <v>47443</v>
      </c>
      <c r="AD165" s="51">
        <f>_xll.qlTenorBasisValue($U$13,AB165,trigger)</f>
        <v>1.256056583806831E-3</v>
      </c>
      <c r="AE165" s="51">
        <f>_xll.qlTenorBasisForwardRate($U$13,AB165,trigger)</f>
        <v>1.8499712463885508E-2</v>
      </c>
      <c r="AF165" s="51">
        <f>_xll.qlTenorBasisForwardRate2($U$13,AB165,AC165,trigger)</f>
        <v>1.8499712463885508E-2</v>
      </c>
      <c r="AG165" s="51">
        <f>_xll.qlIndexFixing($U$5,_xll.qlInterestRateIndexFixingDate($U$5,AB165,trigger),,trigger)</f>
        <v>1.8548651752184755E-2</v>
      </c>
    </row>
    <row r="166" spans="27:33" x14ac:dyDescent="0.2">
      <c r="AA166" s="46" t="s">
        <v>75</v>
      </c>
      <c r="AB166" s="47">
        <f>_xll.qlCalendarAdvance(Calendar,AB165,AA166,,,trigger)</f>
        <v>47290</v>
      </c>
      <c r="AC166" s="47">
        <f>_xll.qlInterestRateIndexMaturity($U$5,AB166,trigger)</f>
        <v>47473</v>
      </c>
      <c r="AD166" s="51">
        <f>_xll.qlTenorBasisValue($U$13,AB166,trigger)</f>
        <v>1.2455958228542699E-3</v>
      </c>
      <c r="AE166" s="51">
        <f>_xll.qlTenorBasisForwardRate($U$13,AB166,trigger)</f>
        <v>1.8486125170804904E-2</v>
      </c>
      <c r="AF166" s="51">
        <f>_xll.qlTenorBasisForwardRate2($U$13,AB166,AC166,trigger)</f>
        <v>1.8486125170804904E-2</v>
      </c>
      <c r="AG166" s="51">
        <f>_xll.qlIndexFixing($U$5,_xll.qlInterestRateIndexFixingDate($U$5,AB166,trigger),,trigger)</f>
        <v>1.8533602973179943E-2</v>
      </c>
    </row>
    <row r="167" spans="27:33" x14ac:dyDescent="0.2">
      <c r="AA167" s="46" t="s">
        <v>75</v>
      </c>
      <c r="AB167" s="47">
        <f>_xll.qlCalendarAdvance(Calendar,AB166,AA167,,,trigger)</f>
        <v>47322</v>
      </c>
      <c r="AC167" s="47">
        <f>_xll.qlInterestRateIndexMaturity($U$5,AB167,trigger)</f>
        <v>47506</v>
      </c>
      <c r="AD167" s="51">
        <f>_xll.qlTenorBasisValue($U$13,AB167,trigger)</f>
        <v>1.2348650595717619E-3</v>
      </c>
      <c r="AE167" s="51">
        <f>_xll.qlTenorBasisForwardRate($U$13,AB167,trigger)</f>
        <v>1.8473084675673296E-2</v>
      </c>
      <c r="AF167" s="51">
        <f>_xll.qlTenorBasisForwardRate2($U$13,AB167,AC167,trigger)</f>
        <v>1.8473084675673296E-2</v>
      </c>
      <c r="AG167" s="51">
        <f>_xll.qlIndexFixing($U$5,_xll.qlInterestRateIndexFixingDate($U$5,AB167,trigger),,trigger)</f>
        <v>1.8518236771631939E-2</v>
      </c>
    </row>
    <row r="168" spans="27:33" x14ac:dyDescent="0.2">
      <c r="AA168" s="46" t="s">
        <v>75</v>
      </c>
      <c r="AB168" s="47">
        <f>_xll.qlCalendarAdvance(Calendar,AB167,AA168,,,trigger)</f>
        <v>47353</v>
      </c>
      <c r="AC168" s="47">
        <f>_xll.qlInterestRateIndexMaturity($U$5,AB168,trigger)</f>
        <v>47539</v>
      </c>
      <c r="AD168" s="51">
        <f>_xll.qlTenorBasisValue($U$13,AB168,trigger)</f>
        <v>1.2245352808251007E-3</v>
      </c>
      <c r="AE168" s="51">
        <f>_xll.qlTenorBasisForwardRate($U$13,AB168,trigger)</f>
        <v>1.8461180064543285E-2</v>
      </c>
      <c r="AF168" s="51">
        <f>_xll.qlTenorBasisForwardRate2($U$13,AB168,AC168,trigger)</f>
        <v>1.8461180064543285E-2</v>
      </c>
      <c r="AG168" s="51">
        <f>_xll.qlIndexFixing($U$5,_xll.qlInterestRateIndexFixingDate($U$5,AB168,trigger),,trigger)</f>
        <v>1.8503275942236191E-2</v>
      </c>
    </row>
    <row r="169" spans="27:33" x14ac:dyDescent="0.2">
      <c r="AA169" s="46" t="s">
        <v>75</v>
      </c>
      <c r="AB169" s="47">
        <f>_xll.qlCalendarAdvance(Calendar,AB168,AA169,,,trigger)</f>
        <v>47385</v>
      </c>
      <c r="AC169" s="47">
        <f>_xll.qlInterestRateIndexMaturity($U$5,AB169,trigger)</f>
        <v>47567</v>
      </c>
      <c r="AD169" s="51">
        <f>_xll.qlTenorBasisValue($U$13,AB169,trigger)</f>
        <v>1.2139403530941387E-3</v>
      </c>
      <c r="AE169" s="51">
        <f>_xll.qlTenorBasisForwardRate($U$13,AB169,trigger)</f>
        <v>1.8447615557983726E-2</v>
      </c>
      <c r="AF169" s="51">
        <f>_xll.qlTenorBasisForwardRate2($U$13,AB169,AC169,trigger)</f>
        <v>1.8447615557983726E-2</v>
      </c>
      <c r="AG169" s="51">
        <f>_xll.qlIndexFixing($U$5,_xll.qlInterestRateIndexFixingDate($U$5,AB169,trigger),,trigger)</f>
        <v>1.8486218053327289E-2</v>
      </c>
    </row>
    <row r="170" spans="27:33" x14ac:dyDescent="0.2">
      <c r="AA170" s="46" t="s">
        <v>75</v>
      </c>
      <c r="AB170" s="47">
        <f>_xll.qlCalendarAdvance(Calendar,AB169,AA170,,,trigger)</f>
        <v>47415</v>
      </c>
      <c r="AC170" s="47">
        <f>_xll.qlInterestRateIndexMaturity($U$5,AB170,trigger)</f>
        <v>47597</v>
      </c>
      <c r="AD170" s="51">
        <f>_xll.qlTenorBasisValue($U$13,AB170,trigger)</f>
        <v>1.2040706642597867E-3</v>
      </c>
      <c r="AE170" s="51">
        <f>_xll.qlTenorBasisForwardRate($U$13,AB170,trigger)</f>
        <v>1.843635852624707E-2</v>
      </c>
      <c r="AF170" s="51">
        <f>_xll.qlTenorBasisForwardRate2($U$13,AB170,AC170,trigger)</f>
        <v>1.843635852624707E-2</v>
      </c>
      <c r="AG170" s="51">
        <f>_xll.qlIndexFixing($U$5,_xll.qlInterestRateIndexFixingDate($U$5,AB170,trigger),,trigger)</f>
        <v>1.8470770998336557E-2</v>
      </c>
    </row>
    <row r="171" spans="27:33" x14ac:dyDescent="0.2">
      <c r="AA171" s="46" t="s">
        <v>75</v>
      </c>
      <c r="AB171" s="47">
        <f>_xll.qlCalendarAdvance(Calendar,AB170,AA171,,,trigger)</f>
        <v>47448</v>
      </c>
      <c r="AC171" s="47">
        <f>_xll.qlInterestRateIndexMaturity($U$5,AB171,trigger)</f>
        <v>47630</v>
      </c>
      <c r="AD171" s="51">
        <f>_xll.qlTenorBasisValue($U$13,AB171,trigger)</f>
        <v>1.1932847528532721E-3</v>
      </c>
      <c r="AE171" s="51">
        <f>_xll.qlTenorBasisForwardRate($U$13,AB171,trigger)</f>
        <v>1.8424430406455396E-2</v>
      </c>
      <c r="AF171" s="51">
        <f>_xll.qlTenorBasisForwardRate2($U$13,AB171,AC171,trigger)</f>
        <v>1.8424430406455396E-2</v>
      </c>
      <c r="AG171" s="51">
        <f>_xll.qlIndexFixing($U$5,_xll.qlInterestRateIndexFixingDate($U$5,AB171,trigger),,trigger)</f>
        <v>1.8453471008538041E-2</v>
      </c>
    </row>
    <row r="172" spans="27:33" x14ac:dyDescent="0.2">
      <c r="AA172" s="46" t="s">
        <v>75</v>
      </c>
      <c r="AB172" s="47">
        <f>_xll.qlCalendarAdvance(Calendar,AB171,AA172,,,trigger)</f>
        <v>47479</v>
      </c>
      <c r="AC172" s="47">
        <f>_xll.qlInterestRateIndexMaturity($U$5,AB172,trigger)</f>
        <v>47661</v>
      </c>
      <c r="AD172" s="51">
        <f>_xll.qlTenorBasisValue($U$13,AB172,trigger)</f>
        <v>1.1832202763343339E-3</v>
      </c>
      <c r="AE172" s="51">
        <f>_xll.qlTenorBasisForwardRate($U$13,AB172,trigger)</f>
        <v>1.8413659266613369E-2</v>
      </c>
      <c r="AF172" s="51">
        <f>_xll.qlTenorBasisForwardRate2($U$13,AB172,AC172,trigger)</f>
        <v>1.8413659266613369E-2</v>
      </c>
      <c r="AG172" s="51">
        <f>_xll.qlIndexFixing($U$5,_xll.qlInterestRateIndexFixingDate($U$5,AB172,trigger),,trigger)</f>
        <v>1.8436925365477568E-2</v>
      </c>
    </row>
    <row r="173" spans="27:33" x14ac:dyDescent="0.2">
      <c r="AA173" s="46" t="s">
        <v>75</v>
      </c>
      <c r="AB173" s="47">
        <f>_xll.qlCalendarAdvance(Calendar,AB172,AA173,,,trigger)</f>
        <v>47511</v>
      </c>
      <c r="AC173" s="47">
        <f>_xll.qlInterestRateIndexMaturity($U$5,AB173,trigger)</f>
        <v>47693</v>
      </c>
      <c r="AD173" s="51">
        <f>_xll.qlTenorBasisValue($U$13,AB173,trigger)</f>
        <v>1.1729001918823452E-3</v>
      </c>
      <c r="AE173" s="51">
        <f>_xll.qlTenorBasisForwardRate($U$13,AB173,trigger)</f>
        <v>1.8402981944433995E-2</v>
      </c>
      <c r="AF173" s="51">
        <f>_xll.qlTenorBasisForwardRate2($U$13,AB173,AC173,trigger)</f>
        <v>1.8402981944433995E-2</v>
      </c>
      <c r="AG173" s="51">
        <f>_xll.qlIndexFixing($U$5,_xll.qlInterestRateIndexFixingDate($U$5,AB173,trigger),,trigger)</f>
        <v>1.8419547118022433E-2</v>
      </c>
    </row>
    <row r="174" spans="27:33" x14ac:dyDescent="0.2">
      <c r="AA174" s="46" t="s">
        <v>75</v>
      </c>
      <c r="AB174" s="47">
        <f>_xll.qlCalendarAdvance(Calendar,AB173,AA174,,,trigger)</f>
        <v>47542</v>
      </c>
      <c r="AC174" s="47">
        <f>_xll.qlInterestRateIndexMaturity($U$5,AB174,trigger)</f>
        <v>47725</v>
      </c>
      <c r="AD174" s="51">
        <f>_xll.qlTenorBasisValue($U$13,AB174,trigger)</f>
        <v>1.16296969009401E-3</v>
      </c>
      <c r="AE174" s="51">
        <f>_xll.qlTenorBasisForwardRate($U$13,AB174,trigger)</f>
        <v>1.8393352402850081E-2</v>
      </c>
      <c r="AF174" s="51">
        <f>_xll.qlTenorBasisForwardRate2($U$13,AB174,AC174,trigger)</f>
        <v>1.8393352402850081E-2</v>
      </c>
      <c r="AG174" s="51">
        <f>_xll.qlIndexFixing($U$5,_xll.qlInterestRateIndexFixingDate($U$5,AB174,trigger),,trigger)</f>
        <v>1.8402601036186416E-2</v>
      </c>
    </row>
    <row r="175" spans="27:33" x14ac:dyDescent="0.2">
      <c r="AA175" s="46" t="s">
        <v>75</v>
      </c>
      <c r="AB175" s="47">
        <f>_xll.qlCalendarAdvance(Calendar,AB174,AA175,,,trigger)</f>
        <v>47570</v>
      </c>
      <c r="AC175" s="47">
        <f>_xll.qlInterestRateIndexMaturity($U$5,AB175,trigger)</f>
        <v>47756</v>
      </c>
      <c r="AD175" s="51">
        <f>_xll.qlTenorBasisValue($U$13,AB175,trigger)</f>
        <v>1.1540570824069302E-3</v>
      </c>
      <c r="AE175" s="51">
        <f>_xll.qlTenorBasisForwardRate($U$13,AB175,trigger)</f>
        <v>1.8385503614151071E-2</v>
      </c>
      <c r="AF175" s="51">
        <f>_xll.qlTenorBasisForwardRate2($U$13,AB175,AC175,trigger)</f>
        <v>1.8385503614151071E-2</v>
      </c>
      <c r="AG175" s="51">
        <f>_xll.qlIndexFixing($U$5,_xll.qlInterestRateIndexFixingDate($U$5,AB175,trigger),,trigger)</f>
        <v>1.8387373234322869E-2</v>
      </c>
    </row>
    <row r="176" spans="27:33" x14ac:dyDescent="0.2">
      <c r="AA176" s="46" t="s">
        <v>75</v>
      </c>
      <c r="AB176" s="47">
        <f>_xll.qlCalendarAdvance(Calendar,AB175,AA176,,,trigger)</f>
        <v>47602</v>
      </c>
      <c r="AC176" s="47">
        <f>_xll.qlInterestRateIndexMaturity($U$5,AB176,trigger)</f>
        <v>47785</v>
      </c>
      <c r="AD176" s="51">
        <f>_xll.qlTenorBasisValue($U$13,AB176,trigger)</f>
        <v>1.1439374907198695E-3</v>
      </c>
      <c r="AE176" s="51">
        <f>_xll.qlTenorBasisForwardRate($U$13,AB176,trigger)</f>
        <v>1.8374532850053936E-2</v>
      </c>
      <c r="AF176" s="51">
        <f>_xll.qlTenorBasisForwardRate2($U$13,AB176,AC176,trigger)</f>
        <v>1.8374532850053936E-2</v>
      </c>
      <c r="AG176" s="51">
        <f>_xll.qlIndexFixing($U$5,_xll.qlInterestRateIndexFixingDate($U$5,AB176,trigger),,trigger)</f>
        <v>1.8368448853886745E-2</v>
      </c>
    </row>
    <row r="177" spans="27:33" x14ac:dyDescent="0.2">
      <c r="AA177" s="46" t="s">
        <v>75</v>
      </c>
      <c r="AB177" s="47">
        <f>_xll.qlCalendarAdvance(Calendar,AB176,AA177,,,trigger)</f>
        <v>47632</v>
      </c>
      <c r="AC177" s="47">
        <f>_xll.qlInterestRateIndexMaturity($U$5,AB177,trigger)</f>
        <v>47816</v>
      </c>
      <c r="AD177" s="51">
        <f>_xll.qlTenorBasisValue($U$13,AB177,trigger)</f>
        <v>1.1345146676286237E-3</v>
      </c>
      <c r="AE177" s="51">
        <f>_xll.qlTenorBasisForwardRate($U$13,AB177,trigger)</f>
        <v>1.8365240059148882E-2</v>
      </c>
      <c r="AF177" s="51">
        <f>_xll.qlTenorBasisForwardRate2($U$13,AB177,AC177,trigger)</f>
        <v>1.8365240059148882E-2</v>
      </c>
      <c r="AG177" s="51">
        <f>_xll.qlIndexFixing($U$5,_xll.qlInterestRateIndexFixingDate($U$5,AB177,trigger),,trigger)</f>
        <v>1.8350960047862391E-2</v>
      </c>
    </row>
    <row r="178" spans="27:33" x14ac:dyDescent="0.2">
      <c r="AA178" s="46" t="s">
        <v>75</v>
      </c>
      <c r="AB178" s="47">
        <f>_xll.qlCalendarAdvance(Calendar,AB177,AA178,,,trigger)</f>
        <v>47665</v>
      </c>
      <c r="AC178" s="47">
        <f>_xll.qlInterestRateIndexMaturity($U$5,AB178,trigger)</f>
        <v>47850</v>
      </c>
      <c r="AD178" s="51">
        <f>_xll.qlTenorBasisValue($U$13,AB178,trigger)</f>
        <v>1.1242215475016351E-3</v>
      </c>
      <c r="AE178" s="51">
        <f>_xll.qlTenorBasisForwardRate($U$13,AB178,trigger)</f>
        <v>1.8354518556288692E-2</v>
      </c>
      <c r="AF178" s="51">
        <f>_xll.qlTenorBasisForwardRate2($U$13,AB178,AC178,trigger)</f>
        <v>1.8354518556288692E-2</v>
      </c>
      <c r="AG178" s="51">
        <f>_xll.qlIndexFixing($U$5,_xll.qlInterestRateIndexFixingDate($U$5,AB178,trigger),,trigger)</f>
        <v>1.8331175416695291E-2</v>
      </c>
    </row>
    <row r="179" spans="27:33" x14ac:dyDescent="0.2">
      <c r="AA179" s="46" t="s">
        <v>75</v>
      </c>
      <c r="AB179" s="47">
        <f>_xll.qlCalendarAdvance(Calendar,AB178,AA179,,,trigger)</f>
        <v>47696</v>
      </c>
      <c r="AC179" s="47">
        <f>_xll.qlInterestRateIndexMaturity($U$5,AB179,trigger)</f>
        <v>47882</v>
      </c>
      <c r="AD179" s="51">
        <f>_xll.qlTenorBasisValue($U$13,AB179,trigger)</f>
        <v>1.1146210452379695E-3</v>
      </c>
      <c r="AE179" s="51">
        <f>_xll.qlTenorBasisForwardRate($U$13,AB179,trigger)</f>
        <v>1.8343790509599087E-2</v>
      </c>
      <c r="AF179" s="51">
        <f>_xll.qlTenorBasisForwardRate2($U$13,AB179,AC179,trigger)</f>
        <v>1.8343790509599087E-2</v>
      </c>
      <c r="AG179" s="51">
        <f>_xll.qlIndexFixing($U$5,_xll.qlInterestRateIndexFixingDate($U$5,AB179,trigger),,trigger)</f>
        <v>1.8312041938966819E-2</v>
      </c>
    </row>
    <row r="180" spans="27:33" x14ac:dyDescent="0.2">
      <c r="AA180" s="46" t="s">
        <v>75</v>
      </c>
      <c r="AB180" s="47">
        <f>_xll.qlCalendarAdvance(Calendar,AB179,AA180,,,trigger)</f>
        <v>47728</v>
      </c>
      <c r="AC180" s="47">
        <f>_xll.qlInterestRateIndexMaturity($U$5,AB180,trigger)</f>
        <v>47910</v>
      </c>
      <c r="AD180" s="51">
        <f>_xll.qlTenorBasisValue($U$13,AB180,trigger)</f>
        <v>1.1047808334928384E-3</v>
      </c>
      <c r="AE180" s="51">
        <f>_xll.qlTenorBasisForwardRate($U$13,AB180,trigger)</f>
        <v>1.833056308313858E-2</v>
      </c>
      <c r="AF180" s="51">
        <f>_xll.qlTenorBasisForwardRate2($U$13,AB180,AC180,trigger)</f>
        <v>1.833056308313858E-2</v>
      </c>
      <c r="AG180" s="51">
        <f>_xll.qlIndexFixing($U$5,_xll.qlInterestRateIndexFixingDate($U$5,AB180,trigger),,trigger)</f>
        <v>1.8291030868760952E-2</v>
      </c>
    </row>
    <row r="181" spans="27:33" x14ac:dyDescent="0.2">
      <c r="AA181" s="46" t="s">
        <v>75</v>
      </c>
      <c r="AB181" s="47">
        <f>_xll.qlCalendarAdvance(Calendar,AB180,AA181,,,trigger)</f>
        <v>47758</v>
      </c>
      <c r="AC181" s="47">
        <f>_xll.qlInterestRateIndexMaturity($U$5,AB181,trigger)</f>
        <v>47940</v>
      </c>
      <c r="AD181" s="51">
        <f>_xll.qlTenorBasisValue($U$13,AB181,trigger)</f>
        <v>1.0956202615321363E-3</v>
      </c>
      <c r="AE181" s="51">
        <f>_xll.qlTenorBasisForwardRate($U$13,AB181,trigger)</f>
        <v>1.8318364324848485E-2</v>
      </c>
      <c r="AF181" s="51">
        <f>_xll.qlTenorBasisForwardRate2($U$13,AB181,AC181,trigger)</f>
        <v>1.8318364324848485E-2</v>
      </c>
      <c r="AG181" s="51">
        <f>_xll.qlIndexFixing($U$5,_xll.qlInterestRateIndexFixingDate($U$5,AB181,trigger),,trigger)</f>
        <v>1.8271309796638803E-2</v>
      </c>
    </row>
    <row r="182" spans="27:33" x14ac:dyDescent="0.2">
      <c r="AA182" s="46" t="s">
        <v>75</v>
      </c>
      <c r="AB182" s="47">
        <f>_xll.qlCalendarAdvance(Calendar,AB181,AA182,,,trigger)</f>
        <v>47791</v>
      </c>
      <c r="AC182" s="47">
        <f>_xll.qlInterestRateIndexMaturity($U$5,AB182,trigger)</f>
        <v>47973</v>
      </c>
      <c r="AD182" s="51">
        <f>_xll.qlTenorBasisValue($U$13,AB182,trigger)</f>
        <v>1.0856159169208002E-3</v>
      </c>
      <c r="AE182" s="51">
        <f>_xll.qlTenorBasisForwardRate($U$13,AB182,trigger)</f>
        <v>1.8304043148620722E-2</v>
      </c>
      <c r="AF182" s="51">
        <f>_xll.qlTenorBasisForwardRate2($U$13,AB182,AC182,trigger)</f>
        <v>1.8304043148620722E-2</v>
      </c>
      <c r="AG182" s="51">
        <f>_xll.qlIndexFixing($U$5,_xll.qlInterestRateIndexFixingDate($U$5,AB182,trigger),,trigger)</f>
        <v>1.8249003570892739E-2</v>
      </c>
    </row>
    <row r="183" spans="27:33" x14ac:dyDescent="0.2">
      <c r="AA183" s="46" t="s">
        <v>75</v>
      </c>
      <c r="AB183" s="47">
        <f>_xll.qlCalendarAdvance(Calendar,AB182,AA183,,,trigger)</f>
        <v>47821</v>
      </c>
      <c r="AC183" s="47">
        <f>_xll.qlInterestRateIndexMaturity($U$5,AB183,trigger)</f>
        <v>48003</v>
      </c>
      <c r="AD183" s="51">
        <f>_xll.qlTenorBasisValue($U$13,AB183,trigger)</f>
        <v>1.0765867999269747E-3</v>
      </c>
      <c r="AE183" s="51">
        <f>_xll.qlTenorBasisForwardRate($U$13,AB183,trigger)</f>
        <v>1.82902034502299E-2</v>
      </c>
      <c r="AF183" s="51">
        <f>_xll.qlTenorBasisForwardRate2($U$13,AB183,AC183,trigger)</f>
        <v>1.82902034502299E-2</v>
      </c>
      <c r="AG183" s="51">
        <f>_xll.qlIndexFixing($U$5,_xll.qlInterestRateIndexFixingDate($U$5,AB183,trigger),,trigger)</f>
        <v>1.8228167886484604E-2</v>
      </c>
    </row>
    <row r="184" spans="27:33" x14ac:dyDescent="0.2">
      <c r="AA184" s="46" t="s">
        <v>75</v>
      </c>
      <c r="AB184" s="47">
        <f>_xll.qlCalendarAdvance(Calendar,AB183,AA184,,,trigger)</f>
        <v>47854</v>
      </c>
      <c r="AC184" s="47">
        <f>_xll.qlInterestRateIndexMaturity($U$5,AB184,trigger)</f>
        <v>48036</v>
      </c>
      <c r="AD184" s="51">
        <f>_xll.qlTenorBasisValue($U$13,AB184,trigger)</f>
        <v>1.0667271030196798E-3</v>
      </c>
      <c r="AE184" s="51">
        <f>_xll.qlTenorBasisForwardRate($U$13,AB184,trigger)</f>
        <v>1.8274077326448961E-2</v>
      </c>
      <c r="AF184" s="51">
        <f>_xll.qlTenorBasisForwardRate2($U$13,AB184,AC184,trigger)</f>
        <v>1.8274077326448961E-2</v>
      </c>
      <c r="AG184" s="51">
        <f>_xll.qlIndexFixing($U$5,_xll.qlInterestRateIndexFixingDate($U$5,AB184,trigger),,trigger)</f>
        <v>1.8204635627012567E-2</v>
      </c>
    </row>
    <row r="185" spans="27:33" x14ac:dyDescent="0.2">
      <c r="AA185" s="46" t="s">
        <v>75</v>
      </c>
      <c r="AB185" s="47">
        <f>_xll.qlCalendarAdvance(Calendar,AB184,AA185,,,trigger)</f>
        <v>47885</v>
      </c>
      <c r="AC185" s="47">
        <f>_xll.qlInterestRateIndexMaturity($U$5,AB185,trigger)</f>
        <v>48066</v>
      </c>
      <c r="AD185" s="51">
        <f>_xll.qlTenorBasisValue($U$13,AB185,trigger)</f>
        <v>1.0575339897985361E-3</v>
      </c>
      <c r="AE185" s="51">
        <f>_xll.qlTenorBasisForwardRate($U$13,AB185,trigger)</f>
        <v>1.825788373928194E-2</v>
      </c>
      <c r="AF185" s="51">
        <f>_xll.qlTenorBasisForwardRate2($U$13,AB185,AC185,trigger)</f>
        <v>1.825788373928194E-2</v>
      </c>
      <c r="AG185" s="51">
        <f>_xll.qlIndexFixing($U$5,_xll.qlInterestRateIndexFixingDate($U$5,AB185,trigger),,trigger)</f>
        <v>1.8181866239002E-2</v>
      </c>
    </row>
    <row r="186" spans="27:33" x14ac:dyDescent="0.2">
      <c r="AA186" s="46" t="s">
        <v>75</v>
      </c>
      <c r="AB186" s="47">
        <f>_xll.qlCalendarAdvance(Calendar,AB185,AA186,,,trigger)</f>
        <v>47913</v>
      </c>
      <c r="AC186" s="47">
        <f>_xll.qlInterestRateIndexMaturity($U$5,AB186,trigger)</f>
        <v>48099</v>
      </c>
      <c r="AD186" s="51">
        <f>_xll.qlTenorBasisValue($U$13,AB186,trigger)</f>
        <v>1.0492879964974465E-3</v>
      </c>
      <c r="AE186" s="51">
        <f>_xll.qlTenorBasisForwardRate($U$13,AB186,trigger)</f>
        <v>1.8243569353915849E-2</v>
      </c>
      <c r="AF186" s="51">
        <f>_xll.qlTenorBasisForwardRate2($U$13,AB186,AC186,trigger)</f>
        <v>1.8243569353915849E-2</v>
      </c>
      <c r="AG186" s="51">
        <f>_xll.qlIndexFixing($U$5,_xll.qlInterestRateIndexFixingDate($U$5,AB186,trigger),,trigger)</f>
        <v>1.8161236351958626E-2</v>
      </c>
    </row>
    <row r="187" spans="27:33" x14ac:dyDescent="0.2">
      <c r="AA187" s="46" t="s">
        <v>75</v>
      </c>
      <c r="AB187" s="47">
        <f>_xll.qlCalendarAdvance(Calendar,AB186,AA187,,,trigger)</f>
        <v>47945</v>
      </c>
      <c r="AC187" s="47">
        <f>_xll.qlInterestRateIndexMaturity($U$5,AB187,trigger)</f>
        <v>48128</v>
      </c>
      <c r="AD187" s="51">
        <f>_xll.qlTenorBasisValue($U$13,AB187,trigger)</f>
        <v>1.0399307636454428E-3</v>
      </c>
      <c r="AE187" s="51">
        <f>_xll.qlTenorBasisForwardRate($U$13,AB187,trigger)</f>
        <v>1.822486584625373E-2</v>
      </c>
      <c r="AF187" s="51">
        <f>_xll.qlTenorBasisForwardRate2($U$13,AB187,AC187,trigger)</f>
        <v>1.822486584625373E-2</v>
      </c>
      <c r="AG187" s="51">
        <f>_xll.qlIndexFixing($U$5,_xll.qlInterestRateIndexFixingDate($U$5,AB187,trigger),,trigger)</f>
        <v>1.8136474818418499E-2</v>
      </c>
    </row>
    <row r="188" spans="27:33" x14ac:dyDescent="0.2">
      <c r="AA188" s="46" t="s">
        <v>75</v>
      </c>
      <c r="AB188" s="47">
        <f>_xll.qlCalendarAdvance(Calendar,AB187,AA188,,,trigger)</f>
        <v>47975</v>
      </c>
      <c r="AC188" s="47">
        <f>_xll.qlInterestRateIndexMaturity($U$5,AB188,trigger)</f>
        <v>48159</v>
      </c>
      <c r="AD188" s="51">
        <f>_xll.qlTenorBasisValue($U$13,AB188,trigger)</f>
        <v>1.0312229938439978E-3</v>
      </c>
      <c r="AE188" s="51">
        <f>_xll.qlTenorBasisForwardRate($U$13,AB188,trigger)</f>
        <v>1.8207142725642018E-2</v>
      </c>
      <c r="AF188" s="51">
        <f>_xll.qlTenorBasisForwardRate2($U$13,AB188,AC188,trigger)</f>
        <v>1.8207142725642018E-2</v>
      </c>
      <c r="AG188" s="51">
        <f>_xll.qlIndexFixing($U$5,_xll.qlInterestRateIndexFixingDate($U$5,AB188,trigger),,trigger)</f>
        <v>1.8112952724623717E-2</v>
      </c>
    </row>
    <row r="189" spans="27:33" x14ac:dyDescent="0.2">
      <c r="AA189" s="46" t="s">
        <v>75</v>
      </c>
      <c r="AB189" s="47">
        <f>_xll.qlCalendarAdvance(Calendar,AB188,AA189,,,trigger)</f>
        <v>48008</v>
      </c>
      <c r="AC189" s="47">
        <f>_xll.qlInterestRateIndexMaturity($U$5,AB189,trigger)</f>
        <v>48191</v>
      </c>
      <c r="AD189" s="51">
        <f>_xll.qlTenorBasisValue($U$13,AB189,trigger)</f>
        <v>1.0217166356673523E-3</v>
      </c>
      <c r="AE189" s="51">
        <f>_xll.qlTenorBasisForwardRate($U$13,AB189,trigger)</f>
        <v>1.8186447937659025E-2</v>
      </c>
      <c r="AF189" s="51">
        <f>_xll.qlTenorBasisForwardRate2($U$13,AB189,AC189,trigger)</f>
        <v>1.8186447937659025E-2</v>
      </c>
      <c r="AG189" s="51">
        <f>_xll.qlIndexFixing($U$5,_xll.qlInterestRateIndexFixingDate($U$5,AB189,trigger),,trigger)</f>
        <v>1.8086364887369318E-2</v>
      </c>
    </row>
    <row r="190" spans="27:33" x14ac:dyDescent="0.2">
      <c r="AA190" s="46" t="s">
        <v>75</v>
      </c>
      <c r="AB190" s="47">
        <f>_xll.qlCalendarAdvance(Calendar,AB189,AA190,,,trigger)</f>
        <v>48038</v>
      </c>
      <c r="AC190" s="47">
        <f>_xll.qlInterestRateIndexMaturity($U$5,AB190,trigger)</f>
        <v>48222</v>
      </c>
      <c r="AD190" s="51">
        <f>_xll.qlTenorBasisValue($U$13,AB190,trigger)</f>
        <v>1.0131400543532062E-3</v>
      </c>
      <c r="AE190" s="51">
        <f>_xll.qlTenorBasisForwardRate($U$13,AB190,trigger)</f>
        <v>1.8167054450970443E-2</v>
      </c>
      <c r="AF190" s="51">
        <f>_xll.qlTenorBasisForwardRate2($U$13,AB190,AC190,trigger)</f>
        <v>1.8167054450970443E-2</v>
      </c>
      <c r="AG190" s="51">
        <f>_xll.qlIndexFixing($U$5,_xll.qlInterestRateIndexFixingDate($U$5,AB190,trigger),,trigger)</f>
        <v>1.8061707263090789E-2</v>
      </c>
    </row>
    <row r="191" spans="27:33" x14ac:dyDescent="0.2">
      <c r="AA191" s="46" t="s">
        <v>75</v>
      </c>
      <c r="AB191" s="47">
        <f>_xll.qlCalendarAdvance(Calendar,AB190,AA191,,,trigger)</f>
        <v>48071</v>
      </c>
      <c r="AC191" s="47">
        <f>_xll.qlInterestRateIndexMaturity($U$5,AB191,trigger)</f>
        <v>48255</v>
      </c>
      <c r="AD191" s="51">
        <f>_xll.qlTenorBasisValue($U$13,AB191,trigger)</f>
        <v>1.0037778480583924E-3</v>
      </c>
      <c r="AE191" s="51">
        <f>_xll.qlTenorBasisForwardRate($U$13,AB191,trigger)</f>
        <v>1.8144680360507918E-2</v>
      </c>
      <c r="AF191" s="51">
        <f>_xll.qlTenorBasisForwardRate2($U$13,AB191,AC191,trigger)</f>
        <v>1.8144680360507918E-2</v>
      </c>
      <c r="AG191" s="51">
        <f>_xll.qlIndexFixing($U$5,_xll.qlInterestRateIndexFixingDate($U$5,AB191,trigger),,trigger)</f>
        <v>1.8033930432039005E-2</v>
      </c>
    </row>
    <row r="192" spans="27:33" x14ac:dyDescent="0.2">
      <c r="AA192" s="46" t="s">
        <v>75</v>
      </c>
      <c r="AB192" s="47">
        <f>_xll.qlCalendarAdvance(Calendar,AB191,AA192,,,trigger)</f>
        <v>48102</v>
      </c>
      <c r="AC192" s="47">
        <f>_xll.qlInterestRateIndexMaturity($U$5,AB192,trigger)</f>
        <v>48284</v>
      </c>
      <c r="AD192" s="51">
        <f>_xll.qlTenorBasisValue($U$13,AB192,trigger)</f>
        <v>9.9505169754220591E-4</v>
      </c>
      <c r="AE192" s="51">
        <f>_xll.qlTenorBasisForwardRate($U$13,AB192,trigger)</f>
        <v>1.8122636542217376E-2</v>
      </c>
      <c r="AF192" s="51">
        <f>_xll.qlTenorBasisForwardRate2($U$13,AB192,AC192,trigger)</f>
        <v>1.8122636542217376E-2</v>
      </c>
      <c r="AG192" s="51">
        <f>_xll.qlIndexFixing($U$5,_xll.qlInterestRateIndexFixingDate($U$5,AB192,trigger),,trigger)</f>
        <v>1.8007241559465259E-2</v>
      </c>
    </row>
    <row r="193" spans="27:33" x14ac:dyDescent="0.2">
      <c r="AA193" s="46" t="s">
        <v>75</v>
      </c>
      <c r="AB193" s="47">
        <f>_xll.qlCalendarAdvance(Calendar,AB192,AA193,,,trigger)</f>
        <v>48134</v>
      </c>
      <c r="AC193" s="47">
        <f>_xll.qlInterestRateIndexMaturity($U$5,AB193,trigger)</f>
        <v>48317</v>
      </c>
      <c r="AD193" s="51">
        <f>_xll.qlTenorBasisValue($U$13,AB193,trigger)</f>
        <v>9.8611370688339237E-4</v>
      </c>
      <c r="AE193" s="51">
        <f>_xll.qlTenorBasisForwardRate($U$13,AB193,trigger)</f>
        <v>1.8099273066944158E-2</v>
      </c>
      <c r="AF193" s="51">
        <f>_xll.qlTenorBasisForwardRate2($U$13,AB193,AC193,trigger)</f>
        <v>1.8099273066944158E-2</v>
      </c>
      <c r="AG193" s="51">
        <f>_xll.qlIndexFixing($U$5,_xll.qlInterestRateIndexFixingDate($U$5,AB193,trigger),,trigger)</f>
        <v>1.7979124664799638E-2</v>
      </c>
    </row>
    <row r="194" spans="27:33" x14ac:dyDescent="0.2">
      <c r="AA194" s="46" t="s">
        <v>75</v>
      </c>
      <c r="AB194" s="47">
        <f>_xll.qlCalendarAdvance(Calendar,AB193,AA194,,,trigger)</f>
        <v>48165</v>
      </c>
      <c r="AC194" s="47">
        <f>_xll.qlInterestRateIndexMaturity($U$5,AB194,trigger)</f>
        <v>48347</v>
      </c>
      <c r="AD194" s="51">
        <f>_xll.qlTenorBasisValue($U$13,AB194,trigger)</f>
        <v>9.7752238668922576E-4</v>
      </c>
      <c r="AE194" s="51">
        <f>_xll.qlTenorBasisForwardRate($U$13,AB194,trigger)</f>
        <v>1.8075659285155855E-2</v>
      </c>
      <c r="AF194" s="51">
        <f>_xll.qlTenorBasisForwardRate2($U$13,AB194,AC194,trigger)</f>
        <v>1.8075659285155855E-2</v>
      </c>
      <c r="AG194" s="51">
        <f>_xll.qlIndexFixing($U$5,_xll.qlInterestRateIndexFixingDate($U$5,AB194,trigger),,trigger)</f>
        <v>1.7951321443628473E-2</v>
      </c>
    </row>
    <row r="195" spans="27:33" x14ac:dyDescent="0.2">
      <c r="AA195" s="46" t="s">
        <v>75</v>
      </c>
      <c r="AB195" s="47">
        <f>_xll.qlCalendarAdvance(Calendar,AB194,AA195,,,trigger)</f>
        <v>48197</v>
      </c>
      <c r="AC195" s="47">
        <f>_xll.qlInterestRateIndexMaturity($U$5,AB195,trigger)</f>
        <v>48380</v>
      </c>
      <c r="AD195" s="51">
        <f>_xll.qlTenorBasisValue($U$13,AB195,trigger)</f>
        <v>9.687233281148466E-4</v>
      </c>
      <c r="AE195" s="51">
        <f>_xll.qlTenorBasisForwardRate($U$13,AB195,trigger)</f>
        <v>1.8050514992688914E-2</v>
      </c>
      <c r="AF195" s="51">
        <f>_xll.qlTenorBasisForwardRate2($U$13,AB195,AC195,trigger)</f>
        <v>1.8050514992688914E-2</v>
      </c>
      <c r="AG195" s="51">
        <f>_xll.qlIndexFixing($U$5,_xll.qlInterestRateIndexFixingDate($U$5,AB195,trigger),,trigger)</f>
        <v>1.7921994752644752E-2</v>
      </c>
    </row>
    <row r="196" spans="27:33" x14ac:dyDescent="0.2">
      <c r="AA196" s="46" t="s">
        <v>75</v>
      </c>
      <c r="AB196" s="47">
        <f>_xll.qlCalendarAdvance(Calendar,AB195,AA196,,,trigger)</f>
        <v>48228</v>
      </c>
      <c r="AC196" s="47">
        <f>_xll.qlInterestRateIndexMaturity($U$5,AB196,trigger)</f>
        <v>48410</v>
      </c>
      <c r="AD196" s="51">
        <f>_xll.qlTenorBasisValue($U$13,AB196,trigger)</f>
        <v>9.6026633701239562E-4</v>
      </c>
      <c r="AE196" s="51">
        <f>_xll.qlTenorBasisForwardRate($U$13,AB196,trigger)</f>
        <v>1.8025234519226066E-2</v>
      </c>
      <c r="AF196" s="51">
        <f>_xll.qlTenorBasisForwardRate2($U$13,AB196,AC196,trigger)</f>
        <v>1.8025234519226066E-2</v>
      </c>
      <c r="AG196" s="51">
        <f>_xll.qlIndexFixing($U$5,_xll.qlInterestRateIndexFixingDate($U$5,AB196,trigger),,trigger)</f>
        <v>1.7893061729110309E-2</v>
      </c>
    </row>
    <row r="197" spans="27:33" x14ac:dyDescent="0.2">
      <c r="AA197" s="46" t="s">
        <v>75</v>
      </c>
      <c r="AB197" s="47">
        <f>_xll.qlCalendarAdvance(Calendar,AB196,AA197,,,trigger)</f>
        <v>48260</v>
      </c>
      <c r="AC197" s="47">
        <f>_xll.qlInterestRateIndexMaturity($U$5,AB197,trigger)</f>
        <v>48442</v>
      </c>
      <c r="AD197" s="51">
        <f>_xll.qlTenorBasisValue($U$13,AB197,trigger)</f>
        <v>9.5160564920662141E-4</v>
      </c>
      <c r="AE197" s="51">
        <f>_xll.qlTenorBasisForwardRate($U$13,AB197,trigger)</f>
        <v>1.7998301379355194E-2</v>
      </c>
      <c r="AF197" s="51">
        <f>_xll.qlTenorBasisForwardRate2($U$13,AB197,AC197,trigger)</f>
        <v>1.7998301379355194E-2</v>
      </c>
      <c r="AG197" s="51">
        <f>_xll.qlIndexFixing($U$5,_xll.qlInterestRateIndexFixingDate($U$5,AB197,trigger),,trigger)</f>
        <v>1.786257356702832E-2</v>
      </c>
    </row>
    <row r="198" spans="27:33" x14ac:dyDescent="0.2">
      <c r="AA198" s="46" t="s">
        <v>75</v>
      </c>
      <c r="AB198" s="47">
        <f>_xll.qlCalendarAdvance(Calendar,AB197,AA198,,,trigger)</f>
        <v>48289</v>
      </c>
      <c r="AC198" s="47">
        <f>_xll.qlInterestRateIndexMaturity($U$5,AB198,trigger)</f>
        <v>48473</v>
      </c>
      <c r="AD198" s="51">
        <f>_xll.qlTenorBasisValue($U$13,AB198,trigger)</f>
        <v>9.4381740537330557E-4</v>
      </c>
      <c r="AE198" s="51">
        <f>_xll.qlTenorBasisForwardRate($U$13,AB198,trigger)</f>
        <v>1.7973111466077305E-2</v>
      </c>
      <c r="AF198" s="51">
        <f>_xll.qlTenorBasisForwardRate2($U$13,AB198,AC198,trigger)</f>
        <v>1.7973111466077305E-2</v>
      </c>
      <c r="AG198" s="51">
        <f>_xll.qlIndexFixing($U$5,_xll.qlInterestRateIndexFixingDate($U$5,AB198,trigger),,trigger)</f>
        <v>1.7834305597564167E-2</v>
      </c>
    </row>
    <row r="199" spans="27:33" x14ac:dyDescent="0.2">
      <c r="AA199" s="46" t="s">
        <v>75</v>
      </c>
      <c r="AB199" s="47">
        <f>_xll.qlCalendarAdvance(Calendar,AB198,AA199,,,trigger)</f>
        <v>48320</v>
      </c>
      <c r="AC199" s="47">
        <f>_xll.qlInterestRateIndexMaturity($U$5,AB199,trigger)</f>
        <v>48505</v>
      </c>
      <c r="AD199" s="51">
        <f>_xll.qlTenorBasisValue($U$13,AB199,trigger)</f>
        <v>9.3555550469270605E-4</v>
      </c>
      <c r="AE199" s="51">
        <f>_xll.qlTenorBasisForwardRate($U$13,AB199,trigger)</f>
        <v>1.7945338527981414E-2</v>
      </c>
      <c r="AF199" s="51">
        <f>_xll.qlTenorBasisForwardRate2($U$13,AB199,AC199,trigger)</f>
        <v>1.7945338527981414E-2</v>
      </c>
      <c r="AG199" s="51">
        <f>_xll.qlIndexFixing($U$5,_xll.qlInterestRateIndexFixingDate($U$5,AB199,trigger),,trigger)</f>
        <v>1.7803574150272561E-2</v>
      </c>
    </row>
    <row r="200" spans="27:33" x14ac:dyDescent="0.2">
      <c r="AA200" s="46" t="s">
        <v>75</v>
      </c>
      <c r="AB200" s="47">
        <f>_xll.qlCalendarAdvance(Calendar,AB199,AA200,,,trigger)</f>
        <v>48351</v>
      </c>
      <c r="AC200" s="47">
        <f>_xll.qlInterestRateIndexMaturity($U$5,AB200,trigger)</f>
        <v>48535</v>
      </c>
      <c r="AD200" s="51">
        <f>_xll.qlTenorBasisValue($U$13,AB200,trigger)</f>
        <v>9.2735901731842165E-4</v>
      </c>
      <c r="AE200" s="51">
        <f>_xll.qlTenorBasisForwardRate($U$13,AB200,trigger)</f>
        <v>1.7916774030125739E-2</v>
      </c>
      <c r="AF200" s="51">
        <f>_xll.qlTenorBasisForwardRate2($U$13,AB200,AC200,trigger)</f>
        <v>1.7916774030125739E-2</v>
      </c>
      <c r="AG200" s="51">
        <f>_xll.qlIndexFixing($U$5,_xll.qlInterestRateIndexFixingDate($U$5,AB200,trigger),,trigger)</f>
        <v>1.7772415044297489E-2</v>
      </c>
    </row>
    <row r="201" spans="27:33" x14ac:dyDescent="0.2">
      <c r="AA201" s="46" t="s">
        <v>75</v>
      </c>
      <c r="AB201" s="47">
        <f>_xll.qlCalendarAdvance(Calendar,AB200,AA201,,,trigger)</f>
        <v>48382</v>
      </c>
      <c r="AC201" s="47">
        <f>_xll.qlInterestRateIndexMaturity($U$5,AB201,trigger)</f>
        <v>48565</v>
      </c>
      <c r="AD201" s="51">
        <f>_xll.qlTenorBasisValue($U$13,AB201,trigger)</f>
        <v>9.1922776556733067E-4</v>
      </c>
      <c r="AE201" s="51">
        <f>_xll.qlTenorBasisForwardRate($U$13,AB201,trigger)</f>
        <v>1.7887403502699888E-2</v>
      </c>
      <c r="AF201" s="51">
        <f>_xll.qlTenorBasisForwardRate2($U$13,AB201,AC201,trigger)</f>
        <v>1.7887403502699888E-2</v>
      </c>
      <c r="AG201" s="51">
        <f>_xll.qlIndexFixing($U$5,_xll.qlInterestRateIndexFixingDate($U$5,AB201,trigger),,trigger)</f>
        <v>1.7740710696469004E-2</v>
      </c>
    </row>
    <row r="202" spans="27:33" x14ac:dyDescent="0.2">
      <c r="AA202" s="46" t="s">
        <v>75</v>
      </c>
      <c r="AB202" s="47">
        <f>_xll.qlCalendarAdvance(Calendar,AB201,AA202,,,trigger)</f>
        <v>48414</v>
      </c>
      <c r="AC202" s="47">
        <f>_xll.qlInterestRateIndexMaturity($U$5,AB202,trigger)</f>
        <v>48598</v>
      </c>
      <c r="AD202" s="51">
        <f>_xll.qlTenorBasisValue($U$13,AB202,trigger)</f>
        <v>9.1090244420362462E-4</v>
      </c>
      <c r="AE202" s="51">
        <f>_xll.qlTenorBasisForwardRate($U$13,AB202,trigger)</f>
        <v>1.7856104463739357E-2</v>
      </c>
      <c r="AF202" s="51">
        <f>_xll.qlTenorBasisForwardRate2($U$13,AB202,AC202,trigger)</f>
        <v>1.7856104463739357E-2</v>
      </c>
      <c r="AG202" s="51">
        <f>_xll.qlIndexFixing($U$5,_xll.qlInterestRateIndexFixingDate($U$5,AB202,trigger),,trigger)</f>
        <v>1.7707205648781962E-2</v>
      </c>
    </row>
    <row r="203" spans="27:33" x14ac:dyDescent="0.2">
      <c r="AA203" s="46" t="s">
        <v>75</v>
      </c>
      <c r="AB203" s="47">
        <f>_xll.qlCalendarAdvance(Calendar,AB202,AA203,,,trigger)</f>
        <v>48445</v>
      </c>
      <c r="AC203" s="47">
        <f>_xll.qlInterestRateIndexMaturity($U$5,AB203,trigger)</f>
        <v>48631</v>
      </c>
      <c r="AD203" s="51">
        <f>_xll.qlTenorBasisValue($U$13,AB203,trigger)</f>
        <v>9.0290318632890775E-4</v>
      </c>
      <c r="AE203" s="51">
        <f>_xll.qlTenorBasisForwardRate($U$13,AB203,trigger)</f>
        <v>1.7824819213659894E-2</v>
      </c>
      <c r="AF203" s="51">
        <f>_xll.qlTenorBasisForwardRate2($U$13,AB203,AC203,trigger)</f>
        <v>1.7824819213659894E-2</v>
      </c>
      <c r="AG203" s="51">
        <f>_xll.qlIndexFixing($U$5,_xll.qlInterestRateIndexFixingDate($U$5,AB203,trigger),,trigger)</f>
        <v>1.7674034515473985E-2</v>
      </c>
    </row>
    <row r="204" spans="27:33" x14ac:dyDescent="0.2">
      <c r="AA204" s="46" t="s">
        <v>75</v>
      </c>
      <c r="AB204" s="47">
        <f>_xll.qlCalendarAdvance(Calendar,AB203,AA204,,,trigger)</f>
        <v>48477</v>
      </c>
      <c r="AC204" s="47">
        <f>_xll.qlInterestRateIndexMaturity($U$5,AB204,trigger)</f>
        <v>48659</v>
      </c>
      <c r="AD204" s="51">
        <f>_xll.qlTenorBasisValue($U$13,AB204,trigger)</f>
        <v>8.9471369419410953E-4</v>
      </c>
      <c r="AE204" s="51">
        <f>_xll.qlTenorBasisForwardRate($U$13,AB204,trigger)</f>
        <v>1.7792177371893186E-2</v>
      </c>
      <c r="AF204" s="51">
        <f>_xll.qlTenorBasisForwardRate2($U$13,AB204,AC204,trigger)</f>
        <v>1.7792177371893186E-2</v>
      </c>
      <c r="AG204" s="51">
        <f>_xll.qlIndexFixing($U$5,_xll.qlInterestRateIndexFixingDate($U$5,AB204,trigger),,trigger)</f>
        <v>1.7639903944244965E-2</v>
      </c>
    </row>
    <row r="205" spans="27:33" x14ac:dyDescent="0.2">
      <c r="AA205" s="46" t="s">
        <v>75</v>
      </c>
      <c r="AB205" s="47">
        <f>_xll.qlCalendarAdvance(Calendar,AB204,AA205,,,trigger)</f>
        <v>48507</v>
      </c>
      <c r="AC205" s="47">
        <f>_xll.qlInterestRateIndexMaturity($U$5,AB205,trigger)</f>
        <v>48689</v>
      </c>
      <c r="AD205" s="51">
        <f>_xll.qlTenorBasisValue($U$13,AB205,trigger)</f>
        <v>8.8709840174283573E-4</v>
      </c>
      <c r="AE205" s="51">
        <f>_xll.qlTenorBasisForwardRate($U$13,AB205,trigger)</f>
        <v>1.7760458744646275E-2</v>
      </c>
      <c r="AF205" s="51">
        <f>_xll.qlTenorBasisForwardRate2($U$13,AB205,AC205,trigger)</f>
        <v>1.7760458744646275E-2</v>
      </c>
      <c r="AG205" s="51">
        <f>_xll.qlIndexFixing($U$5,_xll.qlInterestRateIndexFixingDate($U$5,AB205,trigger),,trigger)</f>
        <v>1.7606936951907196E-2</v>
      </c>
    </row>
    <row r="206" spans="27:33" x14ac:dyDescent="0.2">
      <c r="AA206" s="46" t="s">
        <v>75</v>
      </c>
      <c r="AB206" s="47">
        <f>_xll.qlCalendarAdvance(Calendar,AB205,AA206,,,trigger)</f>
        <v>48540</v>
      </c>
      <c r="AC206" s="47">
        <f>_xll.qlInterestRateIndexMaturity($U$5,AB206,trigger)</f>
        <v>48722</v>
      </c>
      <c r="AD206" s="51">
        <f>_xll.qlTenorBasisValue($U$13,AB206,trigger)</f>
        <v>8.7879103852641065E-4</v>
      </c>
      <c r="AE206" s="51">
        <f>_xll.qlTenorBasisForwardRate($U$13,AB206,trigger)</f>
        <v>1.772466366927657E-2</v>
      </c>
      <c r="AF206" s="51">
        <f>_xll.qlTenorBasisForwardRate2($U$13,AB206,AC206,trigger)</f>
        <v>1.772466366927657E-2</v>
      </c>
      <c r="AG206" s="51">
        <f>_xll.qlIndexFixing($U$5,_xll.qlInterestRateIndexFixingDate($U$5,AB206,trigger),,trigger)</f>
        <v>1.7570060826488012E-2</v>
      </c>
    </row>
    <row r="207" spans="27:33" x14ac:dyDescent="0.2">
      <c r="AA207" s="46" t="s">
        <v>75</v>
      </c>
      <c r="AB207" s="47">
        <f>_xll.qlCalendarAdvance(Calendar,AB206,AA207,,,trigger)</f>
        <v>48570</v>
      </c>
      <c r="AC207" s="47">
        <f>_xll.qlInterestRateIndexMaturity($U$5,AB207,trigger)</f>
        <v>48752</v>
      </c>
      <c r="AD207" s="51">
        <f>_xll.qlTenorBasisValue($U$13,AB207,trigger)</f>
        <v>8.7130181375773253E-4</v>
      </c>
      <c r="AE207" s="51">
        <f>_xll.qlTenorBasisForwardRate($U$13,AB207,trigger)</f>
        <v>1.7691300163766611E-2</v>
      </c>
      <c r="AF207" s="51">
        <f>_xll.qlTenorBasisForwardRate2($U$13,AB207,AC207,trigger)</f>
        <v>1.7691300163766611E-2</v>
      </c>
      <c r="AG207" s="51">
        <f>_xll.qlIndexFixing($U$5,_xll.qlInterestRateIndexFixingDate($U$5,AB207,trigger),,trigger)</f>
        <v>1.7535980347077144E-2</v>
      </c>
    </row>
    <row r="208" spans="27:33" x14ac:dyDescent="0.2">
      <c r="AA208" s="46" t="s">
        <v>75</v>
      </c>
      <c r="AB208" s="47">
        <f>_xll.qlCalendarAdvance(Calendar,AB207,AA208,,,trigger)</f>
        <v>48603</v>
      </c>
      <c r="AC208" s="47">
        <f>_xll.qlInterestRateIndexMaturity($U$5,AB208,trigger)</f>
        <v>48785</v>
      </c>
      <c r="AD208" s="51">
        <f>_xll.qlTenorBasisValue($U$13,AB208,trigger)</f>
        <v>8.631326244767551E-4</v>
      </c>
      <c r="AE208" s="51">
        <f>_xll.qlTenorBasisForwardRate($U$13,AB208,trigger)</f>
        <v>1.7653695318987406E-2</v>
      </c>
      <c r="AF208" s="51">
        <f>_xll.qlTenorBasisForwardRate2($U$13,AB208,AC208,trigger)</f>
        <v>1.7653695318987406E-2</v>
      </c>
      <c r="AG208" s="51">
        <f>_xll.qlIndexFixing($U$5,_xll.qlInterestRateIndexFixingDate($U$5,AB208,trigger),,trigger)</f>
        <v>1.7497879451283612E-2</v>
      </c>
    </row>
    <row r="209" spans="27:33" x14ac:dyDescent="0.2">
      <c r="AA209" s="46" t="s">
        <v>75</v>
      </c>
      <c r="AB209" s="47">
        <f>_xll.qlCalendarAdvance(Calendar,AB208,AA209,,,trigger)</f>
        <v>48634</v>
      </c>
      <c r="AC209" s="47">
        <f>_xll.qlInterestRateIndexMaturity($U$5,AB209,trigger)</f>
        <v>48815</v>
      </c>
      <c r="AD209" s="51">
        <f>_xll.qlTenorBasisValue($U$13,AB209,trigger)</f>
        <v>8.5552409644821116E-4</v>
      </c>
      <c r="AE209" s="51">
        <f>_xll.qlTenorBasisForwardRate($U$13,AB209,trigger)</f>
        <v>1.7617679422172457E-2</v>
      </c>
      <c r="AF209" s="51">
        <f>_xll.qlTenorBasisForwardRate2($U$13,AB209,AC209,trigger)</f>
        <v>1.7617679422172457E-2</v>
      </c>
      <c r="AG209" s="51">
        <f>_xll.qlIndexFixing($U$5,_xll.qlInterestRateIndexFixingDate($U$5,AB209,trigger),,trigger)</f>
        <v>1.7461681209398481E-2</v>
      </c>
    </row>
    <row r="210" spans="27:33" x14ac:dyDescent="0.2">
      <c r="AA210" s="46" t="s">
        <v>75</v>
      </c>
      <c r="AB210" s="47">
        <f>_xll.qlCalendarAdvance(Calendar,AB209,AA210,,,trigger)</f>
        <v>48662</v>
      </c>
      <c r="AC210" s="47">
        <f>_xll.qlInterestRateIndexMaturity($U$5,AB210,trigger)</f>
        <v>48848</v>
      </c>
      <c r="AD210" s="51">
        <f>_xll.qlTenorBasisValue($U$13,AB210,trigger)</f>
        <v>8.4870625850788607E-4</v>
      </c>
      <c r="AE210" s="51">
        <f>_xll.qlTenorBasisForwardRate($U$13,AB210,trigger)</f>
        <v>1.7583345420176914E-2</v>
      </c>
      <c r="AF210" s="51">
        <f>_xll.qlTenorBasisForwardRate2($U$13,AB210,AC210,trigger)</f>
        <v>1.7583345420176914E-2</v>
      </c>
      <c r="AG210" s="51">
        <f>_xll.qlIndexFixing($U$5,_xll.qlInterestRateIndexFixingDate($U$5,AB210,trigger),,trigger)</f>
        <v>1.7427407681003114E-2</v>
      </c>
    </row>
    <row r="211" spans="27:33" x14ac:dyDescent="0.2">
      <c r="AA211" s="46" t="s">
        <v>75</v>
      </c>
      <c r="AB211" s="47">
        <f>_xll.qlCalendarAdvance(Calendar,AB210,AA211,,,trigger)</f>
        <v>48694</v>
      </c>
      <c r="AC211" s="47">
        <f>_xll.qlInterestRateIndexMaturity($U$5,AB211,trigger)</f>
        <v>48877</v>
      </c>
      <c r="AD211" s="51">
        <f>_xll.qlTenorBasisValue($U$13,AB211,trigger)</f>
        <v>8.4097740236959589E-4</v>
      </c>
      <c r="AE211" s="51">
        <f>_xll.qlTenorBasisForwardRate($U$13,AB211,trigger)</f>
        <v>1.7544879592330531E-2</v>
      </c>
      <c r="AF211" s="51">
        <f>_xll.qlTenorBasisForwardRate2($U$13,AB211,AC211,trigger)</f>
        <v>1.7544879592330531E-2</v>
      </c>
      <c r="AG211" s="51">
        <f>_xll.qlIndexFixing($U$5,_xll.qlInterestRateIndexFixingDate($U$5,AB211,trigger),,trigger)</f>
        <v>1.7389290701698493E-2</v>
      </c>
    </row>
    <row r="212" spans="27:33" x14ac:dyDescent="0.2">
      <c r="AA212" s="46" t="s">
        <v>75</v>
      </c>
      <c r="AB212" s="47">
        <f>_xll.qlCalendarAdvance(Calendar,AB211,AA212,,,trigger)</f>
        <v>48724</v>
      </c>
      <c r="AC212" s="47">
        <f>_xll.qlInterestRateIndexMaturity($U$5,AB212,trigger)</f>
        <v>48908</v>
      </c>
      <c r="AD212" s="51">
        <f>_xll.qlTenorBasisValue($U$13,AB212,trigger)</f>
        <v>8.3379235147621399E-4</v>
      </c>
      <c r="AE212" s="51">
        <f>_xll.qlTenorBasisForwardRate($U$13,AB212,trigger)</f>
        <v>1.7507258231079601E-2</v>
      </c>
      <c r="AF212" s="51">
        <f>_xll.qlTenorBasisForwardRate2($U$13,AB212,AC212,trigger)</f>
        <v>1.7507258231079601E-2</v>
      </c>
      <c r="AG212" s="51">
        <f>_xll.qlIndexFixing($U$5,_xll.qlInterestRateIndexFixingDate($U$5,AB212,trigger),,trigger)</f>
        <v>1.735226818429805E-2</v>
      </c>
    </row>
    <row r="213" spans="27:33" x14ac:dyDescent="0.2">
      <c r="AA213" s="46" t="s">
        <v>75</v>
      </c>
      <c r="AB213" s="47">
        <f>_xll.qlCalendarAdvance(Calendar,AB212,AA213,,,trigger)</f>
        <v>48757</v>
      </c>
      <c r="AC213" s="47">
        <f>_xll.qlInterestRateIndexMaturity($U$5,AB213,trigger)</f>
        <v>48940</v>
      </c>
      <c r="AD213" s="51">
        <f>_xll.qlTenorBasisValue($U$13,AB213,trigger)</f>
        <v>8.2595641157784936E-4</v>
      </c>
      <c r="AE213" s="51">
        <f>_xll.qlTenorBasisForwardRate($U$13,AB213,trigger)</f>
        <v>1.7465428375853811E-2</v>
      </c>
      <c r="AF213" s="51">
        <f>_xll.qlTenorBasisForwardRate2($U$13,AB213,AC213,trigger)</f>
        <v>1.7465428375853811E-2</v>
      </c>
      <c r="AG213" s="51">
        <f>_xll.qlIndexFixing($U$5,_xll.qlInterestRateIndexFixingDate($U$5,AB213,trigger),,trigger)</f>
        <v>1.7311372381767644E-2</v>
      </c>
    </row>
    <row r="214" spans="27:33" x14ac:dyDescent="0.2">
      <c r="AA214" s="46" t="s">
        <v>75</v>
      </c>
      <c r="AB214" s="47">
        <f>_xll.qlCalendarAdvance(Calendar,AB213,AA214,,,trigger)</f>
        <v>48787</v>
      </c>
      <c r="AC214" s="47">
        <f>_xll.qlInterestRateIndexMaturity($U$5,AB214,trigger)</f>
        <v>48971</v>
      </c>
      <c r="AD214" s="51">
        <f>_xll.qlTenorBasisValue($U$13,AB214,trigger)</f>
        <v>8.1889403674812085E-4</v>
      </c>
      <c r="AE214" s="51">
        <f>_xll.qlTenorBasisForwardRate($U$13,AB214,trigger)</f>
        <v>1.7426127928092564E-2</v>
      </c>
      <c r="AF214" s="51">
        <f>_xll.qlTenorBasisForwardRate2($U$13,AB214,AC214,trigger)</f>
        <v>1.7426127928092564E-2</v>
      </c>
      <c r="AG214" s="51">
        <f>_xll.qlIndexFixing($U$5,_xll.qlInterestRateIndexFixingDate($U$5,AB214,trigger),,trigger)</f>
        <v>1.727321442670578E-2</v>
      </c>
    </row>
    <row r="215" spans="27:33" x14ac:dyDescent="0.2">
      <c r="AA215" s="46" t="s">
        <v>75</v>
      </c>
      <c r="AB215" s="47">
        <f>_xll.qlCalendarAdvance(Calendar,AB214,AA215,,,trigger)</f>
        <v>48820</v>
      </c>
      <c r="AC215" s="47">
        <f>_xll.qlInterestRateIndexMaturity($U$5,AB215,trigger)</f>
        <v>49003</v>
      </c>
      <c r="AD215" s="51">
        <f>_xll.qlTenorBasisValue($U$13,AB215,trigger)</f>
        <v>8.1119244832117085E-4</v>
      </c>
      <c r="AE215" s="51">
        <f>_xll.qlTenorBasisForwardRate($U$13,AB215,trigger)</f>
        <v>1.7382516523041784E-2</v>
      </c>
      <c r="AF215" s="51">
        <f>_xll.qlTenorBasisForwardRate2($U$13,AB215,AC215,trigger)</f>
        <v>1.7382516523041784E-2</v>
      </c>
      <c r="AG215" s="51">
        <f>_xll.qlIndexFixing($U$5,_xll.qlInterestRateIndexFixingDate($U$5,AB215,trigger),,trigger)</f>
        <v>1.7231116621087426E-2</v>
      </c>
    </row>
    <row r="216" spans="27:33" x14ac:dyDescent="0.2">
      <c r="AA216" s="46" t="s">
        <v>75</v>
      </c>
      <c r="AB216" s="47">
        <f>_xll.qlCalendarAdvance(Calendar,AB215,AA216,,,trigger)</f>
        <v>48851</v>
      </c>
      <c r="AC216" s="47">
        <f>_xll.qlInterestRateIndexMaturity($U$5,AB216,trigger)</f>
        <v>49032</v>
      </c>
      <c r="AD216" s="51">
        <f>_xll.qlTenorBasisValue($U$13,AB216,trigger)</f>
        <v>8.0402129493960218E-4</v>
      </c>
      <c r="AE216" s="51">
        <f>_xll.qlTenorBasisForwardRate($U$13,AB216,trigger)</f>
        <v>1.7341011409121813E-2</v>
      </c>
      <c r="AF216" s="51">
        <f>_xll.qlTenorBasisForwardRate2($U$13,AB216,AC216,trigger)</f>
        <v>1.7341011409121813E-2</v>
      </c>
      <c r="AG216" s="51">
        <f>_xll.qlIndexFixing($U$5,_xll.qlInterestRateIndexFixingDate($U$5,AB216,trigger),,trigger)</f>
        <v>1.7191277396422736E-2</v>
      </c>
    </row>
    <row r="217" spans="27:33" x14ac:dyDescent="0.2">
      <c r="AA217" s="46" t="s">
        <v>75</v>
      </c>
      <c r="AB217" s="47">
        <f>_xll.qlCalendarAdvance(Calendar,AB216,AA217,,,trigger)</f>
        <v>48883</v>
      </c>
      <c r="AC217" s="47">
        <f>_xll.qlInterestRateIndexMaturity($U$5,AB217,trigger)</f>
        <v>49062</v>
      </c>
      <c r="AD217" s="51">
        <f>_xll.qlTenorBasisValue($U$13,AB217,trigger)</f>
        <v>7.9668320781525639E-4</v>
      </c>
      <c r="AE217" s="51">
        <f>_xll.qlTenorBasisForwardRate($U$13,AB217,trigger)</f>
        <v>1.7297332603948161E-2</v>
      </c>
      <c r="AF217" s="51">
        <f>_xll.qlTenorBasisForwardRate2($U$13,AB217,AC217,trigger)</f>
        <v>1.7297332603948161E-2</v>
      </c>
      <c r="AG217" s="51">
        <f>_xll.qlIndexFixing($U$5,_xll.qlInterestRateIndexFixingDate($U$5,AB217,trigger),,trigger)</f>
        <v>1.7149587780900626E-2</v>
      </c>
    </row>
    <row r="218" spans="27:33" x14ac:dyDescent="0.2">
      <c r="AA218" s="46" t="s">
        <v>75</v>
      </c>
      <c r="AB218" s="47">
        <f>_xll.qlCalendarAdvance(Calendar,AB217,AA218,,,trigger)</f>
        <v>48913</v>
      </c>
      <c r="AC218" s="47">
        <f>_xll.qlInterestRateIndexMaturity($U$5,AB218,trigger)</f>
        <v>49095</v>
      </c>
      <c r="AD218" s="51">
        <f>_xll.qlTenorBasisValue($U$13,AB218,trigger)</f>
        <v>7.8986288468788383E-4</v>
      </c>
      <c r="AE218" s="51">
        <f>_xll.qlTenorBasisForwardRate($U$13,AB218,trigger)</f>
        <v>1.7254107250135077E-2</v>
      </c>
      <c r="AF218" s="51">
        <f>_xll.qlTenorBasisForwardRate2($U$13,AB218,AC218,trigger)</f>
        <v>1.7254107250135077E-2</v>
      </c>
      <c r="AG218" s="51">
        <f>_xll.qlIndexFixing($U$5,_xll.qlInterestRateIndexFixingDate($U$5,AB218,trigger),,trigger)</f>
        <v>1.7108649500709103E-2</v>
      </c>
    </row>
    <row r="219" spans="27:33" x14ac:dyDescent="0.2">
      <c r="AA219" s="46" t="s">
        <v>75</v>
      </c>
      <c r="AB219" s="47">
        <f>_xll.qlCalendarAdvance(Calendar,AB218,AA219,,,trigger)</f>
        <v>48943</v>
      </c>
      <c r="AC219" s="47">
        <f>_xll.qlInterestRateIndexMaturity($U$5,AB219,trigger)</f>
        <v>49125</v>
      </c>
      <c r="AD219" s="51">
        <f>_xll.qlTenorBasisValue($U$13,AB219,trigger)</f>
        <v>7.8309951798832822E-4</v>
      </c>
      <c r="AE219" s="51">
        <f>_xll.qlTenorBasisForwardRate($U$13,AB219,trigger)</f>
        <v>1.7210988441556913E-2</v>
      </c>
      <c r="AF219" s="51">
        <f>_xll.qlTenorBasisForwardRate2($U$13,AB219,AC219,trigger)</f>
        <v>1.7210988441556913E-2</v>
      </c>
      <c r="AG219" s="51">
        <f>_xll.qlIndexFixing($U$5,_xll.qlInterestRateIndexFixingDate($U$5,AB219,trigger),,trigger)</f>
        <v>1.7067979058405056E-2</v>
      </c>
    </row>
    <row r="220" spans="27:33" x14ac:dyDescent="0.2">
      <c r="AA220" s="46" t="s">
        <v>75</v>
      </c>
      <c r="AB220" s="47">
        <f>_xll.qlCalendarAdvance(Calendar,AB219,AA220,,,trigger)</f>
        <v>48974</v>
      </c>
      <c r="AC220" s="47">
        <f>_xll.qlInterestRateIndexMaturity($U$5,AB220,trigger)</f>
        <v>49156</v>
      </c>
      <c r="AD220" s="51">
        <f>_xll.qlTenorBasisValue($U$13,AB220,trigger)</f>
        <v>7.7617025745773684E-4</v>
      </c>
      <c r="AE220" s="51">
        <f>_xll.qlTenorBasisForwardRate($U$13,AB220,trigger)</f>
        <v>1.7165606629702113E-2</v>
      </c>
      <c r="AF220" s="51">
        <f>_xll.qlTenorBasisForwardRate2($U$13,AB220,AC220,trigger)</f>
        <v>1.7165606629702113E-2</v>
      </c>
      <c r="AG220" s="51">
        <f>_xll.qlIndexFixing($U$5,_xll.qlInterestRateIndexFixingDate($U$5,AB220,trigger),,trigger)</f>
        <v>1.7025396333119378E-2</v>
      </c>
    </row>
    <row r="221" spans="27:33" x14ac:dyDescent="0.2">
      <c r="AA221" s="46" t="s">
        <v>75</v>
      </c>
      <c r="AB221" s="47">
        <f>_xll.qlCalendarAdvance(Calendar,AB220,AA221,,,trigger)</f>
        <v>49003</v>
      </c>
      <c r="AC221" s="47">
        <f>_xll.qlInterestRateIndexMaturity($U$5,AB221,trigger)</f>
        <v>49187</v>
      </c>
      <c r="AD221" s="51">
        <f>_xll.qlTenorBasisValue($U$13,AB221,trigger)</f>
        <v>7.6974258037393979E-4</v>
      </c>
      <c r="AE221" s="51">
        <f>_xll.qlTenorBasisForwardRate($U$13,AB221,trigger)</f>
        <v>1.7121674684143957E-2</v>
      </c>
      <c r="AF221" s="51">
        <f>_xll.qlTenorBasisForwardRate2($U$13,AB221,AC221,trigger)</f>
        <v>1.7121674684143957E-2</v>
      </c>
      <c r="AG221" s="51">
        <f>_xll.qlIndexFixing($U$5,_xll.qlInterestRateIndexFixingDate($U$5,AB221,trigger),,trigger)</f>
        <v>1.6984429622816922E-2</v>
      </c>
    </row>
    <row r="222" spans="27:33" x14ac:dyDescent="0.2">
      <c r="AA222" s="46" t="s">
        <v>75</v>
      </c>
      <c r="AB222" s="47">
        <f>_xll.qlCalendarAdvance(Calendar,AB221,AA222,,,trigger)</f>
        <v>49031</v>
      </c>
      <c r="AC222" s="47">
        <f>_xll.qlInterestRateIndexMaturity($U$5,AB222,trigger)</f>
        <v>49215</v>
      </c>
      <c r="AD222" s="51">
        <f>_xll.qlTenorBasisValue($U$13,AB222,trigger)</f>
        <v>7.6358633062511563E-4</v>
      </c>
      <c r="AE222" s="51">
        <f>_xll.qlTenorBasisForwardRate($U$13,AB222,trigger)</f>
        <v>1.707922510792461E-2</v>
      </c>
      <c r="AF222" s="51">
        <f>_xll.qlTenorBasisForwardRate2($U$13,AB222,AC222,trigger)</f>
        <v>1.707922510792461E-2</v>
      </c>
      <c r="AG222" s="51">
        <f>_xll.qlIndexFixing($U$5,_xll.qlInterestRateIndexFixingDate($U$5,AB222,trigger),,trigger)</f>
        <v>1.6944983447412583E-2</v>
      </c>
    </row>
    <row r="223" spans="27:33" x14ac:dyDescent="0.2">
      <c r="AA223" s="46" t="s">
        <v>75</v>
      </c>
      <c r="AB223" s="47">
        <f>_xll.qlCalendarAdvance(Calendar,AB222,AA223,,,trigger)</f>
        <v>49062</v>
      </c>
      <c r="AC223" s="47">
        <f>_xll.qlInterestRateIndexMaturity($U$5,AB223,trigger)</f>
        <v>49248</v>
      </c>
      <c r="AD223" s="51">
        <f>_xll.qlTenorBasisValue($U$13,AB223,trigger)</f>
        <v>7.5682725802584598E-4</v>
      </c>
      <c r="AE223" s="51">
        <f>_xll.qlTenorBasisForwardRate($U$13,AB223,trigger)</f>
        <v>1.7030648462760003E-2</v>
      </c>
      <c r="AF223" s="51">
        <f>_xll.qlTenorBasisForwardRate2($U$13,AB223,AC223,trigger)</f>
        <v>1.7030648462760003E-2</v>
      </c>
      <c r="AG223" s="51">
        <f>_xll.qlIndexFixing($U$5,_xll.qlInterestRateIndexFixingDate($U$5,AB223,trigger),,trigger)</f>
        <v>1.6900109898338005E-2</v>
      </c>
    </row>
    <row r="224" spans="27:33" x14ac:dyDescent="0.2">
      <c r="AA224" s="46" t="s">
        <v>75</v>
      </c>
      <c r="AB224" s="47">
        <f>_xll.qlCalendarAdvance(Calendar,AB223,AA224,,,trigger)</f>
        <v>49093</v>
      </c>
      <c r="AC224" s="47">
        <f>_xll.qlInterestRateIndexMaturity($U$5,AB224,trigger)</f>
        <v>49277</v>
      </c>
      <c r="AD224" s="51">
        <f>_xll.qlTenorBasisValue($U$13,AB224,trigger)</f>
        <v>7.5012754792136102E-4</v>
      </c>
      <c r="AE224" s="51">
        <f>_xll.qlTenorBasisForwardRate($U$13,AB224,trigger)</f>
        <v>1.6982790625671526E-2</v>
      </c>
      <c r="AF224" s="51">
        <f>_xll.qlTenorBasisForwardRate2($U$13,AB224,AC224,trigger)</f>
        <v>1.6982790625671526E-2</v>
      </c>
      <c r="AG224" s="51">
        <f>_xll.qlIndexFixing($U$5,_xll.qlInterestRateIndexFixingDate($U$5,AB224,trigger),,trigger)</f>
        <v>1.6855996136062059E-2</v>
      </c>
    </row>
    <row r="225" spans="27:33" x14ac:dyDescent="0.2">
      <c r="AA225" s="46" t="s">
        <v>75</v>
      </c>
      <c r="AB225" s="47">
        <f>_xll.qlCalendarAdvance(Calendar,AB224,AA225,,,trigger)</f>
        <v>49124</v>
      </c>
      <c r="AC225" s="47">
        <f>_xll.qlInterestRateIndexMaturity($U$5,AB225,trigger)</f>
        <v>49307</v>
      </c>
      <c r="AD225" s="51">
        <f>_xll.qlTenorBasisValue($U$13,AB225,trigger)</f>
        <v>7.4348688729750198E-4</v>
      </c>
      <c r="AE225" s="51">
        <f>_xll.qlTenorBasisForwardRate($U$13,AB225,trigger)</f>
        <v>1.693373371901858E-2</v>
      </c>
      <c r="AF225" s="51">
        <f>_xll.qlTenorBasisForwardRate2($U$13,AB225,AC225,trigger)</f>
        <v>1.693373371901858E-2</v>
      </c>
      <c r="AG225" s="51">
        <f>_xll.qlIndexFixing($U$5,_xll.qlInterestRateIndexFixingDate($U$5,AB225,trigger),,trigger)</f>
        <v>1.6811007500909875E-2</v>
      </c>
    </row>
    <row r="226" spans="27:33" x14ac:dyDescent="0.2">
      <c r="AA226" s="46" t="s">
        <v>75</v>
      </c>
      <c r="AB226" s="47">
        <f>_xll.qlCalendarAdvance(Calendar,AB225,AA226,,,trigger)</f>
        <v>49156</v>
      </c>
      <c r="AC226" s="47">
        <f>_xll.qlInterestRateIndexMaturity($U$5,AB226,trigger)</f>
        <v>49340</v>
      </c>
      <c r="AD226" s="51">
        <f>_xll.qlTenorBasisValue($U$13,AB226,trigger)</f>
        <v>7.3669361395355831E-4</v>
      </c>
      <c r="AE226" s="51">
        <f>_xll.qlTenorBasisForwardRate($U$13,AB226,trigger)</f>
        <v>1.6881356946428592E-2</v>
      </c>
      <c r="AF226" s="51">
        <f>_xll.qlTenorBasisForwardRate2($U$13,AB226,AC226,trigger)</f>
        <v>1.6881356946428592E-2</v>
      </c>
      <c r="AG226" s="51">
        <f>_xll.qlIndexFixing($U$5,_xll.qlInterestRateIndexFixingDate($U$5,AB226,trigger),,trigger)</f>
        <v>1.6763256171411261E-2</v>
      </c>
    </row>
    <row r="227" spans="27:33" x14ac:dyDescent="0.2">
      <c r="AA227" s="46" t="s">
        <v>75</v>
      </c>
      <c r="AB227" s="47">
        <f>_xll.qlCalendarAdvance(Calendar,AB226,AA227,,,trigger)</f>
        <v>49187</v>
      </c>
      <c r="AC227" s="47">
        <f>_xll.qlInterestRateIndexMaturity($U$5,AB227,trigger)</f>
        <v>49368</v>
      </c>
      <c r="AD227" s="51">
        <f>_xll.qlTenorBasisValue($U$13,AB227,trigger)</f>
        <v>7.301719794802384E-4</v>
      </c>
      <c r="AE227" s="51">
        <f>_xll.qlTenorBasisForwardRate($U$13,AB227,trigger)</f>
        <v>1.6831529171687266E-2</v>
      </c>
      <c r="AF227" s="51">
        <f>_xll.qlTenorBasisForwardRate2($U$13,AB227,AC227,trigger)</f>
        <v>1.6831529171687266E-2</v>
      </c>
      <c r="AG227" s="51">
        <f>_xll.qlIndexFixing($U$5,_xll.qlInterestRateIndexFixingDate($U$5,AB227,trigger),,trigger)</f>
        <v>1.6717892980200801E-2</v>
      </c>
    </row>
    <row r="228" spans="27:33" x14ac:dyDescent="0.2">
      <c r="AA228" s="46" t="s">
        <v>75</v>
      </c>
      <c r="AB228" s="47">
        <f>_xll.qlCalendarAdvance(Calendar,AB227,AA228,,,trigger)</f>
        <v>49219</v>
      </c>
      <c r="AC228" s="47">
        <f>_xll.qlInterestRateIndexMaturity($U$5,AB228,trigger)</f>
        <v>49401</v>
      </c>
      <c r="AD228" s="51">
        <f>_xll.qlTenorBasisValue($U$13,AB228,trigger)</f>
        <v>7.2350088792203513E-4</v>
      </c>
      <c r="AE228" s="51">
        <f>_xll.qlTenorBasisForwardRate($U$13,AB228,trigger)</f>
        <v>1.6777389180213216E-2</v>
      </c>
      <c r="AF228" s="51">
        <f>_xll.qlTenorBasisForwardRate2($U$13,AB228,AC228,trigger)</f>
        <v>1.6777389180213216E-2</v>
      </c>
      <c r="AG228" s="51">
        <f>_xll.qlIndexFixing($U$5,_xll.qlInterestRateIndexFixingDate($U$5,AB228,trigger),,trigger)</f>
        <v>1.666895629759662E-2</v>
      </c>
    </row>
    <row r="229" spans="27:33" x14ac:dyDescent="0.2">
      <c r="AA229" s="46" t="s">
        <v>75</v>
      </c>
      <c r="AB229" s="47">
        <f>_xll.qlCalendarAdvance(Calendar,AB228,AA229,,,trigger)</f>
        <v>49250</v>
      </c>
      <c r="AC229" s="47">
        <f>_xll.qlInterestRateIndexMaturity($U$5,AB229,trigger)</f>
        <v>49431</v>
      </c>
      <c r="AD229" s="51">
        <f>_xll.qlTenorBasisValue($U$13,AB229,trigger)</f>
        <v>7.1709694859075214E-4</v>
      </c>
      <c r="AE229" s="51">
        <f>_xll.qlTenorBasisForwardRate($U$13,AB229,trigger)</f>
        <v>1.6725009697335962E-2</v>
      </c>
      <c r="AF229" s="51">
        <f>_xll.qlTenorBasisForwardRate2($U$13,AB229,AC229,trigger)</f>
        <v>1.6725009697335962E-2</v>
      </c>
      <c r="AG229" s="51">
        <f>_xll.qlIndexFixing($U$5,_xll.qlInterestRateIndexFixingDate($U$5,AB229,trigger),,trigger)</f>
        <v>1.6621737200643333E-2</v>
      </c>
    </row>
    <row r="230" spans="27:33" x14ac:dyDescent="0.2">
      <c r="AA230" s="46" t="s">
        <v>75</v>
      </c>
      <c r="AB230" s="47">
        <f>_xll.qlCalendarAdvance(Calendar,AB229,AA230,,,trigger)</f>
        <v>49282</v>
      </c>
      <c r="AC230" s="47">
        <f>_xll.qlInterestRateIndexMaturity($U$5,AB230,trigger)</f>
        <v>49464</v>
      </c>
      <c r="AD230" s="51">
        <f>_xll.qlTenorBasisValue($U$13,AB230,trigger)</f>
        <v>7.1054665291832894E-4</v>
      </c>
      <c r="AE230" s="51">
        <f>_xll.qlTenorBasisForwardRate($U$13,AB230,trigger)</f>
        <v>1.6669071662143105E-2</v>
      </c>
      <c r="AF230" s="51">
        <f>_xll.qlTenorBasisForwardRate2($U$13,AB230,AC230,trigger)</f>
        <v>1.6669071662143105E-2</v>
      </c>
      <c r="AG230" s="51">
        <f>_xll.qlIndexFixing($U$5,_xll.qlInterestRateIndexFixingDate($U$5,AB230,trigger),,trigger)</f>
        <v>1.6571591517700511E-2</v>
      </c>
    </row>
    <row r="231" spans="27:33" x14ac:dyDescent="0.2">
      <c r="AA231" s="46" t="s">
        <v>75</v>
      </c>
      <c r="AB231" s="47">
        <f>_xll.qlCalendarAdvance(Calendar,AB230,AA231,,,trigger)</f>
        <v>49313</v>
      </c>
      <c r="AC231" s="47">
        <f>_xll.qlInterestRateIndexMaturity($U$5,AB231,trigger)</f>
        <v>49494</v>
      </c>
      <c r="AD231" s="51">
        <f>_xll.qlTenorBasisValue($U$13,AB231,trigger)</f>
        <v>7.0425905517287218E-4</v>
      </c>
      <c r="AE231" s="51">
        <f>_xll.qlTenorBasisForwardRate($U$13,AB231,trigger)</f>
        <v>1.6615013987679297E-2</v>
      </c>
      <c r="AF231" s="51">
        <f>_xll.qlTenorBasisForwardRate2($U$13,AB231,AC231,trigger)</f>
        <v>1.6615013987679297E-2</v>
      </c>
      <c r="AG231" s="51">
        <f>_xll.qlIndexFixing($U$5,_xll.qlInterestRateIndexFixingDate($U$5,AB231,trigger),,trigger)</f>
        <v>1.6523246578929344E-2</v>
      </c>
    </row>
    <row r="232" spans="27:33" x14ac:dyDescent="0.2">
      <c r="AA232" s="46" t="s">
        <v>75</v>
      </c>
      <c r="AB232" s="47">
        <f>_xll.qlCalendarAdvance(Calendar,AB231,AA232,,,trigger)</f>
        <v>49345</v>
      </c>
      <c r="AC232" s="47">
        <f>_xll.qlInterestRateIndexMaturity($U$5,AB232,trigger)</f>
        <v>49527</v>
      </c>
      <c r="AD232" s="51">
        <f>_xll.qlTenorBasisValue($U$13,AB232,trigger)</f>
        <v>6.9782814747449328E-4</v>
      </c>
      <c r="AE232" s="51">
        <f>_xll.qlTenorBasisForwardRate($U$13,AB232,trigger)</f>
        <v>1.6557277083031268E-2</v>
      </c>
      <c r="AF232" s="51">
        <f>_xll.qlTenorBasisForwardRate2($U$13,AB232,AC232,trigger)</f>
        <v>1.6557277083031268E-2</v>
      </c>
      <c r="AG232" s="51">
        <f>_xll.qlIndexFixing($U$5,_xll.qlInterestRateIndexFixingDate($U$5,AB232,trigger),,trigger)</f>
        <v>1.6471892334336949E-2</v>
      </c>
    </row>
    <row r="233" spans="27:33" x14ac:dyDescent="0.2">
      <c r="AA233" s="46" t="s">
        <v>75</v>
      </c>
      <c r="AB233" s="47">
        <f>_xll.qlCalendarAdvance(Calendar,AB232,AA233,,,trigger)</f>
        <v>49373</v>
      </c>
      <c r="AC233" s="47">
        <f>_xll.qlInterestRateIndexMaturity($U$5,AB233,trigger)</f>
        <v>49557</v>
      </c>
      <c r="AD233" s="51">
        <f>_xll.qlTenorBasisValue($U$13,AB233,trigger)</f>
        <v>6.9225041335687861E-4</v>
      </c>
      <c r="AE233" s="51">
        <f>_xll.qlTenorBasisForwardRate($U$13,AB233,trigger)</f>
        <v>1.65054657028611E-2</v>
      </c>
      <c r="AF233" s="51">
        <f>_xll.qlTenorBasisForwardRate2($U$13,AB233,AC233,trigger)</f>
        <v>1.65054657028611E-2</v>
      </c>
      <c r="AG233" s="51">
        <f>_xll.qlIndexFixing($U$5,_xll.qlInterestRateIndexFixingDate($U$5,AB233,trigger),,trigger)</f>
        <v>1.6426016459654573E-2</v>
      </c>
    </row>
    <row r="234" spans="27:33" x14ac:dyDescent="0.2">
      <c r="AA234" s="46" t="s">
        <v>75</v>
      </c>
      <c r="AB234" s="47">
        <f>_xll.qlCalendarAdvance(Calendar,AB233,AA234,,,trigger)</f>
        <v>49404</v>
      </c>
      <c r="AC234" s="47">
        <f>_xll.qlInterestRateIndexMaturity($U$5,AB234,trigger)</f>
        <v>49587</v>
      </c>
      <c r="AD234" s="51">
        <f>_xll.qlTenorBasisValue($U$13,AB234,trigger)</f>
        <v>6.8612843467247839E-4</v>
      </c>
      <c r="AE234" s="51">
        <f>_xll.qlTenorBasisForwardRate($U$13,AB234,trigger)</f>
        <v>1.6449427828484135E-2</v>
      </c>
      <c r="AF234" s="51">
        <f>_xll.qlTenorBasisForwardRate2($U$13,AB234,AC234,trigger)</f>
        <v>1.6449427828484135E-2</v>
      </c>
      <c r="AG234" s="51">
        <f>_xll.qlIndexFixing($U$5,_xll.qlInterestRateIndexFixingDate($U$5,AB234,trigger),,trigger)</f>
        <v>1.6376403412440888E-2</v>
      </c>
    </row>
    <row r="235" spans="27:33" x14ac:dyDescent="0.2">
      <c r="AA235" s="46" t="s">
        <v>75</v>
      </c>
      <c r="AB235" s="47">
        <f>_xll.qlCalendarAdvance(Calendar,AB234,AA235,,,trigger)</f>
        <v>49436</v>
      </c>
      <c r="AC235" s="47">
        <f>_xll.qlInterestRateIndexMaturity($U$5,AB235,trigger)</f>
        <v>49620</v>
      </c>
      <c r="AD235" s="51">
        <f>_xll.qlTenorBasisValue($U$13,AB235,trigger)</f>
        <v>6.7986745153233324E-4</v>
      </c>
      <c r="AE235" s="51">
        <f>_xll.qlTenorBasisForwardRate($U$13,AB235,trigger)</f>
        <v>1.6390396062491829E-2</v>
      </c>
      <c r="AF235" s="51">
        <f>_xll.qlTenorBasisForwardRate2($U$13,AB235,AC235,trigger)</f>
        <v>1.6390396062491829E-2</v>
      </c>
      <c r="AG235" s="51">
        <f>_xll.qlIndexFixing($U$5,_xll.qlInterestRateIndexFixingDate($U$5,AB235,trigger),,trigger)</f>
        <v>1.6324346524751818E-2</v>
      </c>
    </row>
    <row r="236" spans="27:33" x14ac:dyDescent="0.2">
      <c r="AA236" s="46" t="s">
        <v>75</v>
      </c>
      <c r="AB236" s="47">
        <f>_xll.qlCalendarAdvance(Calendar,AB235,AA236,,,trigger)</f>
        <v>49467</v>
      </c>
      <c r="AC236" s="47">
        <f>_xll.qlInterestRateIndexMaturity($U$5,AB236,trigger)</f>
        <v>49650</v>
      </c>
      <c r="AD236" s="51">
        <f>_xll.qlTenorBasisValue($U$13,AB236,trigger)</f>
        <v>6.7385842562024255E-4</v>
      </c>
      <c r="AE236" s="51">
        <f>_xll.qlTenorBasisForwardRate($U$13,AB236,trigger)</f>
        <v>1.6334538920289923E-2</v>
      </c>
      <c r="AF236" s="51">
        <f>_xll.qlTenorBasisForwardRate2($U$13,AB236,AC236,trigger)</f>
        <v>1.6334538920289923E-2</v>
      </c>
      <c r="AG236" s="51">
        <f>_xll.qlIndexFixing($U$5,_xll.qlInterestRateIndexFixingDate($U$5,AB236,trigger),,trigger)</f>
        <v>1.62750903118155E-2</v>
      </c>
    </row>
    <row r="237" spans="27:33" x14ac:dyDescent="0.2">
      <c r="AA237" s="46" t="s">
        <v>75</v>
      </c>
      <c r="AB237" s="47">
        <f>_xll.qlCalendarAdvance(Calendar,AB236,AA237,,,trigger)</f>
        <v>49499</v>
      </c>
      <c r="AC237" s="47">
        <f>_xll.qlInterestRateIndexMaturity($U$5,AB237,trigger)</f>
        <v>49683</v>
      </c>
      <c r="AD237" s="51">
        <f>_xll.qlTenorBasisValue($U$13,AB237,trigger)</f>
        <v>6.6771331111779213E-4</v>
      </c>
      <c r="AE237" s="51">
        <f>_xll.qlTenorBasisForwardRate($U$13,AB237,trigger)</f>
        <v>1.6276483758963272E-2</v>
      </c>
      <c r="AF237" s="51">
        <f>_xll.qlTenorBasisForwardRate2($U$13,AB237,AC237,trigger)</f>
        <v>1.6276483758963272E-2</v>
      </c>
      <c r="AG237" s="51">
        <f>_xll.qlIndexFixing($U$5,_xll.qlInterestRateIndexFixingDate($U$5,AB237,trigger),,trigger)</f>
        <v>1.6224037646327454E-2</v>
      </c>
    </row>
    <row r="238" spans="27:33" x14ac:dyDescent="0.2">
      <c r="AA238" s="46" t="s">
        <v>75</v>
      </c>
      <c r="AB238" s="47">
        <f>_xll.qlCalendarAdvance(Calendar,AB237,AA238,,,trigger)</f>
        <v>49530</v>
      </c>
      <c r="AC238" s="47">
        <f>_xll.qlInterestRateIndexMaturity($U$5,AB238,trigger)</f>
        <v>49716</v>
      </c>
      <c r="AD238" s="51">
        <f>_xll.qlTenorBasisValue($U$13,AB238,trigger)</f>
        <v>6.6181582451419233E-4</v>
      </c>
      <c r="AE238" s="51">
        <f>_xll.qlTenorBasisForwardRate($U$13,AB238,trigger)</f>
        <v>1.6220777936534307E-2</v>
      </c>
      <c r="AF238" s="51">
        <f>_xll.qlTenorBasisForwardRate2($U$13,AB238,AC238,trigger)</f>
        <v>1.6220777936534307E-2</v>
      </c>
      <c r="AG238" s="51">
        <f>_xll.qlIndexFixing($U$5,_xll.qlInterestRateIndexFixingDate($U$5,AB238,trigger),,trigger)</f>
        <v>1.6175119440663303E-2</v>
      </c>
    </row>
    <row r="239" spans="27:33" x14ac:dyDescent="0.2">
      <c r="AA239" s="46" t="s">
        <v>75</v>
      </c>
      <c r="AB239" s="47">
        <f>_xll.qlCalendarAdvance(Calendar,AB238,AA239,,,trigger)</f>
        <v>49562</v>
      </c>
      <c r="AC239" s="47">
        <f>_xll.qlInterestRateIndexMaturity($U$5,AB239,trigger)</f>
        <v>49744</v>
      </c>
      <c r="AD239" s="51">
        <f>_xll.qlTenorBasisValue($U$13,AB239,trigger)</f>
        <v>6.5578511278213214E-4</v>
      </c>
      <c r="AE239" s="51">
        <f>_xll.qlTenorBasisForwardRate($U$13,AB239,trigger)</f>
        <v>1.6167484860784023E-2</v>
      </c>
      <c r="AF239" s="51">
        <f>_xll.qlTenorBasisForwardRate2($U$13,AB239,AC239,trigger)</f>
        <v>1.6167484860784023E-2</v>
      </c>
      <c r="AG239" s="51">
        <f>_xll.qlIndexFixing($U$5,_xll.qlInterestRateIndexFixingDate($U$5,AB239,trigger),,trigger)</f>
        <v>1.6128077441991247E-2</v>
      </c>
    </row>
    <row r="240" spans="27:33" x14ac:dyDescent="0.2">
      <c r="AA240" s="46" t="s">
        <v>75</v>
      </c>
      <c r="AB240" s="47">
        <f>_xll.qlCalendarAdvance(Calendar,AB239,AA240,,,trigger)</f>
        <v>49592</v>
      </c>
      <c r="AC240" s="47">
        <f>_xll.qlInterestRateIndexMaturity($U$5,AB240,trigger)</f>
        <v>49775</v>
      </c>
      <c r="AD240" s="51">
        <f>_xll.qlTenorBasisValue($U$13,AB240,trigger)</f>
        <v>6.5018358941805151E-4</v>
      </c>
      <c r="AE240" s="51">
        <f>_xll.qlTenorBasisForwardRate($U$13,AB240,trigger)</f>
        <v>1.6116438994503126E-2</v>
      </c>
      <c r="AF240" s="51">
        <f>_xll.qlTenorBasisForwardRate2($U$13,AB240,AC240,trigger)</f>
        <v>1.6116438994503126E-2</v>
      </c>
      <c r="AG240" s="51">
        <f>_xll.qlIndexFixing($U$5,_xll.qlInterestRateIndexFixingDate($U$5,AB240,trigger),,trigger)</f>
        <v>1.608322532317032E-2</v>
      </c>
    </row>
    <row r="241" spans="27:33" x14ac:dyDescent="0.2">
      <c r="AA241" s="46" t="s">
        <v>75</v>
      </c>
      <c r="AB241" s="47">
        <f>_xll.qlCalendarAdvance(Calendar,AB240,AA241,,,trigger)</f>
        <v>49625</v>
      </c>
      <c r="AC241" s="47">
        <f>_xll.qlInterestRateIndexMaturity($U$5,AB241,trigger)</f>
        <v>49807</v>
      </c>
      <c r="AD241" s="51">
        <f>_xll.qlTenorBasisValue($U$13,AB241,trigger)</f>
        <v>6.440799523849426E-4</v>
      </c>
      <c r="AE241" s="51">
        <f>_xll.qlTenorBasisForwardRate($U$13,AB241,trigger)</f>
        <v>1.6062586045720754E-2</v>
      </c>
      <c r="AF241" s="51">
        <f>_xll.qlTenorBasisForwardRate2($U$13,AB241,AC241,trigger)</f>
        <v>1.6062586045720754E-2</v>
      </c>
      <c r="AG241" s="51">
        <f>_xll.qlIndexFixing($U$5,_xll.qlInterestRateIndexFixingDate($U$5,AB241,trigger),,trigger)</f>
        <v>1.6035825161404317E-2</v>
      </c>
    </row>
    <row r="242" spans="27:33" x14ac:dyDescent="0.2">
      <c r="AA242" s="46" t="s">
        <v>75</v>
      </c>
      <c r="AB242" s="47">
        <f>_xll.qlCalendarAdvance(Calendar,AB241,AA242,,,trigger)</f>
        <v>49655</v>
      </c>
      <c r="AC242" s="47">
        <f>_xll.qlInterestRateIndexMaturity($U$5,AB242,trigger)</f>
        <v>49838</v>
      </c>
      <c r="AD242" s="51">
        <f>_xll.qlTenorBasisValue($U$13,AB242,trigger)</f>
        <v>6.3858361061014412E-4</v>
      </c>
      <c r="AE242" s="51">
        <f>_xll.qlTenorBasisForwardRate($U$13,AB242,trigger)</f>
        <v>1.6014020000302987E-2</v>
      </c>
      <c r="AF242" s="51">
        <f>_xll.qlTenorBasisForwardRate2($U$13,AB242,AC242,trigger)</f>
        <v>1.6014020000302987E-2</v>
      </c>
      <c r="AG242" s="51">
        <f>_xll.qlIndexFixing($U$5,_xll.qlInterestRateIndexFixingDate($U$5,AB242,trigger),,trigger)</f>
        <v>1.5993163052177673E-2</v>
      </c>
    </row>
    <row r="243" spans="27:33" x14ac:dyDescent="0.2">
      <c r="AA243" s="46" t="s">
        <v>75</v>
      </c>
      <c r="AB243" s="47">
        <f>_xll.qlCalendarAdvance(Calendar,AB242,AA243,,,trigger)</f>
        <v>49688</v>
      </c>
      <c r="AC243" s="47">
        <f>_xll.qlInterestRateIndexMaturity($U$5,AB243,trigger)</f>
        <v>49870</v>
      </c>
      <c r="AD243" s="51">
        <f>_xll.qlTenorBasisValue($U$13,AB243,trigger)</f>
        <v>6.3259490481884072E-4</v>
      </c>
      <c r="AE243" s="51">
        <f>_xll.qlTenorBasisForwardRate($U$13,AB243,trigger)</f>
        <v>1.5962817954800607E-2</v>
      </c>
      <c r="AF243" s="51">
        <f>_xll.qlTenorBasisForwardRate2($U$13,AB243,AC243,trigger)</f>
        <v>1.5962817954800607E-2</v>
      </c>
      <c r="AG243" s="51">
        <f>_xll.qlIndexFixing($U$5,_xll.qlInterestRateIndexFixingDate($U$5,AB243,trigger),,trigger)</f>
        <v>1.5948104604579787E-2</v>
      </c>
    </row>
    <row r="244" spans="27:33" x14ac:dyDescent="0.2">
      <c r="AA244" s="46" t="s">
        <v>75</v>
      </c>
      <c r="AB244" s="47">
        <f>_xll.qlCalendarAdvance(Calendar,AB243,AA244,,,trigger)</f>
        <v>49719</v>
      </c>
      <c r="AC244" s="47">
        <f>_xll.qlInterestRateIndexMaturity($U$5,AB244,trigger)</f>
        <v>49901</v>
      </c>
      <c r="AD244" s="51">
        <f>_xll.qlTenorBasisValue($U$13,AB244,trigger)</f>
        <v>6.2702343783041135E-4</v>
      </c>
      <c r="AE244" s="51">
        <f>_xll.qlTenorBasisForwardRate($U$13,AB244,trigger)</f>
        <v>1.5915608055049362E-2</v>
      </c>
      <c r="AF244" s="51">
        <f>_xll.qlTenorBasisForwardRate2($U$13,AB244,AC244,trigger)</f>
        <v>1.5915608055049362E-2</v>
      </c>
      <c r="AG244" s="51">
        <f>_xll.qlIndexFixing($U$5,_xll.qlInterestRateIndexFixingDate($U$5,AB244,trigger),,trigger)</f>
        <v>1.5906603910675082E-2</v>
      </c>
    </row>
    <row r="245" spans="27:33" x14ac:dyDescent="0.2">
      <c r="AA245" s="46" t="s">
        <v>75</v>
      </c>
      <c r="AB245" s="47">
        <f>_xll.qlCalendarAdvance(Calendar,AB244,AA245,,,trigger)</f>
        <v>49748</v>
      </c>
      <c r="AC245" s="47">
        <f>_xll.qlInterestRateIndexMaturity($U$5,AB245,trigger)</f>
        <v>49933</v>
      </c>
      <c r="AD245" s="51">
        <f>_xll.qlTenorBasisValue($U$13,AB245,trigger)</f>
        <v>6.2185871231186887E-4</v>
      </c>
      <c r="AE245" s="51">
        <f>_xll.qlTenorBasisForwardRate($U$13,AB245,trigger)</f>
        <v>1.5871476577500647E-2</v>
      </c>
      <c r="AF245" s="51">
        <f>_xll.qlTenorBasisForwardRate2($U$13,AB245,AC245,trigger)</f>
        <v>1.5871476577500647E-2</v>
      </c>
      <c r="AG245" s="51">
        <f>_xll.qlIndexFixing($U$5,_xll.qlInterestRateIndexFixingDate($U$5,AB245,trigger),,trigger)</f>
        <v>1.5867941794565535E-2</v>
      </c>
    </row>
    <row r="246" spans="27:33" x14ac:dyDescent="0.2">
      <c r="AA246" s="46" t="s">
        <v>75</v>
      </c>
      <c r="AB246" s="47">
        <f>_xll.qlCalendarAdvance(Calendar,AB245,AA246,,,trigger)</f>
        <v>49780</v>
      </c>
      <c r="AC246" s="47">
        <f>_xll.qlInterestRateIndexMaturity($U$5,AB246,trigger)</f>
        <v>49963</v>
      </c>
      <c r="AD246" s="51">
        <f>_xll.qlTenorBasisValue($U$13,AB246,trigger)</f>
        <v>6.162124046133529E-4</v>
      </c>
      <c r="AE246" s="51">
        <f>_xll.qlTenorBasisForwardRate($U$13,AB246,trigger)</f>
        <v>1.5825988798063524E-2</v>
      </c>
      <c r="AF246" s="51">
        <f>_xll.qlTenorBasisForwardRate2($U$13,AB246,AC246,trigger)</f>
        <v>1.5825988798063524E-2</v>
      </c>
      <c r="AG246" s="51">
        <f>_xll.qlIndexFixing($U$5,_xll.qlInterestRateIndexFixingDate($U$5,AB246,trigger),,trigger)</f>
        <v>1.5827883201278366E-2</v>
      </c>
    </row>
    <row r="247" spans="27:33" x14ac:dyDescent="0.2">
      <c r="AA247" s="46" t="s">
        <v>75</v>
      </c>
      <c r="AB247" s="47">
        <f>_xll.qlCalendarAdvance(Calendar,AB246,AA247,,,trigger)</f>
        <v>49810</v>
      </c>
      <c r="AC247" s="47">
        <f>_xll.qlInterestRateIndexMaturity($U$5,AB247,trigger)</f>
        <v>49996</v>
      </c>
      <c r="AD247" s="51">
        <f>_xll.qlTenorBasisValue($U$13,AB247,trigger)</f>
        <v>6.1096887266682664E-4</v>
      </c>
      <c r="AE247" s="51">
        <f>_xll.qlTenorBasisForwardRate($U$13,AB247,trigger)</f>
        <v>1.5782881436875486E-2</v>
      </c>
      <c r="AF247" s="51">
        <f>_xll.qlTenorBasisForwardRate2($U$13,AB247,AC247,trigger)</f>
        <v>1.5782881436875486E-2</v>
      </c>
      <c r="AG247" s="51">
        <f>_xll.qlIndexFixing($U$5,_xll.qlInterestRateIndexFixingDate($U$5,AB247,trigger),,trigger)</f>
        <v>1.5790135067406976E-2</v>
      </c>
    </row>
    <row r="248" spans="27:33" x14ac:dyDescent="0.2">
      <c r="AA248" s="46" t="s">
        <v>75</v>
      </c>
      <c r="AB248" s="47">
        <f>_xll.qlCalendarAdvance(Calendar,AB247,AA248,,,trigger)</f>
        <v>49842</v>
      </c>
      <c r="AC248" s="47">
        <f>_xll.qlInterestRateIndexMaturity($U$5,AB248,trigger)</f>
        <v>50025</v>
      </c>
      <c r="AD248" s="51">
        <f>_xll.qlTenorBasisValue($U$13,AB248,trigger)</f>
        <v>6.0542860981741432E-4</v>
      </c>
      <c r="AE248" s="51">
        <f>_xll.qlTenorBasisForwardRate($U$13,AB248,trigger)</f>
        <v>1.5740207992980551E-2</v>
      </c>
      <c r="AF248" s="51">
        <f>_xll.qlTenorBasisForwardRate2($U$13,AB248,AC248,trigger)</f>
        <v>1.5740207992980551E-2</v>
      </c>
      <c r="AG248" s="51">
        <f>_xll.qlIndexFixing($U$5,_xll.qlInterestRateIndexFixingDate($U$5,AB248,trigger),,trigger)</f>
        <v>1.5752521804415987E-2</v>
      </c>
    </row>
    <row r="249" spans="27:33" x14ac:dyDescent="0.2">
      <c r="AA249" s="46" t="s">
        <v>75</v>
      </c>
      <c r="AB249" s="47">
        <f>_xll.qlCalendarAdvance(Calendar,AB248,AA249,,,trigger)</f>
        <v>49872</v>
      </c>
      <c r="AC249" s="47">
        <f>_xll.qlInterestRateIndexMaturity($U$5,AB249,trigger)</f>
        <v>50056</v>
      </c>
      <c r="AD249" s="51">
        <f>_xll.qlTenorBasisValue($U$13,AB249,trigger)</f>
        <v>6.0028380985624973E-4</v>
      </c>
      <c r="AE249" s="51">
        <f>_xll.qlTenorBasisForwardRate($U$13,AB249,trigger)</f>
        <v>1.5700189831982202E-2</v>
      </c>
      <c r="AF249" s="51">
        <f>_xll.qlTenorBasisForwardRate2($U$13,AB249,AC249,trigger)</f>
        <v>1.5700189831982202E-2</v>
      </c>
      <c r="AG249" s="51">
        <f>_xll.qlIndexFixing($U$5,_xll.qlInterestRateIndexFixingDate($U$5,AB249,trigger),,trigger)</f>
        <v>1.5717418530080806E-2</v>
      </c>
    </row>
    <row r="250" spans="27:33" x14ac:dyDescent="0.2">
      <c r="AA250" s="46" t="s">
        <v>75</v>
      </c>
      <c r="AB250" s="47">
        <f>_xll.qlCalendarAdvance(Calendar,AB249,AA250,,,trigger)</f>
        <v>49905</v>
      </c>
      <c r="AC250" s="47">
        <f>_xll.qlInterestRateIndexMaturity($U$5,AB250,trigger)</f>
        <v>50089</v>
      </c>
      <c r="AD250" s="51">
        <f>_xll.qlTenorBasisValue($U$13,AB250,trigger)</f>
        <v>5.9467912709512205E-4</v>
      </c>
      <c r="AE250" s="51">
        <f>_xll.qlTenorBasisForwardRate($U$13,AB250,trigger)</f>
        <v>1.5657849590945069E-2</v>
      </c>
      <c r="AF250" s="51">
        <f>_xll.qlTenorBasisForwardRate2($U$13,AB250,AC250,trigger)</f>
        <v>1.5657849590945069E-2</v>
      </c>
      <c r="AG250" s="51">
        <f>_xll.qlIndexFixing($U$5,_xll.qlInterestRateIndexFixingDate($U$5,AB250,trigger),,trigger)</f>
        <v>1.5680242995438402E-2</v>
      </c>
    </row>
    <row r="251" spans="27:33" x14ac:dyDescent="0.2">
      <c r="AA251" s="46" t="s">
        <v>75</v>
      </c>
      <c r="AB251" s="47">
        <f>_xll.qlCalendarAdvance(Calendar,AB250,AA251,,,trigger)</f>
        <v>49936</v>
      </c>
      <c r="AC251" s="47">
        <f>_xll.qlInterestRateIndexMaturity($U$5,AB251,trigger)</f>
        <v>50117</v>
      </c>
      <c r="AD251" s="51">
        <f>_xll.qlTenorBasisValue($U$13,AB251,trigger)</f>
        <v>5.8946585424106423E-4</v>
      </c>
      <c r="AE251" s="51">
        <f>_xll.qlTenorBasisForwardRate($U$13,AB251,trigger)</f>
        <v>1.5620115284961867E-2</v>
      </c>
      <c r="AF251" s="51">
        <f>_xll.qlTenorBasisForwardRate2($U$13,AB251,AC251,trigger)</f>
        <v>1.5620115284961867E-2</v>
      </c>
      <c r="AG251" s="51">
        <f>_xll.qlIndexFixing($U$5,_xll.qlInterestRateIndexFixingDate($U$5,AB251,trigger),,trigger)</f>
        <v>1.5646992894913912E-2</v>
      </c>
    </row>
    <row r="252" spans="27:33" x14ac:dyDescent="0.2">
      <c r="AA252" s="46" t="s">
        <v>75</v>
      </c>
      <c r="AB252" s="47">
        <f>_xll.qlCalendarAdvance(Calendar,AB251,AA252,,,trigger)</f>
        <v>49968</v>
      </c>
      <c r="AC252" s="47">
        <f>_xll.qlInterestRateIndexMaturity($U$5,AB252,trigger)</f>
        <v>50150</v>
      </c>
      <c r="AD252" s="51">
        <f>_xll.qlTenorBasisValue($U$13,AB252,trigger)</f>
        <v>5.8413659344563049E-4</v>
      </c>
      <c r="AE252" s="51">
        <f>_xll.qlTenorBasisForwardRate($U$13,AB252,trigger)</f>
        <v>1.5581384242209643E-2</v>
      </c>
      <c r="AF252" s="51">
        <f>_xll.qlTenorBasisForwardRate2($U$13,AB252,AC252,trigger)</f>
        <v>1.5581384242209643E-2</v>
      </c>
      <c r="AG252" s="51">
        <f>_xll.qlIndexFixing($U$5,_xll.qlInterestRateIndexFixingDate($U$5,AB252,trigger),,trigger)</f>
        <v>1.5613048883028918E-2</v>
      </c>
    </row>
    <row r="253" spans="27:33" x14ac:dyDescent="0.2">
      <c r="AA253" s="46" t="s">
        <v>75</v>
      </c>
      <c r="AB253" s="47">
        <f>_xll.qlCalendarAdvance(Calendar,AB252,AA253,,,trigger)</f>
        <v>49999</v>
      </c>
      <c r="AC253" s="47">
        <f>_xll.qlInterestRateIndexMaturity($U$5,AB253,trigger)</f>
        <v>50180</v>
      </c>
      <c r="AD253" s="51">
        <f>_xll.qlTenorBasisValue($U$13,AB253,trigger)</f>
        <v>5.7902405875227315E-4</v>
      </c>
      <c r="AE253" s="51">
        <f>_xll.qlTenorBasisForwardRate($U$13,AB253,trigger)</f>
        <v>1.5545584127495619E-2</v>
      </c>
      <c r="AF253" s="51">
        <f>_xll.qlTenorBasisForwardRate2($U$13,AB253,AC253,trigger)</f>
        <v>1.5545584127495619E-2</v>
      </c>
      <c r="AG253" s="51">
        <f>_xll.qlIndexFixing($U$5,_xll.qlInterestRateIndexFixingDate($U$5,AB253,trigger),,trigger)</f>
        <v>1.558160194679065E-2</v>
      </c>
    </row>
    <row r="254" spans="27:33" x14ac:dyDescent="0.2">
      <c r="AA254" s="46" t="s">
        <v>75</v>
      </c>
      <c r="AB254" s="47">
        <f>_xll.qlCalendarAdvance(Calendar,AB253,AA254,,,trigger)</f>
        <v>50031</v>
      </c>
      <c r="AC254" s="47">
        <f>_xll.qlInterestRateIndexMaturity($U$5,AB254,trigger)</f>
        <v>50213</v>
      </c>
      <c r="AD254" s="51">
        <f>_xll.qlTenorBasisValue($U$13,AB254,trigger)</f>
        <v>5.7379802864179557E-4</v>
      </c>
      <c r="AE254" s="51">
        <f>_xll.qlTenorBasisForwardRate($U$13,AB254,trigger)</f>
        <v>1.5509486028398918E-2</v>
      </c>
      <c r="AF254" s="51">
        <f>_xll.qlTenorBasisForwardRate2($U$13,AB254,AC254,trigger)</f>
        <v>1.5509486028398918E-2</v>
      </c>
      <c r="AG254" s="51">
        <f>_xll.qlIndexFixing($U$5,_xll.qlInterestRateIndexFixingDate($U$5,AB254,trigger),,trigger)</f>
        <v>1.5549991361589768E-2</v>
      </c>
    </row>
    <row r="255" spans="27:33" x14ac:dyDescent="0.2">
      <c r="AA255" s="46" t="s">
        <v>75</v>
      </c>
      <c r="AB255" s="47">
        <f>_xll.qlCalendarAdvance(Calendar,AB254,AA255,,,trigger)</f>
        <v>50062</v>
      </c>
      <c r="AC255" s="47">
        <f>_xll.qlInterestRateIndexMaturity($U$5,AB255,trigger)</f>
        <v>50243</v>
      </c>
      <c r="AD255" s="51">
        <f>_xll.qlTenorBasisValue($U$13,AB255,trigger)</f>
        <v>5.6878476523556667E-4</v>
      </c>
      <c r="AE255" s="51">
        <f>_xll.qlTenorBasisForwardRate($U$13,AB255,trigger)</f>
        <v>1.5476161997529218E-2</v>
      </c>
      <c r="AF255" s="51">
        <f>_xll.qlTenorBasisForwardRate2($U$13,AB255,AC255,trigger)</f>
        <v>1.5476161997529218E-2</v>
      </c>
      <c r="AG255" s="51">
        <f>_xll.qlIndexFixing($U$5,_xll.qlInterestRateIndexFixingDate($U$5,AB255,trigger),,trigger)</f>
        <v>1.5520739423821366E-2</v>
      </c>
    </row>
    <row r="256" spans="27:33" x14ac:dyDescent="0.2">
      <c r="AA256" s="46" t="s">
        <v>75</v>
      </c>
      <c r="AB256" s="47">
        <f>_xll.qlCalendarAdvance(Calendar,AB255,AA256,,,trigger)</f>
        <v>50094</v>
      </c>
      <c r="AC256" s="47">
        <f>_xll.qlInterestRateIndexMaturity($U$5,AB256,trigger)</f>
        <v>50276</v>
      </c>
      <c r="AD256" s="51">
        <f>_xll.qlTenorBasisValue($U$13,AB256,trigger)</f>
        <v>5.6366045177066201E-4</v>
      </c>
      <c r="AE256" s="51">
        <f>_xll.qlTenorBasisForwardRate($U$13,AB256,trigger)</f>
        <v>1.544269526750593E-2</v>
      </c>
      <c r="AF256" s="51">
        <f>_xll.qlTenorBasisForwardRate2($U$13,AB256,AC256,trigger)</f>
        <v>1.544269526750593E-2</v>
      </c>
      <c r="AG256" s="51">
        <f>_xll.qlIndexFixing($U$5,_xll.qlInterestRateIndexFixingDate($U$5,AB256,trigger),,trigger)</f>
        <v>1.5491462253821477E-2</v>
      </c>
    </row>
    <row r="257" spans="27:33" x14ac:dyDescent="0.2">
      <c r="AA257" s="46" t="s">
        <v>75</v>
      </c>
      <c r="AB257" s="47">
        <f>_xll.qlCalendarAdvance(Calendar,AB256,AA257,,,trigger)</f>
        <v>50122</v>
      </c>
      <c r="AC257" s="47">
        <f>_xll.qlInterestRateIndexMaturity($U$5,AB257,trigger)</f>
        <v>50306</v>
      </c>
      <c r="AD257" s="51">
        <f>_xll.qlTenorBasisValue($U$13,AB257,trigger)</f>
        <v>5.5921859740594253E-4</v>
      </c>
      <c r="AE257" s="51">
        <f>_xll.qlTenorBasisForwardRate($U$13,AB257,trigger)</f>
        <v>1.5414363451139447E-2</v>
      </c>
      <c r="AF257" s="51">
        <f>_xll.qlTenorBasisForwardRate2($U$13,AB257,AC257,trigger)</f>
        <v>1.5414363451139447E-2</v>
      </c>
      <c r="AG257" s="51">
        <f>_xll.qlIndexFixing($U$5,_xll.qlInterestRateIndexFixingDate($U$5,AB257,trigger),,trigger)</f>
        <v>1.5466739714329471E-2</v>
      </c>
    </row>
    <row r="258" spans="27:33" x14ac:dyDescent="0.2">
      <c r="AA258" s="46" t="s">
        <v>75</v>
      </c>
      <c r="AB258" s="47">
        <f>_xll.qlCalendarAdvance(Calendar,AB257,AA258,,,trigger)</f>
        <v>50153</v>
      </c>
      <c r="AC258" s="47">
        <f>_xll.qlInterestRateIndexMaturity($U$5,AB258,trigger)</f>
        <v>50336</v>
      </c>
      <c r="AD258" s="51">
        <f>_xll.qlTenorBasisValue($U$13,AB258,trigger)</f>
        <v>5.5434613768173943E-4</v>
      </c>
      <c r="AE258" s="51">
        <f>_xll.qlTenorBasisForwardRate($U$13,AB258,trigger)</f>
        <v>1.5384649098842544E-2</v>
      </c>
      <c r="AF258" s="51">
        <f>_xll.qlTenorBasisForwardRate2($U$13,AB258,AC258,trigger)</f>
        <v>1.5384649098842544E-2</v>
      </c>
      <c r="AG258" s="51">
        <f>_xll.qlIndexFixing($U$5,_xll.qlInterestRateIndexFixingDate($U$5,AB258,trigger),,trigger)</f>
        <v>1.5440690045537549E-2</v>
      </c>
    </row>
    <row r="259" spans="27:33" x14ac:dyDescent="0.2">
      <c r="AA259" s="46" t="s">
        <v>75</v>
      </c>
      <c r="AB259" s="47">
        <f>_xll.qlCalendarAdvance(Calendar,AB258,AA259,,,trigger)</f>
        <v>50185</v>
      </c>
      <c r="AC259" s="47">
        <f>_xll.qlInterestRateIndexMaturity($U$5,AB259,trigger)</f>
        <v>50369</v>
      </c>
      <c r="AD259" s="51">
        <f>_xll.qlTenorBasisValue($U$13,AB259,trigger)</f>
        <v>5.4936607812031992E-4</v>
      </c>
      <c r="AE259" s="51">
        <f>_xll.qlTenorBasisForwardRate($U$13,AB259,trigger)</f>
        <v>1.5355019887501103E-2</v>
      </c>
      <c r="AF259" s="51">
        <f>_xll.qlTenorBasisForwardRate2($U$13,AB259,AC259,trigger)</f>
        <v>1.5355019887501103E-2</v>
      </c>
      <c r="AG259" s="51">
        <f>_xll.qlIndexFixing($U$5,_xll.qlInterestRateIndexFixingDate($U$5,AB259,trigger),,trigger)</f>
        <v>1.5414818383165411E-2</v>
      </c>
    </row>
    <row r="260" spans="27:33" x14ac:dyDescent="0.2">
      <c r="AA260" s="46" t="s">
        <v>75</v>
      </c>
      <c r="AB260" s="47">
        <f>_xll.qlCalendarAdvance(Calendar,AB259,AA260,,,trigger)</f>
        <v>50216</v>
      </c>
      <c r="AC260" s="47">
        <f>_xll.qlInterestRateIndexMaturity($U$5,AB260,trigger)</f>
        <v>50402</v>
      </c>
      <c r="AD260" s="51">
        <f>_xll.qlTenorBasisValue($U$13,AB260,trigger)</f>
        <v>5.4458930892269336E-4</v>
      </c>
      <c r="AE260" s="51">
        <f>_xll.qlTenorBasisForwardRate($U$13,AB260,trigger)</f>
        <v>1.5327520705524464E-2</v>
      </c>
      <c r="AF260" s="51">
        <f>_xll.qlTenorBasisForwardRate2($U$13,AB260,AC260,trigger)</f>
        <v>1.5327520705524464E-2</v>
      </c>
      <c r="AG260" s="51">
        <f>_xll.qlIndexFixing($U$5,_xll.qlInterestRateIndexFixingDate($U$5,AB260,trigger),,trigger)</f>
        <v>1.5390871107006527E-2</v>
      </c>
    </row>
    <row r="261" spans="27:33" x14ac:dyDescent="0.2">
      <c r="AA261" s="46" t="s">
        <v>75</v>
      </c>
      <c r="AB261" s="47">
        <f>_xll.qlCalendarAdvance(Calendar,AB260,AA261,,,trigger)</f>
        <v>50248</v>
      </c>
      <c r="AC261" s="47">
        <f>_xll.qlInterestRateIndexMaturity($U$5,AB261,trigger)</f>
        <v>50432</v>
      </c>
      <c r="AD261" s="51">
        <f>_xll.qlTenorBasisValue($U$13,AB261,trigger)</f>
        <v>5.397072726659025E-4</v>
      </c>
      <c r="AE261" s="51">
        <f>_xll.qlTenorBasisForwardRate($U$13,AB261,trigger)</f>
        <v>1.5300775759160268E-2</v>
      </c>
      <c r="AF261" s="51">
        <f>_xll.qlTenorBasisForwardRate2($U$13,AB261,AC261,trigger)</f>
        <v>1.5300775759160268E-2</v>
      </c>
      <c r="AG261" s="51">
        <f>_xll.qlIndexFixing($U$5,_xll.qlInterestRateIndexFixingDate($U$5,AB261,trigger),,trigger)</f>
        <v>1.5367424940002844E-2</v>
      </c>
    </row>
    <row r="262" spans="27:33" x14ac:dyDescent="0.2">
      <c r="AA262" s="46" t="s">
        <v>75</v>
      </c>
      <c r="AB262" s="47">
        <f>_xll.qlCalendarAdvance(Calendar,AB261,AA262,,,trigger)</f>
        <v>50279</v>
      </c>
      <c r="AC262" s="47">
        <f>_xll.qlInterestRateIndexMaturity($U$5,AB262,trigger)</f>
        <v>50462</v>
      </c>
      <c r="AD262" s="51">
        <f>_xll.qlTenorBasisValue($U$13,AB262,trigger)</f>
        <v>5.35024734068757E-4</v>
      </c>
      <c r="AE262" s="51">
        <f>_xll.qlTenorBasisForwardRate($U$13,AB262,trigger)</f>
        <v>1.5276002798604141E-2</v>
      </c>
      <c r="AF262" s="51">
        <f>_xll.qlTenorBasisForwardRate2($U$13,AB262,AC262,trigger)</f>
        <v>1.5276002798604141E-2</v>
      </c>
      <c r="AG262" s="51">
        <f>_xll.qlIndexFixing($U$5,_xll.qlInterestRateIndexFixingDate($U$5,AB262,trigger),,trigger)</f>
        <v>1.5345763384368995E-2</v>
      </c>
    </row>
    <row r="263" spans="27:33" x14ac:dyDescent="0.2">
      <c r="AA263" s="46" t="s">
        <v>75</v>
      </c>
      <c r="AB263" s="47">
        <f>_xll.qlCalendarAdvance(Calendar,AB262,AA263,,,trigger)</f>
        <v>50311</v>
      </c>
      <c r="AC263" s="47">
        <f>_xll.qlInterestRateIndexMaturity($U$5,AB263,trigger)</f>
        <v>50493</v>
      </c>
      <c r="AD263" s="51">
        <f>_xll.qlTenorBasisValue($U$13,AB263,trigger)</f>
        <v>5.3023921624951705E-4</v>
      </c>
      <c r="AE263" s="51">
        <f>_xll.qlTenorBasisForwardRate($U$13,AB263,trigger)</f>
        <v>1.5251684399695313E-2</v>
      </c>
      <c r="AF263" s="51">
        <f>_xll.qlTenorBasisForwardRate2($U$13,AB263,AC263,trigger)</f>
        <v>1.5251684399695313E-2</v>
      </c>
      <c r="AG263" s="51">
        <f>_xll.qlIndexFixing($U$5,_xll.qlInterestRateIndexFixingDate($U$5,AB263,trigger),,trigger)</f>
        <v>1.5324518648541017E-2</v>
      </c>
    </row>
    <row r="264" spans="27:33" x14ac:dyDescent="0.2">
      <c r="AA264" s="46" t="s">
        <v>75</v>
      </c>
      <c r="AB264" s="47">
        <f>_xll.qlCalendarAdvance(Calendar,AB263,AA264,,,trigger)</f>
        <v>50341</v>
      </c>
      <c r="AC264" s="47">
        <f>_xll.qlInterestRateIndexMaturity($U$5,AB264,trigger)</f>
        <v>50523</v>
      </c>
      <c r="AD264" s="51">
        <f>_xll.qlTenorBasisValue($U$13,AB264,trigger)</f>
        <v>5.2579680350631664E-4</v>
      </c>
      <c r="AE264" s="51">
        <f>_xll.qlTenorBasisForwardRate($U$13,AB264,trigger)</f>
        <v>1.523003408059429E-2</v>
      </c>
      <c r="AF264" s="51">
        <f>_xll.qlTenorBasisForwardRate2($U$13,AB264,AC264,trigger)</f>
        <v>1.523003408059429E-2</v>
      </c>
      <c r="AG264" s="51">
        <f>_xll.qlIndexFixing($U$5,_xll.qlInterestRateIndexFixingDate($U$5,AB264,trigger),,trigger)</f>
        <v>1.5305664936157185E-2</v>
      </c>
    </row>
    <row r="265" spans="27:33" x14ac:dyDescent="0.2">
      <c r="AA265" s="46" t="s">
        <v>75</v>
      </c>
      <c r="AB265" s="47">
        <f>_xll.qlCalendarAdvance(Calendar,AB264,AA265,,,trigger)</f>
        <v>50374</v>
      </c>
      <c r="AC265" s="47">
        <f>_xll.qlInterestRateIndexMaturity($U$5,AB265,trigger)</f>
        <v>50556</v>
      </c>
      <c r="AD265" s="51">
        <f>_xll.qlTenorBasisValue($U$13,AB265,trigger)</f>
        <v>5.2095895356616339E-4</v>
      </c>
      <c r="AE265" s="51">
        <f>_xll.qlTenorBasisForwardRate($U$13,AB265,trigger)</f>
        <v>1.5207552019503259E-2</v>
      </c>
      <c r="AF265" s="51">
        <f>_xll.qlTenorBasisForwardRate2($U$13,AB265,AC265,trigger)</f>
        <v>1.5207552019503259E-2</v>
      </c>
      <c r="AG265" s="51">
        <f>_xll.qlIndexFixing($U$5,_xll.qlInterestRateIndexFixingDate($U$5,AB265,trigger),,trigger)</f>
        <v>1.5286111428118084E-2</v>
      </c>
    </row>
    <row r="266" spans="27:33" x14ac:dyDescent="0.2">
      <c r="AA266" s="46" t="s">
        <v>75</v>
      </c>
      <c r="AB266" s="47">
        <f>_xll.qlCalendarAdvance(Calendar,AB265,AA266,,,trigger)</f>
        <v>50404</v>
      </c>
      <c r="AC266" s="47">
        <f>_xll.qlInterestRateIndexMaturity($U$5,AB266,trigger)</f>
        <v>50586</v>
      </c>
      <c r="AD266" s="51">
        <f>_xll.qlTenorBasisValue($U$13,AB266,trigger)</f>
        <v>5.1660493093989596E-4</v>
      </c>
      <c r="AE266" s="51">
        <f>_xll.qlTenorBasisForwardRate($U$13,AB266,trigger)</f>
        <v>1.5188325482878937E-2</v>
      </c>
      <c r="AF266" s="51">
        <f>_xll.qlTenorBasisForwardRate2($U$13,AB266,AC266,trigger)</f>
        <v>1.5188325482878937E-2</v>
      </c>
      <c r="AG266" s="51">
        <f>_xll.qlIndexFixing($U$5,_xll.qlInterestRateIndexFixingDate($U$5,AB266,trigger),,trigger)</f>
        <v>1.5269413277911358E-2</v>
      </c>
    </row>
    <row r="267" spans="27:33" x14ac:dyDescent="0.2">
      <c r="AA267" s="46" t="s">
        <v>75</v>
      </c>
      <c r="AB267" s="47">
        <f>_xll.qlCalendarAdvance(Calendar,AB266,AA267,,,trigger)</f>
        <v>50437</v>
      </c>
      <c r="AC267" s="47">
        <f>_xll.qlInterestRateIndexMaturity($U$5,AB267,trigger)</f>
        <v>50619</v>
      </c>
      <c r="AD267" s="51">
        <f>_xll.qlTenorBasisValue($U$13,AB267,trigger)</f>
        <v>5.1186354072928729E-4</v>
      </c>
      <c r="AE267" s="51">
        <f>_xll.qlTenorBasisForwardRate($U$13,AB267,trigger)</f>
        <v>1.5168508734245677E-2</v>
      </c>
      <c r="AF267" s="51">
        <f>_xll.qlTenorBasisForwardRate2($U$13,AB267,AC267,trigger)</f>
        <v>1.5168508734245677E-2</v>
      </c>
      <c r="AG267" s="51">
        <f>_xll.qlIndexFixing($U$5,_xll.qlInterestRateIndexFixingDate($U$5,AB267,trigger),,trigger)</f>
        <v>1.5252230823719145E-2</v>
      </c>
    </row>
    <row r="268" spans="27:33" x14ac:dyDescent="0.2">
      <c r="AA268" s="46" t="s">
        <v>75</v>
      </c>
      <c r="AB268" s="47">
        <f>_xll.qlCalendarAdvance(Calendar,AB267,AA268,,,trigger)</f>
        <v>50465</v>
      </c>
      <c r="AC268" s="47">
        <f>_xll.qlInterestRateIndexMaturity($U$5,AB268,trigger)</f>
        <v>50649</v>
      </c>
      <c r="AD268" s="51">
        <f>_xll.qlTenorBasisValue($U$13,AB268,trigger)</f>
        <v>5.0787970251865505E-4</v>
      </c>
      <c r="AE268" s="51">
        <f>_xll.qlTenorBasisForwardRate($U$13,AB268,trigger)</f>
        <v>1.515292122764824E-2</v>
      </c>
      <c r="AF268" s="51">
        <f>_xll.qlTenorBasisForwardRate2($U$13,AB268,AC268,trigger)</f>
        <v>1.515292122764824E-2</v>
      </c>
      <c r="AG268" s="51">
        <f>_xll.qlIndexFixing($U$5,_xll.qlInterestRateIndexFixingDate($U$5,AB268,trigger),,trigger)</f>
        <v>1.5238834496732806E-2</v>
      </c>
    </row>
    <row r="269" spans="27:33" x14ac:dyDescent="0.2">
      <c r="AA269" s="46" t="s">
        <v>75</v>
      </c>
      <c r="AB269" s="47">
        <f>_xll.qlCalendarAdvance(Calendar,AB268,AA269,,,trigger)</f>
        <v>50496</v>
      </c>
      <c r="AC269" s="47">
        <f>_xll.qlInterestRateIndexMaturity($U$5,AB269,trigger)</f>
        <v>50679</v>
      </c>
      <c r="AD269" s="51">
        <f>_xll.qlTenorBasisValue($U$13,AB269,trigger)</f>
        <v>5.0351063069090747E-4</v>
      </c>
      <c r="AE269" s="51">
        <f>_xll.qlTenorBasisForwardRate($U$13,AB269,trigger)</f>
        <v>1.5136641358757181E-2</v>
      </c>
      <c r="AF269" s="51">
        <f>_xll.qlTenorBasisForwardRate2($U$13,AB269,AC269,trigger)</f>
        <v>1.5136641358757181E-2</v>
      </c>
      <c r="AG269" s="51">
        <f>_xll.qlIndexFixing($U$5,_xll.qlInterestRateIndexFixingDate($U$5,AB269,trigger),,trigger)</f>
        <v>1.5224727094168064E-2</v>
      </c>
    </row>
    <row r="270" spans="27:33" x14ac:dyDescent="0.2">
      <c r="AA270" s="46" t="s">
        <v>75</v>
      </c>
      <c r="AB270" s="47">
        <f>_xll.qlCalendarAdvance(Calendar,AB269,AA270,,,trigger)</f>
        <v>50528</v>
      </c>
      <c r="AC270" s="47">
        <f>_xll.qlInterestRateIndexMaturity($U$5,AB270,trigger)</f>
        <v>50712</v>
      </c>
      <c r="AD270" s="51">
        <f>_xll.qlTenorBasisValue($U$13,AB270,trigger)</f>
        <v>4.9904612498378922E-4</v>
      </c>
      <c r="AE270" s="51">
        <f>_xll.qlTenorBasisForwardRate($U$13,AB270,trigger)</f>
        <v>1.5121301209806776E-2</v>
      </c>
      <c r="AF270" s="51">
        <f>_xll.qlTenorBasisForwardRate2($U$13,AB270,AC270,trigger)</f>
        <v>1.5121301209806776E-2</v>
      </c>
      <c r="AG270" s="51">
        <f>_xll.qlIndexFixing($U$5,_xll.qlInterestRateIndexFixingDate($U$5,AB270,trigger),,trigger)</f>
        <v>1.5211561484322176E-2</v>
      </c>
    </row>
    <row r="271" spans="27:33" x14ac:dyDescent="0.2">
      <c r="AA271" s="46" t="s">
        <v>75</v>
      </c>
      <c r="AB271" s="47">
        <f>_xll.qlCalendarAdvance(Calendar,AB270,AA271,,,trigger)</f>
        <v>50559</v>
      </c>
      <c r="AC271" s="47">
        <f>_xll.qlInterestRateIndexMaturity($U$5,AB271,trigger)</f>
        <v>50742</v>
      </c>
      <c r="AD271" s="51">
        <f>_xll.qlTenorBasisValue($U$13,AB271,trigger)</f>
        <v>4.9476486157827874E-4</v>
      </c>
      <c r="AE271" s="51">
        <f>_xll.qlTenorBasisForwardRate($U$13,AB271,trigger)</f>
        <v>1.5107483158351321E-2</v>
      </c>
      <c r="AF271" s="51">
        <f>_xll.qlTenorBasisForwardRate2($U$13,AB271,AC271,trigger)</f>
        <v>1.5107483158351321E-2</v>
      </c>
      <c r="AG271" s="51">
        <f>_xll.qlIndexFixing($U$5,_xll.qlInterestRateIndexFixingDate($U$5,AB271,trigger),,trigger)</f>
        <v>1.5199646554327257E-2</v>
      </c>
    </row>
    <row r="272" spans="27:33" x14ac:dyDescent="0.2">
      <c r="AA272" s="46" t="s">
        <v>75</v>
      </c>
      <c r="AB272" s="47">
        <f>_xll.qlCalendarAdvance(Calendar,AB271,AA272,,,trigger)</f>
        <v>50591</v>
      </c>
      <c r="AC272" s="47">
        <f>_xll.qlInterestRateIndexMaturity($U$5,AB272,trigger)</f>
        <v>50775</v>
      </c>
      <c r="AD272" s="51">
        <f>_xll.qlTenorBasisValue($U$13,AB272,trigger)</f>
        <v>4.9039026023529496E-4</v>
      </c>
      <c r="AE272" s="51">
        <f>_xll.qlTenorBasisForwardRate($U$13,AB272,trigger)</f>
        <v>1.5094762911998348E-2</v>
      </c>
      <c r="AF272" s="51">
        <f>_xll.qlTenorBasisForwardRate2($U$13,AB272,AC272,trigger)</f>
        <v>1.5094762911998348E-2</v>
      </c>
      <c r="AG272" s="51">
        <f>_xll.qlIndexFixing($U$5,_xll.qlInterestRateIndexFixingDate($U$5,AB272,trigger),,trigger)</f>
        <v>1.5188814960086266E-2</v>
      </c>
    </row>
    <row r="273" spans="27:33" x14ac:dyDescent="0.2">
      <c r="AA273" s="46" t="s">
        <v>75</v>
      </c>
      <c r="AB273" s="47">
        <f>_xll.qlCalendarAdvance(Calendar,AB272,AA273,,,trigger)</f>
        <v>50622</v>
      </c>
      <c r="AC273" s="47">
        <f>_xll.qlInterestRateIndexMaturity($U$5,AB273,trigger)</f>
        <v>50808</v>
      </c>
      <c r="AD273" s="51">
        <f>_xll.qlTenorBasisValue($U$13,AB273,trigger)</f>
        <v>4.8619538026144226E-4</v>
      </c>
      <c r="AE273" s="51">
        <f>_xll.qlTenorBasisForwardRate($U$13,AB273,trigger)</f>
        <v>1.5083898087655532E-2</v>
      </c>
      <c r="AF273" s="51">
        <f>_xll.qlTenorBasisForwardRate2($U$13,AB273,AC273,trigger)</f>
        <v>1.5083898087655532E-2</v>
      </c>
      <c r="AG273" s="51">
        <f>_xll.qlIndexFixing($U$5,_xll.qlInterestRateIndexFixingDate($U$5,AB273,trigger),,trigger)</f>
        <v>1.5179668157248527E-2</v>
      </c>
    </row>
    <row r="274" spans="27:33" x14ac:dyDescent="0.2">
      <c r="AA274" s="46" t="s">
        <v>75</v>
      </c>
      <c r="AB274" s="47">
        <f>_xll.qlCalendarAdvance(Calendar,AB273,AA274,,,trigger)</f>
        <v>50654</v>
      </c>
      <c r="AC274" s="47">
        <f>_xll.qlInterestRateIndexMaturity($U$5,AB274,trigger)</f>
        <v>50836</v>
      </c>
      <c r="AD274" s="51">
        <f>_xll.qlTenorBasisValue($U$13,AB274,trigger)</f>
        <v>4.8190921687532053E-4</v>
      </c>
      <c r="AE274" s="51">
        <f>_xll.qlTenorBasisForwardRate($U$13,AB274,trigger)</f>
        <v>1.5072935717360059E-2</v>
      </c>
      <c r="AF274" s="51">
        <f>_xll.qlTenorBasisForwardRate2($U$13,AB274,AC274,trigger)</f>
        <v>1.5072935717360059E-2</v>
      </c>
      <c r="AG274" s="51">
        <f>_xll.qlIndexFixing($U$5,_xll.qlInterestRateIndexFixingDate($U$5,AB274,trigger),,trigger)</f>
        <v>1.5170176191901147E-2</v>
      </c>
    </row>
    <row r="275" spans="27:33" x14ac:dyDescent="0.2">
      <c r="AA275" s="46" t="s">
        <v>75</v>
      </c>
      <c r="AB275" s="47">
        <f>_xll.qlCalendarAdvance(Calendar,AB274,AA275,,,trigger)</f>
        <v>50684</v>
      </c>
      <c r="AC275" s="47">
        <f>_xll.qlInterestRateIndexMaturity($U$5,AB275,trigger)</f>
        <v>50866</v>
      </c>
      <c r="AD275" s="51">
        <f>_xll.qlTenorBasisValue($U$13,AB275,trigger)</f>
        <v>4.7793123580710259E-4</v>
      </c>
      <c r="AE275" s="51">
        <f>_xll.qlTenorBasisForwardRate($U$13,AB275,trigger)</f>
        <v>1.5064463322291907E-2</v>
      </c>
      <c r="AF275" s="51">
        <f>_xll.qlTenorBasisForwardRate2($U$13,AB275,AC275,trigger)</f>
        <v>1.5064463322291907E-2</v>
      </c>
      <c r="AG275" s="51">
        <f>_xll.qlIndexFixing($U$5,_xll.qlInterestRateIndexFixingDate($U$5,AB275,trigger),,trigger)</f>
        <v>1.5163057145793364E-2</v>
      </c>
    </row>
    <row r="276" spans="27:33" x14ac:dyDescent="0.2">
      <c r="AA276" s="46" t="s">
        <v>75</v>
      </c>
      <c r="AB276" s="47">
        <f>_xll.qlCalendarAdvance(Calendar,AB275,AA276,,,trigger)</f>
        <v>50717</v>
      </c>
      <c r="AC276" s="47">
        <f>_xll.qlInterestRateIndexMaturity($U$5,AB276,trigger)</f>
        <v>50899</v>
      </c>
      <c r="AD276" s="51">
        <f>_xll.qlTenorBasisValue($U$13,AB276,trigger)</f>
        <v>4.7360012212874431E-4</v>
      </c>
      <c r="AE276" s="51">
        <f>_xll.qlTenorBasisForwardRate($U$13,AB276,trigger)</f>
        <v>1.5056472533135827E-2</v>
      </c>
      <c r="AF276" s="51">
        <f>_xll.qlTenorBasisForwardRate2($U$13,AB276,AC276,trigger)</f>
        <v>1.5056472533135827E-2</v>
      </c>
      <c r="AG276" s="51">
        <f>_xll.qlIndexFixing($U$5,_xll.qlInterestRateIndexFixingDate($U$5,AB276,trigger),,trigger)</f>
        <v>1.5156411516932086E-2</v>
      </c>
    </row>
    <row r="277" spans="27:33" x14ac:dyDescent="0.2">
      <c r="AA277" s="46" t="s">
        <v>75</v>
      </c>
      <c r="AB277" s="47">
        <f>_xll.qlCalendarAdvance(Calendar,AB276,AA277,,,trigger)</f>
        <v>50747</v>
      </c>
      <c r="AC277" s="47">
        <f>_xll.qlInterestRateIndexMaturity($U$5,AB277,trigger)</f>
        <v>50929</v>
      </c>
      <c r="AD277" s="51">
        <f>_xll.qlTenorBasisValue($U$13,AB277,trigger)</f>
        <v>4.6970301739011715E-4</v>
      </c>
      <c r="AE277" s="51">
        <f>_xll.qlTenorBasisForwardRate($U$13,AB277,trigger)</f>
        <v>1.5050415875349976E-2</v>
      </c>
      <c r="AF277" s="51">
        <f>_xll.qlTenorBasisForwardRate2($U$13,AB277,AC277,trigger)</f>
        <v>1.5050415875349976E-2</v>
      </c>
      <c r="AG277" s="51">
        <f>_xll.qlIndexFixing($U$5,_xll.qlInterestRateIndexFixingDate($U$5,AB277,trigger),,trigger)</f>
        <v>1.5151447591348979E-2</v>
      </c>
    </row>
    <row r="278" spans="27:33" x14ac:dyDescent="0.2">
      <c r="AA278" s="46" t="s">
        <v>75</v>
      </c>
      <c r="AB278" s="47">
        <f>_xll.qlCalendarAdvance(Calendar,AB277,AA278,,,trigger)</f>
        <v>50780</v>
      </c>
      <c r="AC278" s="47">
        <f>_xll.qlInterestRateIndexMaturity($U$5,AB278,trigger)</f>
        <v>50962</v>
      </c>
      <c r="AD278" s="51">
        <f>_xll.qlTenorBasisValue($U$13,AB278,trigger)</f>
        <v>4.6546012318380691E-4</v>
      </c>
      <c r="AE278" s="51">
        <f>_xll.qlTenorBasisForwardRate($U$13,AB278,trigger)</f>
        <v>1.5045081629281384E-2</v>
      </c>
      <c r="AF278" s="51">
        <f>_xll.qlTenorBasisForwardRate2($U$13,AB278,AC278,trigger)</f>
        <v>1.5045081629281384E-2</v>
      </c>
      <c r="AG278" s="51">
        <f>_xll.qlIndexFixing($U$5,_xll.qlInterestRateIndexFixingDate($U$5,AB278,trigger),,trigger)</f>
        <v>1.5147172574482318E-2</v>
      </c>
    </row>
    <row r="279" spans="27:33" x14ac:dyDescent="0.2">
      <c r="AA279" s="46" t="s">
        <v>75</v>
      </c>
      <c r="AB279" s="47">
        <f>_xll.qlCalendarAdvance(Calendar,AB278,AA279,,,trigger)</f>
        <v>50811</v>
      </c>
      <c r="AC279" s="47">
        <f>_xll.qlInterestRateIndexMaturity($U$5,AB279,trigger)</f>
        <v>50992</v>
      </c>
      <c r="AD279" s="51">
        <f>_xll.qlTenorBasisValue($U$13,AB279,trigger)</f>
        <v>4.6151593677310452E-4</v>
      </c>
      <c r="AE279" s="51">
        <f>_xll.qlTenorBasisForwardRate($U$13,AB279,trigger)</f>
        <v>1.5041055610456286E-2</v>
      </c>
      <c r="AF279" s="51">
        <f>_xll.qlTenorBasisForwardRate2($U$13,AB279,AC279,trigger)</f>
        <v>1.5041055610456286E-2</v>
      </c>
      <c r="AG279" s="51">
        <f>_xll.qlIndexFixing($U$5,_xll.qlInterestRateIndexFixingDate($U$5,AB279,trigger),,trigger)</f>
        <v>1.5143990642339667E-2</v>
      </c>
    </row>
    <row r="280" spans="27:33" x14ac:dyDescent="0.2">
      <c r="AA280" s="46" t="s">
        <v>75</v>
      </c>
      <c r="AB280" s="47">
        <f>_xll.qlCalendarAdvance(Calendar,AB279,AA280,,,trigger)</f>
        <v>50839</v>
      </c>
      <c r="AC280" s="47">
        <f>_xll.qlInterestRateIndexMaturity($U$5,AB280,trigger)</f>
        <v>51025</v>
      </c>
      <c r="AD280" s="51">
        <f>_xll.qlTenorBasisValue($U$13,AB280,trigger)</f>
        <v>4.5798776823887484E-4</v>
      </c>
      <c r="AE280" s="51">
        <f>_xll.qlTenorBasisForwardRate($U$13,AB280,trigger)</f>
        <v>1.5040214598659127E-2</v>
      </c>
      <c r="AF280" s="51">
        <f>_xll.qlTenorBasisForwardRate2($U$13,AB280,AC280,trigger)</f>
        <v>1.5040214598659127E-2</v>
      </c>
      <c r="AG280" s="51">
        <f>_xll.qlIndexFixing($U$5,_xll.qlInterestRateIndexFixingDate($U$5,AB280,trigger),,trigger)</f>
        <v>1.5143880023163915E-2</v>
      </c>
    </row>
    <row r="281" spans="27:33" x14ac:dyDescent="0.2">
      <c r="AA281" s="46" t="s">
        <v>75</v>
      </c>
      <c r="AB281" s="47">
        <f>_xll.qlCalendarAdvance(Calendar,AB280,AA281,,,trigger)</f>
        <v>50872</v>
      </c>
      <c r="AC281" s="47">
        <f>_xll.qlInterestRateIndexMaturity($U$5,AB281,trigger)</f>
        <v>51055</v>
      </c>
      <c r="AD281" s="51">
        <f>_xll.qlTenorBasisValue($U$13,AB281,trigger)</f>
        <v>4.5387104611007616E-4</v>
      </c>
      <c r="AE281" s="51">
        <f>_xll.qlTenorBasisForwardRate($U$13,AB281,trigger)</f>
        <v>1.5037874545718689E-2</v>
      </c>
      <c r="AF281" s="51">
        <f>_xll.qlTenorBasisForwardRate2($U$13,AB281,AC281,trigger)</f>
        <v>1.5037874545718689E-2</v>
      </c>
      <c r="AG281" s="51">
        <f>_xll.qlIndexFixing($U$5,_xll.qlInterestRateIndexFixingDate($U$5,AB281,trigger),,trigger)</f>
        <v>1.5142142990739953E-2</v>
      </c>
    </row>
    <row r="282" spans="27:33" x14ac:dyDescent="0.2">
      <c r="AA282" s="46" t="s">
        <v>75</v>
      </c>
      <c r="AB282" s="47">
        <f>_xll.qlCalendarAdvance(Calendar,AB281,AA282,,,trigger)</f>
        <v>50902</v>
      </c>
      <c r="AC282" s="47">
        <f>_xll.qlInterestRateIndexMaturity($U$5,AB282,trigger)</f>
        <v>51088</v>
      </c>
      <c r="AD282" s="51">
        <f>_xll.qlTenorBasisValue($U$13,AB282,trigger)</f>
        <v>4.5016719344579878E-4</v>
      </c>
      <c r="AE282" s="51">
        <f>_xll.qlTenorBasisForwardRate($U$13,AB282,trigger)</f>
        <v>1.5038798534098034E-2</v>
      </c>
      <c r="AF282" s="51">
        <f>_xll.qlTenorBasisForwardRate2($U$13,AB282,AC282,trigger)</f>
        <v>1.5038798534098034E-2</v>
      </c>
      <c r="AG282" s="51">
        <f>_xll.qlIndexFixing($U$5,_xll.qlInterestRateIndexFixingDate($U$5,AB282,trigger),,trigger)</f>
        <v>1.514354866138504E-2</v>
      </c>
    </row>
    <row r="283" spans="27:33" x14ac:dyDescent="0.2">
      <c r="AA283" s="46" t="s">
        <v>75</v>
      </c>
      <c r="AB283" s="47">
        <f>_xll.qlCalendarAdvance(Calendar,AB282,AA283,,,trigger)</f>
        <v>50934</v>
      </c>
      <c r="AC283" s="47">
        <f>_xll.qlInterestRateIndexMaturity($U$5,AB283,trigger)</f>
        <v>51117</v>
      </c>
      <c r="AD283" s="51">
        <f>_xll.qlTenorBasisValue($U$13,AB283,trigger)</f>
        <v>4.4625661074953115E-4</v>
      </c>
      <c r="AE283" s="51">
        <f>_xll.qlTenorBasisForwardRate($U$13,AB283,trigger)</f>
        <v>1.503893379082649E-2</v>
      </c>
      <c r="AF283" s="51">
        <f>_xll.qlTenorBasisForwardRate2($U$13,AB283,AC283,trigger)</f>
        <v>1.503893379082649E-2</v>
      </c>
      <c r="AG283" s="51">
        <f>_xll.qlIndexFixing($U$5,_xll.qlInterestRateIndexFixingDate($U$5,AB283,trigger),,trigger)</f>
        <v>1.5144008572418601E-2</v>
      </c>
    </row>
    <row r="284" spans="27:33" x14ac:dyDescent="0.2">
      <c r="AA284" s="46" t="s">
        <v>75</v>
      </c>
      <c r="AB284" s="47">
        <f>_xll.qlCalendarAdvance(Calendar,AB283,AA284,,,trigger)</f>
        <v>50964</v>
      </c>
      <c r="AC284" s="47">
        <f>_xll.qlInterestRateIndexMaturity($U$5,AB284,trigger)</f>
        <v>51148</v>
      </c>
      <c r="AD284" s="51">
        <f>_xll.qlTenorBasisValue($U$13,AB284,trigger)</f>
        <v>4.4262780501811859E-4</v>
      </c>
      <c r="AE284" s="51">
        <f>_xll.qlTenorBasisForwardRate($U$13,AB284,trigger)</f>
        <v>1.5041587310572287E-2</v>
      </c>
      <c r="AF284" s="51">
        <f>_xll.qlTenorBasisForwardRate2($U$13,AB284,AC284,trigger)</f>
        <v>1.5041587310572287E-2</v>
      </c>
      <c r="AG284" s="51">
        <f>_xll.qlIndexFixing($U$5,_xll.qlInterestRateIndexFixingDate($U$5,AB284,trigger),,trigger)</f>
        <v>1.5146870109588572E-2</v>
      </c>
    </row>
    <row r="285" spans="27:33" x14ac:dyDescent="0.2">
      <c r="AA285" s="46" t="s">
        <v>75</v>
      </c>
      <c r="AB285" s="47">
        <f>_xll.qlCalendarAdvance(Calendar,AB284,AA285,,,trigger)</f>
        <v>50997</v>
      </c>
      <c r="AC285" s="47">
        <f>_xll.qlInterestRateIndexMaturity($U$5,AB285,trigger)</f>
        <v>51181</v>
      </c>
      <c r="AD285" s="51">
        <f>_xll.qlTenorBasisValue($U$13,AB285,trigger)</f>
        <v>4.3867752083538985E-4</v>
      </c>
      <c r="AE285" s="51">
        <f>_xll.qlTenorBasisForwardRate($U$13,AB285,trigger)</f>
        <v>1.5045434389993836E-2</v>
      </c>
      <c r="AF285" s="51">
        <f>_xll.qlTenorBasisForwardRate2($U$13,AB285,AC285,trigger)</f>
        <v>1.5045434389993836E-2</v>
      </c>
      <c r="AG285" s="51">
        <f>_xll.qlIndexFixing($U$5,_xll.qlInterestRateIndexFixingDate($U$5,AB285,trigger),,trigger)</f>
        <v>1.5150798369653632E-2</v>
      </c>
    </row>
    <row r="286" spans="27:33" x14ac:dyDescent="0.2">
      <c r="AA286" s="46" t="s">
        <v>75</v>
      </c>
      <c r="AB286" s="47">
        <f>_xll.qlCalendarAdvance(Calendar,AB285,AA286,,,trigger)</f>
        <v>51028</v>
      </c>
      <c r="AC286" s="47">
        <f>_xll.qlInterestRateIndexMaturity($U$5,AB286,trigger)</f>
        <v>51210</v>
      </c>
      <c r="AD286" s="51">
        <f>_xll.qlTenorBasisValue($U$13,AB286,trigger)</f>
        <v>4.35005816950912E-4</v>
      </c>
      <c r="AE286" s="51">
        <f>_xll.qlTenorBasisForwardRate($U$13,AB286,trigger)</f>
        <v>1.5049470129723108E-2</v>
      </c>
      <c r="AF286" s="51">
        <f>_xll.qlTenorBasisForwardRate2($U$13,AB286,AC286,trigger)</f>
        <v>1.5049470129723108E-2</v>
      </c>
      <c r="AG286" s="51">
        <f>_xll.qlIndexFixing($U$5,_xll.qlInterestRateIndexFixingDate($U$5,AB286,trigger),,trigger)</f>
        <v>1.5154776010237615E-2</v>
      </c>
    </row>
    <row r="287" spans="27:33" x14ac:dyDescent="0.2">
      <c r="AA287" s="46" t="s">
        <v>75</v>
      </c>
      <c r="AB287" s="47">
        <f>_xll.qlCalendarAdvance(Calendar,AB286,AA287,,,trigger)</f>
        <v>51060</v>
      </c>
      <c r="AC287" s="47">
        <f>_xll.qlInterestRateIndexMaturity($U$5,AB287,trigger)</f>
        <v>51243</v>
      </c>
      <c r="AD287" s="51">
        <f>_xll.qlTenorBasisValue($U$13,AB287,trigger)</f>
        <v>4.3125511957079366E-4</v>
      </c>
      <c r="AE287" s="51">
        <f>_xll.qlTenorBasisForwardRate($U$13,AB287,trigger)</f>
        <v>1.5056191576779135E-2</v>
      </c>
      <c r="AF287" s="51">
        <f>_xll.qlTenorBasisForwardRate2($U$13,AB287,AC287,trigger)</f>
        <v>1.5056191576779135E-2</v>
      </c>
      <c r="AG287" s="51">
        <f>_xll.qlIndexFixing($U$5,_xll.qlInterestRateIndexFixingDate($U$5,AB287,trigger),,trigger)</f>
        <v>1.5161305627639739E-2</v>
      </c>
    </row>
    <row r="288" spans="27:33" x14ac:dyDescent="0.2">
      <c r="AA288" s="46" t="s">
        <v>75</v>
      </c>
      <c r="AB288" s="47">
        <f>_xll.qlCalendarAdvance(Calendar,AB287,AA288,,,trigger)</f>
        <v>51091</v>
      </c>
      <c r="AC288" s="47">
        <f>_xll.qlInterestRateIndexMaturity($U$5,AB288,trigger)</f>
        <v>51273</v>
      </c>
      <c r="AD288" s="51">
        <f>_xll.qlTenorBasisValue($U$13,AB288,trigger)</f>
        <v>4.2765951468449733E-4</v>
      </c>
      <c r="AE288" s="51">
        <f>_xll.qlTenorBasisForwardRate($U$13,AB288,trigger)</f>
        <v>1.5063077249025633E-2</v>
      </c>
      <c r="AF288" s="51">
        <f>_xll.qlTenorBasisForwardRate2($U$13,AB288,AC288,trigger)</f>
        <v>1.5063077249025633E-2</v>
      </c>
      <c r="AG288" s="51">
        <f>_xll.qlIndexFixing($U$5,_xll.qlInterestRateIndexFixingDate($U$5,AB288,trigger),,trigger)</f>
        <v>1.5167878052858123E-2</v>
      </c>
    </row>
    <row r="289" spans="27:33" x14ac:dyDescent="0.2">
      <c r="AA289" s="46" t="s">
        <v>75</v>
      </c>
      <c r="AB289" s="47">
        <f>_xll.qlCalendarAdvance(Calendar,AB288,AA289,,,trigger)</f>
        <v>51123</v>
      </c>
      <c r="AC289" s="47">
        <f>_xll.qlInterestRateIndexMaturity($U$5,AB289,trigger)</f>
        <v>51306</v>
      </c>
      <c r="AD289" s="51">
        <f>_xll.qlTenorBasisValue($U$13,AB289,trigger)</f>
        <v>4.2398668249995315E-4</v>
      </c>
      <c r="AE289" s="51">
        <f>_xll.qlTenorBasisForwardRate($U$13,AB289,trigger)</f>
        <v>1.5072407918363223E-2</v>
      </c>
      <c r="AF289" s="51">
        <f>_xll.qlTenorBasisForwardRate2($U$13,AB289,AC289,trigger)</f>
        <v>1.5072407918363223E-2</v>
      </c>
      <c r="AG289" s="51">
        <f>_xll.qlIndexFixing($U$5,_xll.qlInterestRateIndexFixingDate($U$5,AB289,trigger),,trigger)</f>
        <v>1.5176743048847759E-2</v>
      </c>
    </row>
    <row r="290" spans="27:33" x14ac:dyDescent="0.2">
      <c r="AA290" s="46" t="s">
        <v>75</v>
      </c>
      <c r="AB290" s="47">
        <f>_xll.qlCalendarAdvance(Calendar,AB289,AA290,,,trigger)</f>
        <v>51154</v>
      </c>
      <c r="AC290" s="47">
        <f>_xll.qlInterestRateIndexMaturity($U$5,AB290,trigger)</f>
        <v>51336</v>
      </c>
      <c r="AD290" s="51">
        <f>_xll.qlTenorBasisValue($U$13,AB290,trigger)</f>
        <v>4.2046584570425757E-4</v>
      </c>
      <c r="AE290" s="51">
        <f>_xll.qlTenorBasisForwardRate($U$13,AB290,trigger)</f>
        <v>1.5081740335209365E-2</v>
      </c>
      <c r="AF290" s="51">
        <f>_xll.qlTenorBasisForwardRate2($U$13,AB290,AC290,trigger)</f>
        <v>1.5081740335209365E-2</v>
      </c>
      <c r="AG290" s="51">
        <f>_xll.qlIndexFixing($U$5,_xll.qlInterestRateIndexFixingDate($U$5,AB290,trigger),,trigger)</f>
        <v>1.5185505906106435E-2</v>
      </c>
    </row>
    <row r="291" spans="27:33" x14ac:dyDescent="0.2">
      <c r="AA291" s="46" t="s">
        <v>75</v>
      </c>
      <c r="AB291" s="47">
        <f>_xll.qlCalendarAdvance(Calendar,AB290,AA291,,,trigger)</f>
        <v>51186</v>
      </c>
      <c r="AC291" s="47">
        <f>_xll.qlInterestRateIndexMaturity($U$5,AB291,trigger)</f>
        <v>51368</v>
      </c>
      <c r="AD291" s="51">
        <f>_xll.qlTenorBasisValue($U$13,AB291,trigger)</f>
        <v>4.1686951171437112E-4</v>
      </c>
      <c r="AE291" s="51">
        <f>_xll.qlTenorBasisForwardRate($U$13,AB291,trigger)</f>
        <v>1.5093143738091555E-2</v>
      </c>
      <c r="AF291" s="51">
        <f>_xll.qlTenorBasisForwardRate2($U$13,AB291,AC291,trigger)</f>
        <v>1.5093143738091555E-2</v>
      </c>
      <c r="AG291" s="51">
        <f>_xll.qlIndexFixing($U$5,_xll.qlInterestRateIndexFixingDate($U$5,AB291,trigger),,trigger)</f>
        <v>1.5196180930852359E-2</v>
      </c>
    </row>
    <row r="292" spans="27:33" x14ac:dyDescent="0.2">
      <c r="AA292" s="46" t="s">
        <v>75</v>
      </c>
      <c r="AB292" s="47">
        <f>_xll.qlCalendarAdvance(Calendar,AB291,AA292,,,trigger)</f>
        <v>51215</v>
      </c>
      <c r="AC292" s="47">
        <f>_xll.qlInterestRateIndexMaturity($U$5,AB292,trigger)</f>
        <v>51399</v>
      </c>
      <c r="AD292" s="51">
        <f>_xll.qlTenorBasisValue($U$13,AB292,trigger)</f>
        <v>4.1364345789404256E-4</v>
      </c>
      <c r="AE292" s="51">
        <f>_xll.qlTenorBasisForwardRate($U$13,AB292,trigger)</f>
        <v>1.5105519689939336E-2</v>
      </c>
      <c r="AF292" s="51">
        <f>_xll.qlTenorBasisForwardRate2($U$13,AB292,AC292,trigger)</f>
        <v>1.5105519689939336E-2</v>
      </c>
      <c r="AG292" s="51">
        <f>_xll.qlIndexFixing($U$5,_xll.qlInterestRateIndexFixingDate($U$5,AB292,trigger),,trigger)</f>
        <v>1.5207750045012361E-2</v>
      </c>
    </row>
    <row r="293" spans="27:33" x14ac:dyDescent="0.2">
      <c r="AA293" s="46" t="s">
        <v>75</v>
      </c>
      <c r="AB293" s="47">
        <f>_xll.qlCalendarAdvance(Calendar,AB292,AA293,,,trigger)</f>
        <v>51246</v>
      </c>
      <c r="AC293" s="47">
        <f>_xll.qlInterestRateIndexMaturity($U$5,AB293,trigger)</f>
        <v>51431</v>
      </c>
      <c r="AD293" s="51">
        <f>_xll.qlTenorBasisValue($U$13,AB293,trigger)</f>
        <v>4.1022944309749524E-4</v>
      </c>
      <c r="AE293" s="51">
        <f>_xll.qlTenorBasisForwardRate($U$13,AB293,trigger)</f>
        <v>1.511893745662142E-2</v>
      </c>
      <c r="AF293" s="51">
        <f>_xll.qlTenorBasisForwardRate2($U$13,AB293,AC293,trigger)</f>
        <v>1.511893745662142E-2</v>
      </c>
      <c r="AG293" s="51">
        <f>_xll.qlIndexFixing($U$5,_xll.qlInterestRateIndexFixingDate($U$5,AB293,trigger),,trigger)</f>
        <v>1.5220176276578314E-2</v>
      </c>
    </row>
    <row r="294" spans="27:33" x14ac:dyDescent="0.2">
      <c r="AA294" s="46" t="s">
        <v>75</v>
      </c>
      <c r="AB294" s="47">
        <f>_xll.qlCalendarAdvance(Calendar,AB293,AA294,,,trigger)</f>
        <v>51277</v>
      </c>
      <c r="AC294" s="47">
        <f>_xll.qlInterestRateIndexMaturity($U$5,AB294,trigger)</f>
        <v>51461</v>
      </c>
      <c r="AD294" s="51">
        <f>_xll.qlTenorBasisValue($U$13,AB294,trigger)</f>
        <v>4.0685079726772205E-4</v>
      </c>
      <c r="AE294" s="51">
        <f>_xll.qlTenorBasisForwardRate($U$13,AB294,trigger)</f>
        <v>1.5131815415762657E-2</v>
      </c>
      <c r="AF294" s="51">
        <f>_xll.qlTenorBasisForwardRate2($U$13,AB294,AC294,trigger)</f>
        <v>1.5131815415762657E-2</v>
      </c>
      <c r="AG294" s="51">
        <f>_xll.qlIndexFixing($U$5,_xll.qlInterestRateIndexFixingDate($U$5,AB294,trigger),,trigger)</f>
        <v>1.5231944855222463E-2</v>
      </c>
    </row>
    <row r="295" spans="27:33" x14ac:dyDescent="0.2">
      <c r="AA295" s="46" t="s">
        <v>75</v>
      </c>
      <c r="AB295" s="47">
        <f>_xll.qlCalendarAdvance(Calendar,AB294,AA295,,,trigger)</f>
        <v>51308</v>
      </c>
      <c r="AC295" s="47">
        <f>_xll.qlInterestRateIndexMaturity($U$5,AB295,trigger)</f>
        <v>51491</v>
      </c>
      <c r="AD295" s="51">
        <f>_xll.qlTenorBasisValue($U$13,AB295,trigger)</f>
        <v>4.0350720791970868E-4</v>
      </c>
      <c r="AE295" s="51">
        <f>_xll.qlTenorBasisForwardRate($U$13,AB295,trigger)</f>
        <v>1.5144972604654061E-2</v>
      </c>
      <c r="AF295" s="51">
        <f>_xll.qlTenorBasisForwardRate2($U$13,AB295,AC295,trigger)</f>
        <v>1.5144972604654061E-2</v>
      </c>
      <c r="AG295" s="51">
        <f>_xll.qlIndexFixing($U$5,_xll.qlInterestRateIndexFixingDate($U$5,AB295,trigger),,trigger)</f>
        <v>1.5243842447422874E-2</v>
      </c>
    </row>
    <row r="296" spans="27:33" x14ac:dyDescent="0.2">
      <c r="AA296" s="46" t="s">
        <v>75</v>
      </c>
      <c r="AB296" s="47">
        <f>_xll.qlCalendarAdvance(Calendar,AB295,AA296,,,trigger)</f>
        <v>51340</v>
      </c>
      <c r="AC296" s="47">
        <f>_xll.qlInterestRateIndexMaturity($U$5,AB296,trigger)</f>
        <v>51524</v>
      </c>
      <c r="AD296" s="51">
        <f>_xll.qlTenorBasisValue($U$13,AB296,trigger)</f>
        <v>4.0009220236867542E-4</v>
      </c>
      <c r="AE296" s="51">
        <f>_xll.qlTenorBasisForwardRate($U$13,AB296,trigger)</f>
        <v>1.5159663180681918E-2</v>
      </c>
      <c r="AF296" s="51">
        <f>_xll.qlTenorBasisForwardRate2($U$13,AB296,AC296,trigger)</f>
        <v>1.5159663180681918E-2</v>
      </c>
      <c r="AG296" s="51">
        <f>_xll.qlIndexFixing($U$5,_xll.qlInterestRateIndexFixingDate($U$5,AB296,trigger),,trigger)</f>
        <v>1.5257019909404193E-2</v>
      </c>
    </row>
    <row r="297" spans="27:33" x14ac:dyDescent="0.2">
      <c r="AA297" s="46" t="s">
        <v>75</v>
      </c>
      <c r="AB297" s="47">
        <f>_xll.qlCalendarAdvance(Calendar,AB296,AA297,,,trigger)</f>
        <v>51371</v>
      </c>
      <c r="AC297" s="47">
        <f>_xll.qlInterestRateIndexMaturity($U$5,AB297,trigger)</f>
        <v>51557</v>
      </c>
      <c r="AD297" s="51">
        <f>_xll.qlTenorBasisValue($U$13,AB297,trigger)</f>
        <v>3.9681890104041563E-4</v>
      </c>
      <c r="AE297" s="51">
        <f>_xll.qlTenorBasisForwardRate($U$13,AB297,trigger)</f>
        <v>1.5174198665331087E-2</v>
      </c>
      <c r="AF297" s="51">
        <f>_xll.qlTenorBasisForwardRate2($U$13,AB297,AC297,trigger)</f>
        <v>1.5174198665331087E-2</v>
      </c>
      <c r="AG297" s="51">
        <f>_xll.qlIndexFixing($U$5,_xll.qlInterestRateIndexFixingDate($U$5,AB297,trigger),,trigger)</f>
        <v>1.526988339894193E-2</v>
      </c>
    </row>
    <row r="298" spans="27:33" x14ac:dyDescent="0.2">
      <c r="AA298" s="46" t="s">
        <v>75</v>
      </c>
      <c r="AB298" s="47">
        <f>_xll.qlCalendarAdvance(Calendar,AB297,AA298,,,trigger)</f>
        <v>51403</v>
      </c>
      <c r="AC298" s="47">
        <f>_xll.qlInterestRateIndexMaturity($U$5,AB298,trigger)</f>
        <v>51585</v>
      </c>
      <c r="AD298" s="51">
        <f>_xll.qlTenorBasisValue($U$13,AB298,trigger)</f>
        <v>3.934757939326874E-4</v>
      </c>
      <c r="AE298" s="51">
        <f>_xll.qlTenorBasisForwardRate($U$13,AB298,trigger)</f>
        <v>1.5185675110978967E-2</v>
      </c>
      <c r="AF298" s="51">
        <f>_xll.qlTenorBasisForwardRate2($U$13,AB298,AC298,trigger)</f>
        <v>1.5185675110978967E-2</v>
      </c>
      <c r="AG298" s="51">
        <f>_xll.qlIndexFixing($U$5,_xll.qlInterestRateIndexFixingDate($U$5,AB298,trigger),,trigger)</f>
        <v>1.5279617672666918E-2</v>
      </c>
    </row>
    <row r="299" spans="27:33" x14ac:dyDescent="0.2">
      <c r="AA299" s="46" t="s">
        <v>75</v>
      </c>
      <c r="AB299" s="47">
        <f>_xll.qlCalendarAdvance(Calendar,AB298,AA299,,,trigger)</f>
        <v>51433</v>
      </c>
      <c r="AC299" s="47">
        <f>_xll.qlInterestRateIndexMaturity($U$5,AB299,trigger)</f>
        <v>51615</v>
      </c>
      <c r="AD299" s="51">
        <f>_xll.qlTenorBasisValue($U$13,AB299,trigger)</f>
        <v>3.9037435085721673E-4</v>
      </c>
      <c r="AE299" s="51">
        <f>_xll.qlTenorBasisForwardRate($U$13,AB299,trigger)</f>
        <v>1.5198110713567524E-2</v>
      </c>
      <c r="AF299" s="51">
        <f>_xll.qlTenorBasisForwardRate2($U$13,AB299,AC299,trigger)</f>
        <v>1.5198110713567524E-2</v>
      </c>
      <c r="AG299" s="51">
        <f>_xll.qlIndexFixing($U$5,_xll.qlInterestRateIndexFixingDate($U$5,AB299,trigger),,trigger)</f>
        <v>1.529015448612076E-2</v>
      </c>
    </row>
    <row r="300" spans="27:33" x14ac:dyDescent="0.2">
      <c r="AA300" s="46" t="s">
        <v>75</v>
      </c>
      <c r="AB300" s="47">
        <f>_xll.qlCalendarAdvance(Calendar,AB299,AA300,,,trigger)</f>
        <v>51466</v>
      </c>
      <c r="AC300" s="47">
        <f>_xll.qlInterestRateIndexMaturity($U$5,AB300,trigger)</f>
        <v>51648</v>
      </c>
      <c r="AD300" s="51">
        <f>_xll.qlTenorBasisValue($U$13,AB300,trigger)</f>
        <v>3.8699900014690469E-4</v>
      </c>
      <c r="AE300" s="51">
        <f>_xll.qlTenorBasisForwardRate($U$13,AB300,trigger)</f>
        <v>1.5211447138838464E-2</v>
      </c>
      <c r="AF300" s="51">
        <f>_xll.qlTenorBasisForwardRate2($U$13,AB300,AC300,trigger)</f>
        <v>1.5211447138838464E-2</v>
      </c>
      <c r="AG300" s="51">
        <f>_xll.qlIndexFixing($U$5,_xll.qlInterestRateIndexFixingDate($U$5,AB300,trigger),,trigger)</f>
        <v>1.5301215805170042E-2</v>
      </c>
    </row>
    <row r="301" spans="27:33" x14ac:dyDescent="0.2">
      <c r="AA301" s="46" t="s">
        <v>75</v>
      </c>
      <c r="AB301" s="47">
        <f>_xll.qlCalendarAdvance(Calendar,AB300,AA301,,,trigger)</f>
        <v>51497</v>
      </c>
      <c r="AC301" s="47">
        <f>_xll.qlInterestRateIndexMaturity($U$5,AB301,trigger)</f>
        <v>51679</v>
      </c>
      <c r="AD301" s="51">
        <f>_xll.qlTenorBasisValue($U$13,AB301,trigger)</f>
        <v>3.8386248189894025E-4</v>
      </c>
      <c r="AE301" s="51">
        <f>_xll.qlTenorBasisForwardRate($U$13,AB301,trigger)</f>
        <v>1.5223647900273465E-2</v>
      </c>
      <c r="AF301" s="51">
        <f>_xll.qlTenorBasisForwardRate2($U$13,AB301,AC301,trigger)</f>
        <v>1.5223647900273465E-2</v>
      </c>
      <c r="AG301" s="51">
        <f>_xll.qlIndexFixing($U$5,_xll.qlInterestRateIndexFixingDate($U$5,AB301,trigger),,trigger)</f>
        <v>1.5311101738225953E-2</v>
      </c>
    </row>
    <row r="302" spans="27:33" x14ac:dyDescent="0.2">
      <c r="AA302" s="46" t="s">
        <v>75</v>
      </c>
      <c r="AB302" s="47">
        <f>_xll.qlCalendarAdvance(Calendar,AB301,AA302,,,trigger)</f>
        <v>51529</v>
      </c>
      <c r="AC302" s="47">
        <f>_xll.qlInterestRateIndexMaturity($U$5,AB302,trigger)</f>
        <v>51711</v>
      </c>
      <c r="AD302" s="51">
        <f>_xll.qlTenorBasisValue($U$13,AB302,trigger)</f>
        <v>3.8065927904398929E-4</v>
      </c>
      <c r="AE302" s="51">
        <f>_xll.qlTenorBasisForwardRate($U$13,AB302,trigger)</f>
        <v>1.5235909229018754E-2</v>
      </c>
      <c r="AF302" s="51">
        <f>_xll.qlTenorBasisForwardRate2($U$13,AB302,AC302,trigger)</f>
        <v>1.5235909229018754E-2</v>
      </c>
      <c r="AG302" s="51">
        <f>_xll.qlIndexFixing($U$5,_xll.qlInterestRateIndexFixingDate($U$5,AB302,trigger),,trigger)</f>
        <v>1.5320793416234213E-2</v>
      </c>
    </row>
    <row r="303" spans="27:33" x14ac:dyDescent="0.2">
      <c r="AA303" s="46" t="s">
        <v>75</v>
      </c>
      <c r="AB303" s="47">
        <f>_xll.qlCalendarAdvance(Calendar,AB302,AA303,,,trigger)</f>
        <v>51560</v>
      </c>
      <c r="AC303" s="47">
        <f>_xll.qlInterestRateIndexMaturity($U$5,AB303,trigger)</f>
        <v>51743</v>
      </c>
      <c r="AD303" s="51">
        <f>_xll.qlTenorBasisValue($U$13,AB303,trigger)</f>
        <v>3.7758928533102184E-4</v>
      </c>
      <c r="AE303" s="51">
        <f>_xll.qlTenorBasisForwardRate($U$13,AB303,trigger)</f>
        <v>1.524796529743268E-2</v>
      </c>
      <c r="AF303" s="51">
        <f>_xll.qlTenorBasisForwardRate2($U$13,AB303,AC303,trigger)</f>
        <v>1.524796529743268E-2</v>
      </c>
      <c r="AG303" s="51">
        <f>_xll.qlIndexFixing($U$5,_xll.qlInterestRateIndexFixingDate($U$5,AB303,trigger),,trigger)</f>
        <v>1.5330142322374899E-2</v>
      </c>
    </row>
    <row r="304" spans="27:33" x14ac:dyDescent="0.2">
      <c r="AA304" s="46" t="s">
        <v>75</v>
      </c>
      <c r="AB304" s="47">
        <f>_xll.qlCalendarAdvance(Calendar,AB303,AA304,,,trigger)</f>
        <v>51588</v>
      </c>
      <c r="AC304" s="47">
        <f>_xll.qlInterestRateIndexMaturity($U$5,AB304,trigger)</f>
        <v>51774</v>
      </c>
      <c r="AD304" s="51">
        <f>_xll.qlTenorBasisValue($U$13,AB304,trigger)</f>
        <v>3.7484414456470986E-4</v>
      </c>
      <c r="AE304" s="51">
        <f>_xll.qlTenorBasisForwardRate($U$13,AB304,trigger)</f>
        <v>1.5259613986000403E-2</v>
      </c>
      <c r="AF304" s="51">
        <f>_xll.qlTenorBasisForwardRate2($U$13,AB304,AC304,trigger)</f>
        <v>1.5259613986000403E-2</v>
      </c>
      <c r="AG304" s="51">
        <f>_xll.qlIndexFixing($U$5,_xll.qlInterestRateIndexFixingDate($U$5,AB304,trigger),,trigger)</f>
        <v>1.5339096549747426E-2</v>
      </c>
    </row>
    <row r="305" spans="27:33" x14ac:dyDescent="0.2">
      <c r="AA305" s="46" t="s">
        <v>75</v>
      </c>
      <c r="AB305" s="47">
        <f>_xll.qlCalendarAdvance(Calendar,AB304,AA305,,,trigger)</f>
        <v>51620</v>
      </c>
      <c r="AC305" s="47">
        <f>_xll.qlInterestRateIndexMaturity($U$5,AB305,trigger)</f>
        <v>51803</v>
      </c>
      <c r="AD305" s="51">
        <f>_xll.qlTenorBasisValue($U$13,AB305,trigger)</f>
        <v>3.7173881237060138E-4</v>
      </c>
      <c r="AE305" s="51">
        <f>_xll.qlTenorBasisForwardRate($U$13,AB305,trigger)</f>
        <v>1.5269417375110625E-2</v>
      </c>
      <c r="AF305" s="51">
        <f>_xll.qlTenorBasisForwardRate2($U$13,AB305,AC305,trigger)</f>
        <v>1.5269417375110625E-2</v>
      </c>
      <c r="AG305" s="51">
        <f>_xll.qlIndexFixing($U$5,_xll.qlInterestRateIndexFixingDate($U$5,AB305,trigger),,trigger)</f>
        <v>1.5345947592816834E-2</v>
      </c>
    </row>
    <row r="306" spans="27:33" x14ac:dyDescent="0.2">
      <c r="AA306" s="46" t="s">
        <v>75</v>
      </c>
      <c r="AB306" s="47">
        <f>_xll.qlCalendarAdvance(Calendar,AB305,AA306,,,trigger)</f>
        <v>51650</v>
      </c>
      <c r="AC306" s="47">
        <f>_xll.qlInterestRateIndexMaturity($U$5,AB306,trigger)</f>
        <v>51834</v>
      </c>
      <c r="AD306" s="51">
        <f>_xll.qlTenorBasisValue($U$13,AB306,trigger)</f>
        <v>3.6885826144033012E-4</v>
      </c>
      <c r="AE306" s="51">
        <f>_xll.qlTenorBasisForwardRate($U$13,AB306,trigger)</f>
        <v>1.5280183008557709E-2</v>
      </c>
      <c r="AF306" s="51">
        <f>_xll.qlTenorBasisForwardRate2($U$13,AB306,AC306,trigger)</f>
        <v>1.5280183008557709E-2</v>
      </c>
      <c r="AG306" s="51">
        <f>_xll.qlIndexFixing($U$5,_xll.qlInterestRateIndexFixingDate($U$5,AB306,trigger),,trigger)</f>
        <v>1.5353598039725934E-2</v>
      </c>
    </row>
    <row r="307" spans="27:33" x14ac:dyDescent="0.2">
      <c r="AA307" s="46" t="s">
        <v>75</v>
      </c>
      <c r="AB307" s="47">
        <f>_xll.qlCalendarAdvance(Calendar,AB306,AA307,,,trigger)</f>
        <v>51683</v>
      </c>
      <c r="AC307" s="47">
        <f>_xll.qlInterestRateIndexMaturity($U$5,AB307,trigger)</f>
        <v>51868</v>
      </c>
      <c r="AD307" s="51">
        <f>_xll.qlTenorBasisValue($U$13,AB307,trigger)</f>
        <v>3.657236460808444E-4</v>
      </c>
      <c r="AE307" s="51">
        <f>_xll.qlTenorBasisForwardRate($U$13,AB307,trigger)</f>
        <v>1.5291621329755674E-2</v>
      </c>
      <c r="AF307" s="51">
        <f>_xll.qlTenorBasisForwardRate2($U$13,AB307,AC307,trigger)</f>
        <v>1.5291621329755674E-2</v>
      </c>
      <c r="AG307" s="51">
        <f>_xll.qlIndexFixing($U$5,_xll.qlInterestRateIndexFixingDate($U$5,AB307,trigger),,trigger)</f>
        <v>1.5361424444997367E-2</v>
      </c>
    </row>
    <row r="308" spans="27:33" x14ac:dyDescent="0.2">
      <c r="AA308" s="46" t="s">
        <v>75</v>
      </c>
      <c r="AB308" s="47">
        <f>_xll.qlCalendarAdvance(Calendar,AB307,AA308,,,trigger)</f>
        <v>51714</v>
      </c>
      <c r="AC308" s="47">
        <f>_xll.qlInterestRateIndexMaturity($U$5,AB308,trigger)</f>
        <v>51900</v>
      </c>
      <c r="AD308" s="51">
        <f>_xll.qlTenorBasisValue($U$13,AB308,trigger)</f>
        <v>3.6281114296675626E-4</v>
      </c>
      <c r="AE308" s="51">
        <f>_xll.qlTenorBasisForwardRate($U$13,AB308,trigger)</f>
        <v>1.5302056484219142E-2</v>
      </c>
      <c r="AF308" s="51">
        <f>_xll.qlTenorBasisForwardRate2($U$13,AB308,AC308,trigger)</f>
        <v>1.5302056484219142E-2</v>
      </c>
      <c r="AG308" s="51">
        <f>_xll.qlIndexFixing($U$5,_xll.qlInterestRateIndexFixingDate($U$5,AB308,trigger),,trigger)</f>
        <v>1.5368281915128207E-2</v>
      </c>
    </row>
    <row r="309" spans="27:33" x14ac:dyDescent="0.2">
      <c r="AA309" s="46" t="s">
        <v>75</v>
      </c>
      <c r="AB309" s="47">
        <f>_xll.qlCalendarAdvance(Calendar,AB308,AA309,,,trigger)</f>
        <v>51746</v>
      </c>
      <c r="AC309" s="47">
        <f>_xll.qlInterestRateIndexMaturity($U$5,AB309,trigger)</f>
        <v>51928</v>
      </c>
      <c r="AD309" s="51">
        <f>_xll.qlTenorBasisValue($U$13,AB309,trigger)</f>
        <v>3.5983703073679484E-4</v>
      </c>
      <c r="AE309" s="51">
        <f>_xll.qlTenorBasisForwardRate($U$13,AB309,trigger)</f>
        <v>1.5310105780023011E-2</v>
      </c>
      <c r="AF309" s="51">
        <f>_xll.qlTenorBasisForwardRate2($U$13,AB309,AC309,trigger)</f>
        <v>1.5310105780023011E-2</v>
      </c>
      <c r="AG309" s="51">
        <f>_xll.qlIndexFixing($U$5,_xll.qlInterestRateIndexFixingDate($U$5,AB309,trigger),,trigger)</f>
        <v>1.5372760915349599E-2</v>
      </c>
    </row>
    <row r="310" spans="27:33" x14ac:dyDescent="0.2">
      <c r="AA310" s="46" t="s">
        <v>75</v>
      </c>
      <c r="AB310" s="47">
        <f>_xll.qlCalendarAdvance(Calendar,AB309,AA310,,,trigger)</f>
        <v>51776</v>
      </c>
      <c r="AC310" s="47">
        <f>_xll.qlInterestRateIndexMaturity($U$5,AB310,trigger)</f>
        <v>51958</v>
      </c>
      <c r="AD310" s="51">
        <f>_xll.qlTenorBasisValue($U$13,AB310,trigger)</f>
        <v>3.5707836401938835E-4</v>
      </c>
      <c r="AE310" s="51">
        <f>_xll.qlTenorBasisForwardRate($U$13,AB310,trigger)</f>
        <v>1.5319132492586804E-2</v>
      </c>
      <c r="AF310" s="51">
        <f>_xll.qlTenorBasisForwardRate2($U$13,AB310,AC310,trigger)</f>
        <v>1.5319132492586804E-2</v>
      </c>
      <c r="AG310" s="51">
        <f>_xll.qlIndexFixing($U$5,_xll.qlInterestRateIndexFixingDate($U$5,AB310,trigger),,trigger)</f>
        <v>1.5378059070789683E-2</v>
      </c>
    </row>
    <row r="311" spans="27:33" x14ac:dyDescent="0.2">
      <c r="AA311" s="46" t="s">
        <v>75</v>
      </c>
      <c r="AB311" s="47">
        <f>_xll.qlCalendarAdvance(Calendar,AB310,AA311,,,trigger)</f>
        <v>51809</v>
      </c>
      <c r="AC311" s="47">
        <f>_xll.qlInterestRateIndexMaturity($U$5,AB311,trigger)</f>
        <v>51991</v>
      </c>
      <c r="AD311" s="51">
        <f>_xll.qlTenorBasisValue($U$13,AB311,trigger)</f>
        <v>3.5407656148567278E-4</v>
      </c>
      <c r="AE311" s="51">
        <f>_xll.qlTenorBasisForwardRate($U$13,AB311,trigger)</f>
        <v>1.5328715590787061E-2</v>
      </c>
      <c r="AF311" s="51">
        <f>_xll.qlTenorBasisForwardRate2($U$13,AB311,AC311,trigger)</f>
        <v>1.5328715590787061E-2</v>
      </c>
      <c r="AG311" s="51">
        <f>_xll.qlIndexFixing($U$5,_xll.qlInterestRateIndexFixingDate($U$5,AB311,trigger),,trigger)</f>
        <v>1.5383357796146628E-2</v>
      </c>
    </row>
    <row r="312" spans="27:33" x14ac:dyDescent="0.2">
      <c r="AA312" s="46" t="s">
        <v>75</v>
      </c>
      <c r="AB312" s="47">
        <f>_xll.qlCalendarAdvance(Calendar,AB311,AA312,,,trigger)</f>
        <v>51839</v>
      </c>
      <c r="AC312" s="47">
        <f>_xll.qlInterestRateIndexMaturity($U$5,AB312,trigger)</f>
        <v>52021</v>
      </c>
      <c r="AD312" s="51">
        <f>_xll.qlTenorBasisValue($U$13,AB312,trigger)</f>
        <v>3.5137712825061048E-4</v>
      </c>
      <c r="AE312" s="51">
        <f>_xll.qlTenorBasisForwardRate($U$13,AB312,trigger)</f>
        <v>1.5337112413306117E-2</v>
      </c>
      <c r="AF312" s="51">
        <f>_xll.qlTenorBasisForwardRate2($U$13,AB312,AC312,trigger)</f>
        <v>1.5337112413306117E-2</v>
      </c>
      <c r="AG312" s="51">
        <f>_xll.qlIndexFixing($U$5,_xll.qlInterestRateIndexFixingDate($U$5,AB312,trigger),,trigger)</f>
        <v>1.538769368320613E-2</v>
      </c>
    </row>
    <row r="313" spans="27:33" x14ac:dyDescent="0.2">
      <c r="AA313" s="46" t="s">
        <v>75</v>
      </c>
      <c r="AB313" s="47">
        <f>_xll.qlCalendarAdvance(Calendar,AB312,AA313,,,trigger)</f>
        <v>51872</v>
      </c>
      <c r="AC313" s="47">
        <f>_xll.qlInterestRateIndexMaturity($U$5,AB313,trigger)</f>
        <v>52054</v>
      </c>
      <c r="AD313" s="51">
        <f>_xll.qlTenorBasisValue($U$13,AB313,trigger)</f>
        <v>3.4843986506578363E-4</v>
      </c>
      <c r="AE313" s="51">
        <f>_xll.qlTenorBasisForwardRate($U$13,AB313,trigger)</f>
        <v>1.5346002009179601E-2</v>
      </c>
      <c r="AF313" s="51">
        <f>_xll.qlTenorBasisForwardRate2($U$13,AB313,AC313,trigger)</f>
        <v>1.5346002009179601E-2</v>
      </c>
      <c r="AG313" s="51">
        <f>_xll.qlIndexFixing($U$5,_xll.qlInterestRateIndexFixingDate($U$5,AB313,trigger),,trigger)</f>
        <v>1.539193390569618E-2</v>
      </c>
    </row>
    <row r="314" spans="27:33" x14ac:dyDescent="0.2">
      <c r="AA314" s="46" t="s">
        <v>75</v>
      </c>
      <c r="AB314" s="47">
        <f>_xll.qlCalendarAdvance(Calendar,AB313,AA314,,,trigger)</f>
        <v>51903</v>
      </c>
      <c r="AC314" s="47">
        <f>_xll.qlInterestRateIndexMaturity($U$5,AB314,trigger)</f>
        <v>52084</v>
      </c>
      <c r="AD314" s="51">
        <f>_xll.qlTenorBasisValue($U$13,AB314,trigger)</f>
        <v>3.4571097367674063E-4</v>
      </c>
      <c r="AE314" s="51">
        <f>_xll.qlTenorBasisForwardRate($U$13,AB314,trigger)</f>
        <v>1.5353573179821396E-2</v>
      </c>
      <c r="AF314" s="51">
        <f>_xll.qlTenorBasisForwardRate2($U$13,AB314,AC314,trigger)</f>
        <v>1.5353573179821396E-2</v>
      </c>
      <c r="AG314" s="51">
        <f>_xll.qlIndexFixing($U$5,_xll.qlInterestRateIndexFixingDate($U$5,AB314,trigger),,trigger)</f>
        <v>1.539503922130364E-2</v>
      </c>
    </row>
    <row r="315" spans="27:33" x14ac:dyDescent="0.2">
      <c r="AA315" s="46" t="s">
        <v>75</v>
      </c>
      <c r="AB315" s="47">
        <f>_xll.qlCalendarAdvance(Calendar,AB314,AA315,,,trigger)</f>
        <v>51931</v>
      </c>
      <c r="AC315" s="47">
        <f>_xll.qlInterestRateIndexMaturity($U$5,AB315,trigger)</f>
        <v>52117</v>
      </c>
      <c r="AD315" s="51">
        <f>_xll.qlTenorBasisValue($U$13,AB315,trigger)</f>
        <v>3.4327120983318894E-4</v>
      </c>
      <c r="AE315" s="51">
        <f>_xll.qlTenorBasisForwardRate($U$13,AB315,trigger)</f>
        <v>1.5362763522559065E-2</v>
      </c>
      <c r="AF315" s="51">
        <f>_xll.qlTenorBasisForwardRate2($U$13,AB315,AC315,trigger)</f>
        <v>1.5362763522559065E-2</v>
      </c>
      <c r="AG315" s="51">
        <f>_xll.qlIndexFixing($U$5,_xll.qlInterestRateIndexFixingDate($U$5,AB315,trigger),,trigger)</f>
        <v>1.5399594873916674E-2</v>
      </c>
    </row>
    <row r="316" spans="27:33" x14ac:dyDescent="0.2">
      <c r="AA316" s="46" t="s">
        <v>75</v>
      </c>
      <c r="AB316" s="47">
        <f>_xll.qlCalendarAdvance(Calendar,AB315,AA316,,,trigger)</f>
        <v>51964</v>
      </c>
      <c r="AC316" s="47">
        <f>_xll.qlInterestRateIndexMaturity($U$5,AB316,trigger)</f>
        <v>52147</v>
      </c>
      <c r="AD316" s="51">
        <f>_xll.qlTenorBasisValue($U$13,AB316,trigger)</f>
        <v>3.4042600303478126E-4</v>
      </c>
      <c r="AE316" s="51">
        <f>_xll.qlTenorBasisForwardRate($U$13,AB316,trigger)</f>
        <v>1.5369302046259458E-2</v>
      </c>
      <c r="AF316" s="51">
        <f>_xll.qlTenorBasisForwardRate2($U$13,AB316,AC316,trigger)</f>
        <v>1.5369302046259458E-2</v>
      </c>
      <c r="AG316" s="51">
        <f>_xll.qlIndexFixing($U$5,_xll.qlInterestRateIndexFixingDate($U$5,AB316,trigger),,trigger)</f>
        <v>1.5401184933154861E-2</v>
      </c>
    </row>
    <row r="317" spans="27:33" x14ac:dyDescent="0.2">
      <c r="AA317" s="46" t="s">
        <v>75</v>
      </c>
      <c r="AB317" s="47">
        <f>_xll.qlCalendarAdvance(Calendar,AB316,AA317,,,trigger)</f>
        <v>51994</v>
      </c>
      <c r="AC317" s="47">
        <f>_xll.qlInterestRateIndexMaturity($U$5,AB317,trigger)</f>
        <v>52180</v>
      </c>
      <c r="AD317" s="51">
        <f>_xll.qlTenorBasisValue($U$13,AB317,trigger)</f>
        <v>3.3786757129952716E-4</v>
      </c>
      <c r="AE317" s="51">
        <f>_xll.qlTenorBasisForwardRate($U$13,AB317,trigger)</f>
        <v>1.5377440761342551E-2</v>
      </c>
      <c r="AF317" s="51">
        <f>_xll.qlTenorBasisForwardRate2($U$13,AB317,AC317,trigger)</f>
        <v>1.5377440761342551E-2</v>
      </c>
      <c r="AG317" s="51">
        <f>_xll.qlIndexFixing($U$5,_xll.qlInterestRateIndexFixingDate($U$5,AB317,trigger),,trigger)</f>
        <v>1.5404194305901198E-2</v>
      </c>
    </row>
    <row r="318" spans="27:33" x14ac:dyDescent="0.2">
      <c r="AA318" s="46" t="s">
        <v>75</v>
      </c>
      <c r="AB318" s="47">
        <f>_xll.qlCalendarAdvance(Calendar,AB317,AA318,,,trigger)</f>
        <v>52026</v>
      </c>
      <c r="AC318" s="47">
        <f>_xll.qlInterestRateIndexMaturity($U$5,AB318,trigger)</f>
        <v>52209</v>
      </c>
      <c r="AD318" s="51">
        <f>_xll.qlTenorBasisValue($U$13,AB318,trigger)</f>
        <v>3.3516781056138173E-4</v>
      </c>
      <c r="AE318" s="51">
        <f>_xll.qlTenorBasisForwardRate($U$13,AB318,trigger)</f>
        <v>1.5383100548560878E-2</v>
      </c>
      <c r="AF318" s="51">
        <f>_xll.qlTenorBasisForwardRate2($U$13,AB318,AC318,trigger)</f>
        <v>1.5383100548560878E-2</v>
      </c>
      <c r="AG318" s="51">
        <f>_xll.qlIndexFixing($U$5,_xll.qlInterestRateIndexFixingDate($U$5,AB318,trigger),,trigger)</f>
        <v>1.5404732146133294E-2</v>
      </c>
    </row>
    <row r="319" spans="27:33" x14ac:dyDescent="0.2">
      <c r="AA319" s="46" t="s">
        <v>75</v>
      </c>
      <c r="AB319" s="47">
        <f>_xll.qlCalendarAdvance(Calendar,AB318,AA319,,,trigger)</f>
        <v>52056</v>
      </c>
      <c r="AC319" s="47">
        <f>_xll.qlInterestRateIndexMaturity($U$5,AB319,trigger)</f>
        <v>52240</v>
      </c>
      <c r="AD319" s="51">
        <f>_xll.qlTenorBasisValue($U$13,AB319,trigger)</f>
        <v>3.3266393366824837E-4</v>
      </c>
      <c r="AE319" s="51">
        <f>_xll.qlTenorBasisForwardRate($U$13,AB319,trigger)</f>
        <v>1.5389738392319125E-2</v>
      </c>
      <c r="AF319" s="51">
        <f>_xll.qlTenorBasisForwardRate2($U$13,AB319,AC319,trigger)</f>
        <v>1.5389738392319125E-2</v>
      </c>
      <c r="AG319" s="51">
        <f>_xll.qlIndexFixing($U$5,_xll.qlInterestRateIndexFixingDate($U$5,AB319,trigger),,trigger)</f>
        <v>1.5406079885760598E-2</v>
      </c>
    </row>
    <row r="320" spans="27:33" x14ac:dyDescent="0.2">
      <c r="AA320" s="46" t="s">
        <v>75</v>
      </c>
      <c r="AB320" s="47">
        <f>_xll.qlCalendarAdvance(Calendar,AB319,AA320,,,trigger)</f>
        <v>52089</v>
      </c>
      <c r="AC320" s="47">
        <f>_xll.qlInterestRateIndexMaturity($U$5,AB320,trigger)</f>
        <v>52273</v>
      </c>
      <c r="AD320" s="51">
        <f>_xll.qlTenorBasisValue($U$13,AB320,trigger)</f>
        <v>3.2993971962669603E-4</v>
      </c>
      <c r="AE320" s="51">
        <f>_xll.qlTenorBasisForwardRate($U$13,AB320,trigger)</f>
        <v>1.5396219390453375E-2</v>
      </c>
      <c r="AF320" s="51">
        <f>_xll.qlTenorBasisForwardRate2($U$13,AB320,AC320,trigger)</f>
        <v>1.5396219390453375E-2</v>
      </c>
      <c r="AG320" s="51">
        <f>_xll.qlIndexFixing($U$5,_xll.qlInterestRateIndexFixingDate($U$5,AB320,trigger),,trigger)</f>
        <v>1.5406657322378685E-2</v>
      </c>
    </row>
    <row r="321" spans="27:33" x14ac:dyDescent="0.2">
      <c r="AA321" s="46" t="s">
        <v>75</v>
      </c>
      <c r="AB321" s="47">
        <f>_xll.qlCalendarAdvance(Calendar,AB320,AA321,,,trigger)</f>
        <v>52120</v>
      </c>
      <c r="AC321" s="47">
        <f>_xll.qlInterestRateIndexMaturity($U$5,AB321,trigger)</f>
        <v>52301</v>
      </c>
      <c r="AD321" s="51">
        <f>_xll.qlTenorBasisValue($U$13,AB321,trigger)</f>
        <v>3.274090104681285E-4</v>
      </c>
      <c r="AE321" s="51">
        <f>_xll.qlTenorBasisForwardRate($U$13,AB321,trigger)</f>
        <v>1.5400732807485606E-2</v>
      </c>
      <c r="AF321" s="51">
        <f>_xll.qlTenorBasisForwardRate2($U$13,AB321,AC321,trigger)</f>
        <v>1.5400732807485606E-2</v>
      </c>
      <c r="AG321" s="51">
        <f>_xll.qlIndexFixing($U$5,_xll.qlInterestRateIndexFixingDate($U$5,AB321,trigger),,trigger)</f>
        <v>1.54057409274322E-2</v>
      </c>
    </row>
    <row r="322" spans="27:33" x14ac:dyDescent="0.2">
      <c r="AA322" s="46" t="s">
        <v>75</v>
      </c>
      <c r="AB322" s="47">
        <f>_xll.qlCalendarAdvance(Calendar,AB321,AA322,,,trigger)</f>
        <v>52152</v>
      </c>
      <c r="AC322" s="47">
        <f>_xll.qlInterestRateIndexMaturity($U$5,AB322,trigger)</f>
        <v>52334</v>
      </c>
      <c r="AD322" s="51">
        <f>_xll.qlTenorBasisValue($U$13,AB322,trigger)</f>
        <v>3.248252398764986E-4</v>
      </c>
      <c r="AE322" s="51">
        <f>_xll.qlTenorBasisForwardRate($U$13,AB322,trigger)</f>
        <v>1.5406758491271556E-2</v>
      </c>
      <c r="AF322" s="51">
        <f>_xll.qlTenorBasisForwardRate2($U$13,AB322,AC322,trigger)</f>
        <v>1.5406758491271556E-2</v>
      </c>
      <c r="AG322" s="51">
        <f>_xll.qlIndexFixing($U$5,_xll.qlInterestRateIndexFixingDate($U$5,AB322,trigger),,trigger)</f>
        <v>1.5405600570493394E-2</v>
      </c>
    </row>
    <row r="323" spans="27:33" x14ac:dyDescent="0.2">
      <c r="AA323" s="46" t="s">
        <v>75</v>
      </c>
      <c r="AB323" s="47">
        <f>_xll.qlCalendarAdvance(Calendar,AB322,AA323,,,trigger)</f>
        <v>52183</v>
      </c>
      <c r="AC323" s="47">
        <f>_xll.qlInterestRateIndexMaturity($U$5,AB323,trigger)</f>
        <v>52364</v>
      </c>
      <c r="AD323" s="51">
        <f>_xll.qlTenorBasisValue($U$13,AB323,trigger)</f>
        <v>3.2234962540679025E-4</v>
      </c>
      <c r="AE323" s="51">
        <f>_xll.qlTenorBasisForwardRate($U$13,AB323,trigger)</f>
        <v>1.5411462486487689E-2</v>
      </c>
      <c r="AF323" s="51">
        <f>_xll.qlTenorBasisForwardRate2($U$13,AB323,AC323,trigger)</f>
        <v>1.5411462486487689E-2</v>
      </c>
      <c r="AG323" s="51">
        <f>_xll.qlIndexFixing($U$5,_xll.qlInterestRateIndexFixingDate($U$5,AB323,trigger),,trigger)</f>
        <v>1.5404357317050133E-2</v>
      </c>
    </row>
    <row r="324" spans="27:33" x14ac:dyDescent="0.2">
      <c r="AA324" s="46" t="s">
        <v>75</v>
      </c>
      <c r="AB324" s="47">
        <f>_xll.qlCalendarAdvance(Calendar,AB323,AA324,,,trigger)</f>
        <v>52215</v>
      </c>
      <c r="AC324" s="47">
        <f>_xll.qlInterestRateIndexMaturity($U$5,AB324,trigger)</f>
        <v>52397</v>
      </c>
      <c r="AD324" s="51">
        <f>_xll.qlTenorBasisValue($U$13,AB324,trigger)</f>
        <v>3.198221723505532E-4</v>
      </c>
      <c r="AE324" s="51">
        <f>_xll.qlTenorBasisForwardRate($U$13,AB324,trigger)</f>
        <v>1.5416799222880345E-2</v>
      </c>
      <c r="AF324" s="51">
        <f>_xll.qlTenorBasisForwardRate2($U$13,AB324,AC324,trigger)</f>
        <v>1.5416799222880345E-2</v>
      </c>
      <c r="AG324" s="51">
        <f>_xll.qlIndexFixing($U$5,_xll.qlInterestRateIndexFixingDate($U$5,AB324,trigger),,trigger)</f>
        <v>1.5403174405416201E-2</v>
      </c>
    </row>
    <row r="325" spans="27:33" x14ac:dyDescent="0.2">
      <c r="AA325" s="46" t="s">
        <v>75</v>
      </c>
      <c r="AB325" s="47">
        <f>_xll.qlCalendarAdvance(Calendar,AB324,AA325,,,trigger)</f>
        <v>52246</v>
      </c>
      <c r="AC325" s="47">
        <f>_xll.qlInterestRateIndexMaturity($U$5,AB325,trigger)</f>
        <v>52427</v>
      </c>
      <c r="AD325" s="51">
        <f>_xll.qlTenorBasisValue($U$13,AB325,trigger)</f>
        <v>3.1740058235392389E-4</v>
      </c>
      <c r="AE325" s="51">
        <f>_xll.qlTenorBasisForwardRate($U$13,AB325,trigger)</f>
        <v>1.5420855327001905E-2</v>
      </c>
      <c r="AF325" s="51">
        <f>_xll.qlTenorBasisForwardRate2($U$13,AB325,AC325,trigger)</f>
        <v>1.5420855327001905E-2</v>
      </c>
      <c r="AG325" s="51">
        <f>_xll.qlIndexFixing($U$5,_xll.qlInterestRateIndexFixingDate($U$5,AB325,trigger),,trigger)</f>
        <v>1.5400952956690108E-2</v>
      </c>
    </row>
    <row r="326" spans="27:33" x14ac:dyDescent="0.2">
      <c r="AA326" s="46" t="s">
        <v>75</v>
      </c>
      <c r="AB326" s="47">
        <f>_xll.qlCalendarAdvance(Calendar,AB325,AA326,,,trigger)</f>
        <v>52278</v>
      </c>
      <c r="AC326" s="47">
        <f>_xll.qlInterestRateIndexMaturity($U$5,AB326,trigger)</f>
        <v>52460</v>
      </c>
      <c r="AD326" s="51">
        <f>_xll.qlTenorBasisValue($U$13,AB326,trigger)</f>
        <v>3.1492835026426021E-4</v>
      </c>
      <c r="AE326" s="51">
        <f>_xll.qlTenorBasisForwardRate($U$13,AB326,trigger)</f>
        <v>1.5425501941904009E-2</v>
      </c>
      <c r="AF326" s="51">
        <f>_xll.qlTenorBasisForwardRate2($U$13,AB326,AC326,trigger)</f>
        <v>1.5425501941904009E-2</v>
      </c>
      <c r="AG326" s="51">
        <f>_xll.qlIndexFixing($U$5,_xll.qlInterestRateIndexFixingDate($U$5,AB326,trigger),,trigger)</f>
        <v>1.5398727408823696E-2</v>
      </c>
    </row>
    <row r="327" spans="27:33" x14ac:dyDescent="0.2">
      <c r="AA327" s="46" t="s">
        <v>75</v>
      </c>
      <c r="AB327" s="47">
        <f>_xll.qlCalendarAdvance(Calendar,AB326,AA327,,,trigger)</f>
        <v>52306</v>
      </c>
      <c r="AC327" s="47">
        <f>_xll.qlInterestRateIndexMaturity($U$5,AB327,trigger)</f>
        <v>52490</v>
      </c>
      <c r="AD327" s="51">
        <f>_xll.qlTenorBasisValue($U$13,AB327,trigger)</f>
        <v>3.1278782519321039E-4</v>
      </c>
      <c r="AE327" s="51">
        <f>_xll.qlTenorBasisForwardRate($U$13,AB327,trigger)</f>
        <v>1.542970691697384E-2</v>
      </c>
      <c r="AF327" s="51">
        <f>_xll.qlTenorBasisForwardRate2($U$13,AB327,AC327,trigger)</f>
        <v>1.542970691697384E-2</v>
      </c>
      <c r="AG327" s="51">
        <f>_xll.qlIndexFixing($U$5,_xll.qlInterestRateIndexFixingDate($U$5,AB327,trigger),,trigger)</f>
        <v>1.5396642393103673E-2</v>
      </c>
    </row>
    <row r="328" spans="27:33" x14ac:dyDescent="0.2">
      <c r="AA328" s="46" t="s">
        <v>75</v>
      </c>
      <c r="AB328" s="47">
        <f>_xll.qlCalendarAdvance(Calendar,AB327,AA328,,,trigger)</f>
        <v>52337</v>
      </c>
      <c r="AC328" s="47">
        <f>_xll.qlInterestRateIndexMaturity($U$5,AB328,trigger)</f>
        <v>52520</v>
      </c>
      <c r="AD328" s="51">
        <f>_xll.qlTenorBasisValue($U$13,AB328,trigger)</f>
        <v>3.1044241322786335E-4</v>
      </c>
      <c r="AE328" s="51">
        <f>_xll.qlTenorBasisForwardRate($U$13,AB328,trigger)</f>
        <v>1.543281545606744E-2</v>
      </c>
      <c r="AF328" s="51">
        <f>_xll.qlTenorBasisForwardRate2($U$13,AB328,AC328,trigger)</f>
        <v>1.543281545606744E-2</v>
      </c>
      <c r="AG328" s="51">
        <f>_xll.qlIndexFixing($U$5,_xll.qlInterestRateIndexFixingDate($U$5,AB328,trigger),,trigger)</f>
        <v>1.5392992418408264E-2</v>
      </c>
    </row>
    <row r="329" spans="27:33" x14ac:dyDescent="0.2">
      <c r="AA329" s="46" t="s">
        <v>75</v>
      </c>
      <c r="AB329" s="47">
        <f>_xll.qlCalendarAdvance(Calendar,AB328,AA329,,,trigger)</f>
        <v>52369</v>
      </c>
      <c r="AC329" s="47">
        <f>_xll.qlInterestRateIndexMaturity($U$5,AB329,trigger)</f>
        <v>52553</v>
      </c>
      <c r="AD329" s="51">
        <f>_xll.qlTenorBasisValue($U$13,AB329,trigger)</f>
        <v>3.0804804192848499E-4</v>
      </c>
      <c r="AE329" s="51">
        <f>_xll.qlTenorBasisForwardRate($U$13,AB329,trigger)</f>
        <v>1.5436452438156773E-2</v>
      </c>
      <c r="AF329" s="51">
        <f>_xll.qlTenorBasisForwardRate2($U$13,AB329,AC329,trigger)</f>
        <v>1.5436452438156773E-2</v>
      </c>
      <c r="AG329" s="51">
        <f>_xll.qlIndexFixing($U$5,_xll.qlInterestRateIndexFixingDate($U$5,AB329,trigger),,trigger)</f>
        <v>1.5389243736810398E-2</v>
      </c>
    </row>
    <row r="330" spans="27:33" x14ac:dyDescent="0.2">
      <c r="AA330" s="46" t="s">
        <v>75</v>
      </c>
      <c r="AB330" s="47">
        <f>_xll.qlCalendarAdvance(Calendar,AB329,AA330,,,trigger)</f>
        <v>52400</v>
      </c>
      <c r="AC330" s="47">
        <f>_xll.qlInterestRateIndexMaturity($U$5,AB330,trigger)</f>
        <v>52583</v>
      </c>
      <c r="AD330" s="51">
        <f>_xll.qlTenorBasisValue($U$13,AB330,trigger)</f>
        <v>3.0575410493444149E-4</v>
      </c>
      <c r="AE330" s="51">
        <f>_xll.qlTenorBasisForwardRate($U$13,AB330,trigger)</f>
        <v>1.5438910641502284E-2</v>
      </c>
      <c r="AF330" s="51">
        <f>_xll.qlTenorBasisForwardRate2($U$13,AB330,AC330,trigger)</f>
        <v>1.5438910641502284E-2</v>
      </c>
      <c r="AG330" s="51">
        <f>_xll.qlIndexFixing($U$5,_xll.qlInterestRateIndexFixingDate($U$5,AB330,trigger),,trigger)</f>
        <v>1.5384615714815199E-2</v>
      </c>
    </row>
    <row r="331" spans="27:33" x14ac:dyDescent="0.2">
      <c r="AA331" s="46" t="s">
        <v>75</v>
      </c>
      <c r="AB331" s="47">
        <f>_xll.qlCalendarAdvance(Calendar,AB330,AA331,,,trigger)</f>
        <v>52432</v>
      </c>
      <c r="AC331" s="47">
        <f>_xll.qlInterestRateIndexMaturity($U$5,AB331,trigger)</f>
        <v>52616</v>
      </c>
      <c r="AD331" s="51">
        <f>_xll.qlTenorBasisValue($U$13,AB331,trigger)</f>
        <v>3.0341234277877821E-4</v>
      </c>
      <c r="AE331" s="51">
        <f>_xll.qlTenorBasisForwardRate($U$13,AB331,trigger)</f>
        <v>1.5441854629544911E-2</v>
      </c>
      <c r="AF331" s="51">
        <f>_xll.qlTenorBasisForwardRate2($U$13,AB331,AC331,trigger)</f>
        <v>1.5441854629544911E-2</v>
      </c>
      <c r="AG331" s="51">
        <f>_xll.qlIndexFixing($U$5,_xll.qlInterestRateIndexFixingDate($U$5,AB331,trigger),,trigger)</f>
        <v>1.537982412162819E-2</v>
      </c>
    </row>
    <row r="332" spans="27:33" x14ac:dyDescent="0.2">
      <c r="AA332" s="46" t="s">
        <v>75</v>
      </c>
      <c r="AB332" s="47">
        <f>_xll.qlCalendarAdvance(Calendar,AB331,AA332,,,trigger)</f>
        <v>52463</v>
      </c>
      <c r="AC332" s="47">
        <f>_xll.qlInterestRateIndexMaturity($U$5,AB332,trigger)</f>
        <v>52649</v>
      </c>
      <c r="AD332" s="51">
        <f>_xll.qlTenorBasisValue($U$13,AB332,trigger)</f>
        <v>3.011688649417443E-4</v>
      </c>
      <c r="AE332" s="51">
        <f>_xll.qlTenorBasisForwardRate($U$13,AB332,trigger)</f>
        <v>1.544473386450459E-2</v>
      </c>
      <c r="AF332" s="51">
        <f>_xll.qlTenorBasisForwardRate2($U$13,AB332,AC332,trigger)</f>
        <v>1.544473386450459E-2</v>
      </c>
      <c r="AG332" s="51">
        <f>_xll.qlIndexFixing($U$5,_xll.qlInterestRateIndexFixingDate($U$5,AB332,trigger),,trigger)</f>
        <v>1.5374904783646325E-2</v>
      </c>
    </row>
    <row r="333" spans="27:33" x14ac:dyDescent="0.2">
      <c r="AA333" s="46" t="s">
        <v>75</v>
      </c>
      <c r="AB333" s="47">
        <f>_xll.qlCalendarAdvance(Calendar,AB332,AA333,,,trigger)</f>
        <v>52495</v>
      </c>
      <c r="AC333" s="47">
        <f>_xll.qlInterestRateIndexMaturity($U$5,AB333,trigger)</f>
        <v>52677</v>
      </c>
      <c r="AD333" s="51">
        <f>_xll.qlTenorBasisValue($U$13,AB333,trigger)</f>
        <v>2.988786714607462E-4</v>
      </c>
      <c r="AE333" s="51">
        <f>_xll.qlTenorBasisForwardRate($U$13,AB333,trigger)</f>
        <v>1.5445206962862244E-2</v>
      </c>
      <c r="AF333" s="51">
        <f>_xll.qlTenorBasisForwardRate2($U$13,AB333,AC333,trigger)</f>
        <v>1.5445206962862244E-2</v>
      </c>
      <c r="AG333" s="51">
        <f>_xll.qlIndexFixing($U$5,_xll.qlInterestRateIndexFixingDate($U$5,AB333,trigger),,trigger)</f>
        <v>1.5367942123084163E-2</v>
      </c>
    </row>
    <row r="334" spans="27:33" x14ac:dyDescent="0.2">
      <c r="AA334" s="46" t="s">
        <v>75</v>
      </c>
      <c r="AB334" s="47">
        <f>_xll.qlCalendarAdvance(Calendar,AB333,AA334,,,trigger)</f>
        <v>52525</v>
      </c>
      <c r="AC334" s="47">
        <f>_xll.qlInterestRateIndexMaturity($U$5,AB334,trigger)</f>
        <v>52708</v>
      </c>
      <c r="AD334" s="51">
        <f>_xll.qlTenorBasisValue($U$13,AB334,trigger)</f>
        <v>2.9675505198334509E-4</v>
      </c>
      <c r="AE334" s="51">
        <f>_xll.qlTenorBasisForwardRate($U$13,AB334,trigger)</f>
        <v>1.5447022642649594E-2</v>
      </c>
      <c r="AF334" s="51">
        <f>_xll.qlTenorBasisForwardRate2($U$13,AB334,AC334,trigger)</f>
        <v>1.5447022642649594E-2</v>
      </c>
      <c r="AG334" s="51">
        <f>_xll.qlIndexFixing($U$5,_xll.qlInterestRateIndexFixingDate($U$5,AB334,trigger),,trigger)</f>
        <v>1.5362012660695229E-2</v>
      </c>
    </row>
    <row r="335" spans="27:33" x14ac:dyDescent="0.2">
      <c r="AA335" s="46" t="s">
        <v>75</v>
      </c>
      <c r="AB335" s="47">
        <f>_xll.qlCalendarAdvance(Calendar,AB334,AA335,,,trigger)</f>
        <v>52558</v>
      </c>
      <c r="AC335" s="47">
        <f>_xll.qlInterestRateIndexMaturity($U$5,AB335,trigger)</f>
        <v>52740</v>
      </c>
      <c r="AD335" s="51">
        <f>_xll.qlTenorBasisValue($U$13,AB335,trigger)</f>
        <v>2.9444500358135012E-4</v>
      </c>
      <c r="AE335" s="51">
        <f>_xll.qlTenorBasisForwardRate($U$13,AB335,trigger)</f>
        <v>1.5447937548021108E-2</v>
      </c>
      <c r="AF335" s="51">
        <f>_xll.qlTenorBasisForwardRate2($U$13,AB335,AC335,trigger)</f>
        <v>1.5447937548021108E-2</v>
      </c>
      <c r="AG335" s="51">
        <f>_xll.qlIndexFixing($U$5,_xll.qlInterestRateIndexFixingDate($U$5,AB335,trigger),,trigger)</f>
        <v>1.5354513902092748E-2</v>
      </c>
    </row>
    <row r="336" spans="27:33" x14ac:dyDescent="0.2">
      <c r="AA336" s="46" t="s">
        <v>75</v>
      </c>
      <c r="AB336" s="47">
        <f>_xll.qlCalendarAdvance(Calendar,AB335,AA336,,,trigger)</f>
        <v>52588</v>
      </c>
      <c r="AC336" s="47">
        <f>_xll.qlInterestRateIndexMaturity($U$5,AB336,trigger)</f>
        <v>52771</v>
      </c>
      <c r="AD336" s="51">
        <f>_xll.qlTenorBasisValue($U$13,AB336,trigger)</f>
        <v>2.9236830248822456E-4</v>
      </c>
      <c r="AE336" s="51">
        <f>_xll.qlTenorBasisForwardRate($U$13,AB336,trigger)</f>
        <v>1.5449100348596558E-2</v>
      </c>
      <c r="AF336" s="51">
        <f>_xll.qlTenorBasisForwardRate2($U$13,AB336,AC336,trigger)</f>
        <v>1.5449100348596558E-2</v>
      </c>
      <c r="AG336" s="51">
        <f>_xll.qlIndexFixing($U$5,_xll.qlInterestRateIndexFixingDate($U$5,AB336,trigger),,trigger)</f>
        <v>1.5347605554762491E-2</v>
      </c>
    </row>
    <row r="337" spans="27:33" x14ac:dyDescent="0.2">
      <c r="AA337" s="46" t="s">
        <v>75</v>
      </c>
      <c r="AB337" s="47">
        <f>_xll.qlCalendarAdvance(Calendar,AB336,AA337,,,trigger)</f>
        <v>52621</v>
      </c>
      <c r="AC337" s="47">
        <f>_xll.qlInterestRateIndexMaturity($U$5,AB337,trigger)</f>
        <v>52803</v>
      </c>
      <c r="AD337" s="51">
        <f>_xll.qlTenorBasisValue($U$13,AB337,trigger)</f>
        <v>2.9010934651291448E-4</v>
      </c>
      <c r="AE337" s="51">
        <f>_xll.qlTenorBasisForwardRate($U$13,AB337,trigger)</f>
        <v>1.5449318887026924E-2</v>
      </c>
      <c r="AF337" s="51">
        <f>_xll.qlTenorBasisForwardRate2($U$13,AB337,AC337,trigger)</f>
        <v>1.5449318887026924E-2</v>
      </c>
      <c r="AG337" s="51">
        <f>_xll.qlIndexFixing($U$5,_xll.qlInterestRateIndexFixingDate($U$5,AB337,trigger),,trigger)</f>
        <v>1.5339064997574894E-2</v>
      </c>
    </row>
    <row r="338" spans="27:33" x14ac:dyDescent="0.2">
      <c r="AA338" s="46" t="s">
        <v>75</v>
      </c>
      <c r="AB338" s="47">
        <f>_xll.qlCalendarAdvance(Calendar,AB337,AA338,,,trigger)</f>
        <v>52652</v>
      </c>
      <c r="AC338" s="47">
        <f>_xll.qlInterestRateIndexMaturity($U$5,AB338,trigger)</f>
        <v>52834</v>
      </c>
      <c r="AD338" s="51">
        <f>_xll.qlTenorBasisValue($U$13,AB338,trigger)</f>
        <v>2.8801130802054632E-4</v>
      </c>
      <c r="AE338" s="51">
        <f>_xll.qlTenorBasisForwardRate($U$13,AB338,trigger)</f>
        <v>1.544950269525139E-2</v>
      </c>
      <c r="AF338" s="51">
        <f>_xll.qlTenorBasisForwardRate2($U$13,AB338,AC338,trigger)</f>
        <v>1.544950269525139E-2</v>
      </c>
      <c r="AG338" s="51">
        <f>_xll.qlIndexFixing($U$5,_xll.qlInterestRateIndexFixingDate($U$5,AB338,trigger),,trigger)</f>
        <v>1.5330721386966761E-2</v>
      </c>
    </row>
    <row r="339" spans="27:33" x14ac:dyDescent="0.2">
      <c r="AA339" s="46" t="s">
        <v>75</v>
      </c>
      <c r="AB339" s="47">
        <f>_xll.qlCalendarAdvance(Calendar,AB338,AA339,,,trigger)</f>
        <v>52681</v>
      </c>
      <c r="AC339" s="47">
        <f>_xll.qlInterestRateIndexMaturity($U$5,AB339,trigger)</f>
        <v>52866</v>
      </c>
      <c r="AD339" s="51">
        <f>_xll.qlTenorBasisValue($U$13,AB339,trigger)</f>
        <v>2.8606947590481812E-4</v>
      </c>
      <c r="AE339" s="51">
        <f>_xll.qlTenorBasisForwardRate($U$13,AB339,trigger)</f>
        <v>1.5450340360847399E-2</v>
      </c>
      <c r="AF339" s="51">
        <f>_xll.qlTenorBasisForwardRate2($U$13,AB339,AC339,trigger)</f>
        <v>1.5450340360847399E-2</v>
      </c>
      <c r="AG339" s="51">
        <f>_xll.qlIndexFixing($U$5,_xll.qlInterestRateIndexFixingDate($U$5,AB339,trigger),,trigger)</f>
        <v>1.5322987232378122E-2</v>
      </c>
    </row>
    <row r="340" spans="27:33" x14ac:dyDescent="0.2">
      <c r="AA340" s="46" t="s">
        <v>75</v>
      </c>
      <c r="AB340" s="47">
        <f>_xll.qlCalendarAdvance(Calendar,AB339,AA340,,,trigger)</f>
        <v>52712</v>
      </c>
      <c r="AC340" s="47">
        <f>_xll.qlInterestRateIndexMaturity($U$5,AB340,trigger)</f>
        <v>52895</v>
      </c>
      <c r="AD340" s="51">
        <f>_xll.qlTenorBasisValue($U$13,AB340,trigger)</f>
        <v>2.8401579435190433E-4</v>
      </c>
      <c r="AE340" s="51">
        <f>_xll.qlTenorBasisForwardRate($U$13,AB340,trigger)</f>
        <v>1.5449243698319032E-2</v>
      </c>
      <c r="AF340" s="51">
        <f>_xll.qlTenorBasisForwardRate2($U$13,AB340,AC340,trigger)</f>
        <v>1.5449243698319032E-2</v>
      </c>
      <c r="AG340" s="51">
        <f>_xll.qlIndexFixing($U$5,_xll.qlInterestRateIndexFixingDate($U$5,AB340,trigger),,trigger)</f>
        <v>1.5313345877024258E-2</v>
      </c>
    </row>
    <row r="341" spans="27:33" x14ac:dyDescent="0.2">
      <c r="AA341" s="46" t="s">
        <v>75</v>
      </c>
      <c r="AB341" s="47">
        <f>_xll.qlCalendarAdvance(Calendar,AB340,AA341,,,trigger)</f>
        <v>52742</v>
      </c>
      <c r="AC341" s="47">
        <f>_xll.qlInterestRateIndexMaturity($U$5,AB341,trigger)</f>
        <v>52926</v>
      </c>
      <c r="AD341" s="51">
        <f>_xll.qlTenorBasisValue($U$13,AB341,trigger)</f>
        <v>2.8204986523346228E-4</v>
      </c>
      <c r="AE341" s="51">
        <f>_xll.qlTenorBasisForwardRate($U$13,AB341,trigger)</f>
        <v>1.5448801104444118E-2</v>
      </c>
      <c r="AF341" s="51">
        <f>_xll.qlTenorBasisForwardRate2($U$13,AB341,AC341,trigger)</f>
        <v>1.5448801104444118E-2</v>
      </c>
      <c r="AG341" s="51">
        <f>_xll.qlIndexFixing($U$5,_xll.qlInterestRateIndexFixingDate($U$5,AB341,trigger),,trigger)</f>
        <v>1.5304036228531281E-2</v>
      </c>
    </row>
    <row r="342" spans="27:33" x14ac:dyDescent="0.2">
      <c r="AA342" s="46" t="s">
        <v>75</v>
      </c>
      <c r="AB342" s="47">
        <f>_xll.qlCalendarAdvance(Calendar,AB341,AA342,,,trigger)</f>
        <v>52775</v>
      </c>
      <c r="AC342" s="47">
        <f>_xll.qlInterestRateIndexMaturity($U$5,AB342,trigger)</f>
        <v>52958</v>
      </c>
      <c r="AD342" s="51">
        <f>_xll.qlTenorBasisValue($U$13,AB342,trigger)</f>
        <v>2.7991152739515021E-4</v>
      </c>
      <c r="AE342" s="51">
        <f>_xll.qlTenorBasisForwardRate($U$13,AB342,trigger)</f>
        <v>1.5447307885277801E-2</v>
      </c>
      <c r="AF342" s="51">
        <f>_xll.qlTenorBasisForwardRate2($U$13,AB342,AC342,trigger)</f>
        <v>1.5447307885277801E-2</v>
      </c>
      <c r="AG342" s="51">
        <f>_xll.qlIndexFixing($U$5,_xll.qlInterestRateIndexFixingDate($U$5,AB342,trigger),,trigger)</f>
        <v>1.5292940834260164E-2</v>
      </c>
    </row>
    <row r="343" spans="27:33" x14ac:dyDescent="0.2">
      <c r="AA343" s="46" t="s">
        <v>75</v>
      </c>
      <c r="AB343" s="47">
        <f>_xll.qlCalendarAdvance(Calendar,AB342,AA343,,,trigger)</f>
        <v>52805</v>
      </c>
      <c r="AC343" s="47">
        <f>_xll.qlInterestRateIndexMaturity($U$5,AB343,trigger)</f>
        <v>52989</v>
      </c>
      <c r="AD343" s="51">
        <f>_xll.qlTenorBasisValue($U$13,AB343,trigger)</f>
        <v>2.7798934962786461E-4</v>
      </c>
      <c r="AE343" s="51">
        <f>_xll.qlTenorBasisForwardRate($U$13,AB343,trigger)</f>
        <v>1.544620897624638E-2</v>
      </c>
      <c r="AF343" s="51">
        <f>_xll.qlTenorBasisForwardRate2($U$13,AB343,AC343,trigger)</f>
        <v>1.544620897624638E-2</v>
      </c>
      <c r="AG343" s="51">
        <f>_xll.qlIndexFixing($U$5,_xll.qlInterestRateIndexFixingDate($U$5,AB343,trigger),,trigger)</f>
        <v>1.5282652055720086E-2</v>
      </c>
    </row>
    <row r="344" spans="27:33" x14ac:dyDescent="0.2">
      <c r="AA344" s="46" t="s">
        <v>75</v>
      </c>
      <c r="AB344" s="47">
        <f>_xll.qlCalendarAdvance(Calendar,AB343,AA344,,,trigger)</f>
        <v>52838</v>
      </c>
      <c r="AC344" s="47">
        <f>_xll.qlInterestRateIndexMaturity($U$5,AB344,trigger)</f>
        <v>53021</v>
      </c>
      <c r="AD344" s="51">
        <f>_xll.qlTenorBasisValue($U$13,AB344,trigger)</f>
        <v>2.7589864873898788E-4</v>
      </c>
      <c r="AE344" s="51">
        <f>_xll.qlTenorBasisForwardRate($U$13,AB344,trigger)</f>
        <v>1.5444016170536144E-2</v>
      </c>
      <c r="AF344" s="51">
        <f>_xll.qlTenorBasisForwardRate2($U$13,AB344,AC344,trigger)</f>
        <v>1.5444016170536144E-2</v>
      </c>
      <c r="AG344" s="51">
        <f>_xll.qlIndexFixing($U$5,_xll.qlInterestRateIndexFixingDate($U$5,AB344,trigger),,trigger)</f>
        <v>1.5270515211959377E-2</v>
      </c>
    </row>
    <row r="345" spans="27:33" x14ac:dyDescent="0.2">
      <c r="AA345" s="46" t="s">
        <v>75</v>
      </c>
      <c r="AB345" s="47">
        <f>_xll.qlCalendarAdvance(Calendar,AB344,AA345,,,trigger)</f>
        <v>52869</v>
      </c>
      <c r="AC345" s="47">
        <f>_xll.qlInterestRateIndexMaturity($U$5,AB345,trigger)</f>
        <v>53050</v>
      </c>
      <c r="AD345" s="51">
        <f>_xll.qlTenorBasisValue($U$13,AB345,trigger)</f>
        <v>2.739570394569063E-4</v>
      </c>
      <c r="AE345" s="51">
        <f>_xll.qlTenorBasisForwardRate($U$13,AB345,trigger)</f>
        <v>1.5441321343388048E-2</v>
      </c>
      <c r="AF345" s="51">
        <f>_xll.qlTenorBasisForwardRate2($U$13,AB345,AC345,trigger)</f>
        <v>1.5441321343388048E-2</v>
      </c>
      <c r="AG345" s="51">
        <f>_xll.qlIndexFixing($U$5,_xll.qlInterestRateIndexFixingDate($U$5,AB345,trigger),,trigger)</f>
        <v>1.5258496529096631E-2</v>
      </c>
    </row>
    <row r="346" spans="27:33" x14ac:dyDescent="0.2">
      <c r="AA346" s="46" t="s">
        <v>75</v>
      </c>
      <c r="AB346" s="47">
        <f>_xll.qlCalendarAdvance(Calendar,AB345,AA346,,,trigger)</f>
        <v>52901</v>
      </c>
      <c r="AC346" s="47">
        <f>_xll.qlInterestRateIndexMaturity($U$5,AB346,trigger)</f>
        <v>53080</v>
      </c>
      <c r="AD346" s="51">
        <f>_xll.qlTenorBasisValue($U$13,AB346,trigger)</f>
        <v>2.7197530494518378E-4</v>
      </c>
      <c r="AE346" s="51">
        <f>_xll.qlTenorBasisForwardRate($U$13,AB346,trigger)</f>
        <v>1.543823506495858E-2</v>
      </c>
      <c r="AF346" s="51">
        <f>_xll.qlTenorBasisForwardRate2($U$13,AB346,AC346,trigger)</f>
        <v>1.543823506495858E-2</v>
      </c>
      <c r="AG346" s="51">
        <f>_xll.qlIndexFixing($U$5,_xll.qlInterestRateIndexFixingDate($U$5,AB346,trigger),,trigger)</f>
        <v>1.5245618823431189E-2</v>
      </c>
    </row>
    <row r="347" spans="27:33" x14ac:dyDescent="0.2">
      <c r="AA347" s="46" t="s">
        <v>75</v>
      </c>
      <c r="AB347" s="47">
        <f>_xll.qlCalendarAdvance(Calendar,AB346,AA347,,,trigger)</f>
        <v>52931</v>
      </c>
      <c r="AC347" s="47">
        <f>_xll.qlInterestRateIndexMaturity($U$5,AB347,trigger)</f>
        <v>53113</v>
      </c>
      <c r="AD347" s="51">
        <f>_xll.qlTenorBasisValue($U$13,AB347,trigger)</f>
        <v>2.7013798523731268E-4</v>
      </c>
      <c r="AE347" s="51">
        <f>_xll.qlTenorBasisForwardRate($U$13,AB347,trigger)</f>
        <v>1.5436397467276482E-2</v>
      </c>
      <c r="AF347" s="51">
        <f>_xll.qlTenorBasisForwardRate2($U$13,AB347,AC347,trigger)</f>
        <v>1.5436397467276482E-2</v>
      </c>
      <c r="AG347" s="51">
        <f>_xll.qlIndexFixing($U$5,_xll.qlInterestRateIndexFixingDate($U$5,AB347,trigger),,trigger)</f>
        <v>1.5233613787232215E-2</v>
      </c>
    </row>
    <row r="348" spans="27:33" x14ac:dyDescent="0.2">
      <c r="AA348" s="46" t="s">
        <v>75</v>
      </c>
      <c r="AB348" s="47">
        <f>_xll.qlCalendarAdvance(Calendar,AB347,AA348,,,trigger)</f>
        <v>52961</v>
      </c>
      <c r="AC348" s="47">
        <f>_xll.qlInterestRateIndexMaturity($U$5,AB348,trigger)</f>
        <v>53143</v>
      </c>
      <c r="AD348" s="51">
        <f>_xll.qlTenorBasisValue($U$13,AB348,trigger)</f>
        <v>2.6832036009935946E-4</v>
      </c>
      <c r="AE348" s="51">
        <f>_xll.qlTenorBasisForwardRate($U$13,AB348,trigger)</f>
        <v>1.543340250442733E-2</v>
      </c>
      <c r="AF348" s="51">
        <f>_xll.qlTenorBasisForwardRate2($U$13,AB348,AC348,trigger)</f>
        <v>1.543340250442733E-2</v>
      </c>
      <c r="AG348" s="51">
        <f>_xll.qlIndexFixing($U$5,_xll.qlInterestRateIndexFixingDate($U$5,AB348,trigger),,trigger)</f>
        <v>1.5220812670547305E-2</v>
      </c>
    </row>
    <row r="349" spans="27:33" x14ac:dyDescent="0.2">
      <c r="AA349" s="46" t="s">
        <v>75</v>
      </c>
      <c r="AB349" s="47">
        <f>_xll.qlCalendarAdvance(Calendar,AB348,AA349,,,trigger)</f>
        <v>52992</v>
      </c>
      <c r="AC349" s="47">
        <f>_xll.qlInterestRateIndexMaturity($U$5,AB349,trigger)</f>
        <v>53174</v>
      </c>
      <c r="AD349" s="51">
        <f>_xll.qlTenorBasisValue($U$13,AB349,trigger)</f>
        <v>2.6646263290594876E-4</v>
      </c>
      <c r="AE349" s="51">
        <f>_xll.qlTenorBasisForwardRate($U$13,AB349,trigger)</f>
        <v>1.5429983450906149E-2</v>
      </c>
      <c r="AF349" s="51">
        <f>_xll.qlTenorBasisForwardRate2($U$13,AB349,AC349,trigger)</f>
        <v>1.5429983450906149E-2</v>
      </c>
      <c r="AG349" s="51">
        <f>_xll.qlIndexFixing($U$5,_xll.qlInterestRateIndexFixingDate($U$5,AB349,trigger),,trigger)</f>
        <v>1.5207103577164172E-2</v>
      </c>
    </row>
    <row r="350" spans="27:33" x14ac:dyDescent="0.2">
      <c r="AA350" s="46" t="s">
        <v>75</v>
      </c>
      <c r="AB350" s="47">
        <f>_xll.qlCalendarAdvance(Calendar,AB349,AA350,,,trigger)</f>
        <v>53021</v>
      </c>
      <c r="AC350" s="47">
        <f>_xll.qlInterestRateIndexMaturity($U$5,AB350,trigger)</f>
        <v>53205</v>
      </c>
      <c r="AD350" s="51">
        <f>_xll.qlTenorBasisValue($U$13,AB350,trigger)</f>
        <v>2.6474342386611507E-4</v>
      </c>
      <c r="AE350" s="51">
        <f>_xll.qlTenorBasisForwardRate($U$13,AB350,trigger)</f>
        <v>1.5427007898320919E-2</v>
      </c>
      <c r="AF350" s="51">
        <f>_xll.qlTenorBasisForwardRate2($U$13,AB350,AC350,trigger)</f>
        <v>1.5427007898320919E-2</v>
      </c>
      <c r="AG350" s="51">
        <f>_xll.qlIndexFixing($U$5,_xll.qlInterestRateIndexFixingDate($U$5,AB350,trigger),,trigger)</f>
        <v>1.5194012478098765E-2</v>
      </c>
    </row>
    <row r="351" spans="27:33" x14ac:dyDescent="0.2">
      <c r="AA351" s="46" t="s">
        <v>75</v>
      </c>
      <c r="AB351" s="47">
        <f>_xll.qlCalendarAdvance(Calendar,AB350,AA351,,,trigger)</f>
        <v>53049</v>
      </c>
      <c r="AC351" s="47">
        <f>_xll.qlInterestRateIndexMaturity($U$5,AB351,trigger)</f>
        <v>53233</v>
      </c>
      <c r="AD351" s="51">
        <f>_xll.qlTenorBasisValue($U$13,AB351,trigger)</f>
        <v>2.6310045354119673E-4</v>
      </c>
      <c r="AE351" s="51">
        <f>_xll.qlTenorBasisForwardRate($U$13,AB351,trigger)</f>
        <v>1.5423337706167247E-2</v>
      </c>
      <c r="AF351" s="51">
        <f>_xll.qlTenorBasisForwardRate2($U$13,AB351,AC351,trigger)</f>
        <v>1.5423337706167247E-2</v>
      </c>
      <c r="AG351" s="51">
        <f>_xll.qlIndexFixing($U$5,_xll.qlInterestRateIndexFixingDate($U$5,AB351,trigger),,trigger)</f>
        <v>1.5180883712494537E-2</v>
      </c>
    </row>
    <row r="352" spans="27:33" x14ac:dyDescent="0.2">
      <c r="AA352" s="46" t="s">
        <v>75</v>
      </c>
      <c r="AB352" s="47">
        <f>_xll.qlCalendarAdvance(Calendar,AB351,AA352,,,trigger)</f>
        <v>53080</v>
      </c>
      <c r="AC352" s="47">
        <f>_xll.qlInterestRateIndexMaturity($U$5,AB352,trigger)</f>
        <v>53266</v>
      </c>
      <c r="AD352" s="51">
        <f>_xll.qlTenorBasisValue($U$13,AB352,trigger)</f>
        <v>2.6130069472318958E-4</v>
      </c>
      <c r="AE352" s="51">
        <f>_xll.qlTenorBasisForwardRate($U$13,AB352,trigger)</f>
        <v>1.5419441040300939E-2</v>
      </c>
      <c r="AF352" s="51">
        <f>_xll.qlTenorBasisForwardRate2($U$13,AB352,AC352,trigger)</f>
        <v>1.5419441040300939E-2</v>
      </c>
      <c r="AG352" s="51">
        <f>_xll.qlIndexFixing($U$5,_xll.qlInterestRateIndexFixingDate($U$5,AB352,trigger),,trigger)</f>
        <v>1.5166225441754659E-2</v>
      </c>
    </row>
    <row r="353" spans="27:33" x14ac:dyDescent="0.2">
      <c r="AA353" s="46" t="s">
        <v>75</v>
      </c>
      <c r="AB353" s="47">
        <f>_xll.qlCalendarAdvance(Calendar,AB352,AA353,,,trigger)</f>
        <v>53111</v>
      </c>
      <c r="AC353" s="47">
        <f>_xll.qlInterestRateIndexMaturity($U$5,AB353,trigger)</f>
        <v>53295</v>
      </c>
      <c r="AD353" s="51">
        <f>_xll.qlTenorBasisValue($U$13,AB353,trigger)</f>
        <v>2.5952095915992814E-4</v>
      </c>
      <c r="AE353" s="51">
        <f>_xll.qlTenorBasisForwardRate($U$13,AB353,trigger)</f>
        <v>1.5414186147033267E-2</v>
      </c>
      <c r="AF353" s="51">
        <f>_xll.qlTenorBasisForwardRate2($U$13,AB353,AC353,trigger)</f>
        <v>1.5414186147033267E-2</v>
      </c>
      <c r="AG353" s="51">
        <f>_xll.qlIndexFixing($U$5,_xll.qlInterestRateIndexFixingDate($U$5,AB353,trigger),,trigger)</f>
        <v>1.5151081635823283E-2</v>
      </c>
    </row>
    <row r="354" spans="27:33" x14ac:dyDescent="0.2">
      <c r="AA354" s="46" t="s">
        <v>75</v>
      </c>
      <c r="AB354" s="47">
        <f>_xll.qlCalendarAdvance(Calendar,AB353,AA354,,,trigger)</f>
        <v>53142</v>
      </c>
      <c r="AC354" s="47">
        <f>_xll.qlInterestRateIndexMaturity($U$5,AB354,trigger)</f>
        <v>53325</v>
      </c>
      <c r="AD354" s="51">
        <f>_xll.qlTenorBasisValue($U$13,AB354,trigger)</f>
        <v>2.577610426167875E-4</v>
      </c>
      <c r="AE354" s="51">
        <f>_xll.qlTenorBasisForwardRate($U$13,AB354,trigger)</f>
        <v>1.5408823894920518E-2</v>
      </c>
      <c r="AF354" s="51">
        <f>_xll.qlTenorBasisForwardRate2($U$13,AB354,AC354,trigger)</f>
        <v>1.5408823894920518E-2</v>
      </c>
      <c r="AG354" s="51">
        <f>_xll.qlIndexFixing($U$5,_xll.qlInterestRateIndexFixingDate($U$5,AB354,trigger),,trigger)</f>
        <v>1.5135931490873361E-2</v>
      </c>
    </row>
    <row r="355" spans="27:33" x14ac:dyDescent="0.2">
      <c r="AA355" s="46" t="s">
        <v>75</v>
      </c>
      <c r="AB355" s="47">
        <f>_xll.qlCalendarAdvance(Calendar,AB354,AA355,,,trigger)</f>
        <v>53174</v>
      </c>
      <c r="AC355" s="47">
        <f>_xll.qlInterestRateIndexMaturity($U$5,AB355,trigger)</f>
        <v>53358</v>
      </c>
      <c r="AD355" s="51">
        <f>_xll.qlTenorBasisValue($U$13,AB355,trigger)</f>
        <v>2.5596492822265262E-4</v>
      </c>
      <c r="AE355" s="51">
        <f>_xll.qlTenorBasisForwardRate($U$13,AB355,trigger)</f>
        <v>1.5403372066483101E-2</v>
      </c>
      <c r="AF355" s="51">
        <f>_xll.qlTenorBasisForwardRate2($U$13,AB355,AC355,trigger)</f>
        <v>1.5403372066483101E-2</v>
      </c>
      <c r="AG355" s="51">
        <f>_xll.qlIndexFixing($U$5,_xll.qlInterestRateIndexFixingDate($U$5,AB355,trigger),,trigger)</f>
        <v>1.5120471939854505E-2</v>
      </c>
    </row>
    <row r="356" spans="27:33" x14ac:dyDescent="0.2">
      <c r="AA356" s="46" t="s">
        <v>75</v>
      </c>
      <c r="AB356" s="47">
        <f>_xll.qlCalendarAdvance(Calendar,AB355,AA356,,,trigger)</f>
        <v>53205</v>
      </c>
      <c r="AC356" s="47">
        <f>_xll.qlInterestRateIndexMaturity($U$5,AB356,trigger)</f>
        <v>53386</v>
      </c>
      <c r="AD356" s="51">
        <f>_xll.qlTenorBasisValue($U$13,AB356,trigger)</f>
        <v>2.5424466696327686E-4</v>
      </c>
      <c r="AE356" s="51">
        <f>_xll.qlTenorBasisForwardRate($U$13,AB356,trigger)</f>
        <v>1.5396794068015781E-2</v>
      </c>
      <c r="AF356" s="51">
        <f>_xll.qlTenorBasisForwardRate2($U$13,AB356,AC356,trigger)</f>
        <v>1.5396794068015781E-2</v>
      </c>
      <c r="AG356" s="51">
        <f>_xll.qlIndexFixing($U$5,_xll.qlInterestRateIndexFixingDate($U$5,AB356,trigger),,trigger)</f>
        <v>1.5105302613219452E-2</v>
      </c>
    </row>
    <row r="357" spans="27:33" x14ac:dyDescent="0.2">
      <c r="AA357" s="46" t="s">
        <v>75</v>
      </c>
      <c r="AB357" s="47">
        <f>_xll.qlCalendarAdvance(Calendar,AB356,AA357,,,trigger)</f>
        <v>53237</v>
      </c>
      <c r="AC357" s="47">
        <f>_xll.qlInterestRateIndexMaturity($U$5,AB357,trigger)</f>
        <v>53419</v>
      </c>
      <c r="AD357" s="51">
        <f>_xll.qlTenorBasisValue($U$13,AB357,trigger)</f>
        <v>2.5248906104064623E-4</v>
      </c>
      <c r="AE357" s="51">
        <f>_xll.qlTenorBasisForwardRate($U$13,AB357,trigger)</f>
        <v>1.5390525540704518E-2</v>
      </c>
      <c r="AF357" s="51">
        <f>_xll.qlTenorBasisForwardRate2($U$13,AB357,AC357,trigger)</f>
        <v>1.5390525540704518E-2</v>
      </c>
      <c r="AG357" s="51">
        <f>_xll.qlIndexFixing($U$5,_xll.qlInterestRateIndexFixingDate($U$5,AB357,trigger),,trigger)</f>
        <v>1.5090099793763311E-2</v>
      </c>
    </row>
    <row r="358" spans="27:33" x14ac:dyDescent="0.2">
      <c r="AA358" s="46" t="s">
        <v>75</v>
      </c>
      <c r="AB358" s="47">
        <f>_xll.qlCalendarAdvance(Calendar,AB357,AA358,,,trigger)</f>
        <v>53268</v>
      </c>
      <c r="AC358" s="47">
        <f>_xll.qlInterestRateIndexMaturity($U$5,AB358,trigger)</f>
        <v>53449</v>
      </c>
      <c r="AD358" s="51">
        <f>_xll.qlTenorBasisValue($U$13,AB358,trigger)</f>
        <v>2.508076332520751E-4</v>
      </c>
      <c r="AE358" s="51">
        <f>_xll.qlTenorBasisForwardRate($U$13,AB358,trigger)</f>
        <v>1.5383628042486745E-2</v>
      </c>
      <c r="AF358" s="51">
        <f>_xll.qlTenorBasisForwardRate2($U$13,AB358,AC358,trigger)</f>
        <v>1.5383628042486745E-2</v>
      </c>
      <c r="AG358" s="51">
        <f>_xll.qlIndexFixing($U$5,_xll.qlInterestRateIndexFixingDate($U$5,AB358,trigger),,trigger)</f>
        <v>1.507534859160674E-2</v>
      </c>
    </row>
    <row r="359" spans="27:33" x14ac:dyDescent="0.2">
      <c r="AA359" s="46" t="s">
        <v>75</v>
      </c>
      <c r="AB359" s="47">
        <f>_xll.qlCalendarAdvance(Calendar,AB358,AA359,,,trigger)</f>
        <v>53300</v>
      </c>
      <c r="AC359" s="47">
        <f>_xll.qlInterestRateIndexMaturity($U$5,AB359,trigger)</f>
        <v>53482</v>
      </c>
      <c r="AD359" s="51">
        <f>_xll.qlTenorBasisValue($U$13,AB359,trigger)</f>
        <v>2.4909169491278693E-4</v>
      </c>
      <c r="AE359" s="51">
        <f>_xll.qlTenorBasisForwardRate($U$13,AB359,trigger)</f>
        <v>1.5376526319152862E-2</v>
      </c>
      <c r="AF359" s="51">
        <f>_xll.qlTenorBasisForwardRate2($U$13,AB359,AC359,trigger)</f>
        <v>1.5376526319152862E-2</v>
      </c>
      <c r="AG359" s="51">
        <f>_xll.qlIndexFixing($U$5,_xll.qlInterestRateIndexFixingDate($U$5,AB359,trigger),,trigger)</f>
        <v>1.5060424943200994E-2</v>
      </c>
    </row>
    <row r="360" spans="27:33" x14ac:dyDescent="0.2">
      <c r="AA360" s="46" t="s">
        <v>75</v>
      </c>
      <c r="AB360" s="47">
        <f>_xll.qlCalendarAdvance(Calendar,AB359,AA360,,,trigger)</f>
        <v>53331</v>
      </c>
      <c r="AC360" s="47">
        <f>_xll.qlInterestRateIndexMaturity($U$5,AB360,trigger)</f>
        <v>53512</v>
      </c>
      <c r="AD360" s="51">
        <f>_xll.qlTenorBasisValue($U$13,AB360,trigger)</f>
        <v>2.4744829315187289E-4</v>
      </c>
      <c r="AE360" s="51">
        <f>_xll.qlTenorBasisForwardRate($U$13,AB360,trigger)</f>
        <v>1.5368847680477082E-2</v>
      </c>
      <c r="AF360" s="51">
        <f>_xll.qlTenorBasisForwardRate2($U$13,AB360,AC360,trigger)</f>
        <v>1.5368847680477082E-2</v>
      </c>
      <c r="AG360" s="51">
        <f>_xll.qlIndexFixing($U$5,_xll.qlInterestRateIndexFixingDate($U$5,AB360,trigger),,trigger)</f>
        <v>1.5045938126212846E-2</v>
      </c>
    </row>
    <row r="361" spans="27:33" x14ac:dyDescent="0.2">
      <c r="AA361" s="46" t="s">
        <v>75</v>
      </c>
      <c r="AB361" s="47">
        <f>_xll.qlCalendarAdvance(Calendar,AB360,AA361,,,trigger)</f>
        <v>53363</v>
      </c>
      <c r="AC361" s="47">
        <f>_xll.qlInterestRateIndexMaturity($U$5,AB361,trigger)</f>
        <v>53545</v>
      </c>
      <c r="AD361" s="51">
        <f>_xll.qlTenorBasisValue($U$13,AB361,trigger)</f>
        <v>2.4577119626735408E-4</v>
      </c>
      <c r="AE361" s="51">
        <f>_xll.qlTenorBasisForwardRate($U$13,AB361,trigger)</f>
        <v>1.5360911876764125E-2</v>
      </c>
      <c r="AF361" s="51">
        <f>_xll.qlTenorBasisForwardRate2($U$13,AB361,AC361,trigger)</f>
        <v>1.5360911876764125E-2</v>
      </c>
      <c r="AG361" s="51">
        <f>_xll.qlIndexFixing($U$5,_xll.qlInterestRateIndexFixingDate($U$5,AB361,trigger),,trigger)</f>
        <v>1.5031293661500687E-2</v>
      </c>
    </row>
    <row r="362" spans="27:33" x14ac:dyDescent="0.2">
      <c r="AA362" s="46" t="s">
        <v>75</v>
      </c>
      <c r="AB362" s="47">
        <f>_xll.qlCalendarAdvance(Calendar,AB361,AA362,,,trigger)</f>
        <v>53391</v>
      </c>
      <c r="AC362" s="47">
        <f>_xll.qlInterestRateIndexMaturity($U$5,AB362,trigger)</f>
        <v>53575</v>
      </c>
      <c r="AD362" s="51">
        <f>_xll.qlTenorBasisValue($U$13,AB362,trigger)</f>
        <v>2.4431967185288247E-4</v>
      </c>
      <c r="AE362" s="51">
        <f>_xll.qlTenorBasisForwardRate($U$13,AB362,trigger)</f>
        <v>1.5353821639540249E-2</v>
      </c>
      <c r="AF362" s="51">
        <f>_xll.qlTenorBasisForwardRate2($U$13,AB362,AC362,trigger)</f>
        <v>1.5353821639540249E-2</v>
      </c>
      <c r="AG362" s="51">
        <f>_xll.qlIndexFixing($U$5,_xll.qlInterestRateIndexFixingDate($U$5,AB362,trigger),,trigger)</f>
        <v>1.5018695831636394E-2</v>
      </c>
    </row>
    <row r="363" spans="27:33" x14ac:dyDescent="0.2">
      <c r="AA363" s="46" t="s">
        <v>75</v>
      </c>
      <c r="AB363" s="47">
        <f>_xll.qlCalendarAdvance(Calendar,AB362,AA363,,,trigger)</f>
        <v>53422</v>
      </c>
      <c r="AC363" s="47">
        <f>_xll.qlInterestRateIndexMaturity($U$5,AB363,trigger)</f>
        <v>53605</v>
      </c>
      <c r="AD363" s="51">
        <f>_xll.qlTenorBasisValue($U$13,AB363,trigger)</f>
        <v>2.4272979989279684E-4</v>
      </c>
      <c r="AE363" s="51">
        <f>_xll.qlTenorBasisForwardRate($U$13,AB363,trigger)</f>
        <v>1.5345000374868167E-2</v>
      </c>
      <c r="AF363" s="51">
        <f>_xll.qlTenorBasisForwardRate2($U$13,AB363,AC363,trigger)</f>
        <v>1.5345000374868167E-2</v>
      </c>
      <c r="AG363" s="51">
        <f>_xll.qlIndexFixing($U$5,_xll.qlInterestRateIndexFixingDate($U$5,AB363,trigger),,trigger)</f>
        <v>1.5004593849414953E-2</v>
      </c>
    </row>
    <row r="364" spans="27:33" x14ac:dyDescent="0.2">
      <c r="AA364" s="46" t="s">
        <v>75</v>
      </c>
      <c r="AB364" s="47">
        <f>_xll.qlCalendarAdvance(Calendar,AB363,AA364,,,trigger)</f>
        <v>53454</v>
      </c>
      <c r="AC364" s="47">
        <f>_xll.qlInterestRateIndexMaturity($U$5,AB364,trigger)</f>
        <v>53638</v>
      </c>
      <c r="AD364" s="51">
        <f>_xll.qlTenorBasisValue($U$13,AB364,trigger)</f>
        <v>2.4110737843564803E-4</v>
      </c>
      <c r="AE364" s="51">
        <f>_xll.qlTenorBasisForwardRate($U$13,AB364,trigger)</f>
        <v>1.5335844134353136E-2</v>
      </c>
      <c r="AF364" s="51">
        <f>_xll.qlTenorBasisForwardRate2($U$13,AB364,AC364,trigger)</f>
        <v>1.5335844134353136E-2</v>
      </c>
      <c r="AG364" s="51">
        <f>_xll.qlIndexFixing($U$5,_xll.qlInterestRateIndexFixingDate($U$5,AB364,trigger),,trigger)</f>
        <v>1.4990355937044902E-2</v>
      </c>
    </row>
    <row r="365" spans="27:33" x14ac:dyDescent="0.2">
      <c r="AA365" s="46" t="s">
        <v>75</v>
      </c>
      <c r="AB365" s="47">
        <f>_xll.qlCalendarAdvance(Calendar,AB364,AA365,,,trigger)</f>
        <v>53485</v>
      </c>
      <c r="AC365" s="47">
        <f>_xll.qlInterestRateIndexMaturity($U$5,AB365,trigger)</f>
        <v>53668</v>
      </c>
      <c r="AD365" s="51">
        <f>_xll.qlTenorBasisValue($U$13,AB365,trigger)</f>
        <v>2.395536183427981E-4</v>
      </c>
      <c r="AE365" s="51">
        <f>_xll.qlTenorBasisForwardRate($U$13,AB365,trigger)</f>
        <v>1.5326239993563334E-2</v>
      </c>
      <c r="AF365" s="51">
        <f>_xll.qlTenorBasisForwardRate2($U$13,AB365,AC365,trigger)</f>
        <v>1.5326239993563334E-2</v>
      </c>
      <c r="AG365" s="51">
        <f>_xll.qlIndexFixing($U$5,_xll.qlInterestRateIndexFixingDate($U$5,AB365,trigger),,trigger)</f>
        <v>1.4976518274722763E-2</v>
      </c>
    </row>
    <row r="366" spans="27:33" x14ac:dyDescent="0.2">
      <c r="AA366" s="46" t="s">
        <v>75</v>
      </c>
      <c r="AB366" s="47">
        <f>_xll.qlCalendarAdvance(Calendar,AB365,AA366,,,trigger)</f>
        <v>53517</v>
      </c>
      <c r="AC366" s="47">
        <f>_xll.qlInterestRateIndexMaturity($U$5,AB366,trigger)</f>
        <v>53701</v>
      </c>
      <c r="AD366" s="51">
        <f>_xll.qlTenorBasisValue($U$13,AB366,trigger)</f>
        <v>2.379680801044287E-4</v>
      </c>
      <c r="AE366" s="51">
        <f>_xll.qlTenorBasisForwardRate($U$13,AB366,trigger)</f>
        <v>1.5316247498842727E-2</v>
      </c>
      <c r="AF366" s="51">
        <f>_xll.qlTenorBasisForwardRate2($U$13,AB366,AC366,trigger)</f>
        <v>1.5316247498842727E-2</v>
      </c>
      <c r="AG366" s="51">
        <f>_xll.qlIndexFixing($U$5,_xll.qlInterestRateIndexFixingDate($U$5,AB366,trigger),,trigger)</f>
        <v>1.4962559602942205E-2</v>
      </c>
    </row>
    <row r="367" spans="27:33" x14ac:dyDescent="0.2">
      <c r="AA367" s="46" t="s">
        <v>75</v>
      </c>
      <c r="AB367" s="47">
        <f>_xll.qlCalendarAdvance(Calendar,AB366,AA367,,,trigger)</f>
        <v>53548</v>
      </c>
      <c r="AC367" s="47">
        <f>_xll.qlInterestRateIndexMaturity($U$5,AB367,trigger)</f>
        <v>53734</v>
      </c>
      <c r="AD367" s="51">
        <f>_xll.qlTenorBasisValue($U$13,AB367,trigger)</f>
        <v>2.3644967280805453E-4</v>
      </c>
      <c r="AE367" s="51">
        <f>_xll.qlTenorBasisForwardRate($U$13,AB367,trigger)</f>
        <v>1.5306309564617543E-2</v>
      </c>
      <c r="AF367" s="51">
        <f>_xll.qlTenorBasisForwardRate2($U$13,AB367,AC367,trigger)</f>
        <v>1.5306309564617543E-2</v>
      </c>
      <c r="AG367" s="51">
        <f>_xll.qlIndexFixing($U$5,_xll.qlInterestRateIndexFixingDate($U$5,AB367,trigger),,trigger)</f>
        <v>1.4949272379087398E-2</v>
      </c>
    </row>
    <row r="368" spans="27:33" x14ac:dyDescent="0.2">
      <c r="AA368" s="46" t="s">
        <v>75</v>
      </c>
      <c r="AB368" s="47">
        <f>_xll.qlCalendarAdvance(Calendar,AB367,AA368,,,trigger)</f>
        <v>53580</v>
      </c>
      <c r="AC368" s="47">
        <f>_xll.qlInterestRateIndexMaturity($U$5,AB368,trigger)</f>
        <v>53762</v>
      </c>
      <c r="AD368" s="51">
        <f>_xll.qlTenorBasisValue($U$13,AB368,trigger)</f>
        <v>2.3490024132473032E-4</v>
      </c>
      <c r="AE368" s="51">
        <f>_xll.qlTenorBasisForwardRate($U$13,AB368,trigger)</f>
        <v>1.5294744015113214E-2</v>
      </c>
      <c r="AF368" s="51">
        <f>_xll.qlTenorBasisForwardRate2($U$13,AB368,AC368,trigger)</f>
        <v>1.5294744015113214E-2</v>
      </c>
      <c r="AG368" s="51">
        <f>_xll.qlIndexFixing($U$5,_xll.qlInterestRateIndexFixingDate($U$5,AB368,trigger),,trigger)</f>
        <v>1.49351129034961E-2</v>
      </c>
    </row>
    <row r="369" spans="27:33" x14ac:dyDescent="0.2">
      <c r="AA369" s="46" t="s">
        <v>75</v>
      </c>
      <c r="AB369" s="47">
        <f>_xll.qlCalendarAdvance(Calendar,AB368,AA369,,,trigger)</f>
        <v>53610</v>
      </c>
      <c r="AC369" s="47">
        <f>_xll.qlInterestRateIndexMaturity($U$5,AB369,trigger)</f>
        <v>53792</v>
      </c>
      <c r="AD369" s="51">
        <f>_xll.qlTenorBasisValue($U$13,AB369,trigger)</f>
        <v>2.3346404342680413E-4</v>
      </c>
      <c r="AE369" s="51">
        <f>_xll.qlTenorBasisForwardRate($U$13,AB369,trigger)</f>
        <v>1.5284083713449824E-2</v>
      </c>
      <c r="AF369" s="51">
        <f>_xll.qlTenorBasisForwardRate2($U$13,AB369,AC369,trigger)</f>
        <v>1.5284083713449824E-2</v>
      </c>
      <c r="AG369" s="51">
        <f>_xll.qlIndexFixing($U$5,_xll.qlInterestRateIndexFixingDate($U$5,AB369,trigger),,trigger)</f>
        <v>1.4922323362672777E-2</v>
      </c>
    </row>
    <row r="370" spans="27:33" x14ac:dyDescent="0.2">
      <c r="AA370" s="46" t="s">
        <v>75</v>
      </c>
      <c r="AB370" s="47">
        <f>_xll.qlCalendarAdvance(Calendar,AB369,AA370,,,trigger)</f>
        <v>53643</v>
      </c>
      <c r="AC370" s="47">
        <f>_xll.qlInterestRateIndexMaturity($U$5,AB370,trigger)</f>
        <v>53825</v>
      </c>
      <c r="AD370" s="51">
        <f>_xll.qlTenorBasisValue($U$13,AB370,trigger)</f>
        <v>2.3190235433116085E-4</v>
      </c>
      <c r="AE370" s="51">
        <f>_xll.qlTenorBasisForwardRate($U$13,AB370,trigger)</f>
        <v>1.5271932414802094E-2</v>
      </c>
      <c r="AF370" s="51">
        <f>_xll.qlTenorBasisForwardRate2($U$13,AB370,AC370,trigger)</f>
        <v>1.5271932414802094E-2</v>
      </c>
      <c r="AG370" s="51">
        <f>_xll.qlIndexFixing($U$5,_xll.qlInterestRateIndexFixingDate($U$5,AB370,trigger),,trigger)</f>
        <v>1.490839720136513E-2</v>
      </c>
    </row>
    <row r="371" spans="27:33" x14ac:dyDescent="0.2">
      <c r="AA371" s="46" t="s">
        <v>75</v>
      </c>
      <c r="AB371" s="47">
        <f>_xll.qlCalendarAdvance(Calendar,AB370,AA371,,,trigger)</f>
        <v>53673</v>
      </c>
      <c r="AC371" s="47">
        <f>_xll.qlInterestRateIndexMaturity($U$5,AB371,trigger)</f>
        <v>53855</v>
      </c>
      <c r="AD371" s="51">
        <f>_xll.qlTenorBasisValue($U$13,AB371,trigger)</f>
        <v>2.3049894484227065E-4</v>
      </c>
      <c r="AE371" s="51">
        <f>_xll.qlTenorBasisForwardRate($U$13,AB371,trigger)</f>
        <v>1.5260499281154362E-2</v>
      </c>
      <c r="AF371" s="51">
        <f>_xll.qlTenorBasisForwardRate2($U$13,AB371,AC371,trigger)</f>
        <v>1.5260499281154362E-2</v>
      </c>
      <c r="AG371" s="51">
        <f>_xll.qlIndexFixing($U$5,_xll.qlInterestRateIndexFixingDate($U$5,AB371,trigger),,trigger)</f>
        <v>1.4895866446355245E-2</v>
      </c>
    </row>
    <row r="372" spans="27:33" x14ac:dyDescent="0.2">
      <c r="AA372" s="46" t="s">
        <v>75</v>
      </c>
      <c r="AB372" s="47">
        <f>_xll.qlCalendarAdvance(Calendar,AB371,AA372,,,trigger)</f>
        <v>53706</v>
      </c>
      <c r="AC372" s="47">
        <f>_xll.qlInterestRateIndexMaturity($U$5,AB372,trigger)</f>
        <v>53888</v>
      </c>
      <c r="AD372" s="51">
        <f>_xll.qlTenorBasisValue($U$13,AB372,trigger)</f>
        <v>2.289729388054066E-4</v>
      </c>
      <c r="AE372" s="51">
        <f>_xll.qlTenorBasisForwardRate($U$13,AB372,trigger)</f>
        <v>1.5247497500438127E-2</v>
      </c>
      <c r="AF372" s="51">
        <f>_xll.qlTenorBasisForwardRate2($U$13,AB372,AC372,trigger)</f>
        <v>1.5247497500438127E-2</v>
      </c>
      <c r="AG372" s="51">
        <f>_xll.qlIndexFixing($U$5,_xll.qlInterestRateIndexFixingDate($U$5,AB372,trigger),,trigger)</f>
        <v>1.488222494377847E-2</v>
      </c>
    </row>
    <row r="373" spans="27:33" x14ac:dyDescent="0.2">
      <c r="AA373" s="46" t="s">
        <v>75</v>
      </c>
      <c r="AB373" s="47">
        <f>_xll.qlCalendarAdvance(Calendar,AB372,AA373,,,trigger)</f>
        <v>53737</v>
      </c>
      <c r="AC373" s="47">
        <f>_xll.qlInterestRateIndexMaturity($U$5,AB373,trigger)</f>
        <v>53918</v>
      </c>
      <c r="AD373" s="51">
        <f>_xll.qlTenorBasisValue($U$13,AB373,trigger)</f>
        <v>2.275561717232699E-4</v>
      </c>
      <c r="AE373" s="51">
        <f>_xll.qlTenorBasisForwardRate($U$13,AB373,trigger)</f>
        <v>1.5234768957447714E-2</v>
      </c>
      <c r="AF373" s="51">
        <f>_xll.qlTenorBasisForwardRate2($U$13,AB373,AC373,trigger)</f>
        <v>1.5234768957447714E-2</v>
      </c>
      <c r="AG373" s="51">
        <f>_xll.qlIndexFixing($U$5,_xll.qlInterestRateIndexFixingDate($U$5,AB373,trigger),,trigger)</f>
        <v>1.4869441080234738E-2</v>
      </c>
    </row>
    <row r="374" spans="27:33" x14ac:dyDescent="0.2">
      <c r="AA374" s="46" t="s">
        <v>75</v>
      </c>
      <c r="AB374" s="47">
        <f>_xll.qlCalendarAdvance(Calendar,AB373,AA374,,,trigger)</f>
        <v>53765</v>
      </c>
      <c r="AC374" s="47">
        <f>_xll.qlInterestRateIndexMaturity($U$5,AB374,trigger)</f>
        <v>53951</v>
      </c>
      <c r="AD374" s="51">
        <f>_xll.qlTenorBasisValue($U$13,AB374,trigger)</f>
        <v>2.262903160872028E-4</v>
      </c>
      <c r="AE374" s="51">
        <f>_xll.qlTenorBasisForwardRate($U$13,AB374,trigger)</f>
        <v>1.5223549128700697E-2</v>
      </c>
      <c r="AF374" s="51">
        <f>_xll.qlTenorBasisForwardRate2($U$13,AB374,AC374,trigger)</f>
        <v>1.5223549128700697E-2</v>
      </c>
      <c r="AG374" s="51">
        <f>_xll.qlIndexFixing($U$5,_xll.qlInterestRateIndexFixingDate($U$5,AB374,trigger),,trigger)</f>
        <v>1.4858633119708947E-2</v>
      </c>
    </row>
    <row r="375" spans="27:33" x14ac:dyDescent="0.2">
      <c r="AA375" s="46" t="s">
        <v>75</v>
      </c>
      <c r="AB375" s="47">
        <f>_xll.qlCalendarAdvance(Calendar,AB374,AA375,,,trigger)</f>
        <v>53798</v>
      </c>
      <c r="AC375" s="47">
        <f>_xll.qlInterestRateIndexMaturity($U$5,AB375,trigger)</f>
        <v>53981</v>
      </c>
      <c r="AD375" s="51">
        <f>_xll.qlTenorBasisValue($U$13,AB375,trigger)</f>
        <v>2.2481506111244877E-4</v>
      </c>
      <c r="AE375" s="51">
        <f>_xll.qlTenorBasisForwardRate($U$13,AB375,trigger)</f>
        <v>1.5208990686839374E-2</v>
      </c>
      <c r="AF375" s="51">
        <f>_xll.qlTenorBasisForwardRate2($U$13,AB375,AC375,trigger)</f>
        <v>1.5208990686839374E-2</v>
      </c>
      <c r="AG375" s="51">
        <f>_xll.qlIndexFixing($U$5,_xll.qlInterestRateIndexFixingDate($U$5,AB375,trigger),,trigger)</f>
        <v>1.4845089494413134E-2</v>
      </c>
    </row>
    <row r="376" spans="27:33" x14ac:dyDescent="0.2">
      <c r="AA376" s="46" t="s">
        <v>75</v>
      </c>
      <c r="AB376" s="47">
        <f>_xll.qlCalendarAdvance(Calendar,AB375,AA376,,,trigger)</f>
        <v>53828</v>
      </c>
      <c r="AC376" s="47">
        <f>_xll.qlInterestRateIndexMaturity($U$5,AB376,trigger)</f>
        <v>54014</v>
      </c>
      <c r="AD376" s="51">
        <f>_xll.qlTenorBasisValue($U$13,AB376,trigger)</f>
        <v>2.2348938802890892E-4</v>
      </c>
      <c r="AE376" s="51">
        <f>_xll.qlTenorBasisForwardRate($U$13,AB376,trigger)</f>
        <v>1.5195910429341411E-2</v>
      </c>
      <c r="AF376" s="51">
        <f>_xll.qlTenorBasisForwardRate2($U$13,AB376,AC376,trigger)</f>
        <v>1.5195910429341411E-2</v>
      </c>
      <c r="AG376" s="51">
        <f>_xll.qlIndexFixing($U$5,_xll.qlInterestRateIndexFixingDate($U$5,AB376,trigger),,trigger)</f>
        <v>1.483352631141335E-2</v>
      </c>
    </row>
    <row r="377" spans="27:33" x14ac:dyDescent="0.2">
      <c r="AA377" s="46" t="s">
        <v>75</v>
      </c>
      <c r="AB377" s="47">
        <f>_xll.qlCalendarAdvance(Calendar,AB376,AA377,,,trigger)</f>
        <v>53860</v>
      </c>
      <c r="AC377" s="47">
        <f>_xll.qlInterestRateIndexMaturity($U$5,AB377,trigger)</f>
        <v>54043</v>
      </c>
      <c r="AD377" s="51">
        <f>_xll.qlTenorBasisValue($U$13,AB377,trigger)</f>
        <v>2.2209139861020761E-4</v>
      </c>
      <c r="AE377" s="51">
        <f>_xll.qlTenorBasisForwardRate($U$13,AB377,trigger)</f>
        <v>1.5181006234895437E-2</v>
      </c>
      <c r="AF377" s="51">
        <f>_xll.qlTenorBasisForwardRate2($U$13,AB377,AC377,trigger)</f>
        <v>1.5181006234895437E-2</v>
      </c>
      <c r="AG377" s="51">
        <f>_xll.qlIndexFixing($U$5,_xll.qlInterestRateIndexFixingDate($U$5,AB377,trigger),,trigger)</f>
        <v>1.4820647400613717E-2</v>
      </c>
    </row>
    <row r="378" spans="27:33" x14ac:dyDescent="0.2">
      <c r="AA378" s="46" t="s">
        <v>75</v>
      </c>
      <c r="AB378" s="47">
        <f>_xll.qlCalendarAdvance(Calendar,AB377,AA378,,,trigger)</f>
        <v>53890</v>
      </c>
      <c r="AC378" s="47">
        <f>_xll.qlInterestRateIndexMaturity($U$5,AB378,trigger)</f>
        <v>54074</v>
      </c>
      <c r="AD378" s="51">
        <f>_xll.qlTenorBasisValue($U$13,AB378,trigger)</f>
        <v>2.2079568392186261E-4</v>
      </c>
      <c r="AE378" s="51">
        <f>_xll.qlTenorBasisForwardRate($U$13,AB378,trigger)</f>
        <v>1.5166973538677823E-2</v>
      </c>
      <c r="AF378" s="51">
        <f>_xll.qlTenorBasisForwardRate2($U$13,AB378,AC378,trigger)</f>
        <v>1.5166973538677823E-2</v>
      </c>
      <c r="AG378" s="51">
        <f>_xll.qlIndexFixing($U$5,_xll.qlInterestRateIndexFixingDate($U$5,AB378,trigger),,trigger)</f>
        <v>1.4809122517491056E-2</v>
      </c>
    </row>
    <row r="379" spans="27:33" x14ac:dyDescent="0.2">
      <c r="AA379" s="46" t="s">
        <v>75</v>
      </c>
      <c r="AB379" s="47">
        <f>_xll.qlCalendarAdvance(Calendar,AB378,AA379,,,trigger)</f>
        <v>53923</v>
      </c>
      <c r="AC379" s="47">
        <f>_xll.qlInterestRateIndexMaturity($U$5,AB379,trigger)</f>
        <v>54107</v>
      </c>
      <c r="AD379" s="51">
        <f>_xll.qlTenorBasisValue($U$13,AB379,trigger)</f>
        <v>2.193868723391064E-4</v>
      </c>
      <c r="AE379" s="51">
        <f>_xll.qlTenorBasisForwardRate($U$13,AB379,trigger)</f>
        <v>1.5151022008128328E-2</v>
      </c>
      <c r="AF379" s="51">
        <f>_xll.qlTenorBasisForwardRate2($U$13,AB379,AC379,trigger)</f>
        <v>1.5151022008128328E-2</v>
      </c>
      <c r="AG379" s="51">
        <f>_xll.qlIndexFixing($U$5,_xll.qlInterestRateIndexFixingDate($U$5,AB379,trigger),,trigger)</f>
        <v>1.4796464902884174E-2</v>
      </c>
    </row>
    <row r="380" spans="27:33" x14ac:dyDescent="0.2">
      <c r="AA380" s="46" t="s">
        <v>75</v>
      </c>
      <c r="AB380" s="47">
        <f>_xll.qlCalendarAdvance(Calendar,AB379,AA380,,,trigger)</f>
        <v>53954</v>
      </c>
      <c r="AC380" s="47">
        <f>_xll.qlInterestRateIndexMaturity($U$5,AB380,trigger)</f>
        <v>54136</v>
      </c>
      <c r="AD380" s="51">
        <f>_xll.qlTenorBasisValue($U$13,AB380,trigger)</f>
        <v>2.1807899647529678E-4</v>
      </c>
      <c r="AE380" s="51">
        <f>_xll.qlTenorBasisForwardRate($U$13,AB380,trigger)</f>
        <v>1.5135510456654398E-2</v>
      </c>
      <c r="AF380" s="51">
        <f>_xll.qlTenorBasisForwardRate2($U$13,AB380,AC380,trigger)</f>
        <v>1.5135510456654398E-2</v>
      </c>
      <c r="AG380" s="51">
        <f>_xll.qlIndexFixing($U$5,_xll.qlInterestRateIndexFixingDate($U$5,AB380,trigger),,trigger)</f>
        <v>1.4784477509823594E-2</v>
      </c>
    </row>
    <row r="381" spans="27:33" x14ac:dyDescent="0.2">
      <c r="AA381" s="46" t="s">
        <v>75</v>
      </c>
      <c r="AB381" s="47">
        <f>_xll.qlCalendarAdvance(Calendar,AB380,AA381,,,trigger)</f>
        <v>53986</v>
      </c>
      <c r="AC381" s="47">
        <f>_xll.qlInterestRateIndexMaturity($U$5,AB381,trigger)</f>
        <v>54169</v>
      </c>
      <c r="AD381" s="51">
        <f>_xll.qlTenorBasisValue($U$13,AB381,trigger)</f>
        <v>2.1674456184488387E-4</v>
      </c>
      <c r="AE381" s="51">
        <f>_xll.qlTenorBasisForwardRate($U$13,AB381,trigger)</f>
        <v>1.5119275056104647E-2</v>
      </c>
      <c r="AF381" s="51">
        <f>_xll.qlTenorBasisForwardRate2($U$13,AB381,AC381,trigger)</f>
        <v>1.5119275056104647E-2</v>
      </c>
      <c r="AG381" s="51">
        <f>_xll.qlIndexFixing($U$5,_xll.qlInterestRateIndexFixingDate($U$5,AB381,trigger),,trigger)</f>
        <v>1.4772596302324768E-2</v>
      </c>
    </row>
    <row r="382" spans="27:33" x14ac:dyDescent="0.2">
      <c r="AA382" s="46" t="s">
        <v>75</v>
      </c>
      <c r="AB382" s="47">
        <f>_xll.qlCalendarAdvance(Calendar,AB381,AA382,,,trigger)</f>
        <v>54017</v>
      </c>
      <c r="AC382" s="47">
        <f>_xll.qlInterestRateIndexMaturity($U$5,AB382,trigger)</f>
        <v>54199</v>
      </c>
      <c r="AD382" s="51">
        <f>_xll.qlTenorBasisValue($U$13,AB382,trigger)</f>
        <v>2.1546680781495351E-4</v>
      </c>
      <c r="AE382" s="51">
        <f>_xll.qlTenorBasisForwardRate($U$13,AB382,trigger)</f>
        <v>1.5103042328533815E-2</v>
      </c>
      <c r="AF382" s="51">
        <f>_xll.qlTenorBasisForwardRate2($U$13,AB382,AC382,trigger)</f>
        <v>1.5103042328533815E-2</v>
      </c>
      <c r="AG382" s="51">
        <f>_xll.qlIndexFixing($U$5,_xll.qlInterestRateIndexFixingDate($U$5,AB382,trigger),,trigger)</f>
        <v>1.4760987665504705E-2</v>
      </c>
    </row>
    <row r="383" spans="27:33" x14ac:dyDescent="0.2">
      <c r="AA383" s="46" t="s">
        <v>75</v>
      </c>
      <c r="AB383" s="47">
        <f>_xll.qlCalendarAdvance(Calendar,AB382,AA383,,,trigger)</f>
        <v>54049</v>
      </c>
      <c r="AC383" s="47">
        <f>_xll.qlInterestRateIndexMaturity($U$5,AB383,trigger)</f>
        <v>54232</v>
      </c>
      <c r="AD383" s="51">
        <f>_xll.qlTenorBasisValue($U$13,AB383,trigger)</f>
        <v>2.1416313041892774E-4</v>
      </c>
      <c r="AE383" s="51">
        <f>_xll.qlTenorBasisForwardRate($U$13,AB383,trigger)</f>
        <v>1.50859642463862E-2</v>
      </c>
      <c r="AF383" s="51">
        <f>_xll.qlTenorBasisForwardRate2($U$13,AB383,AC383,trigger)</f>
        <v>1.50859642463862E-2</v>
      </c>
      <c r="AG383" s="51">
        <f>_xll.qlIndexFixing($U$5,_xll.qlInterestRateIndexFixingDate($U$5,AB383,trigger),,trigger)</f>
        <v>1.4749385798425141E-2</v>
      </c>
    </row>
    <row r="384" spans="27:33" x14ac:dyDescent="0.2">
      <c r="AA384" s="46" t="s">
        <v>75</v>
      </c>
      <c r="AB384" s="47">
        <f>_xll.qlCalendarAdvance(Calendar,AB383,AA384,,,trigger)</f>
        <v>54080</v>
      </c>
      <c r="AC384" s="47">
        <f>_xll.qlInterestRateIndexMaturity($U$5,AB384,trigger)</f>
        <v>54262</v>
      </c>
      <c r="AD384" s="51">
        <f>_xll.qlTenorBasisValue($U$13,AB384,trigger)</f>
        <v>2.1291484978023124E-4</v>
      </c>
      <c r="AE384" s="51">
        <f>_xll.qlTenorBasisForwardRate($U$13,AB384,trigger)</f>
        <v>1.5068943106687214E-2</v>
      </c>
      <c r="AF384" s="51">
        <f>_xll.qlTenorBasisForwardRate2($U$13,AB384,AC384,trigger)</f>
        <v>1.5068943106687214E-2</v>
      </c>
      <c r="AG384" s="51">
        <f>_xll.qlIndexFixing($U$5,_xll.qlInterestRateIndexFixingDate($U$5,AB384,trigger),,trigger)</f>
        <v>1.4738041145196213E-2</v>
      </c>
    </row>
    <row r="385" spans="27:33" x14ac:dyDescent="0.2">
      <c r="AA385" s="46" t="s">
        <v>75</v>
      </c>
      <c r="AB385" s="47">
        <f>_xll.qlCalendarAdvance(Calendar,AB384,AA385,,,trigger)</f>
        <v>54112</v>
      </c>
      <c r="AC385" s="47">
        <f>_xll.qlInterestRateIndexMaturity($U$5,AB385,trigger)</f>
        <v>54294</v>
      </c>
      <c r="AD385" s="51">
        <f>_xll.qlTenorBasisValue($U$13,AB385,trigger)</f>
        <v>2.1164126663622182E-4</v>
      </c>
      <c r="AE385" s="51">
        <f>_xll.qlTenorBasisForwardRate($U$13,AB385,trigger)</f>
        <v>1.5050997822493197E-2</v>
      </c>
      <c r="AF385" s="51">
        <f>_xll.qlTenorBasisForwardRate2($U$13,AB385,AC385,trigger)</f>
        <v>1.5050997822493197E-2</v>
      </c>
      <c r="AG385" s="51">
        <f>_xll.qlIndexFixing($U$5,_xll.qlInterestRateIndexFixingDate($U$5,AB385,trigger),,trigger)</f>
        <v>1.4726593839487155E-2</v>
      </c>
    </row>
    <row r="386" spans="27:33" x14ac:dyDescent="0.2">
      <c r="AA386" s="46" t="s">
        <v>75</v>
      </c>
      <c r="AB386" s="47">
        <f>_xll.qlCalendarAdvance(Calendar,AB385,AA386,,,trigger)</f>
        <v>54141</v>
      </c>
      <c r="AC386" s="47">
        <f>_xll.qlInterestRateIndexMaturity($U$5,AB386,trigger)</f>
        <v>54325</v>
      </c>
      <c r="AD386" s="51">
        <f>_xll.qlTenorBasisValue($U$13,AB386,trigger)</f>
        <v>2.1050007414853594E-4</v>
      </c>
      <c r="AE386" s="51">
        <f>_xll.qlTenorBasisForwardRate($U$13,AB386,trigger)</f>
        <v>1.5034405198915149E-2</v>
      </c>
      <c r="AF386" s="51">
        <f>_xll.qlTenorBasisForwardRate2($U$13,AB386,AC386,trigger)</f>
        <v>1.5034405198915149E-2</v>
      </c>
      <c r="AG386" s="51">
        <f>_xll.qlIndexFixing($U$5,_xll.qlInterestRateIndexFixingDate($U$5,AB386,trigger),,trigger)</f>
        <v>1.4716593553204829E-2</v>
      </c>
    </row>
    <row r="387" spans="27:33" x14ac:dyDescent="0.2">
      <c r="AA387" s="46" t="s">
        <v>75</v>
      </c>
      <c r="AB387" s="47">
        <f>_xll.qlCalendarAdvance(Calendar,AB386,AA387,,,trigger)</f>
        <v>54172</v>
      </c>
      <c r="AC387" s="47">
        <f>_xll.qlInterestRateIndexMaturity($U$5,AB387,trigger)</f>
        <v>54357</v>
      </c>
      <c r="AD387" s="51">
        <f>_xll.qlTenorBasisValue($U$13,AB387,trigger)</f>
        <v>2.0929369461727526E-4</v>
      </c>
      <c r="AE387" s="51">
        <f>_xll.qlTenorBasisForwardRate($U$13,AB387,trigger)</f>
        <v>1.5016244417992557E-2</v>
      </c>
      <c r="AF387" s="51">
        <f>_xll.qlTenorBasisForwardRate2($U$13,AB387,AC387,trigger)</f>
        <v>1.5016244417992557E-2</v>
      </c>
      <c r="AG387" s="51">
        <f>_xll.qlIndexFixing($U$5,_xll.qlInterestRateIndexFixingDate($U$5,AB387,trigger),,trigger)</f>
        <v>1.4705892183310077E-2</v>
      </c>
    </row>
    <row r="388" spans="27:33" x14ac:dyDescent="0.2">
      <c r="AA388" s="46" t="s">
        <v>75</v>
      </c>
      <c r="AB388" s="47">
        <f>_xll.qlCalendarAdvance(Calendar,AB387,AA388,,,trigger)</f>
        <v>54203</v>
      </c>
      <c r="AC388" s="47">
        <f>_xll.qlInterestRateIndexMaturity($U$5,AB388,trigger)</f>
        <v>54387</v>
      </c>
      <c r="AD388" s="51">
        <f>_xll.qlTenorBasisValue($U$13,AB388,trigger)</f>
        <v>2.0810113500446885E-4</v>
      </c>
      <c r="AE388" s="51">
        <f>_xll.qlTenorBasisForwardRate($U$13,AB388,trigger)</f>
        <v>1.4997668518013483E-2</v>
      </c>
      <c r="AF388" s="51">
        <f>_xll.qlTenorBasisForwardRate2($U$13,AB388,AC388,trigger)</f>
        <v>1.4997668518013483E-2</v>
      </c>
      <c r="AG388" s="51">
        <f>_xll.qlIndexFixing($U$5,_xll.qlInterestRateIndexFixingDate($U$5,AB388,trigger),,trigger)</f>
        <v>1.4695066126041339E-2</v>
      </c>
    </row>
    <row r="389" spans="27:33" x14ac:dyDescent="0.2">
      <c r="AA389" s="46" t="s">
        <v>75</v>
      </c>
      <c r="AB389" s="47">
        <f>_xll.qlCalendarAdvance(Calendar,AB388,AA389,,,trigger)</f>
        <v>54234</v>
      </c>
      <c r="AC389" s="47">
        <f>_xll.qlInterestRateIndexMaturity($U$5,AB389,trigger)</f>
        <v>54420</v>
      </c>
      <c r="AD389" s="51">
        <f>_xll.qlTenorBasisValue($U$13,AB389,trigger)</f>
        <v>2.0692224699204946E-4</v>
      </c>
      <c r="AE389" s="51">
        <f>_xll.qlTenorBasisForwardRate($U$13,AB389,trigger)</f>
        <v>1.4978697159474707E-2</v>
      </c>
      <c r="AF389" s="51">
        <f>_xll.qlTenorBasisForwardRate2($U$13,AB389,AC389,trigger)</f>
        <v>1.4978697159474707E-2</v>
      </c>
      <c r="AG389" s="51">
        <f>_xll.qlIndexFixing($U$5,_xll.qlInterestRateIndexFixingDate($U$5,AB389,trigger),,trigger)</f>
        <v>1.4684762779306245E-2</v>
      </c>
    </row>
    <row r="390" spans="27:33" x14ac:dyDescent="0.2">
      <c r="AA390" s="46" t="s">
        <v>75</v>
      </c>
      <c r="AB390" s="47">
        <f>_xll.qlCalendarAdvance(Calendar,AB389,AA390,,,trigger)</f>
        <v>54266</v>
      </c>
      <c r="AC390" s="47">
        <f>_xll.qlInterestRateIndexMaturity($U$5,AB390,trigger)</f>
        <v>54450</v>
      </c>
      <c r="AD390" s="51">
        <f>_xll.qlTenorBasisValue($U$13,AB390,trigger)</f>
        <v>2.057195148414352E-4</v>
      </c>
      <c r="AE390" s="51">
        <f>_xll.qlTenorBasisForwardRate($U$13,AB390,trigger)</f>
        <v>1.4958717555291745E-2</v>
      </c>
      <c r="AF390" s="51">
        <f>_xll.qlTenorBasisForwardRate2($U$13,AB390,AC390,trigger)</f>
        <v>1.4958717555291745E-2</v>
      </c>
      <c r="AG390" s="51">
        <f>_xll.qlIndexFixing($U$5,_xll.qlInterestRateIndexFixingDate($U$5,AB390,trigger),,trigger)</f>
        <v>1.4673730486561844E-2</v>
      </c>
    </row>
    <row r="391" spans="27:33" x14ac:dyDescent="0.2">
      <c r="AA391" s="46" t="s">
        <v>75</v>
      </c>
      <c r="AB391" s="47">
        <f>_xll.qlCalendarAdvance(Calendar,AB390,AA391,,,trigger)</f>
        <v>54297</v>
      </c>
      <c r="AC391" s="47">
        <f>_xll.qlInterestRateIndexMaturity($U$5,AB391,trigger)</f>
        <v>54480</v>
      </c>
      <c r="AD391" s="51">
        <f>_xll.qlTenorBasisValue($U$13,AB391,trigger)</f>
        <v>2.0456795989531905E-4</v>
      </c>
      <c r="AE391" s="51">
        <f>_xll.qlTenorBasisForwardRate($U$13,AB391,trigger)</f>
        <v>1.4938969852173186E-2</v>
      </c>
      <c r="AF391" s="51">
        <f>_xll.qlTenorBasisForwardRate2($U$13,AB391,AC391,trigger)</f>
        <v>1.4938969852173186E-2</v>
      </c>
      <c r="AG391" s="51">
        <f>_xll.qlIndexFixing($U$5,_xll.qlInterestRateIndexFixingDate($U$5,AB391,trigger),,trigger)</f>
        <v>1.4663296525234718E-2</v>
      </c>
    </row>
    <row r="392" spans="27:33" x14ac:dyDescent="0.2">
      <c r="AA392" s="46" t="s">
        <v>75</v>
      </c>
      <c r="AB392" s="47">
        <f>_xll.qlCalendarAdvance(Calendar,AB391,AA392,,,trigger)</f>
        <v>54329</v>
      </c>
      <c r="AC392" s="47">
        <f>_xll.qlInterestRateIndexMaturity($U$5,AB392,trigger)</f>
        <v>54511</v>
      </c>
      <c r="AD392" s="51">
        <f>_xll.qlTenorBasisValue($U$13,AB392,trigger)</f>
        <v>2.0339313392446246E-4</v>
      </c>
      <c r="AE392" s="51">
        <f>_xll.qlTenorBasisForwardRate($U$13,AB392,trigger)</f>
        <v>1.4918183681359869E-2</v>
      </c>
      <c r="AF392" s="51">
        <f>_xll.qlTenorBasisForwardRate2($U$13,AB392,AC392,trigger)</f>
        <v>1.4918183681359869E-2</v>
      </c>
      <c r="AG392" s="51">
        <f>_xll.qlIndexFixing($U$5,_xll.qlInterestRateIndexFixingDate($U$5,AB392,trigger),,trigger)</f>
        <v>1.46526648269736E-2</v>
      </c>
    </row>
    <row r="393" spans="27:33" x14ac:dyDescent="0.2">
      <c r="AA393" s="46" t="s">
        <v>75</v>
      </c>
      <c r="AB393" s="47">
        <f>_xll.qlCalendarAdvance(Calendar,AB392,AA393,,,trigger)</f>
        <v>54359</v>
      </c>
      <c r="AC393" s="47">
        <f>_xll.qlInterestRateIndexMaturity($U$5,AB393,trigger)</f>
        <v>54541</v>
      </c>
      <c r="AD393" s="51">
        <f>_xll.qlTenorBasisValue($U$13,AB393,trigger)</f>
        <v>2.0230439868415616E-4</v>
      </c>
      <c r="AE393" s="51">
        <f>_xll.qlTenorBasisForwardRate($U$13,AB393,trigger)</f>
        <v>1.4898295374447748E-2</v>
      </c>
      <c r="AF393" s="51">
        <f>_xll.qlTenorBasisForwardRate2($U$13,AB393,AC393,trigger)</f>
        <v>1.4898295374447748E-2</v>
      </c>
      <c r="AG393" s="51">
        <f>_xll.qlIndexFixing($U$5,_xll.qlInterestRateIndexFixingDate($U$5,AB393,trigger),,trigger)</f>
        <v>1.4642951343859487E-2</v>
      </c>
    </row>
    <row r="394" spans="27:33" x14ac:dyDescent="0.2">
      <c r="AA394" s="46" t="s">
        <v>75</v>
      </c>
      <c r="AB394" s="47">
        <f>_xll.qlCalendarAdvance(Calendar,AB393,AA394,,,trigger)</f>
        <v>54392</v>
      </c>
      <c r="AC394" s="47">
        <f>_xll.qlInterestRateIndexMaturity($U$5,AB394,trigger)</f>
        <v>54574</v>
      </c>
      <c r="AD394" s="51">
        <f>_xll.qlTenorBasisValue($U$13,AB394,trigger)</f>
        <v>2.0112078901781774E-4</v>
      </c>
      <c r="AE394" s="51">
        <f>_xll.qlTenorBasisForwardRate($U$13,AB394,trigger)</f>
        <v>1.4875989412725651E-2</v>
      </c>
      <c r="AF394" s="51">
        <f>_xll.qlTenorBasisForwardRate2($U$13,AB394,AC394,trigger)</f>
        <v>1.4875989412725651E-2</v>
      </c>
      <c r="AG394" s="51">
        <f>_xll.qlIndexFixing($U$5,_xll.qlInterestRateIndexFixingDate($U$5,AB394,trigger),,trigger)</f>
        <v>1.4632408786226007E-2</v>
      </c>
    </row>
    <row r="395" spans="27:33" x14ac:dyDescent="0.2">
      <c r="AA395" s="46" t="s">
        <v>75</v>
      </c>
      <c r="AB395" s="47">
        <f>_xll.qlCalendarAdvance(Calendar,AB394,AA395,,,trigger)</f>
        <v>54422</v>
      </c>
      <c r="AC395" s="47">
        <f>_xll.qlInterestRateIndexMaturity($U$5,AB395,trigger)</f>
        <v>54604</v>
      </c>
      <c r="AD395" s="51">
        <f>_xll.qlTenorBasisValue($U$13,AB395,trigger)</f>
        <v>2.0005736910607682E-4</v>
      </c>
      <c r="AE395" s="51">
        <f>_xll.qlTenorBasisForwardRate($U$13,AB395,trigger)</f>
        <v>1.4855321301132481E-2</v>
      </c>
      <c r="AF395" s="51">
        <f>_xll.qlTenorBasisForwardRate2($U$13,AB395,AC395,trigger)</f>
        <v>1.4855321301132481E-2</v>
      </c>
      <c r="AG395" s="51">
        <f>_xll.qlIndexFixing($U$5,_xll.qlInterestRateIndexFixingDate($U$5,AB395,trigger),,trigger)</f>
        <v>1.4622953980805667E-2</v>
      </c>
    </row>
    <row r="396" spans="27:33" x14ac:dyDescent="0.2">
      <c r="AA396" s="46" t="s">
        <v>75</v>
      </c>
      <c r="AB396" s="47">
        <f>_xll.qlCalendarAdvance(Calendar,AB395,AA396,,,trigger)</f>
        <v>54455</v>
      </c>
      <c r="AC396" s="47">
        <f>_xll.qlInterestRateIndexMaturity($U$5,AB396,trigger)</f>
        <v>54637</v>
      </c>
      <c r="AD396" s="51">
        <f>_xll.qlTenorBasisValue($U$13,AB396,trigger)</f>
        <v>1.9890130028370412E-4</v>
      </c>
      <c r="AE396" s="51">
        <f>_xll.qlTenorBasisForwardRate($U$13,AB396,trigger)</f>
        <v>1.4832157277821568E-2</v>
      </c>
      <c r="AF396" s="51">
        <f>_xll.qlTenorBasisForwardRate2($U$13,AB396,AC396,trigger)</f>
        <v>1.4832157277821568E-2</v>
      </c>
      <c r="AG396" s="51">
        <f>_xll.qlIndexFixing($U$5,_xll.qlInterestRateIndexFixingDate($U$5,AB396,trigger),,trigger)</f>
        <v>1.4612695964355769E-2</v>
      </c>
    </row>
    <row r="397" spans="27:33" x14ac:dyDescent="0.2">
      <c r="AA397" s="46" t="s">
        <v>75</v>
      </c>
      <c r="AB397" s="47">
        <f>_xll.qlCalendarAdvance(Calendar,AB396,AA397,,,trigger)</f>
        <v>54483</v>
      </c>
      <c r="AC397" s="47">
        <f>_xll.qlInterestRateIndexMaturity($U$5,AB397,trigger)</f>
        <v>54667</v>
      </c>
      <c r="AD397" s="51">
        <f>_xll.qlTenorBasisValue($U$13,AB397,trigger)</f>
        <v>1.9793152364408083E-4</v>
      </c>
      <c r="AE397" s="51">
        <f>_xll.qlTenorBasisForwardRate($U$13,AB397,trigger)</f>
        <v>1.4812025076841753E-2</v>
      </c>
      <c r="AF397" s="51">
        <f>_xll.qlTenorBasisForwardRate2($U$13,AB397,AC397,trigger)</f>
        <v>1.4812025076841753E-2</v>
      </c>
      <c r="AG397" s="51">
        <f>_xll.qlIndexFixing($U$5,_xll.qlInterestRateIndexFixingDate($U$5,AB397,trigger),,trigger)</f>
        <v>1.4604399538477949E-2</v>
      </c>
    </row>
    <row r="398" spans="27:33" x14ac:dyDescent="0.2">
      <c r="AA398" s="46" t="s">
        <v>75</v>
      </c>
      <c r="AB398" s="47">
        <f>_xll.qlCalendarAdvance(Calendar,AB397,AA398,,,trigger)</f>
        <v>54514</v>
      </c>
      <c r="AC398" s="47">
        <f>_xll.qlInterestRateIndexMaturity($U$5,AB398,trigger)</f>
        <v>54697</v>
      </c>
      <c r="AD398" s="51">
        <f>_xll.qlTenorBasisValue($U$13,AB398,trigger)</f>
        <v>1.9686963318922671E-4</v>
      </c>
      <c r="AE398" s="51">
        <f>_xll.qlTenorBasisForwardRate($U$13,AB398,trigger)</f>
        <v>1.4789552159838879E-2</v>
      </c>
      <c r="AF398" s="51">
        <f>_xll.qlTenorBasisForwardRate2($U$13,AB398,AC398,trigger)</f>
        <v>1.4789552159838879E-2</v>
      </c>
      <c r="AG398" s="51">
        <f>_xll.qlIndexFixing($U$5,_xll.qlInterestRateIndexFixingDate($U$5,AB398,trigger),,trigger)</f>
        <v>1.4594874269154318E-2</v>
      </c>
    </row>
    <row r="399" spans="27:33" x14ac:dyDescent="0.2">
      <c r="AA399" s="46" t="s">
        <v>75</v>
      </c>
      <c r="AB399" s="47">
        <f>_xll.qlCalendarAdvance(Calendar,AB398,AA399,,,trigger)</f>
        <v>54546</v>
      </c>
      <c r="AC399" s="47">
        <f>_xll.qlInterestRateIndexMaturity($U$5,AB399,trigger)</f>
        <v>54730</v>
      </c>
      <c r="AD399" s="51">
        <f>_xll.qlTenorBasisValue($U$13,AB399,trigger)</f>
        <v>1.9578634643671768E-4</v>
      </c>
      <c r="AE399" s="51">
        <f>_xll.qlTenorBasisForwardRate($U$13,AB399,trigger)</f>
        <v>1.4765795480965124E-2</v>
      </c>
      <c r="AF399" s="51">
        <f>_xll.qlTenorBasisForwardRate2($U$13,AB399,AC399,trigger)</f>
        <v>1.4765795480965124E-2</v>
      </c>
      <c r="AG399" s="51">
        <f>_xll.qlIndexFixing($U$5,_xll.qlInterestRateIndexFixingDate($U$5,AB399,trigger),,trigger)</f>
        <v>1.4585478431322968E-2</v>
      </c>
    </row>
    <row r="400" spans="27:33" x14ac:dyDescent="0.2">
      <c r="AA400" s="46" t="s">
        <v>75</v>
      </c>
      <c r="AB400" s="47">
        <f>_xll.qlCalendarAdvance(Calendar,AB399,AA400,,,trigger)</f>
        <v>54577</v>
      </c>
      <c r="AC400" s="47">
        <f>_xll.qlInterestRateIndexMaturity($U$5,AB400,trigger)</f>
        <v>54760</v>
      </c>
      <c r="AD400" s="51">
        <f>_xll.qlTenorBasisValue($U$13,AB400,trigger)</f>
        <v>1.9474923193412086E-4</v>
      </c>
      <c r="AE400" s="51">
        <f>_xll.qlTenorBasisForwardRate($U$13,AB400,trigger)</f>
        <v>1.4742530401169809E-2</v>
      </c>
      <c r="AF400" s="51">
        <f>_xll.qlTenorBasisForwardRate2($U$13,AB400,AC400,trigger)</f>
        <v>1.4742530401169809E-2</v>
      </c>
      <c r="AG400" s="51">
        <f>_xll.qlIndexFixing($U$5,_xll.qlInterestRateIndexFixingDate($U$5,AB400,trigger),,trigger)</f>
        <v>1.4576216907347554E-2</v>
      </c>
    </row>
    <row r="401" spans="27:33" x14ac:dyDescent="0.2">
      <c r="AA401" s="46" t="s">
        <v>75</v>
      </c>
      <c r="AB401" s="47">
        <f>_xll.qlCalendarAdvance(Calendar,AB400,AA401,,,trigger)</f>
        <v>54609</v>
      </c>
      <c r="AC401" s="47">
        <f>_xll.qlInterestRateIndexMaturity($U$5,AB401,trigger)</f>
        <v>54793</v>
      </c>
      <c r="AD401" s="51">
        <f>_xll.qlTenorBasisValue($U$13,AB401,trigger)</f>
        <v>1.9369123769288172E-4</v>
      </c>
      <c r="AE401" s="51">
        <f>_xll.qlTenorBasisForwardRate($U$13,AB401,trigger)</f>
        <v>1.4717925381853498E-2</v>
      </c>
      <c r="AF401" s="51">
        <f>_xll.qlTenorBasisForwardRate2($U$13,AB401,AC401,trigger)</f>
        <v>1.4717925381853498E-2</v>
      </c>
      <c r="AG401" s="51">
        <f>_xll.qlIndexFixing($U$5,_xll.qlInterestRateIndexFixingDate($U$5,AB401,trigger),,trigger)</f>
        <v>1.4567100549960597E-2</v>
      </c>
    </row>
    <row r="402" spans="27:33" x14ac:dyDescent="0.2">
      <c r="AA402" s="46" t="s">
        <v>75</v>
      </c>
      <c r="AB402" s="47">
        <f>_xll.qlCalendarAdvance(Calendar,AB401,AA402,,,trigger)</f>
        <v>54640</v>
      </c>
      <c r="AC402" s="47">
        <f>_xll.qlInterestRateIndexMaturity($U$5,AB402,trigger)</f>
        <v>54826</v>
      </c>
      <c r="AD402" s="51">
        <f>_xll.qlTenorBasisValue($U$13,AB402,trigger)</f>
        <v>1.9267835418534967E-4</v>
      </c>
      <c r="AE402" s="51">
        <f>_xll.qlTenorBasisForwardRate($U$13,AB402,trigger)</f>
        <v>1.4693567268576372E-2</v>
      </c>
      <c r="AF402" s="51">
        <f>_xll.qlTenorBasisForwardRate2($U$13,AB402,AC402,trigger)</f>
        <v>1.4693567268576372E-2</v>
      </c>
      <c r="AG402" s="51">
        <f>_xll.qlIndexFixing($U$5,_xll.qlInterestRateIndexFixingDate($U$5,AB402,trigger),,trigger)</f>
        <v>1.4558565273551191E-2</v>
      </c>
    </row>
    <row r="403" spans="27:33" x14ac:dyDescent="0.2">
      <c r="AA403" s="46" t="s">
        <v>75</v>
      </c>
      <c r="AB403" s="47">
        <f>_xll.qlCalendarAdvance(Calendar,AB402,AA403,,,trigger)</f>
        <v>54672</v>
      </c>
      <c r="AC403" s="47">
        <f>_xll.qlInterestRateIndexMaturity($U$5,AB403,trigger)</f>
        <v>54854</v>
      </c>
      <c r="AD403" s="51">
        <f>_xll.qlTenorBasisValue($U$13,AB403,trigger)</f>
        <v>1.9164509551477355E-4</v>
      </c>
      <c r="AE403" s="51">
        <f>_xll.qlTenorBasisForwardRate($U$13,AB403,trigger)</f>
        <v>1.4668628924062696E-2</v>
      </c>
      <c r="AF403" s="51">
        <f>_xll.qlTenorBasisForwardRate2($U$13,AB403,AC403,trigger)</f>
        <v>1.4668628924062696E-2</v>
      </c>
      <c r="AG403" s="51">
        <f>_xll.qlIndexFixing($U$5,_xll.qlInterestRateIndexFixingDate($U$5,AB403,trigger),,trigger)</f>
        <v>1.4548953996111013E-2</v>
      </c>
    </row>
    <row r="404" spans="27:33" x14ac:dyDescent="0.2">
      <c r="AA404" s="46" t="s">
        <v>75</v>
      </c>
      <c r="AB404" s="47">
        <f>_xll.qlCalendarAdvance(Calendar,AB403,AA404,,,trigger)</f>
        <v>54702</v>
      </c>
      <c r="AC404" s="47">
        <f>_xll.qlInterestRateIndexMaturity($U$5,AB404,trigger)</f>
        <v>54884</v>
      </c>
      <c r="AD404" s="51">
        <f>_xll.qlTenorBasisValue($U$13,AB404,trigger)</f>
        <v>1.9068763842153101E-4</v>
      </c>
      <c r="AE404" s="51">
        <f>_xll.qlTenorBasisForwardRate($U$13,AB404,trigger)</f>
        <v>1.4644489147035715E-2</v>
      </c>
      <c r="AF404" s="51">
        <f>_xll.qlTenorBasisForwardRate2($U$13,AB404,AC404,trigger)</f>
        <v>1.4644489147035715E-2</v>
      </c>
      <c r="AG404" s="51">
        <f>_xll.qlIndexFixing($U$5,_xll.qlInterestRateIndexFixingDate($U$5,AB404,trigger),,trigger)</f>
        <v>1.4540648778741358E-2</v>
      </c>
    </row>
    <row r="405" spans="27:33" x14ac:dyDescent="0.2">
      <c r="AA405" s="46" t="s">
        <v>75</v>
      </c>
      <c r="AB405" s="47">
        <f>_xll.qlCalendarAdvance(Calendar,AB404,AA405,,,trigger)</f>
        <v>54735</v>
      </c>
      <c r="AC405" s="47">
        <f>_xll.qlInterestRateIndexMaturity($U$5,AB405,trigger)</f>
        <v>54917</v>
      </c>
      <c r="AD405" s="51">
        <f>_xll.qlTenorBasisValue($U$13,AB405,trigger)</f>
        <v>1.8964683986544197E-4</v>
      </c>
      <c r="AE405" s="51">
        <f>_xll.qlTenorBasisForwardRate($U$13,AB405,trigger)</f>
        <v>1.4617505147102309E-2</v>
      </c>
      <c r="AF405" s="51">
        <f>_xll.qlTenorBasisForwardRate2($U$13,AB405,AC405,trigger)</f>
        <v>1.4617505147102309E-2</v>
      </c>
      <c r="AG405" s="51">
        <f>_xll.qlIndexFixing($U$5,_xll.qlInterestRateIndexFixingDate($U$5,AB405,trigger),,trigger)</f>
        <v>1.4531655291529265E-2</v>
      </c>
    </row>
    <row r="406" spans="27:33" x14ac:dyDescent="0.2">
      <c r="AA406" s="46" t="s">
        <v>75</v>
      </c>
      <c r="AB406" s="47">
        <f>_xll.qlCalendarAdvance(Calendar,AB405,AA406,,,trigger)</f>
        <v>54765</v>
      </c>
      <c r="AC406" s="47">
        <f>_xll.qlInterestRateIndexMaturity($U$5,AB406,trigger)</f>
        <v>54947</v>
      </c>
      <c r="AD406" s="51">
        <f>_xll.qlTenorBasisValue($U$13,AB406,trigger)</f>
        <v>1.8871181253177352E-4</v>
      </c>
      <c r="AE406" s="51">
        <f>_xll.qlTenorBasisForwardRate($U$13,AB406,trigger)</f>
        <v>1.4592582998329917E-2</v>
      </c>
      <c r="AF406" s="51">
        <f>_xll.qlTenorBasisForwardRate2($U$13,AB406,AC406,trigger)</f>
        <v>1.4592582998329917E-2</v>
      </c>
      <c r="AG406" s="51">
        <f>_xll.qlIndexFixing($U$5,_xll.qlInterestRateIndexFixingDate($U$5,AB406,trigger),,trigger)</f>
        <v>1.4523608712323683E-2</v>
      </c>
    </row>
    <row r="407" spans="27:33" x14ac:dyDescent="0.2">
      <c r="AA407" s="46" t="s">
        <v>75</v>
      </c>
      <c r="AB407" s="47">
        <f>_xll.qlCalendarAdvance(Calendar,AB406,AA407,,,trigger)</f>
        <v>54798</v>
      </c>
      <c r="AC407" s="47">
        <f>_xll.qlInterestRateIndexMaturity($U$5,AB407,trigger)</f>
        <v>54980</v>
      </c>
      <c r="AD407" s="51">
        <f>_xll.qlTenorBasisValue($U$13,AB407,trigger)</f>
        <v>1.8769541222586649E-4</v>
      </c>
      <c r="AE407" s="51">
        <f>_xll.qlTenorBasisForwardRate($U$13,AB407,trigger)</f>
        <v>1.4564738150306995E-2</v>
      </c>
      <c r="AF407" s="51">
        <f>_xll.qlTenorBasisForwardRate2($U$13,AB407,AC407,trigger)</f>
        <v>1.4564738150306995E-2</v>
      </c>
      <c r="AG407" s="51">
        <f>_xll.qlIndexFixing($U$5,_xll.qlInterestRateIndexFixingDate($U$5,AB407,trigger),,trigger)</f>
        <v>1.451489972344637E-2</v>
      </c>
    </row>
    <row r="408" spans="27:33" x14ac:dyDescent="0.2">
      <c r="AA408" s="46" t="s">
        <v>75</v>
      </c>
      <c r="AB408" s="47">
        <f>_xll.qlCalendarAdvance(Calendar,AB407,AA408,,,trigger)</f>
        <v>54829</v>
      </c>
      <c r="AC408" s="47">
        <f>_xll.qlInterestRateIndexMaturity($U$5,AB408,trigger)</f>
        <v>55010</v>
      </c>
      <c r="AD408" s="51">
        <f>_xll.qlTenorBasisValue($U$13,AB408,trigger)</f>
        <v>1.8675205911520762E-4</v>
      </c>
      <c r="AE408" s="51">
        <f>_xll.qlTenorBasisForwardRate($U$13,AB408,trigger)</f>
        <v>1.4538315045123198E-2</v>
      </c>
      <c r="AF408" s="51">
        <f>_xll.qlTenorBasisForwardRate2($U$13,AB408,AC408,trigger)</f>
        <v>1.4538315045123198E-2</v>
      </c>
      <c r="AG408" s="51">
        <f>_xll.qlIndexFixing($U$5,_xll.qlInterestRateIndexFixingDate($U$5,AB408,trigger),,trigger)</f>
        <v>1.4506687988047391E-2</v>
      </c>
    </row>
    <row r="409" spans="27:33" x14ac:dyDescent="0.2">
      <c r="AA409" s="46" t="s">
        <v>75</v>
      </c>
      <c r="AB409" s="47">
        <f>_xll.qlCalendarAdvance(Calendar,AB408,AA409,,,trigger)</f>
        <v>54857</v>
      </c>
      <c r="AC409" s="47">
        <f>_xll.qlInterestRateIndexMaturity($U$5,AB409,trigger)</f>
        <v>55043</v>
      </c>
      <c r="AD409" s="51">
        <f>_xll.qlTenorBasisValue($U$13,AB409,trigger)</f>
        <v>1.8590942631500473E-4</v>
      </c>
      <c r="AE409" s="51">
        <f>_xll.qlTenorBasisForwardRate($U$13,AB409,trigger)</f>
        <v>1.4513221414438121E-2</v>
      </c>
      <c r="AF409" s="51">
        <f>_xll.qlTenorBasisForwardRate2($U$13,AB409,AC409,trigger)</f>
        <v>1.4513221414438121E-2</v>
      </c>
      <c r="AG409" s="51">
        <f>_xll.qlIndexFixing($U$5,_xll.qlInterestRateIndexFixingDate($U$5,AB409,trigger),,trigger)</f>
        <v>1.4500296132859752E-2</v>
      </c>
    </row>
    <row r="410" spans="27:33" x14ac:dyDescent="0.2">
      <c r="AA410" s="46" t="s">
        <v>75</v>
      </c>
      <c r="AB410" s="47">
        <f>_xll.qlCalendarAdvance(Calendar,AB409,AA410,,,trigger)</f>
        <v>54890</v>
      </c>
      <c r="AC410" s="47">
        <f>_xll.qlInterestRateIndexMaturity($U$5,AB410,trigger)</f>
        <v>55073</v>
      </c>
      <c r="AD410" s="51">
        <f>_xll.qlTenorBasisValue($U$13,AB410,trigger)</f>
        <v>1.8492768678853353E-4</v>
      </c>
      <c r="AE410" s="51">
        <f>_xll.qlTenorBasisForwardRate($U$13,AB410,trigger)</f>
        <v>1.4484567749260173E-2</v>
      </c>
      <c r="AF410" s="51">
        <f>_xll.qlTenorBasisForwardRate2($U$13,AB410,AC410,trigger)</f>
        <v>1.4484567749260173E-2</v>
      </c>
      <c r="AG410" s="51">
        <f>_xll.qlIndexFixing($U$5,_xll.qlInterestRateIndexFixingDate($U$5,AB410,trigger),,trigger)</f>
        <v>1.4491241348145924E-2</v>
      </c>
    </row>
    <row r="411" spans="27:33" x14ac:dyDescent="0.2">
      <c r="AA411" s="46" t="s">
        <v>75</v>
      </c>
      <c r="AB411" s="47">
        <f>_xll.qlCalendarAdvance(Calendar,AB410,AA411,,,trigger)</f>
        <v>54920</v>
      </c>
      <c r="AC411" s="47">
        <f>_xll.qlInterestRateIndexMaturity($U$5,AB411,trigger)</f>
        <v>55106</v>
      </c>
      <c r="AD411" s="51">
        <f>_xll.qlTenorBasisValue($U$13,AB411,trigger)</f>
        <v>1.8404575052660747E-4</v>
      </c>
      <c r="AE411" s="51">
        <f>_xll.qlTenorBasisForwardRate($U$13,AB411,trigger)</f>
        <v>1.4457208541441941E-2</v>
      </c>
      <c r="AF411" s="51">
        <f>_xll.qlTenorBasisForwardRate2($U$13,AB411,AC411,trigger)</f>
        <v>1.4457208541441941E-2</v>
      </c>
      <c r="AG411" s="51">
        <f>_xll.qlIndexFixing($U$5,_xll.qlInterestRateIndexFixingDate($U$5,AB411,trigger),,trigger)</f>
        <v>1.448369634077949E-2</v>
      </c>
    </row>
    <row r="412" spans="27:33" x14ac:dyDescent="0.2">
      <c r="AA412" s="46" t="s">
        <v>75</v>
      </c>
      <c r="AB412" s="47">
        <f>_xll.qlCalendarAdvance(Calendar,AB411,AA412,,,trigger)</f>
        <v>54952</v>
      </c>
      <c r="AC412" s="47">
        <f>_xll.qlInterestRateIndexMaturity($U$5,AB412,trigger)</f>
        <v>55135</v>
      </c>
      <c r="AD412" s="51">
        <f>_xll.qlTenorBasisValue($U$13,AB412,trigger)</f>
        <v>1.8311597302110349E-4</v>
      </c>
      <c r="AE412" s="51">
        <f>_xll.qlTenorBasisForwardRate($U$13,AB412,trigger)</f>
        <v>1.4428653692536049E-2</v>
      </c>
      <c r="AF412" s="51">
        <f>_xll.qlTenorBasisForwardRate2($U$13,AB412,AC412,trigger)</f>
        <v>1.4428653692536049E-2</v>
      </c>
      <c r="AG412" s="51">
        <f>_xll.qlIndexFixing($U$5,_xll.qlInterestRateIndexFixingDate($U$5,AB412,trigger),,trigger)</f>
        <v>1.447436378426481E-2</v>
      </c>
    </row>
    <row r="413" spans="27:33" x14ac:dyDescent="0.2">
      <c r="AA413" s="46" t="s">
        <v>75</v>
      </c>
      <c r="AB413" s="47">
        <f>_xll.qlCalendarAdvance(Calendar,AB412,AA413,,,trigger)</f>
        <v>54982</v>
      </c>
      <c r="AC413" s="47">
        <f>_xll.qlInterestRateIndexMaturity($U$5,AB413,trigger)</f>
        <v>55166</v>
      </c>
      <c r="AD413" s="51">
        <f>_xll.qlTenorBasisValue($U$13,AB413,trigger)</f>
        <v>1.8225446445286017E-4</v>
      </c>
      <c r="AE413" s="51">
        <f>_xll.qlTenorBasisForwardRate($U$13,AB413,trigger)</f>
        <v>1.4400843502066522E-2</v>
      </c>
      <c r="AF413" s="51">
        <f>_xll.qlTenorBasisForwardRate2($U$13,AB413,AC413,trigger)</f>
        <v>1.4400843502066522E-2</v>
      </c>
      <c r="AG413" s="51">
        <f>_xll.qlIndexFixing($U$5,_xll.qlInterestRateIndexFixingDate($U$5,AB413,trigger),,trigger)</f>
        <v>1.4465685182875972E-2</v>
      </c>
    </row>
    <row r="414" spans="27:33" x14ac:dyDescent="0.2">
      <c r="AA414" s="46" t="s">
        <v>75</v>
      </c>
      <c r="AB414" s="47">
        <f>_xll.qlCalendarAdvance(Calendar,AB413,AA414,,,trigger)</f>
        <v>55015</v>
      </c>
      <c r="AC414" s="47">
        <f>_xll.qlInterestRateIndexMaturity($U$5,AB414,trigger)</f>
        <v>55199</v>
      </c>
      <c r="AD414" s="51">
        <f>_xll.qlTenorBasisValue($U$13,AB414,trigger)</f>
        <v>1.8131803090435836E-4</v>
      </c>
      <c r="AE414" s="51">
        <f>_xll.qlTenorBasisForwardRate($U$13,AB414,trigger)</f>
        <v>1.4370013854098087E-2</v>
      </c>
      <c r="AF414" s="51">
        <f>_xll.qlTenorBasisForwardRate2($U$13,AB414,AC414,trigger)</f>
        <v>1.4370013854098087E-2</v>
      </c>
      <c r="AG414" s="51">
        <f>_xll.qlIndexFixing($U$5,_xll.qlInterestRateIndexFixingDate($U$5,AB414,trigger),,trigger)</f>
        <v>1.4455302203257714E-2</v>
      </c>
    </row>
    <row r="415" spans="27:33" x14ac:dyDescent="0.2">
      <c r="AA415" s="46" t="s">
        <v>75</v>
      </c>
      <c r="AB415" s="47">
        <f>_xll.qlCalendarAdvance(Calendar,AB414,AA415,,,trigger)</f>
        <v>55046</v>
      </c>
      <c r="AC415" s="47">
        <f>_xll.qlInterestRateIndexMaturity($U$5,AB415,trigger)</f>
        <v>55227</v>
      </c>
      <c r="AD415" s="51">
        <f>_xll.qlTenorBasisValue($U$13,AB415,trigger)</f>
        <v>1.8044894421011498E-4</v>
      </c>
      <c r="AE415" s="51">
        <f>_xll.qlTenorBasisForwardRate($U$13,AB415,trigger)</f>
        <v>1.4341235452737956E-2</v>
      </c>
      <c r="AF415" s="51">
        <f>_xll.qlTenorBasisForwardRate2($U$13,AB415,AC415,trigger)</f>
        <v>1.4341235452737956E-2</v>
      </c>
      <c r="AG415" s="51">
        <f>_xll.qlIndexFixing($U$5,_xll.qlInterestRateIndexFixingDate($U$5,AB415,trigger),,trigger)</f>
        <v>1.4444513960363772E-2</v>
      </c>
    </row>
    <row r="416" spans="27:33" x14ac:dyDescent="0.2">
      <c r="AA416" s="46" t="s">
        <v>75</v>
      </c>
      <c r="AB416" s="47">
        <f>_xll.qlCalendarAdvance(Calendar,AB415,AA416,,,trigger)</f>
        <v>55078</v>
      </c>
      <c r="AC416" s="47">
        <f>_xll.qlInterestRateIndexMaturity($U$5,AB416,trigger)</f>
        <v>55260</v>
      </c>
      <c r="AD416" s="51">
        <f>_xll.qlTenorBasisValue($U$13,AB416,trigger)</f>
        <v>1.7956246377786564E-4</v>
      </c>
      <c r="AE416" s="51">
        <f>_xll.qlTenorBasisForwardRate($U$13,AB416,trigger)</f>
        <v>1.4310314384240904E-2</v>
      </c>
      <c r="AF416" s="51">
        <f>_xll.qlTenorBasisForwardRate2($U$13,AB416,AC416,trigger)</f>
        <v>1.4310314384240904E-2</v>
      </c>
      <c r="AG416" s="51">
        <f>_xll.qlIndexFixing($U$5,_xll.qlInterestRateIndexFixingDate($U$5,AB416,trigger),,trigger)</f>
        <v>1.4433087949199348E-2</v>
      </c>
    </row>
    <row r="417" spans="27:33" x14ac:dyDescent="0.2">
      <c r="AA417" s="46" t="s">
        <v>75</v>
      </c>
      <c r="AB417" s="47">
        <f>_xll.qlCalendarAdvance(Calendar,AB416,AA417,,,trigger)</f>
        <v>55109</v>
      </c>
      <c r="AC417" s="47">
        <f>_xll.qlInterestRateIndexMaturity($U$5,AB417,trigger)</f>
        <v>55290</v>
      </c>
      <c r="AD417" s="51">
        <f>_xll.qlTenorBasisValue($U$13,AB417,trigger)</f>
        <v>1.7871387930780907E-4</v>
      </c>
      <c r="AE417" s="51">
        <f>_xll.qlTenorBasisForwardRate($U$13,AB417,trigger)</f>
        <v>1.4280359460707224E-2</v>
      </c>
      <c r="AF417" s="51">
        <f>_xll.qlTenorBasisForwardRate2($U$13,AB417,AC417,trigger)</f>
        <v>1.4280359460707224E-2</v>
      </c>
      <c r="AG417" s="51">
        <f>_xll.qlIndexFixing($U$5,_xll.qlInterestRateIndexFixingDate($U$5,AB417,trigger),,trigger)</f>
        <v>1.4421123181810368E-2</v>
      </c>
    </row>
    <row r="418" spans="27:33" x14ac:dyDescent="0.2">
      <c r="AA418" s="46" t="s">
        <v>75</v>
      </c>
      <c r="AB418" s="47">
        <f>_xll.qlCalendarAdvance(Calendar,AB417,AA418,,,trigger)</f>
        <v>55141</v>
      </c>
      <c r="AC418" s="47">
        <f>_xll.qlInterestRateIndexMaturity($U$5,AB418,trigger)</f>
        <v>55323</v>
      </c>
      <c r="AD418" s="51">
        <f>_xll.qlTenorBasisValue($U$13,AB418,trigger)</f>
        <v>1.7784832433661045E-4</v>
      </c>
      <c r="AE418" s="51">
        <f>_xll.qlTenorBasisForwardRate($U$13,AB418,trigger)</f>
        <v>1.4248585811218999E-2</v>
      </c>
      <c r="AF418" s="51">
        <f>_xll.qlTenorBasisForwardRate2($U$13,AB418,AC418,trigger)</f>
        <v>1.4248585811218999E-2</v>
      </c>
      <c r="AG418" s="51">
        <f>_xll.qlIndexFixing($U$5,_xll.qlInterestRateIndexFixingDate($U$5,AB418,trigger),,trigger)</f>
        <v>1.4408196077414467E-2</v>
      </c>
    </row>
    <row r="419" spans="27:33" x14ac:dyDescent="0.2">
      <c r="AA419" s="46" t="s">
        <v>75</v>
      </c>
      <c r="AB419" s="47">
        <f>_xll.qlCalendarAdvance(Calendar,AB418,AA419,,,trigger)</f>
        <v>55172</v>
      </c>
      <c r="AC419" s="47">
        <f>_xll.qlInterestRateIndexMaturity($U$5,AB419,trigger)</f>
        <v>55353</v>
      </c>
      <c r="AD419" s="51">
        <f>_xll.qlTenorBasisValue($U$13,AB419,trigger)</f>
        <v>1.7701978308140223E-4</v>
      </c>
      <c r="AE419" s="51">
        <f>_xll.qlTenorBasisForwardRate($U$13,AB419,trigger)</f>
        <v>1.4217835322406865E-2</v>
      </c>
      <c r="AF419" s="51">
        <f>_xll.qlTenorBasisForwardRate2($U$13,AB419,AC419,trigger)</f>
        <v>1.4217835322406865E-2</v>
      </c>
      <c r="AG419" s="51">
        <f>_xll.qlIndexFixing($U$5,_xll.qlInterestRateIndexFixingDate($U$5,AB419,trigger),,trigger)</f>
        <v>1.4394824543495806E-2</v>
      </c>
    </row>
    <row r="420" spans="27:33" x14ac:dyDescent="0.2">
      <c r="AA420" s="46" t="s">
        <v>75</v>
      </c>
      <c r="AB420" s="47">
        <f>_xll.qlCalendarAdvance(Calendar,AB419,AA420,,,trigger)</f>
        <v>55204</v>
      </c>
      <c r="AC420" s="47">
        <f>_xll.qlInterestRateIndexMaturity($U$5,AB420,trigger)</f>
        <v>55386</v>
      </c>
      <c r="AD420" s="51">
        <f>_xll.qlTenorBasisValue($U$13,AB420,trigger)</f>
        <v>1.7617468462882051E-4</v>
      </c>
      <c r="AE420" s="51">
        <f>_xll.qlTenorBasisForwardRate($U$13,AB420,trigger)</f>
        <v>1.4185208643613171E-2</v>
      </c>
      <c r="AF420" s="51">
        <f>_xll.qlTenorBasisForwardRate2($U$13,AB420,AC420,trigger)</f>
        <v>1.4185208643613171E-2</v>
      </c>
      <c r="AG420" s="51">
        <f>_xll.qlIndexFixing($U$5,_xll.qlInterestRateIndexFixingDate($U$5,AB420,trigger),,trigger)</f>
        <v>1.4380396289345555E-2</v>
      </c>
    </row>
    <row r="421" spans="27:33" x14ac:dyDescent="0.2">
      <c r="AA421" s="46" t="s">
        <v>75</v>
      </c>
      <c r="AB421" s="47">
        <f>_xll.qlCalendarAdvance(Calendar,AB420,AA421,,,trigger)</f>
        <v>55232</v>
      </c>
      <c r="AC421" s="47">
        <f>_xll.qlInterestRateIndexMaturity($U$5,AB421,trigger)</f>
        <v>55416</v>
      </c>
      <c r="AD421" s="51">
        <f>_xll.qlTenorBasisValue($U$13,AB421,trigger)</f>
        <v>1.7544360626471658E-4</v>
      </c>
      <c r="AE421" s="51">
        <f>_xll.qlTenorBasisForwardRate($U$13,AB421,trigger)</f>
        <v>1.4156023321473931E-2</v>
      </c>
      <c r="AF421" s="51">
        <f>_xll.qlTenorBasisForwardRate2($U$13,AB421,AC421,trigger)</f>
        <v>1.4156023321473931E-2</v>
      </c>
      <c r="AG421" s="51">
        <f>_xll.qlIndexFixing($U$5,_xll.qlInterestRateIndexFixingDate($U$5,AB421,trigger),,trigger)</f>
        <v>1.4367171844887509E-2</v>
      </c>
    </row>
    <row r="422" spans="27:33" x14ac:dyDescent="0.2">
      <c r="AA422" s="46" t="s">
        <v>75</v>
      </c>
      <c r="AB422" s="47">
        <f>_xll.qlCalendarAdvance(Calendar,AB421,AA422,,,trigger)</f>
        <v>55263</v>
      </c>
      <c r="AC422" s="47">
        <f>_xll.qlInterestRateIndexMaturity($U$5,AB422,trigger)</f>
        <v>55446</v>
      </c>
      <c r="AD422" s="51">
        <f>_xll.qlTenorBasisValue($U$13,AB422,trigger)</f>
        <v>1.746432249931388E-4</v>
      </c>
      <c r="AE422" s="51">
        <f>_xll.qlTenorBasisForwardRate($U$13,AB422,trigger)</f>
        <v>1.4124108076379781E-2</v>
      </c>
      <c r="AF422" s="51">
        <f>_xll.qlTenorBasisForwardRate2($U$13,AB422,AC422,trigger)</f>
        <v>1.4124108076379781E-2</v>
      </c>
      <c r="AG422" s="51">
        <f>_xll.qlIndexFixing($U$5,_xll.qlInterestRateIndexFixingDate($U$5,AB422,trigger),,trigger)</f>
        <v>1.4351745198629969E-2</v>
      </c>
    </row>
    <row r="423" spans="27:33" x14ac:dyDescent="0.2">
      <c r="AA423" s="46" t="s">
        <v>75</v>
      </c>
      <c r="AB423" s="47">
        <f>_xll.qlCalendarAdvance(Calendar,AB422,AA423,,,trigger)</f>
        <v>55295</v>
      </c>
      <c r="AC423" s="47">
        <f>_xll.qlInterestRateIndexMaturity($U$5,AB423,trigger)</f>
        <v>55479</v>
      </c>
      <c r="AD423" s="51">
        <f>_xll.qlTenorBasisValue($U$13,AB423,trigger)</f>
        <v>1.7382686642839412E-4</v>
      </c>
      <c r="AE423" s="51">
        <f>_xll.qlTenorBasisForwardRate($U$13,AB423,trigger)</f>
        <v>1.4090232199286788E-2</v>
      </c>
      <c r="AF423" s="51">
        <f>_xll.qlTenorBasisForwardRate2($U$13,AB423,AC423,trigger)</f>
        <v>1.4090232199286788E-2</v>
      </c>
      <c r="AG423" s="51">
        <f>_xll.qlIndexFixing($U$5,_xll.qlInterestRateIndexFixingDate($U$5,AB423,trigger),,trigger)</f>
        <v>1.4335123252677443E-2</v>
      </c>
    </row>
    <row r="424" spans="27:33" x14ac:dyDescent="0.2">
      <c r="AA424" s="46" t="s">
        <v>75</v>
      </c>
      <c r="AB424" s="47">
        <f>_xll.qlCalendarAdvance(Calendar,AB423,AA424,,,trigger)</f>
        <v>55326</v>
      </c>
      <c r="AC424" s="47">
        <f>_xll.qlInterestRateIndexMaturity($U$5,AB424,trigger)</f>
        <v>55509</v>
      </c>
      <c r="AD424" s="51">
        <f>_xll.qlTenorBasisValue($U$13,AB424,trigger)</f>
        <v>1.730454456093131E-4</v>
      </c>
      <c r="AE424" s="51">
        <f>_xll.qlTenorBasisForwardRate($U$13,AB424,trigger)</f>
        <v>1.4057520593712363E-2</v>
      </c>
      <c r="AF424" s="51">
        <f>_xll.qlTenorBasisForwardRate2($U$13,AB424,AC424,trigger)</f>
        <v>1.4057520593712363E-2</v>
      </c>
      <c r="AG424" s="51">
        <f>_xll.qlIndexFixing($U$5,_xll.qlInterestRateIndexFixingDate($U$5,AB424,trigger),,trigger)</f>
        <v>1.4318290161717836E-2</v>
      </c>
    </row>
    <row r="425" spans="27:33" x14ac:dyDescent="0.2">
      <c r="AA425" s="46" t="s">
        <v>75</v>
      </c>
      <c r="AB425" s="47">
        <f>_xll.qlCalendarAdvance(Calendar,AB424,AA425,,,trigger)</f>
        <v>55358</v>
      </c>
      <c r="AC425" s="47">
        <f>_xll.qlInterestRateIndexMaturity($U$5,AB425,trigger)</f>
        <v>55542</v>
      </c>
      <c r="AD425" s="51">
        <f>_xll.qlTenorBasisValue($U$13,AB425,trigger)</f>
        <v>1.7224843743948869E-4</v>
      </c>
      <c r="AE425" s="51">
        <f>_xll.qlTenorBasisForwardRate($U$13,AB425,trigger)</f>
        <v>1.402279058439366E-2</v>
      </c>
      <c r="AF425" s="51">
        <f>_xll.qlTenorBasisForwardRate2($U$13,AB425,AC425,trigger)</f>
        <v>1.402279058439366E-2</v>
      </c>
      <c r="AG425" s="51">
        <f>_xll.qlIndexFixing($U$5,_xll.qlInterestRateIndexFixingDate($U$5,AB425,trigger),,trigger)</f>
        <v>1.4300166842055234E-2</v>
      </c>
    </row>
    <row r="426" spans="27:33" x14ac:dyDescent="0.2">
      <c r="AA426" s="46" t="s">
        <v>75</v>
      </c>
      <c r="AB426" s="47">
        <f>_xll.qlCalendarAdvance(Calendar,AB425,AA426,,,trigger)</f>
        <v>55389</v>
      </c>
      <c r="AC426" s="47">
        <f>_xll.qlInterestRateIndexMaturity($U$5,AB426,trigger)</f>
        <v>55575</v>
      </c>
      <c r="AD426" s="51">
        <f>_xll.qlTenorBasisValue($U$13,AB426,trigger)</f>
        <v>1.7148554978015557E-4</v>
      </c>
      <c r="AE426" s="51">
        <f>_xll.qlTenorBasisForwardRate($U$13,AB426,trigger)</f>
        <v>1.3988431596363855E-2</v>
      </c>
      <c r="AF426" s="51">
        <f>_xll.qlTenorBasisForwardRate2($U$13,AB426,AC426,trigger)</f>
        <v>1.3988431596363855E-2</v>
      </c>
      <c r="AG426" s="51">
        <f>_xll.qlIndexFixing($U$5,_xll.qlInterestRateIndexFixingDate($U$5,AB426,trigger),,trigger)</f>
        <v>1.4281840241838258E-2</v>
      </c>
    </row>
    <row r="427" spans="27:33" x14ac:dyDescent="0.2">
      <c r="AA427" s="46" t="s">
        <v>75</v>
      </c>
      <c r="AB427" s="47">
        <f>_xll.qlCalendarAdvance(Calendar,AB426,AA427,,,trigger)</f>
        <v>55421</v>
      </c>
      <c r="AC427" s="47">
        <f>_xll.qlInterestRateIndexMaturity($U$5,AB427,trigger)</f>
        <v>55603</v>
      </c>
      <c r="AD427" s="51">
        <f>_xll.qlTenorBasisValue($U$13,AB427,trigger)</f>
        <v>1.7070745552054953E-4</v>
      </c>
      <c r="AE427" s="51">
        <f>_xll.qlTenorBasisForwardRate($U$13,AB427,trigger)</f>
        <v>1.3954280471433822E-2</v>
      </c>
      <c r="AF427" s="51">
        <f>_xll.qlTenorBasisForwardRate2($U$13,AB427,AC427,trigger)</f>
        <v>1.3954280471433822E-2</v>
      </c>
      <c r="AG427" s="51">
        <f>_xll.qlIndexFixing($U$5,_xll.qlInterestRateIndexFixingDate($U$5,AB427,trigger),,trigger)</f>
        <v>1.4262385138157266E-2</v>
      </c>
    </row>
    <row r="428" spans="27:33" x14ac:dyDescent="0.2">
      <c r="AA428" s="46" t="s">
        <v>75</v>
      </c>
      <c r="AB428" s="47">
        <f>_xll.qlCalendarAdvance(Calendar,AB427,AA428,,,trigger)</f>
        <v>55451</v>
      </c>
      <c r="AC428" s="47">
        <f>_xll.qlInterestRateIndexMaturity($U$5,AB428,trigger)</f>
        <v>55634</v>
      </c>
      <c r="AD428" s="51">
        <f>_xll.qlTenorBasisValue($U$13,AB428,trigger)</f>
        <v>1.6998657021524097E-4</v>
      </c>
      <c r="AE428" s="51">
        <f>_xll.qlTenorBasisForwardRate($U$13,AB428,trigger)</f>
        <v>1.392051488092538E-2</v>
      </c>
      <c r="AF428" s="51">
        <f>_xll.qlTenorBasisForwardRate2($U$13,AB428,AC428,trigger)</f>
        <v>1.392051488092538E-2</v>
      </c>
      <c r="AG428" s="51">
        <f>_xll.qlIndexFixing($U$5,_xll.qlInterestRateIndexFixingDate($U$5,AB428,trigger),,trigger)</f>
        <v>1.4243303391858536E-2</v>
      </c>
    </row>
    <row r="429" spans="27:33" x14ac:dyDescent="0.2">
      <c r="AA429" s="46" t="s">
        <v>75</v>
      </c>
      <c r="AB429" s="47">
        <f>_xll.qlCalendarAdvance(Calendar,AB428,AA429,,,trigger)</f>
        <v>55484</v>
      </c>
      <c r="AC429" s="47">
        <f>_xll.qlInterestRateIndexMaturity($U$5,AB429,trigger)</f>
        <v>55666</v>
      </c>
      <c r="AD429" s="51">
        <f>_xll.qlTenorBasisValue($U$13,AB429,trigger)</f>
        <v>1.6920307481498527E-4</v>
      </c>
      <c r="AE429" s="51">
        <f>_xll.qlTenorBasisForwardRate($U$13,AB429,trigger)</f>
        <v>1.3883567507614875E-2</v>
      </c>
      <c r="AF429" s="51">
        <f>_xll.qlTenorBasisForwardRate2($U$13,AB429,AC429,trigger)</f>
        <v>1.3883567507614875E-2</v>
      </c>
      <c r="AG429" s="51">
        <f>_xll.qlIndexFixing($U$5,_xll.qlInterestRateIndexFixingDate($U$5,AB429,trigger),,trigger)</f>
        <v>1.4221662927325733E-2</v>
      </c>
    </row>
    <row r="430" spans="27:33" x14ac:dyDescent="0.2">
      <c r="AA430" s="46" t="s">
        <v>75</v>
      </c>
      <c r="AB430" s="47">
        <f>_xll.qlCalendarAdvance(Calendar,AB429,AA430,,,trigger)</f>
        <v>55514</v>
      </c>
      <c r="AC430" s="47">
        <f>_xll.qlInterestRateIndexMaturity($U$5,AB430,trigger)</f>
        <v>55697</v>
      </c>
      <c r="AD430" s="51">
        <f>_xll.qlTenorBasisValue($U$13,AB430,trigger)</f>
        <v>1.6849932648201868E-4</v>
      </c>
      <c r="AE430" s="51">
        <f>_xll.qlTenorBasisForwardRate($U$13,AB430,trigger)</f>
        <v>1.3848999281662503E-2</v>
      </c>
      <c r="AF430" s="51">
        <f>_xll.qlTenorBasisForwardRate2($U$13,AB430,AC430,trigger)</f>
        <v>1.3848999281662503E-2</v>
      </c>
      <c r="AG430" s="51">
        <f>_xll.qlIndexFixing($U$5,_xll.qlInterestRateIndexFixingDate($U$5,AB430,trigger),,trigger)</f>
        <v>1.4201172094459947E-2</v>
      </c>
    </row>
    <row r="431" spans="27:33" x14ac:dyDescent="0.2">
      <c r="AA431" s="46" t="s">
        <v>75</v>
      </c>
      <c r="AB431" s="47">
        <f>_xll.qlCalendarAdvance(Calendar,AB430,AA431,,,trigger)</f>
        <v>55547</v>
      </c>
      <c r="AC431" s="47">
        <f>_xll.qlInterestRateIndexMaturity($U$5,AB431,trigger)</f>
        <v>55729</v>
      </c>
      <c r="AD431" s="51">
        <f>_xll.qlTenorBasisValue($U$13,AB431,trigger)</f>
        <v>1.6773446707290106E-4</v>
      </c>
      <c r="AE431" s="51">
        <f>_xll.qlTenorBasisForwardRate($U$13,AB431,trigger)</f>
        <v>1.3811202160231444E-2</v>
      </c>
      <c r="AF431" s="51">
        <f>_xll.qlTenorBasisForwardRate2($U$13,AB431,AC431,trigger)</f>
        <v>1.3811202160231444E-2</v>
      </c>
      <c r="AG431" s="51">
        <f>_xll.qlIndexFixing($U$5,_xll.qlInterestRateIndexFixingDate($U$5,AB431,trigger),,trigger)</f>
        <v>1.417803361697397E-2</v>
      </c>
    </row>
    <row r="432" spans="27:33" x14ac:dyDescent="0.2">
      <c r="AA432" s="46" t="s">
        <v>75</v>
      </c>
      <c r="AB432" s="47">
        <f>_xll.qlCalendarAdvance(Calendar,AB431,AA432,,,trigger)</f>
        <v>55578</v>
      </c>
      <c r="AC432" s="47">
        <f>_xll.qlInterestRateIndexMaturity($U$5,AB432,trigger)</f>
        <v>55761</v>
      </c>
      <c r="AD432" s="51">
        <f>_xll.qlTenorBasisValue($U$13,AB432,trigger)</f>
        <v>1.6702470293954879E-4</v>
      </c>
      <c r="AE432" s="51">
        <f>_xll.qlTenorBasisForwardRate($U$13,AB432,trigger)</f>
        <v>1.3774656213821665E-2</v>
      </c>
      <c r="AF432" s="51">
        <f>_xll.qlTenorBasisForwardRate2($U$13,AB432,AC432,trigger)</f>
        <v>1.3774656213821665E-2</v>
      </c>
      <c r="AG432" s="51">
        <f>_xll.qlIndexFixing($U$5,_xll.qlInterestRateIndexFixingDate($U$5,AB432,trigger),,trigger)</f>
        <v>1.4155395346421424E-2</v>
      </c>
    </row>
    <row r="433" spans="27:33" x14ac:dyDescent="0.2">
      <c r="AA433" s="46" t="s">
        <v>75</v>
      </c>
      <c r="AB433" s="47">
        <f>_xll.qlCalendarAdvance(Calendar,AB432,AA433,,,trigger)</f>
        <v>55607</v>
      </c>
      <c r="AC433" s="47">
        <f>_xll.qlInterestRateIndexMaturity($U$5,AB433,trigger)</f>
        <v>55792</v>
      </c>
      <c r="AD433" s="51">
        <f>_xll.qlTenorBasisValue($U$13,AB433,trigger)</f>
        <v>1.663683091769116E-4</v>
      </c>
      <c r="AE433" s="51">
        <f>_xll.qlTenorBasisForwardRate($U$13,AB433,trigger)</f>
        <v>1.3739730924646792E-2</v>
      </c>
      <c r="AF433" s="51">
        <f>_xll.qlTenorBasisForwardRate2($U$13,AB433,AC433,trigger)</f>
        <v>1.3739730924646792E-2</v>
      </c>
      <c r="AG433" s="51">
        <f>_xll.qlIndexFixing($U$5,_xll.qlInterestRateIndexFixingDate($U$5,AB433,trigger),,trigger)</f>
        <v>1.4133435842005711E-2</v>
      </c>
    </row>
    <row r="434" spans="27:33" x14ac:dyDescent="0.2">
      <c r="AA434" s="46" t="s">
        <v>75</v>
      </c>
      <c r="AB434" s="47">
        <f>_xll.qlCalendarAdvance(Calendar,AB433,AA434,,,trigger)</f>
        <v>55638</v>
      </c>
      <c r="AC434" s="47">
        <f>_xll.qlInterestRateIndexMaturity($U$5,AB434,trigger)</f>
        <v>55821</v>
      </c>
      <c r="AD434" s="51">
        <f>_xll.qlTenorBasisValue($U$13,AB434,trigger)</f>
        <v>1.656746595645025E-4</v>
      </c>
      <c r="AE434" s="51">
        <f>_xll.qlTenorBasisForwardRate($U$13,AB434,trigger)</f>
        <v>1.3703409963601528E-2</v>
      </c>
      <c r="AF434" s="51">
        <f>_xll.qlTenorBasisForwardRate2($U$13,AB434,AC434,trigger)</f>
        <v>1.3703409963601528E-2</v>
      </c>
      <c r="AG434" s="51">
        <f>_xll.qlIndexFixing($U$5,_xll.qlInterestRateIndexFixingDate($U$5,AB434,trigger),,trigger)</f>
        <v>1.4109755093831725E-2</v>
      </c>
    </row>
    <row r="435" spans="27:33" x14ac:dyDescent="0.2">
      <c r="AA435" s="46" t="s">
        <v>75</v>
      </c>
      <c r="AB435" s="47">
        <f>_xll.qlCalendarAdvance(Calendar,AB434,AA435,,,trigger)</f>
        <v>55668</v>
      </c>
      <c r="AC435" s="47">
        <f>_xll.qlInterestRateIndexMaturity($U$5,AB435,trigger)</f>
        <v>55852</v>
      </c>
      <c r="AD435" s="51">
        <f>_xll.qlTenorBasisValue($U$13,AB435,trigger)</f>
        <v>1.6501118332675247E-4</v>
      </c>
      <c r="AE435" s="51">
        <f>_xll.qlTenorBasisForwardRate($U$13,AB435,trigger)</f>
        <v>1.3666870469099897E-2</v>
      </c>
      <c r="AF435" s="51">
        <f>_xll.qlTenorBasisForwardRate2($U$13,AB435,AC435,trigger)</f>
        <v>1.3666870469099897E-2</v>
      </c>
      <c r="AG435" s="51">
        <f>_xll.qlIndexFixing($U$5,_xll.qlInterestRateIndexFixingDate($U$5,AB435,trigger),,trigger)</f>
        <v>1.408580758276666E-2</v>
      </c>
    </row>
    <row r="436" spans="27:33" x14ac:dyDescent="0.2">
      <c r="AA436" s="46" t="s">
        <v>75</v>
      </c>
      <c r="AB436" s="47">
        <f>_xll.qlCalendarAdvance(Calendar,AB435,AA436,,,trigger)</f>
        <v>55701</v>
      </c>
      <c r="AC436" s="47">
        <f>_xll.qlInterestRateIndexMaturity($U$5,AB436,trigger)</f>
        <v>55886</v>
      </c>
      <c r="AD436" s="51">
        <f>_xll.qlTenorBasisValue($U$13,AB436,trigger)</f>
        <v>1.6429011719296086E-4</v>
      </c>
      <c r="AE436" s="51">
        <f>_xll.qlTenorBasisForwardRate($U$13,AB436,trigger)</f>
        <v>1.3626262185231341E-2</v>
      </c>
      <c r="AF436" s="51">
        <f>_xll.qlTenorBasisForwardRate2($U$13,AB436,AC436,trigger)</f>
        <v>1.3626262185231341E-2</v>
      </c>
      <c r="AG436" s="51">
        <f>_xll.qlIndexFixing($U$5,_xll.qlInterestRateIndexFixingDate($U$5,AB436,trigger),,trigger)</f>
        <v>1.4058691398998463E-2</v>
      </c>
    </row>
    <row r="437" spans="27:33" x14ac:dyDescent="0.2">
      <c r="AA437" s="46" t="s">
        <v>75</v>
      </c>
      <c r="AB437" s="47">
        <f>_xll.qlCalendarAdvance(Calendar,AB436,AA437,,,trigger)</f>
        <v>55732</v>
      </c>
      <c r="AC437" s="47">
        <f>_xll.qlInterestRateIndexMaturity($U$5,AB437,trigger)</f>
        <v>55918</v>
      </c>
      <c r="AD437" s="51">
        <f>_xll.qlTenorBasisValue($U$13,AB437,trigger)</f>
        <v>1.6362101436358736E-4</v>
      </c>
      <c r="AE437" s="51">
        <f>_xll.qlTenorBasisForwardRate($U$13,AB437,trigger)</f>
        <v>1.358766352629863E-2</v>
      </c>
      <c r="AF437" s="51">
        <f>_xll.qlTenorBasisForwardRate2($U$13,AB437,AC437,trigger)</f>
        <v>1.358766352629863E-2</v>
      </c>
      <c r="AG437" s="51">
        <f>_xll.qlIndexFixing($U$5,_xll.qlInterestRateIndexFixingDate($U$5,AB437,trigger),,trigger)</f>
        <v>1.4032457936488392E-2</v>
      </c>
    </row>
    <row r="438" spans="27:33" x14ac:dyDescent="0.2">
      <c r="AA438" s="46" t="s">
        <v>75</v>
      </c>
      <c r="AB438" s="47">
        <f>_xll.qlCalendarAdvance(Calendar,AB437,AA438,,,trigger)</f>
        <v>55764</v>
      </c>
      <c r="AC438" s="47">
        <f>_xll.qlInterestRateIndexMaturity($U$5,AB438,trigger)</f>
        <v>55946</v>
      </c>
      <c r="AD438" s="51">
        <f>_xll.qlTenorBasisValue($U$13,AB438,trigger)</f>
        <v>1.6293862539948166E-4</v>
      </c>
      <c r="AE438" s="51">
        <f>_xll.qlTenorBasisForwardRate($U$13,AB438,trigger)</f>
        <v>1.3549287357333632E-2</v>
      </c>
      <c r="AF438" s="51">
        <f>_xll.qlTenorBasisForwardRate2($U$13,AB438,AC438,trigger)</f>
        <v>1.3549287357333632E-2</v>
      </c>
      <c r="AG438" s="51">
        <f>_xll.qlIndexFixing($U$5,_xll.qlInterestRateIndexFixingDate($U$5,AB438,trigger),,trigger)</f>
        <v>1.4005505770106124E-2</v>
      </c>
    </row>
    <row r="439" spans="27:33" x14ac:dyDescent="0.2">
      <c r="AA439" s="46" t="s">
        <v>75</v>
      </c>
      <c r="AB439" s="47">
        <f>_xll.qlCalendarAdvance(Calendar,AB438,AA439,,,trigger)</f>
        <v>55794</v>
      </c>
      <c r="AC439" s="47">
        <f>_xll.qlInterestRateIndexMaturity($U$5,AB439,trigger)</f>
        <v>55976</v>
      </c>
      <c r="AD439" s="51">
        <f>_xll.qlTenorBasisValue($U$13,AB439,trigger)</f>
        <v>1.6230645502893112E-4</v>
      </c>
      <c r="AE439" s="51">
        <f>_xll.qlTenorBasisForwardRate($U$13,AB439,trigger)</f>
        <v>1.3511533534564484E-2</v>
      </c>
      <c r="AF439" s="51">
        <f>_xll.qlTenorBasisForwardRate2($U$13,AB439,AC439,trigger)</f>
        <v>1.3511533534564484E-2</v>
      </c>
      <c r="AG439" s="51">
        <f>_xll.qlIndexFixing($U$5,_xll.qlInterestRateIndexFixingDate($U$5,AB439,trigger),,trigger)</f>
        <v>1.3978940931714239E-2</v>
      </c>
    </row>
    <row r="440" spans="27:33" x14ac:dyDescent="0.2">
      <c r="AA440" s="46" t="s">
        <v>75</v>
      </c>
      <c r="AB440" s="47">
        <f>_xll.qlCalendarAdvance(Calendar,AB439,AA440,,,trigger)</f>
        <v>55827</v>
      </c>
      <c r="AC440" s="47">
        <f>_xll.qlInterestRateIndexMaturity($U$5,AB440,trigger)</f>
        <v>56009</v>
      </c>
      <c r="AD440" s="51">
        <f>_xll.qlTenorBasisValue($U$13,AB440,trigger)</f>
        <v>1.6161943046961918E-4</v>
      </c>
      <c r="AE440" s="51">
        <f>_xll.qlTenorBasisForwardRate($U$13,AB440,trigger)</f>
        <v>1.3469570806390477E-2</v>
      </c>
      <c r="AF440" s="51">
        <f>_xll.qlTenorBasisForwardRate2($U$13,AB440,AC440,trigger)</f>
        <v>1.3469570806390477E-2</v>
      </c>
      <c r="AG440" s="51">
        <f>_xll.qlIndexFixing($U$5,_xll.qlInterestRateIndexFixingDate($U$5,AB440,trigger),,trigger)</f>
        <v>1.3948958505426155E-2</v>
      </c>
    </row>
    <row r="441" spans="27:33" x14ac:dyDescent="0.2">
      <c r="AA441" s="46" t="s">
        <v>75</v>
      </c>
      <c r="AB441" s="47">
        <f>_xll.qlCalendarAdvance(Calendar,AB440,AA441,,,trigger)</f>
        <v>55857</v>
      </c>
      <c r="AC441" s="47">
        <f>_xll.qlInterestRateIndexMaturity($U$5,AB441,trigger)</f>
        <v>56039</v>
      </c>
      <c r="AD441" s="51">
        <f>_xll.qlTenorBasisValue($U$13,AB441,trigger)</f>
        <v>1.6100237928645569E-4</v>
      </c>
      <c r="AE441" s="51">
        <f>_xll.qlTenorBasisForwardRate($U$13,AB441,trigger)</f>
        <v>1.343102869775881E-2</v>
      </c>
      <c r="AF441" s="51">
        <f>_xll.qlTenorBasisForwardRate2($U$13,AB441,AC441,trigger)</f>
        <v>1.343102869775881E-2</v>
      </c>
      <c r="AG441" s="51">
        <f>_xll.qlIndexFixing($U$5,_xll.qlInterestRateIndexFixingDate($U$5,AB441,trigger),,trigger)</f>
        <v>1.3921009870838396E-2</v>
      </c>
    </row>
    <row r="442" spans="27:33" x14ac:dyDescent="0.2">
      <c r="AA442" s="46" t="s">
        <v>75</v>
      </c>
      <c r="AB442" s="47">
        <f>_xll.qlCalendarAdvance(Calendar,AB441,AA442,,,trigger)</f>
        <v>55890</v>
      </c>
      <c r="AC442" s="47">
        <f>_xll.qlInterestRateIndexMaturity($U$5,AB442,trigger)</f>
        <v>56072</v>
      </c>
      <c r="AD442" s="51">
        <f>_xll.qlTenorBasisValue($U$13,AB442,trigger)</f>
        <v>1.6033179464293207E-4</v>
      </c>
      <c r="AE442" s="51">
        <f>_xll.qlTenorBasisForwardRate($U$13,AB442,trigger)</f>
        <v>1.3388198717868647E-2</v>
      </c>
      <c r="AF442" s="51">
        <f>_xll.qlTenorBasisForwardRate2($U$13,AB442,AC442,trigger)</f>
        <v>1.3388198717868647E-2</v>
      </c>
      <c r="AG442" s="51">
        <f>_xll.qlIndexFixing($U$5,_xll.qlInterestRateIndexFixingDate($U$5,AB442,trigger),,trigger)</f>
        <v>1.3889505335215034E-2</v>
      </c>
    </row>
    <row r="443" spans="27:33" x14ac:dyDescent="0.2">
      <c r="AA443" s="46" t="s">
        <v>75</v>
      </c>
      <c r="AB443" s="47">
        <f>_xll.qlCalendarAdvance(Calendar,AB442,AA443,,,trigger)</f>
        <v>55921</v>
      </c>
      <c r="AC443" s="47">
        <f>_xll.qlInterestRateIndexMaturity($U$5,AB443,trigger)</f>
        <v>56102</v>
      </c>
      <c r="AD443" s="51">
        <f>_xll.qlTenorBasisValue($U$13,AB443,trigger)</f>
        <v>1.597095604536693E-4</v>
      </c>
      <c r="AE443" s="51">
        <f>_xll.qlTenorBasisForwardRate($U$13,AB443,trigger)</f>
        <v>1.3347968801310218E-2</v>
      </c>
      <c r="AF443" s="51">
        <f>_xll.qlTenorBasisForwardRate2($U$13,AB443,AC443,trigger)</f>
        <v>1.3347968801310218E-2</v>
      </c>
      <c r="AG443" s="51">
        <f>_xll.qlIndexFixing($U$5,_xll.qlInterestRateIndexFixingDate($U$5,AB443,trigger),,trigger)</f>
        <v>1.3859423484027668E-2</v>
      </c>
    </row>
    <row r="444" spans="27:33" x14ac:dyDescent="0.2">
      <c r="AA444" s="46" t="s">
        <v>75</v>
      </c>
      <c r="AB444" s="47">
        <f>_xll.qlCalendarAdvance(Calendar,AB443,AA444,,,trigger)</f>
        <v>55949</v>
      </c>
      <c r="AC444" s="47">
        <f>_xll.qlInterestRateIndexMaturity($U$5,AB444,trigger)</f>
        <v>56135</v>
      </c>
      <c r="AD444" s="51">
        <f>_xll.qlTenorBasisValue($U$13,AB444,trigger)</f>
        <v>1.5915388941476855E-4</v>
      </c>
      <c r="AE444" s="51">
        <f>_xll.qlTenorBasisForwardRate($U$13,AB444,trigger)</f>
        <v>1.3308787920964148E-2</v>
      </c>
      <c r="AF444" s="51">
        <f>_xll.qlTenorBasisForwardRate2($U$13,AB444,AC444,trigger)</f>
        <v>1.3308787920964148E-2</v>
      </c>
      <c r="AG444" s="51">
        <f>_xll.qlIndexFixing($U$5,_xll.qlInterestRateIndexFixingDate($U$5,AB444,trigger),,trigger)</f>
        <v>1.3830185947906156E-2</v>
      </c>
    </row>
    <row r="445" spans="27:33" x14ac:dyDescent="0.2">
      <c r="AA445" s="46" t="s">
        <v>75</v>
      </c>
      <c r="AB445" s="47">
        <f>_xll.qlCalendarAdvance(Calendar,AB444,AA445,,,trigger)</f>
        <v>55982</v>
      </c>
      <c r="AC445" s="47">
        <f>_xll.qlInterestRateIndexMaturity($U$5,AB445,trigger)</f>
        <v>56165</v>
      </c>
      <c r="AD445" s="51">
        <f>_xll.qlTenorBasisValue($U$13,AB445,trigger)</f>
        <v>1.5850663847661009E-4</v>
      </c>
      <c r="AE445" s="51">
        <f>_xll.qlTenorBasisForwardRate($U$13,AB445,trigger)</f>
        <v>1.3265960411959916E-2</v>
      </c>
      <c r="AF445" s="51">
        <f>_xll.qlTenorBasisForwardRate2($U$13,AB445,AC445,trigger)</f>
        <v>1.3265960411959916E-2</v>
      </c>
      <c r="AG445" s="51">
        <f>_xll.qlIndexFixing($U$5,_xll.qlInterestRateIndexFixingDate($U$5,AB445,trigger),,trigger)</f>
        <v>1.3797200628250062E-2</v>
      </c>
    </row>
    <row r="446" spans="27:33" x14ac:dyDescent="0.2">
      <c r="AA446" s="46" t="s">
        <v>75</v>
      </c>
      <c r="AB446" s="47">
        <f>_xll.qlCalendarAdvance(Calendar,AB445,AA446,,,trigger)</f>
        <v>56012</v>
      </c>
      <c r="AC446" s="47">
        <f>_xll.qlInterestRateIndexMaturity($U$5,AB446,trigger)</f>
        <v>56198</v>
      </c>
      <c r="AD446" s="51">
        <f>_xll.qlTenorBasisValue($U$13,AB446,trigger)</f>
        <v>1.5792532855722229E-4</v>
      </c>
      <c r="AE446" s="51">
        <f>_xll.qlTenorBasisForwardRate($U$13,AB446,trigger)</f>
        <v>1.3224143387567978E-2</v>
      </c>
      <c r="AF446" s="51">
        <f>_xll.qlTenorBasisForwardRate2($U$13,AB446,AC446,trigger)</f>
        <v>1.3224143387567978E-2</v>
      </c>
      <c r="AG446" s="51">
        <f>_xll.qlIndexFixing($U$5,_xll.qlInterestRateIndexFixingDate($U$5,AB446,trigger),,trigger)</f>
        <v>1.3765004034794423E-2</v>
      </c>
    </row>
    <row r="447" spans="27:33" x14ac:dyDescent="0.2">
      <c r="AA447" s="46" t="s">
        <v>75</v>
      </c>
      <c r="AB447" s="47">
        <f>_xll.qlCalendarAdvance(Calendar,AB446,AA447,,,trigger)</f>
        <v>56044</v>
      </c>
      <c r="AC447" s="47">
        <f>_xll.qlInterestRateIndexMaturity($U$5,AB447,trigger)</f>
        <v>56227</v>
      </c>
      <c r="AD447" s="51">
        <f>_xll.qlTenorBasisValue($U$13,AB447,trigger)</f>
        <v>1.5731263126786863E-4</v>
      </c>
      <c r="AE447" s="51">
        <f>_xll.qlTenorBasisForwardRate($U$13,AB447,trigger)</f>
        <v>1.3181866254740068E-2</v>
      </c>
      <c r="AF447" s="51">
        <f>_xll.qlTenorBasisForwardRate2($U$13,AB447,AC447,trigger)</f>
        <v>1.3181866254740068E-2</v>
      </c>
      <c r="AG447" s="51">
        <f>_xll.qlIndexFixing($U$5,_xll.qlInterestRateIndexFixingDate($U$5,AB447,trigger),,trigger)</f>
        <v>1.3731653811314156E-2</v>
      </c>
    </row>
    <row r="448" spans="27:33" x14ac:dyDescent="0.2">
      <c r="AA448" s="46" t="s">
        <v>75</v>
      </c>
      <c r="AB448" s="47">
        <f>_xll.qlCalendarAdvance(Calendar,AB447,AA448,,,trigger)</f>
        <v>56074</v>
      </c>
      <c r="AC448" s="47">
        <f>_xll.qlInterestRateIndexMaturity($U$5,AB448,trigger)</f>
        <v>56258</v>
      </c>
      <c r="AD448" s="51">
        <f>_xll.qlTenorBasisValue($U$13,AB448,trigger)</f>
        <v>1.5674505605486232E-4</v>
      </c>
      <c r="AE448" s="51">
        <f>_xll.qlTenorBasisForwardRate($U$13,AB448,trigger)</f>
        <v>1.3140141241606128E-2</v>
      </c>
      <c r="AF448" s="51">
        <f>_xll.qlTenorBasisForwardRate2($U$13,AB448,AC448,trigger)</f>
        <v>1.3140141241606128E-2</v>
      </c>
      <c r="AG448" s="51">
        <f>_xll.qlIndexFixing($U$5,_xll.qlInterestRateIndexFixingDate($U$5,AB448,trigger),,trigger)</f>
        <v>1.3698625319791463E-2</v>
      </c>
    </row>
    <row r="449" spans="27:33" x14ac:dyDescent="0.2">
      <c r="AA449" s="46" t="s">
        <v>75</v>
      </c>
      <c r="AB449" s="47">
        <f>_xll.qlCalendarAdvance(Calendar,AB448,AA449,,,trigger)</f>
        <v>56107</v>
      </c>
      <c r="AC449" s="47">
        <f>_xll.qlInterestRateIndexMaturity($U$5,AB449,trigger)</f>
        <v>56291</v>
      </c>
      <c r="AD449" s="51">
        <f>_xll.qlTenorBasisValue($U$13,AB449,trigger)</f>
        <v>1.5612826707766717E-4</v>
      </c>
      <c r="AE449" s="51">
        <f>_xll.qlTenorBasisForwardRate($U$13,AB449,trigger)</f>
        <v>1.3094304969024737E-2</v>
      </c>
      <c r="AF449" s="51">
        <f>_xll.qlTenorBasisForwardRate2($U$13,AB449,AC449,trigger)</f>
        <v>1.3094304969024737E-2</v>
      </c>
      <c r="AG449" s="51">
        <f>_xll.qlIndexFixing($U$5,_xll.qlInterestRateIndexFixingDate($U$5,AB449,trigger),,trigger)</f>
        <v>1.3661852124640349E-2</v>
      </c>
    </row>
    <row r="450" spans="27:33" x14ac:dyDescent="0.2">
      <c r="AA450" s="46" t="s">
        <v>75</v>
      </c>
      <c r="AB450" s="47">
        <f>_xll.qlCalendarAdvance(Calendar,AB449,AA450,,,trigger)</f>
        <v>56138</v>
      </c>
      <c r="AC450" s="47">
        <f>_xll.qlInterestRateIndexMaturity($U$5,AB450,trigger)</f>
        <v>56319</v>
      </c>
      <c r="AD450" s="51">
        <f>_xll.qlTenorBasisValue($U$13,AB450,trigger)</f>
        <v>1.5555597540679525E-4</v>
      </c>
      <c r="AE450" s="51">
        <f>_xll.qlTenorBasisForwardRate($U$13,AB450,trigger)</f>
        <v>1.3052255862873886E-2</v>
      </c>
      <c r="AF450" s="51">
        <f>_xll.qlTenorBasisForwardRate2($U$13,AB450,AC450,trigger)</f>
        <v>1.3052255862873886E-2</v>
      </c>
      <c r="AG450" s="51">
        <f>_xll.qlIndexFixing($U$5,_xll.qlInterestRateIndexFixingDate($U$5,AB450,trigger),,trigger)</f>
        <v>1.3627565770963421E-2</v>
      </c>
    </row>
    <row r="451" spans="27:33" x14ac:dyDescent="0.2">
      <c r="AA451" s="46" t="s">
        <v>75</v>
      </c>
      <c r="AB451" s="47">
        <f>_xll.qlCalendarAdvance(Calendar,AB450,AA451,,,trigger)</f>
        <v>56170</v>
      </c>
      <c r="AC451" s="47">
        <f>_xll.qlInterestRateIndexMaturity($U$5,AB451,trigger)</f>
        <v>56352</v>
      </c>
      <c r="AD451" s="51">
        <f>_xll.qlTenorBasisValue($U$13,AB451,trigger)</f>
        <v>1.5497236855888195E-4</v>
      </c>
      <c r="AE451" s="51">
        <f>_xll.qlTenorBasisForwardRate($U$13,AB451,trigger)</f>
        <v>1.3006502102462561E-2</v>
      </c>
      <c r="AF451" s="51">
        <f>_xll.qlTenorBasisForwardRate2($U$13,AB451,AC451,trigger)</f>
        <v>1.3006502102462561E-2</v>
      </c>
      <c r="AG451" s="51">
        <f>_xll.qlIndexFixing($U$5,_xll.qlInterestRateIndexFixingDate($U$5,AB451,trigger),,trigger)</f>
        <v>1.3590118203257735E-2</v>
      </c>
    </row>
    <row r="452" spans="27:33" x14ac:dyDescent="0.2">
      <c r="AA452" s="46" t="s">
        <v>75</v>
      </c>
      <c r="AB452" s="47">
        <f>_xll.qlCalendarAdvance(Calendar,AB451,AA452,,,trigger)</f>
        <v>56201</v>
      </c>
      <c r="AC452" s="47">
        <f>_xll.qlInterestRateIndexMaturity($U$5,AB452,trigger)</f>
        <v>56382</v>
      </c>
      <c r="AD452" s="51">
        <f>_xll.qlTenorBasisValue($U$13,AB452,trigger)</f>
        <v>1.5441384212993642E-4</v>
      </c>
      <c r="AE452" s="51">
        <f>_xll.qlTenorBasisForwardRate($U$13,AB452,trigger)</f>
        <v>1.2962720424505709E-2</v>
      </c>
      <c r="AF452" s="51">
        <f>_xll.qlTenorBasisForwardRate2($U$13,AB452,AC452,trigger)</f>
        <v>1.2962720424505709E-2</v>
      </c>
      <c r="AG452" s="51">
        <f>_xll.qlIndexFixing($U$5,_xll.qlInterestRateIndexFixingDate($U$5,AB452,trigger),,trigger)</f>
        <v>1.3553797458846053E-2</v>
      </c>
    </row>
    <row r="453" spans="27:33" x14ac:dyDescent="0.2">
      <c r="AA453" s="46" t="s">
        <v>75</v>
      </c>
      <c r="AB453" s="47">
        <f>_xll.qlCalendarAdvance(Calendar,AB452,AA453,,,trigger)</f>
        <v>56233</v>
      </c>
      <c r="AC453" s="47">
        <f>_xll.qlInterestRateIndexMaturity($U$5,AB453,trigger)</f>
        <v>56415</v>
      </c>
      <c r="AD453" s="51">
        <f>_xll.qlTenorBasisValue($U$13,AB453,trigger)</f>
        <v>1.5384427977501935E-4</v>
      </c>
      <c r="AE453" s="51">
        <f>_xll.qlTenorBasisForwardRate($U$13,AB453,trigger)</f>
        <v>1.2916108013539025E-2</v>
      </c>
      <c r="AF453" s="51">
        <f>_xll.qlTenorBasisForwardRate2($U$13,AB453,AC453,trigger)</f>
        <v>1.2916108013539025E-2</v>
      </c>
      <c r="AG453" s="51">
        <f>_xll.qlIndexFixing($U$5,_xll.qlInterestRateIndexFixingDate($U$5,AB453,trigger),,trigger)</f>
        <v>1.3514848888581298E-2</v>
      </c>
    </row>
    <row r="454" spans="27:33" x14ac:dyDescent="0.2">
      <c r="AA454" s="46" t="s">
        <v>75</v>
      </c>
      <c r="AB454" s="47">
        <f>_xll.qlCalendarAdvance(Calendar,AB453,AA454,,,trigger)</f>
        <v>56264</v>
      </c>
      <c r="AC454" s="47">
        <f>_xll.qlInterestRateIndexMaturity($U$5,AB454,trigger)</f>
        <v>56445</v>
      </c>
      <c r="AD454" s="51">
        <f>_xll.qlTenorBasisValue($U$13,AB454,trigger)</f>
        <v>1.5329920103052276E-4</v>
      </c>
      <c r="AE454" s="51">
        <f>_xll.qlTenorBasisForwardRate($U$13,AB454,trigger)</f>
        <v>1.2871526717399735E-2</v>
      </c>
      <c r="AF454" s="51">
        <f>_xll.qlTenorBasisForwardRate2($U$13,AB454,AC454,trigger)</f>
        <v>1.2871526717399735E-2</v>
      </c>
      <c r="AG454" s="51">
        <f>_xll.qlIndexFixing($U$5,_xll.qlInterestRateIndexFixingDate($U$5,AB454,trigger),,trigger)</f>
        <v>1.3477125063414084E-2</v>
      </c>
    </row>
    <row r="455" spans="27:33" x14ac:dyDescent="0.2">
      <c r="AA455" s="46" t="s">
        <v>75</v>
      </c>
      <c r="AB455" s="47">
        <f>_xll.qlCalendarAdvance(Calendar,AB454,AA455,,,trigger)</f>
        <v>56296</v>
      </c>
      <c r="AC455" s="47">
        <f>_xll.qlInterestRateIndexMaturity($U$5,AB455,trigger)</f>
        <v>56478</v>
      </c>
      <c r="AD455" s="51">
        <f>_xll.qlTenorBasisValue($U$13,AB455,trigger)</f>
        <v>1.5274335892250773E-4</v>
      </c>
      <c r="AE455" s="51">
        <f>_xll.qlTenorBasisForwardRate($U$13,AB455,trigger)</f>
        <v>1.2824055409099798E-2</v>
      </c>
      <c r="AF455" s="51">
        <f>_xll.qlTenorBasisForwardRate2($U$13,AB455,AC455,trigger)</f>
        <v>1.2824055409099798E-2</v>
      </c>
      <c r="AG455" s="51">
        <f>_xll.qlIndexFixing($U$5,_xll.qlInterestRateIndexFixingDate($U$5,AB455,trigger),,trigger)</f>
        <v>1.343667556881923E-2</v>
      </c>
    </row>
    <row r="456" spans="27:33" x14ac:dyDescent="0.2">
      <c r="AA456" s="46" t="s">
        <v>75</v>
      </c>
      <c r="AB456" s="47">
        <f>_xll.qlCalendarAdvance(Calendar,AB455,AA456,,,trigger)</f>
        <v>56324</v>
      </c>
      <c r="AC456" s="47">
        <f>_xll.qlInterestRateIndexMaturity($U$5,AB456,trigger)</f>
        <v>56508</v>
      </c>
      <c r="AD456" s="51">
        <f>_xll.qlTenorBasisValue($U$13,AB456,trigger)</f>
        <v>1.5226261660467407E-4</v>
      </c>
      <c r="AE456" s="51">
        <f>_xll.qlTenorBasisForwardRate($U$13,AB456,trigger)</f>
        <v>1.2781564466145728E-2</v>
      </c>
      <c r="AF456" s="51">
        <f>_xll.qlTenorBasisForwardRate2($U$13,AB456,AC456,trigger)</f>
        <v>1.2781564466145728E-2</v>
      </c>
      <c r="AG456" s="51">
        <f>_xll.qlIndexFixing($U$5,_xll.qlInterestRateIndexFixingDate($U$5,AB456,trigger),,trigger)</f>
        <v>1.3400190375932876E-2</v>
      </c>
    </row>
    <row r="457" spans="27:33" x14ac:dyDescent="0.2">
      <c r="AA457" s="46" t="s">
        <v>75</v>
      </c>
      <c r="AB457" s="47">
        <f>_xll.qlCalendarAdvance(Calendar,AB456,AA457,,,trigger)</f>
        <v>56355</v>
      </c>
      <c r="AC457" s="47">
        <f>_xll.qlInterestRateIndexMaturity($U$5,AB457,trigger)</f>
        <v>56538</v>
      </c>
      <c r="AD457" s="51">
        <f>_xll.qlTenorBasisValue($U$13,AB457,trigger)</f>
        <v>1.5173641553322694E-4</v>
      </c>
      <c r="AE457" s="51">
        <f>_xll.qlTenorBasisForwardRate($U$13,AB457,trigger)</f>
        <v>1.2735812035063748E-2</v>
      </c>
      <c r="AF457" s="51">
        <f>_xll.qlTenorBasisForwardRate2($U$13,AB457,AC457,trigger)</f>
        <v>1.2735812035063748E-2</v>
      </c>
      <c r="AG457" s="51">
        <f>_xll.qlIndexFixing($U$5,_xll.qlInterestRateIndexFixingDate($U$5,AB457,trigger),,trigger)</f>
        <v>1.3360415250607745E-2</v>
      </c>
    </row>
    <row r="458" spans="27:33" x14ac:dyDescent="0.2">
      <c r="AA458" s="46" t="s">
        <v>75</v>
      </c>
      <c r="AB458" s="47">
        <f>_xll.qlCalendarAdvance(Calendar,AB457,AA458,,,trigger)</f>
        <v>56387</v>
      </c>
      <c r="AC458" s="47">
        <f>_xll.qlInterestRateIndexMaturity($U$5,AB458,trigger)</f>
        <v>56571</v>
      </c>
      <c r="AD458" s="51">
        <f>_xll.qlTenorBasisValue($U$13,AB458,trigger)</f>
        <v>1.5119983330132917E-4</v>
      </c>
      <c r="AE458" s="51">
        <f>_xll.qlTenorBasisForwardRate($U$13,AB458,trigger)</f>
        <v>1.2687082534780141E-2</v>
      </c>
      <c r="AF458" s="51">
        <f>_xll.qlTenorBasisForwardRate2($U$13,AB458,AC458,trigger)</f>
        <v>1.2687082534780141E-2</v>
      </c>
      <c r="AG458" s="51">
        <f>_xll.qlIndexFixing($U$5,_xll.qlInterestRateIndexFixingDate($U$5,AB458,trigger),,trigger)</f>
        <v>1.3317770810115431E-2</v>
      </c>
    </row>
    <row r="459" spans="27:33" x14ac:dyDescent="0.2">
      <c r="AA459" s="46" t="s">
        <v>75</v>
      </c>
      <c r="AB459" s="47">
        <f>_xll.qlCalendarAdvance(Calendar,AB458,AA459,,,trigger)</f>
        <v>56418</v>
      </c>
      <c r="AC459" s="47">
        <f>_xll.qlInterestRateIndexMaturity($U$5,AB459,trigger)</f>
        <v>56601</v>
      </c>
      <c r="AD459" s="51">
        <f>_xll.qlTenorBasisValue($U$13,AB459,trigger)</f>
        <v>1.5068633225793593E-4</v>
      </c>
      <c r="AE459" s="51">
        <f>_xll.qlTenorBasisForwardRate($U$13,AB459,trigger)</f>
        <v>1.2640530080523639E-2</v>
      </c>
      <c r="AF459" s="51">
        <f>_xll.qlTenorBasisForwardRate2($U$13,AB459,AC459,trigger)</f>
        <v>1.2640530080523639E-2</v>
      </c>
      <c r="AG459" s="51">
        <f>_xll.qlIndexFixing($U$5,_xll.qlInterestRateIndexFixingDate($U$5,AB459,trigger),,trigger)</f>
        <v>1.3276593155239415E-2</v>
      </c>
    </row>
    <row r="460" spans="27:33" x14ac:dyDescent="0.2">
      <c r="AA460" s="46" t="s">
        <v>75</v>
      </c>
      <c r="AB460" s="47">
        <f>_xll.qlCalendarAdvance(Calendar,AB459,AA460,,,trigger)</f>
        <v>56450</v>
      </c>
      <c r="AC460" s="47">
        <f>_xll.qlInterestRateIndexMaturity($U$5,AB460,trigger)</f>
        <v>56634</v>
      </c>
      <c r="AD460" s="51">
        <f>_xll.qlTenorBasisValue($U$13,AB460,trigger)</f>
        <v>1.50162706905445E-4</v>
      </c>
      <c r="AE460" s="51">
        <f>_xll.qlTenorBasisForwardRate($U$13,AB460,trigger)</f>
        <v>1.2590941086105764E-2</v>
      </c>
      <c r="AF460" s="51">
        <f>_xll.qlTenorBasisForwardRate2($U$13,AB460,AC460,trigger)</f>
        <v>1.2590941086105764E-2</v>
      </c>
      <c r="AG460" s="51">
        <f>_xll.qlIndexFixing($U$5,_xll.qlInterestRateIndexFixingDate($U$5,AB460,trigger),,trigger)</f>
        <v>1.3232447928727856E-2</v>
      </c>
    </row>
    <row r="461" spans="27:33" x14ac:dyDescent="0.2">
      <c r="AA461" s="46" t="s">
        <v>75</v>
      </c>
      <c r="AB461" s="47">
        <f>_xll.qlCalendarAdvance(Calendar,AB460,AA461,,,trigger)</f>
        <v>56481</v>
      </c>
      <c r="AC461" s="47">
        <f>_xll.qlInterestRateIndexMaturity($U$5,AB461,trigger)</f>
        <v>56667</v>
      </c>
      <c r="AD461" s="51">
        <f>_xll.qlTenorBasisValue($U$13,AB461,trigger)</f>
        <v>1.4966161139802768E-4</v>
      </c>
      <c r="AE461" s="51">
        <f>_xll.qlTenorBasisForwardRate($U$13,AB461,trigger)</f>
        <v>1.2541894737853734E-2</v>
      </c>
      <c r="AF461" s="51">
        <f>_xll.qlTenorBasisForwardRate2($U$13,AB461,AC461,trigger)</f>
        <v>1.2541894737853734E-2</v>
      </c>
      <c r="AG461" s="51">
        <f>_xll.qlIndexFixing($U$5,_xll.qlInterestRateIndexFixingDate($U$5,AB461,trigger),,trigger)</f>
        <v>1.3188457033396467E-2</v>
      </c>
    </row>
    <row r="462" spans="27:33" x14ac:dyDescent="0.2">
      <c r="AA462" s="46" t="s">
        <v>75</v>
      </c>
      <c r="AB462" s="47">
        <f>_xll.qlCalendarAdvance(Calendar,AB461,AA462,,,trigger)</f>
        <v>56513</v>
      </c>
      <c r="AC462" s="47">
        <f>_xll.qlInterestRateIndexMaturity($U$5,AB462,trigger)</f>
        <v>56695</v>
      </c>
      <c r="AD462" s="51">
        <f>_xll.qlTenorBasisValue($U$13,AB462,trigger)</f>
        <v>1.4915064225870373E-4</v>
      </c>
      <c r="AE462" s="51">
        <f>_xll.qlTenorBasisForwardRate($U$13,AB462,trigger)</f>
        <v>1.2494285205720641E-2</v>
      </c>
      <c r="AF462" s="51">
        <f>_xll.qlTenorBasisForwardRate2($U$13,AB462,AC462,trigger)</f>
        <v>1.2494285205720641E-2</v>
      </c>
      <c r="AG462" s="51">
        <f>_xll.qlIndexFixing($U$5,_xll.qlInterestRateIndexFixingDate($U$5,AB462,trigger),,trigger)</f>
        <v>1.3145188586137791E-2</v>
      </c>
    </row>
    <row r="463" spans="27:33" x14ac:dyDescent="0.2">
      <c r="AA463" s="46" t="s">
        <v>75</v>
      </c>
      <c r="AB463" s="47">
        <f>_xll.qlCalendarAdvance(Calendar,AB462,AA463,,,trigger)</f>
        <v>56543</v>
      </c>
      <c r="AC463" s="47">
        <f>_xll.qlInterestRateIndexMaturity($U$5,AB463,trigger)</f>
        <v>56725</v>
      </c>
      <c r="AD463" s="51">
        <f>_xll.qlTenorBasisValue($U$13,AB463,trigger)</f>
        <v>1.4867734588099008E-4</v>
      </c>
      <c r="AE463" s="51">
        <f>_xll.qlTenorBasisForwardRate($U$13,AB463,trigger)</f>
        <v>1.2447145463078527E-2</v>
      </c>
      <c r="AF463" s="51">
        <f>_xll.qlTenorBasisForwardRate2($U$13,AB463,AC463,trigger)</f>
        <v>1.2447145463078527E-2</v>
      </c>
      <c r="AG463" s="51">
        <f>_xll.qlIndexFixing($U$5,_xll.qlInterestRateIndexFixingDate($U$5,AB463,trigger),,trigger)</f>
        <v>1.3102181160320227E-2</v>
      </c>
    </row>
    <row r="464" spans="27:33" x14ac:dyDescent="0.2">
      <c r="AA464" s="46" t="s">
        <v>75</v>
      </c>
      <c r="AB464" s="47">
        <f>_xll.qlCalendarAdvance(Calendar,AB463,AA464,,,trigger)</f>
        <v>56576</v>
      </c>
      <c r="AC464" s="47">
        <f>_xll.qlInterestRateIndexMaturity($U$5,AB464,trigger)</f>
        <v>56758</v>
      </c>
      <c r="AD464" s="51">
        <f>_xll.qlTenorBasisValue($U$13,AB464,trigger)</f>
        <v>1.4816305716929809E-4</v>
      </c>
      <c r="AE464" s="51">
        <f>_xll.qlTenorBasisForwardRate($U$13,AB464,trigger)</f>
        <v>1.2394856909039836E-2</v>
      </c>
      <c r="AF464" s="51">
        <f>_xll.qlTenorBasisForwardRate2($U$13,AB464,AC464,trigger)</f>
        <v>1.2394856909039836E-2</v>
      </c>
      <c r="AG464" s="51">
        <f>_xll.qlIndexFixing($U$5,_xll.qlInterestRateIndexFixingDate($U$5,AB464,trigger),,trigger)</f>
        <v>1.3054112893693379E-2</v>
      </c>
    </row>
    <row r="465" spans="27:33" x14ac:dyDescent="0.2">
      <c r="AA465" s="46" t="s">
        <v>75</v>
      </c>
      <c r="AB465" s="47">
        <f>_xll.qlCalendarAdvance(Calendar,AB464,AA465,,,trigger)</f>
        <v>56606</v>
      </c>
      <c r="AC465" s="47">
        <f>_xll.qlInterestRateIndexMaturity($U$5,AB465,trigger)</f>
        <v>56788</v>
      </c>
      <c r="AD465" s="51">
        <f>_xll.qlTenorBasisValue($U$13,AB465,trigger)</f>
        <v>1.4770121679637222E-4</v>
      </c>
      <c r="AE465" s="51">
        <f>_xll.qlTenorBasisForwardRate($U$13,AB465,trigger)</f>
        <v>1.2346926516860233E-2</v>
      </c>
      <c r="AF465" s="51">
        <f>_xll.qlTenorBasisForwardRate2($U$13,AB465,AC465,trigger)</f>
        <v>1.2346926516860233E-2</v>
      </c>
      <c r="AG465" s="51">
        <f>_xll.qlIndexFixing($U$5,_xll.qlInterestRateIndexFixingDate($U$5,AB465,trigger),,trigger)</f>
        <v>1.300972351815588E-2</v>
      </c>
    </row>
    <row r="466" spans="27:33" x14ac:dyDescent="0.2">
      <c r="AA466" s="46" t="s">
        <v>75</v>
      </c>
      <c r="AB466" s="47">
        <f>_xll.qlCalendarAdvance(Calendar,AB465,AA466,,,trigger)</f>
        <v>56639</v>
      </c>
      <c r="AC466" s="47">
        <f>_xll.qlInterestRateIndexMaturity($U$5,AB466,trigger)</f>
        <v>56821</v>
      </c>
      <c r="AD466" s="51">
        <f>_xll.qlTenorBasisValue($U$13,AB466,trigger)</f>
        <v>1.4719938215968604E-4</v>
      </c>
      <c r="AE466" s="51">
        <f>_xll.qlTenorBasisForwardRate($U$13,AB466,trigger)</f>
        <v>1.2293768167683209E-2</v>
      </c>
      <c r="AF466" s="51">
        <f>_xll.qlTenorBasisForwardRate2($U$13,AB466,AC466,trigger)</f>
        <v>1.2293768167683209E-2</v>
      </c>
      <c r="AG466" s="51">
        <f>_xll.qlIndexFixing($U$5,_xll.qlInterestRateIndexFixingDate($U$5,AB466,trigger),,trigger)</f>
        <v>1.2960135212874528E-2</v>
      </c>
    </row>
    <row r="467" spans="27:33" x14ac:dyDescent="0.2">
      <c r="AA467" s="46" t="s">
        <v>75</v>
      </c>
      <c r="AB467" s="47">
        <f>_xll.qlCalendarAdvance(Calendar,AB466,AA467,,,trigger)</f>
        <v>56670</v>
      </c>
      <c r="AC467" s="47">
        <f>_xll.qlInterestRateIndexMaturity($U$5,AB467,trigger)</f>
        <v>56851</v>
      </c>
      <c r="AD467" s="51">
        <f>_xll.qlTenorBasisValue($U$13,AB467,trigger)</f>
        <v>1.4673379980767296E-4</v>
      </c>
      <c r="AE467" s="51">
        <f>_xll.qlTenorBasisForwardRate($U$13,AB467,trigger)</f>
        <v>1.2244049389866502E-2</v>
      </c>
      <c r="AF467" s="51">
        <f>_xll.qlTenorBasisForwardRate2($U$13,AB467,AC467,trigger)</f>
        <v>1.2244049389866502E-2</v>
      </c>
      <c r="AG467" s="51">
        <f>_xll.qlIndexFixing($U$5,_xll.qlInterestRateIndexFixingDate($U$5,AB467,trigger),,trigger)</f>
        <v>1.2913393435185605E-2</v>
      </c>
    </row>
    <row r="468" spans="27:33" x14ac:dyDescent="0.2">
      <c r="AA468" s="46" t="s">
        <v>75</v>
      </c>
      <c r="AB468" s="47">
        <f>_xll.qlCalendarAdvance(Calendar,AB467,AA468,,,trigger)</f>
        <v>56698</v>
      </c>
      <c r="AC468" s="47">
        <f>_xll.qlInterestRateIndexMaturity($U$5,AB468,trigger)</f>
        <v>56884</v>
      </c>
      <c r="AD468" s="51">
        <f>_xll.qlTenorBasisValue($U$13,AB468,trigger)</f>
        <v>1.4631807941894938E-4</v>
      </c>
      <c r="AE468" s="51">
        <f>_xll.qlTenorBasisForwardRate($U$13,AB468,trigger)</f>
        <v>1.2195321603325194E-2</v>
      </c>
      <c r="AF468" s="51">
        <f>_xll.qlTenorBasisForwardRate2($U$13,AB468,AC468,trigger)</f>
        <v>1.2195321603325194E-2</v>
      </c>
      <c r="AG468" s="51">
        <f>_xll.qlIndexFixing($U$5,_xll.qlInterestRateIndexFixingDate($U$5,AB468,trigger),,trigger)</f>
        <v>1.2867451488634139E-2</v>
      </c>
    </row>
    <row r="469" spans="27:33" x14ac:dyDescent="0.2">
      <c r="AA469" s="46" t="s">
        <v>75</v>
      </c>
      <c r="AB469" s="47">
        <f>_xll.qlCalendarAdvance(Calendar,AB468,AA469,,,trigger)</f>
        <v>56730</v>
      </c>
      <c r="AC469" s="47">
        <f>_xll.qlInterestRateIndexMaturity($U$5,AB469,trigger)</f>
        <v>56913</v>
      </c>
      <c r="AD469" s="51">
        <f>_xll.qlTenorBasisValue($U$13,AB469,trigger)</f>
        <v>1.4584849247623163E-4</v>
      </c>
      <c r="AE469" s="51">
        <f>_xll.qlTenorBasisForwardRate($U$13,AB469,trigger)</f>
        <v>1.2144920206136188E-2</v>
      </c>
      <c r="AF469" s="51">
        <f>_xll.qlTenorBasisForwardRate2($U$13,AB469,AC469,trigger)</f>
        <v>1.2144920206136188E-2</v>
      </c>
      <c r="AG469" s="51">
        <f>_xll.qlIndexFixing($U$5,_xll.qlInterestRateIndexFixingDate($U$5,AB469,trigger),,trigger)</f>
        <v>1.2819376235899247E-2</v>
      </c>
    </row>
    <row r="470" spans="27:33" x14ac:dyDescent="0.2">
      <c r="AA470" s="46" t="s">
        <v>75</v>
      </c>
      <c r="AB470" s="47">
        <f>_xll.qlCalendarAdvance(Calendar,AB469,AA470,,,trigger)</f>
        <v>56760</v>
      </c>
      <c r="AC470" s="47">
        <f>_xll.qlInterestRateIndexMaturity($U$5,AB470,trigger)</f>
        <v>56944</v>
      </c>
      <c r="AD470" s="51">
        <f>_xll.qlTenorBasisValue($U$13,AB470,trigger)</f>
        <v>1.454135443773449E-4</v>
      </c>
      <c r="AE470" s="51">
        <f>_xll.qlTenorBasisForwardRate($U$13,AB470,trigger)</f>
        <v>1.2095477392430019E-2</v>
      </c>
      <c r="AF470" s="51">
        <f>_xll.qlTenorBasisForwardRate2($U$13,AB470,AC470,trigger)</f>
        <v>1.2095477392430019E-2</v>
      </c>
      <c r="AG470" s="51">
        <f>_xll.qlIndexFixing($U$5,_xll.qlInterestRateIndexFixingDate($U$5,AB470,trigger),,trigger)</f>
        <v>1.2772006805465443E-2</v>
      </c>
    </row>
    <row r="471" spans="27:33" x14ac:dyDescent="0.2">
      <c r="AA471" s="46" t="s">
        <v>75</v>
      </c>
      <c r="AB471" s="47">
        <f>_xll.qlCalendarAdvance(Calendar,AB470,AA471,,,trigger)</f>
        <v>56793</v>
      </c>
      <c r="AC471" s="47">
        <f>_xll.qlInterestRateIndexMaturity($U$5,AB471,trigger)</f>
        <v>56976</v>
      </c>
      <c r="AD471" s="51">
        <f>_xll.qlTenorBasisValue($U$13,AB471,trigger)</f>
        <v>1.4494094409485861E-4</v>
      </c>
      <c r="AE471" s="51">
        <f>_xll.qlTenorBasisForwardRate($U$13,AB471,trigger)</f>
        <v>1.2042716904519843E-2</v>
      </c>
      <c r="AF471" s="51">
        <f>_xll.qlTenorBasisForwardRate2($U$13,AB471,AC471,trigger)</f>
        <v>1.2042716904519843E-2</v>
      </c>
      <c r="AG471" s="51">
        <f>_xll.qlIndexFixing($U$5,_xll.qlInterestRateIndexFixingDate($U$5,AB471,trigger),,trigger)</f>
        <v>1.2721047952518806E-2</v>
      </c>
    </row>
    <row r="472" spans="27:33" x14ac:dyDescent="0.2">
      <c r="AA472" s="46" t="s">
        <v>75</v>
      </c>
      <c r="AB472" s="47">
        <f>_xll.qlCalendarAdvance(Calendar,AB471,AA472,,,trigger)</f>
        <v>56823</v>
      </c>
      <c r="AC472" s="47">
        <f>_xll.qlInterestRateIndexMaturity($U$5,AB472,trigger)</f>
        <v>57007</v>
      </c>
      <c r="AD472" s="51">
        <f>_xll.qlTenorBasisValue($U$13,AB472,trigger)</f>
        <v>1.445165574744113E-4</v>
      </c>
      <c r="AE472" s="51">
        <f>_xll.qlTenorBasisForwardRate($U$13,AB472,trigger)</f>
        <v>1.1994137859137249E-2</v>
      </c>
      <c r="AF472" s="51">
        <f>_xll.qlTenorBasisForwardRate2($U$13,AB472,AC472,trigger)</f>
        <v>1.1994137859137249E-2</v>
      </c>
      <c r="AG472" s="51">
        <f>_xll.qlIndexFixing($U$5,_xll.qlInterestRateIndexFixingDate($U$5,AB472,trigger),,trigger)</f>
        <v>1.2673832613024712E-2</v>
      </c>
    </row>
    <row r="473" spans="27:33" x14ac:dyDescent="0.2">
      <c r="AA473" s="46" t="s">
        <v>75</v>
      </c>
      <c r="AB473" s="47">
        <f>_xll.qlCalendarAdvance(Calendar,AB472,AA473,,,trigger)</f>
        <v>56856</v>
      </c>
      <c r="AC473" s="47">
        <f>_xll.qlInterestRateIndexMaturity($U$5,AB473,trigger)</f>
        <v>57039</v>
      </c>
      <c r="AD473" s="51">
        <f>_xll.qlTenorBasisValue($U$13,AB473,trigger)</f>
        <v>1.4405543815837636E-4</v>
      </c>
      <c r="AE473" s="51">
        <f>_xll.qlTenorBasisForwardRate($U$13,AB473,trigger)</f>
        <v>1.1942677090985952E-2</v>
      </c>
      <c r="AF473" s="51">
        <f>_xll.qlTenorBasisForwardRate2($U$13,AB473,AC473,trigger)</f>
        <v>1.1942677090985952E-2</v>
      </c>
      <c r="AG473" s="51">
        <f>_xll.qlIndexFixing($U$5,_xll.qlInterestRateIndexFixingDate($U$5,AB473,trigger),,trigger)</f>
        <v>1.26233931857129E-2</v>
      </c>
    </row>
    <row r="474" spans="27:33" x14ac:dyDescent="0.2">
      <c r="AA474" s="46" t="s">
        <v>75</v>
      </c>
      <c r="AB474" s="47">
        <f>_xll.qlCalendarAdvance(Calendar,AB473,AA474,,,trigger)</f>
        <v>56887</v>
      </c>
      <c r="AC474" s="47">
        <f>_xll.qlInterestRateIndexMaturity($U$5,AB474,trigger)</f>
        <v>57069</v>
      </c>
      <c r="AD474" s="51">
        <f>_xll.qlTenorBasisValue($U$13,AB474,trigger)</f>
        <v>1.4362764691499614E-4</v>
      </c>
      <c r="AE474" s="51">
        <f>_xll.qlTenorBasisForwardRate($U$13,AB474,trigger)</f>
        <v>1.1895102574459509E-2</v>
      </c>
      <c r="AF474" s="51">
        <f>_xll.qlTenorBasisForwardRate2($U$13,AB474,AC474,trigger)</f>
        <v>1.1895102574459509E-2</v>
      </c>
      <c r="AG474" s="51">
        <f>_xll.qlIndexFixing($U$5,_xll.qlInterestRateIndexFixingDate($U$5,AB474,trigger),,trigger)</f>
        <v>1.2576402218199716E-2</v>
      </c>
    </row>
    <row r="475" spans="27:33" x14ac:dyDescent="0.2">
      <c r="AA475" s="46" t="s">
        <v>75</v>
      </c>
      <c r="AB475" s="47">
        <f>_xll.qlCalendarAdvance(Calendar,AB474,AA475,,,trigger)</f>
        <v>56919</v>
      </c>
      <c r="AC475" s="47">
        <f>_xll.qlInterestRateIndexMaturity($U$5,AB475,trigger)</f>
        <v>57102</v>
      </c>
      <c r="AD475" s="51">
        <f>_xll.qlTenorBasisValue($U$13,AB475,trigger)</f>
        <v>1.4319145874243445E-4</v>
      </c>
      <c r="AE475" s="51">
        <f>_xll.qlTenorBasisForwardRate($U$13,AB475,trigger)</f>
        <v>1.1845614111867315E-2</v>
      </c>
      <c r="AF475" s="51">
        <f>_xll.qlTenorBasisForwardRate2($U$13,AB475,AC475,trigger)</f>
        <v>1.1845614111867315E-2</v>
      </c>
      <c r="AG475" s="51">
        <f>_xll.qlIndexFixing($U$5,_xll.qlInterestRateIndexFixingDate($U$5,AB475,trigger),,trigger)</f>
        <v>1.2527172631024805E-2</v>
      </c>
    </row>
    <row r="476" spans="27:33" x14ac:dyDescent="0.2">
      <c r="AA476" s="46" t="s">
        <v>75</v>
      </c>
      <c r="AB476" s="47">
        <f>_xll.qlCalendarAdvance(Calendar,AB475,AA476,,,trigger)</f>
        <v>56949</v>
      </c>
      <c r="AC476" s="47">
        <f>_xll.qlInterestRateIndexMaturity($U$5,AB476,trigger)</f>
        <v>57132</v>
      </c>
      <c r="AD476" s="51">
        <f>_xll.qlTenorBasisValue($U$13,AB476,trigger)</f>
        <v>1.4278745919288127E-4</v>
      </c>
      <c r="AE476" s="51">
        <f>_xll.qlTenorBasisForwardRate($U$13,AB476,trigger)</f>
        <v>1.1800452005231485E-2</v>
      </c>
      <c r="AF476" s="51">
        <f>_xll.qlTenorBasisForwardRate2($U$13,AB476,AC476,trigger)</f>
        <v>1.1800452005231485E-2</v>
      </c>
      <c r="AG476" s="51">
        <f>_xll.qlIndexFixing($U$5,_xll.qlInterestRateIndexFixingDate($U$5,AB476,trigger),,trigger)</f>
        <v>1.2481868889769749E-2</v>
      </c>
    </row>
    <row r="477" spans="27:33" x14ac:dyDescent="0.2">
      <c r="AA477" s="46" t="s">
        <v>75</v>
      </c>
      <c r="AB477" s="47">
        <f>_xll.qlCalendarAdvance(Calendar,AB476,AA477,,,trigger)</f>
        <v>56982</v>
      </c>
      <c r="AC477" s="47">
        <f>_xll.qlInterestRateIndexMaturity($U$5,AB477,trigger)</f>
        <v>57164</v>
      </c>
      <c r="AD477" s="51">
        <f>_xll.qlTenorBasisValue($U$13,AB477,trigger)</f>
        <v>1.4234850132912094E-4</v>
      </c>
      <c r="AE477" s="51">
        <f>_xll.qlTenorBasisForwardRate($U$13,AB477,trigger)</f>
        <v>1.1752093804468603E-2</v>
      </c>
      <c r="AF477" s="51">
        <f>_xll.qlTenorBasisForwardRate2($U$13,AB477,AC477,trigger)</f>
        <v>1.1752093804468603E-2</v>
      </c>
      <c r="AG477" s="51">
        <f>_xll.qlIndexFixing($U$5,_xll.qlInterestRateIndexFixingDate($U$5,AB477,trigger),,trigger)</f>
        <v>1.2432945311561897E-2</v>
      </c>
    </row>
    <row r="478" spans="27:33" x14ac:dyDescent="0.2">
      <c r="AA478" s="46" t="s">
        <v>75</v>
      </c>
      <c r="AB478" s="47">
        <f>_xll.qlCalendarAdvance(Calendar,AB477,AA478,,,trigger)</f>
        <v>57013</v>
      </c>
      <c r="AC478" s="47">
        <f>_xll.qlInterestRateIndexMaturity($U$5,AB478,trigger)</f>
        <v>57195</v>
      </c>
      <c r="AD478" s="51">
        <f>_xll.qlTenorBasisValue($U$13,AB478,trigger)</f>
        <v>1.4194127896599657E-4</v>
      </c>
      <c r="AE478" s="51">
        <f>_xll.qlTenorBasisForwardRate($U$13,AB478,trigger)</f>
        <v>1.1706909051642237E-2</v>
      </c>
      <c r="AF478" s="51">
        <f>_xll.qlTenorBasisForwardRate2($U$13,AB478,AC478,trigger)</f>
        <v>1.1706909051642237E-2</v>
      </c>
      <c r="AG478" s="51">
        <f>_xll.qlIndexFixing($U$5,_xll.qlInterestRateIndexFixingDate($U$5,AB478,trigger),,trigger)</f>
        <v>1.2386854733557589E-2</v>
      </c>
    </row>
    <row r="479" spans="27:33" x14ac:dyDescent="0.2">
      <c r="AA479" s="46" t="s">
        <v>75</v>
      </c>
      <c r="AB479" s="47">
        <f>_xll.qlCalendarAdvance(Calendar,AB478,AA479,,,trigger)</f>
        <v>57042</v>
      </c>
      <c r="AC479" s="47">
        <f>_xll.qlInterestRateIndexMaturity($U$5,AB479,trigger)</f>
        <v>57227</v>
      </c>
      <c r="AD479" s="51">
        <f>_xll.qlTenorBasisValue($U$13,AB479,trigger)</f>
        <v>1.415647775104691E-4</v>
      </c>
      <c r="AE479" s="51">
        <f>_xll.qlTenorBasisForwardRate($U$13,AB479,trigger)</f>
        <v>1.1663764680242482E-2</v>
      </c>
      <c r="AF479" s="51">
        <f>_xll.qlTenorBasisForwardRate2($U$13,AB479,AC479,trigger)</f>
        <v>1.1663764680242482E-2</v>
      </c>
      <c r="AG479" s="51">
        <f>_xll.qlIndexFixing($U$5,_xll.qlInterestRateIndexFixingDate($U$5,AB479,trigger),,trigger)</f>
        <v>1.2342504355174956E-2</v>
      </c>
    </row>
    <row r="480" spans="27:33" x14ac:dyDescent="0.2">
      <c r="AA480" s="46" t="s">
        <v>75</v>
      </c>
      <c r="AB480" s="47">
        <f>_xll.qlCalendarAdvance(Calendar,AB479,AA480,,,trigger)</f>
        <v>57074</v>
      </c>
      <c r="AC480" s="47">
        <f>_xll.qlInterestRateIndexMaturity($U$5,AB480,trigger)</f>
        <v>57257</v>
      </c>
      <c r="AD480" s="51">
        <f>_xll.qlTenorBasisValue($U$13,AB480,trigger)</f>
        <v>1.4115426068007339E-4</v>
      </c>
      <c r="AE480" s="51">
        <f>_xll.qlTenorBasisForwardRate($U$13,AB480,trigger)</f>
        <v>1.1619623693614332E-2</v>
      </c>
      <c r="AF480" s="51">
        <f>_xll.qlTenorBasisForwardRate2($U$13,AB480,AC480,trigger)</f>
        <v>1.1619623693614332E-2</v>
      </c>
      <c r="AG480" s="51">
        <f>_xll.qlIndexFixing($U$5,_xll.qlInterestRateIndexFixingDate($U$5,AB480,trigger),,trigger)</f>
        <v>1.2296683060062848E-2</v>
      </c>
    </row>
    <row r="481" spans="27:33" x14ac:dyDescent="0.2">
      <c r="AA481" s="46" t="s">
        <v>75</v>
      </c>
      <c r="AB481" s="47">
        <f>_xll.qlCalendarAdvance(Calendar,AB480,AA481,,,trigger)</f>
        <v>57104</v>
      </c>
      <c r="AC481" s="47">
        <f>_xll.qlInterestRateIndexMaturity($U$5,AB481,trigger)</f>
        <v>57290</v>
      </c>
      <c r="AD481" s="51">
        <f>_xll.qlTenorBasisValue($U$13,AB481,trigger)</f>
        <v>1.4077404814551316E-4</v>
      </c>
      <c r="AE481" s="51">
        <f>_xll.qlTenorBasisForwardRate($U$13,AB481,trigger)</f>
        <v>1.15765159943106E-2</v>
      </c>
      <c r="AF481" s="51">
        <f>_xll.qlTenorBasisForwardRate2($U$13,AB481,AC481,trigger)</f>
        <v>1.15765159943106E-2</v>
      </c>
      <c r="AG481" s="51">
        <f>_xll.qlIndexFixing($U$5,_xll.qlInterestRateIndexFixingDate($U$5,AB481,trigger),,trigger)</f>
        <v>1.2251568007953257E-2</v>
      </c>
    </row>
    <row r="482" spans="27:33" x14ac:dyDescent="0.2">
      <c r="AA482" s="46" t="s">
        <v>75</v>
      </c>
      <c r="AB482" s="47">
        <f>_xll.qlCalendarAdvance(Calendar,AB481,AA482,,,trigger)</f>
        <v>57136</v>
      </c>
      <c r="AC482" s="47">
        <f>_xll.qlInterestRateIndexMaturity($U$5,AB482,trigger)</f>
        <v>57319</v>
      </c>
      <c r="AD482" s="51">
        <f>_xll.qlTenorBasisValue($U$13,AB482,trigger)</f>
        <v>1.4037338653621995E-4</v>
      </c>
      <c r="AE482" s="51">
        <f>_xll.qlTenorBasisForwardRate($U$13,AB482,trigger)</f>
        <v>1.153432788039486E-2</v>
      </c>
      <c r="AF482" s="51">
        <f>_xll.qlTenorBasisForwardRate2($U$13,AB482,AC482,trigger)</f>
        <v>1.153432788039486E-2</v>
      </c>
      <c r="AG482" s="51">
        <f>_xll.qlIndexFixing($U$5,_xll.qlInterestRateIndexFixingDate($U$5,AB482,trigger),,trigger)</f>
        <v>1.2206972669766149E-2</v>
      </c>
    </row>
    <row r="483" spans="27:33" x14ac:dyDescent="0.2">
      <c r="AA483" s="46" t="s">
        <v>75</v>
      </c>
      <c r="AB483" s="47">
        <f>_xll.qlCalendarAdvance(Calendar,AB482,AA483,,,trigger)</f>
        <v>57166</v>
      </c>
      <c r="AC483" s="47">
        <f>_xll.qlInterestRateIndexMaturity($U$5,AB483,trigger)</f>
        <v>57350</v>
      </c>
      <c r="AD483" s="51">
        <f>_xll.qlTenorBasisValue($U$13,AB483,trigger)</f>
        <v>1.4000230559030644E-4</v>
      </c>
      <c r="AE483" s="51">
        <f>_xll.qlTenorBasisForwardRate($U$13,AB483,trigger)</f>
        <v>1.1493631652892701E-2</v>
      </c>
      <c r="AF483" s="51">
        <f>_xll.qlTenorBasisForwardRate2($U$13,AB483,AC483,trigger)</f>
        <v>1.1493631652892701E-2</v>
      </c>
      <c r="AG483" s="51">
        <f>_xll.qlIndexFixing($U$5,_xll.qlInterestRateIndexFixingDate($U$5,AB483,trigger),,trigger)</f>
        <v>1.2163572732491492E-2</v>
      </c>
    </row>
    <row r="484" spans="27:33" x14ac:dyDescent="0.2">
      <c r="AA484" s="46" t="s">
        <v>75</v>
      </c>
      <c r="AB484" s="47">
        <f>_xll.qlCalendarAdvance(Calendar,AB483,AA484,,,trigger)</f>
        <v>57199</v>
      </c>
      <c r="AC484" s="47">
        <f>_xll.qlInterestRateIndexMaturity($U$5,AB484,trigger)</f>
        <v>57383</v>
      </c>
      <c r="AD484" s="51">
        <f>_xll.qlTenorBasisValue($U$13,AB484,trigger)</f>
        <v>1.3959912988108144E-4</v>
      </c>
      <c r="AE484" s="51">
        <f>_xll.qlTenorBasisForwardRate($U$13,AB484,trigger)</f>
        <v>1.1450181584664116E-2</v>
      </c>
      <c r="AF484" s="51">
        <f>_xll.qlTenorBasisForwardRate2($U$13,AB484,AC484,trigger)</f>
        <v>1.1450181584664116E-2</v>
      </c>
      <c r="AG484" s="51">
        <f>_xll.qlIndexFixing($U$5,_xll.qlInterestRateIndexFixingDate($U$5,AB484,trigger),,trigger)</f>
        <v>1.211677289308551E-2</v>
      </c>
    </row>
    <row r="485" spans="27:33" x14ac:dyDescent="0.2">
      <c r="AA485" s="46" t="s">
        <v>75</v>
      </c>
      <c r="AB485" s="47">
        <f>_xll.qlCalendarAdvance(Calendar,AB484,AA485,,,trigger)</f>
        <v>57230</v>
      </c>
      <c r="AC485" s="47">
        <f>_xll.qlInterestRateIndexMaturity($U$5,AB485,trigger)</f>
        <v>57411</v>
      </c>
      <c r="AD485" s="51">
        <f>_xll.qlTenorBasisValue($U$13,AB485,trigger)</f>
        <v>1.3922511687174227E-4</v>
      </c>
      <c r="AE485" s="51">
        <f>_xll.qlTenorBasisForwardRate($U$13,AB485,trigger)</f>
        <v>1.1411462253065418E-2</v>
      </c>
      <c r="AF485" s="51">
        <f>_xll.qlTenorBasisForwardRate2($U$13,AB485,AC485,trigger)</f>
        <v>1.1411462253065418E-2</v>
      </c>
      <c r="AG485" s="51">
        <f>_xll.qlIndexFixing($U$5,_xll.qlInterestRateIndexFixingDate($U$5,AB485,trigger),,trigger)</f>
        <v>1.2074654092048985E-2</v>
      </c>
    </row>
    <row r="486" spans="27:33" x14ac:dyDescent="0.2">
      <c r="AA486" s="46" t="s">
        <v>75</v>
      </c>
      <c r="AB486" s="47">
        <f>_xll.qlCalendarAdvance(Calendar,AB485,AA486,,,trigger)</f>
        <v>57262</v>
      </c>
      <c r="AC486" s="47">
        <f>_xll.qlInterestRateIndexMaturity($U$5,AB486,trigger)</f>
        <v>57444</v>
      </c>
      <c r="AD486" s="51">
        <f>_xll.qlTenorBasisValue($U$13,AB486,trigger)</f>
        <v>1.3884378507951454E-4</v>
      </c>
      <c r="AE486" s="51">
        <f>_xll.qlTenorBasisForwardRate($U$13,AB486,trigger)</f>
        <v>1.1370397885855909E-2</v>
      </c>
      <c r="AF486" s="51">
        <f>_xll.qlTenorBasisForwardRate2($U$13,AB486,AC486,trigger)</f>
        <v>1.1370397885855909E-2</v>
      </c>
      <c r="AG486" s="51">
        <f>_xll.qlIndexFixing($U$5,_xll.qlInterestRateIndexFixingDate($U$5,AB486,trigger),,trigger)</f>
        <v>1.202952127440393E-2</v>
      </c>
    </row>
    <row r="487" spans="27:33" x14ac:dyDescent="0.2">
      <c r="AA487" s="46" t="s">
        <v>75</v>
      </c>
      <c r="AB487" s="47">
        <f>_xll.qlCalendarAdvance(Calendar,AB486,AA487,,,trigger)</f>
        <v>57293</v>
      </c>
      <c r="AC487" s="47">
        <f>_xll.qlInterestRateIndexMaturity($U$5,AB487,trigger)</f>
        <v>57474</v>
      </c>
      <c r="AD487" s="51">
        <f>_xll.qlTenorBasisValue($U$13,AB487,trigger)</f>
        <v>1.3847891343248751E-4</v>
      </c>
      <c r="AE487" s="51">
        <f>_xll.qlTenorBasisForwardRate($U$13,AB487,trigger)</f>
        <v>1.1332218637979022E-2</v>
      </c>
      <c r="AF487" s="51">
        <f>_xll.qlTenorBasisForwardRate2($U$13,AB487,AC487,trigger)</f>
        <v>1.1332218637979022E-2</v>
      </c>
      <c r="AG487" s="51">
        <f>_xll.qlIndexFixing($U$5,_xll.qlInterestRateIndexFixingDate($U$5,AB487,trigger),,trigger)</f>
        <v>1.1987121021212261E-2</v>
      </c>
    </row>
    <row r="488" spans="27:33" x14ac:dyDescent="0.2">
      <c r="AA488" s="46" t="s">
        <v>75</v>
      </c>
      <c r="AB488" s="47">
        <f>_xll.qlCalendarAdvance(Calendar,AB487,AA488,,,trigger)</f>
        <v>57325</v>
      </c>
      <c r="AC488" s="47">
        <f>_xll.qlInterestRateIndexMaturity($U$5,AB488,trigger)</f>
        <v>57507</v>
      </c>
      <c r="AD488" s="51">
        <f>_xll.qlTenorBasisValue($U$13,AB488,trigger)</f>
        <v>1.3810690580541601E-4</v>
      </c>
      <c r="AE488" s="51">
        <f>_xll.qlTenorBasisForwardRate($U$13,AB488,trigger)</f>
        <v>1.1292702506639881E-2</v>
      </c>
      <c r="AF488" s="51">
        <f>_xll.qlTenorBasisForwardRate2($U$13,AB488,AC488,trigger)</f>
        <v>1.1292702506639881E-2</v>
      </c>
      <c r="AG488" s="51">
        <f>_xll.qlIndexFixing($U$5,_xll.qlInterestRateIndexFixingDate($U$5,AB488,trigger),,trigger)</f>
        <v>1.194274136283603E-2</v>
      </c>
    </row>
    <row r="489" spans="27:33" x14ac:dyDescent="0.2">
      <c r="AA489" s="46" t="s">
        <v>75</v>
      </c>
      <c r="AB489" s="47">
        <f>_xll.qlCalendarAdvance(Calendar,AB488,AA489,,,trigger)</f>
        <v>57356</v>
      </c>
      <c r="AC489" s="47">
        <f>_xll.qlInterestRateIndexMaturity($U$5,AB489,trigger)</f>
        <v>57537</v>
      </c>
      <c r="AD489" s="51">
        <f>_xll.qlTenorBasisValue($U$13,AB489,trigger)</f>
        <v>1.3775095958334474E-4</v>
      </c>
      <c r="AE489" s="51">
        <f>_xll.qlTenorBasisForwardRate($U$13,AB489,trigger)</f>
        <v>1.1255980760111967E-2</v>
      </c>
      <c r="AF489" s="51">
        <f>_xll.qlTenorBasisForwardRate2($U$13,AB489,AC489,trigger)</f>
        <v>1.1255980760111967E-2</v>
      </c>
      <c r="AG489" s="51">
        <f>_xll.qlIndexFixing($U$5,_xll.qlInterestRateIndexFixingDate($U$5,AB489,trigger),,trigger)</f>
        <v>1.1901053458879478E-2</v>
      </c>
    </row>
    <row r="490" spans="27:33" x14ac:dyDescent="0.2">
      <c r="AA490" s="46" t="s">
        <v>75</v>
      </c>
      <c r="AB490" s="47">
        <f>_xll.qlCalendarAdvance(Calendar,AB489,AA490,,,trigger)</f>
        <v>57388</v>
      </c>
      <c r="AC490" s="47">
        <f>_xll.qlInterestRateIndexMaturity($U$5,AB490,trigger)</f>
        <v>57570</v>
      </c>
      <c r="AD490" s="51">
        <f>_xll.qlTenorBasisValue($U$13,AB490,trigger)</f>
        <v>1.3738805573171889E-4</v>
      </c>
      <c r="AE490" s="51">
        <f>_xll.qlTenorBasisForwardRate($U$13,AB490,trigger)</f>
        <v>1.1218012573744239E-2</v>
      </c>
      <c r="AF490" s="51">
        <f>_xll.qlTenorBasisForwardRate2($U$13,AB490,AC490,trigger)</f>
        <v>1.1218012573744239E-2</v>
      </c>
      <c r="AG490" s="51">
        <f>_xll.qlIndexFixing($U$5,_xll.qlInterestRateIndexFixingDate($U$5,AB490,trigger),,trigger)</f>
        <v>1.185742693090028E-2</v>
      </c>
    </row>
    <row r="491" spans="27:33" x14ac:dyDescent="0.2">
      <c r="AA491" s="46" t="s">
        <v>75</v>
      </c>
      <c r="AB491" s="47">
        <f>_xll.qlCalendarAdvance(Calendar,AB490,AA491,,,trigger)</f>
        <v>57416</v>
      </c>
      <c r="AC491" s="47">
        <f>_xll.qlInterestRateIndexMaturity($U$5,AB491,trigger)</f>
        <v>57600</v>
      </c>
      <c r="AD491" s="51">
        <f>_xll.qlTenorBasisValue($U$13,AB491,trigger)</f>
        <v>1.3707424205230295E-4</v>
      </c>
      <c r="AE491" s="51">
        <f>_xll.qlTenorBasisForwardRate($U$13,AB491,trigger)</f>
        <v>1.1185011339744391E-2</v>
      </c>
      <c r="AF491" s="51">
        <f>_xll.qlTenorBasisForwardRate2($U$13,AB491,AC491,trigger)</f>
        <v>1.1185011339744391E-2</v>
      </c>
      <c r="AG491" s="51">
        <f>_xll.qlIndexFixing($U$5,_xll.qlInterestRateIndexFixingDate($U$5,AB491,trigger),,trigger)</f>
        <v>1.1819046183225761E-2</v>
      </c>
    </row>
    <row r="492" spans="27:33" x14ac:dyDescent="0.2">
      <c r="AA492" s="46" t="s">
        <v>75</v>
      </c>
      <c r="AB492" s="47">
        <f>_xll.qlCalendarAdvance(Calendar,AB491,AA492,,,trigger)</f>
        <v>57447</v>
      </c>
      <c r="AC492" s="47">
        <f>_xll.qlInterestRateIndexMaturity($U$5,AB492,trigger)</f>
        <v>57630</v>
      </c>
      <c r="AD492" s="51">
        <f>_xll.qlTenorBasisValue($U$13,AB492,trigger)</f>
        <v>1.3673081668552156E-4</v>
      </c>
      <c r="AE492" s="51">
        <f>_xll.qlTenorBasisForwardRate($U$13,AB492,trigger)</f>
        <v>1.1150414882392911E-2</v>
      </c>
      <c r="AF492" s="51">
        <f>_xll.qlTenorBasisForwardRate2($U$13,AB492,AC492,trigger)</f>
        <v>1.1150414882392911E-2</v>
      </c>
      <c r="AG492" s="51">
        <f>_xll.qlIndexFixing($U$5,_xll.qlInterestRateIndexFixingDate($U$5,AB492,trigger),,trigger)</f>
        <v>1.1778395534452726E-2</v>
      </c>
    </row>
    <row r="493" spans="27:33" x14ac:dyDescent="0.2">
      <c r="AA493" s="46" t="s">
        <v>75</v>
      </c>
      <c r="AB493" s="47">
        <f>_xll.qlCalendarAdvance(Calendar,AB492,AA493,,,trigger)</f>
        <v>57479</v>
      </c>
      <c r="AC493" s="47">
        <f>_xll.qlInterestRateIndexMaturity($U$5,AB493,trigger)</f>
        <v>57663</v>
      </c>
      <c r="AD493" s="51">
        <f>_xll.qlTenorBasisValue($U$13,AB493,trigger)</f>
        <v>1.3638068365780909E-4</v>
      </c>
      <c r="AE493" s="51">
        <f>_xll.qlTenorBasisForwardRate($U$13,AB493,trigger)</f>
        <v>1.111470460439516E-2</v>
      </c>
      <c r="AF493" s="51">
        <f>_xll.qlTenorBasisForwardRate2($U$13,AB493,AC493,trigger)</f>
        <v>1.111470460439516E-2</v>
      </c>
      <c r="AG493" s="51">
        <f>_xll.qlIndexFixing($U$5,_xll.qlInterestRateIndexFixingDate($U$5,AB493,trigger),,trigger)</f>
        <v>1.1735866053174551E-2</v>
      </c>
    </row>
    <row r="494" spans="27:33" x14ac:dyDescent="0.2">
      <c r="AA494" s="46" t="s">
        <v>75</v>
      </c>
      <c r="AB494" s="47">
        <f>_xll.qlCalendarAdvance(Calendar,AB493,AA494,,,trigger)</f>
        <v>57510</v>
      </c>
      <c r="AC494" s="47">
        <f>_xll.qlInterestRateIndexMaturity($U$5,AB494,trigger)</f>
        <v>57693</v>
      </c>
      <c r="AD494" s="51">
        <f>_xll.qlTenorBasisValue($U$13,AB494,trigger)</f>
        <v>1.360456760629872E-4</v>
      </c>
      <c r="AE494" s="51">
        <f>_xll.qlTenorBasisForwardRate($U$13,AB494,trigger)</f>
        <v>1.1081564591865718E-2</v>
      </c>
      <c r="AF494" s="51">
        <f>_xll.qlTenorBasisForwardRate2($U$13,AB494,AC494,trigger)</f>
        <v>1.1081564591865718E-2</v>
      </c>
      <c r="AG494" s="51">
        <f>_xll.qlIndexFixing($U$5,_xll.qlInterestRateIndexFixingDate($U$5,AB494,trigger),,trigger)</f>
        <v>1.1695927429587936E-2</v>
      </c>
    </row>
    <row r="495" spans="27:33" x14ac:dyDescent="0.2">
      <c r="AA495" s="46" t="s">
        <v>75</v>
      </c>
      <c r="AB495" s="47">
        <f>_xll.qlCalendarAdvance(Calendar,AB494,AA495,,,trigger)</f>
        <v>57542</v>
      </c>
      <c r="AC495" s="47">
        <f>_xll.qlInterestRateIndexMaturity($U$5,AB495,trigger)</f>
        <v>57726</v>
      </c>
      <c r="AD495" s="51">
        <f>_xll.qlTenorBasisValue($U$13,AB495,trigger)</f>
        <v>1.3570412871000514E-4</v>
      </c>
      <c r="AE495" s="51">
        <f>_xll.qlTenorBasisForwardRate($U$13,AB495,trigger)</f>
        <v>1.104740169453775E-2</v>
      </c>
      <c r="AF495" s="51">
        <f>_xll.qlTenorBasisForwardRate2($U$13,AB495,AC495,trigger)</f>
        <v>1.104740169453775E-2</v>
      </c>
      <c r="AG495" s="51">
        <f>_xll.qlIndexFixing($U$5,_xll.qlInterestRateIndexFixingDate($U$5,AB495,trigger),,trigger)</f>
        <v>1.1654151078413041E-2</v>
      </c>
    </row>
    <row r="496" spans="27:33" x14ac:dyDescent="0.2">
      <c r="AA496" s="46" t="s">
        <v>75</v>
      </c>
      <c r="AB496" s="47">
        <f>_xll.qlCalendarAdvance(Calendar,AB495,AA496,,,trigger)</f>
        <v>57573</v>
      </c>
      <c r="AC496" s="47">
        <f>_xll.qlInterestRateIndexMaturity($U$5,AB496,trigger)</f>
        <v>57759</v>
      </c>
      <c r="AD496" s="51">
        <f>_xll.qlTenorBasisValue($U$13,AB496,trigger)</f>
        <v>1.3537733922101337E-4</v>
      </c>
      <c r="AE496" s="51">
        <f>_xll.qlTenorBasisForwardRate($U$13,AB496,trigger)</f>
        <v>1.1014725908991855E-2</v>
      </c>
      <c r="AF496" s="51">
        <f>_xll.qlTenorBasisForwardRate2($U$13,AB496,AC496,trigger)</f>
        <v>1.1014725908991855E-2</v>
      </c>
      <c r="AG496" s="51">
        <f>_xll.qlIndexFixing($U$5,_xll.qlInterestRateIndexFixingDate($U$5,AB496,trigger),,trigger)</f>
        <v>1.1613591362244186E-2</v>
      </c>
    </row>
    <row r="497" spans="27:33" x14ac:dyDescent="0.2">
      <c r="AA497" s="46" t="s">
        <v>75</v>
      </c>
      <c r="AB497" s="47">
        <f>_xll.qlCalendarAdvance(Calendar,AB496,AA497,,,trigger)</f>
        <v>57605</v>
      </c>
      <c r="AC497" s="47">
        <f>_xll.qlInterestRateIndexMaturity($U$5,AB497,trigger)</f>
        <v>57787</v>
      </c>
      <c r="AD497" s="51">
        <f>_xll.qlTenorBasisValue($U$13,AB497,trigger)</f>
        <v>1.3504417377499788E-4</v>
      </c>
      <c r="AE497" s="51">
        <f>_xll.qlTenorBasisForwardRate($U$13,AB497,trigger)</f>
        <v>1.0983741517709885E-2</v>
      </c>
      <c r="AF497" s="51">
        <f>_xll.qlTenorBasisForwardRate2($U$13,AB497,AC497,trigger)</f>
        <v>1.0983741517709885E-2</v>
      </c>
      <c r="AG497" s="51">
        <f>_xll.qlIndexFixing($U$5,_xll.qlInterestRateIndexFixingDate($U$5,AB497,trigger),,trigger)</f>
        <v>1.1574780774945365E-2</v>
      </c>
    </row>
    <row r="498" spans="27:33" x14ac:dyDescent="0.2">
      <c r="AA498" s="46" t="s">
        <v>75</v>
      </c>
      <c r="AB498" s="47">
        <f>_xll.qlCalendarAdvance(Calendar,AB497,AA498,,,trigger)</f>
        <v>57635</v>
      </c>
      <c r="AC498" s="47">
        <f>_xll.qlInterestRateIndexMaturity($U$5,AB498,trigger)</f>
        <v>57817</v>
      </c>
      <c r="AD498" s="51">
        <f>_xll.qlTenorBasisValue($U$13,AB498,trigger)</f>
        <v>1.3473562925633644E-4</v>
      </c>
      <c r="AE498" s="51">
        <f>_xll.qlTenorBasisForwardRate($U$13,AB498,trigger)</f>
        <v>1.0954156993272611E-2</v>
      </c>
      <c r="AF498" s="51">
        <f>_xll.qlTenorBasisForwardRate2($U$13,AB498,AC498,trigger)</f>
        <v>1.0954156993272611E-2</v>
      </c>
      <c r="AG498" s="51">
        <f>_xll.qlIndexFixing($U$5,_xll.qlInterestRateIndexFixingDate($U$5,AB498,trigger),,trigger)</f>
        <v>1.1537072678887426E-2</v>
      </c>
    </row>
    <row r="499" spans="27:33" x14ac:dyDescent="0.2">
      <c r="AA499" s="46" t="s">
        <v>75</v>
      </c>
      <c r="AB499" s="47">
        <f>_xll.qlCalendarAdvance(Calendar,AB498,AA499,,,trigger)</f>
        <v>57668</v>
      </c>
      <c r="AC499" s="47">
        <f>_xll.qlInterestRateIndexMaturity($U$5,AB499,trigger)</f>
        <v>57850</v>
      </c>
      <c r="AD499" s="51">
        <f>_xll.qlTenorBasisValue($U$13,AB499,trigger)</f>
        <v>1.3440042453307768E-4</v>
      </c>
      <c r="AE499" s="51">
        <f>_xll.qlTenorBasisForwardRate($U$13,AB499,trigger)</f>
        <v>1.0922400230636788E-2</v>
      </c>
      <c r="AF499" s="51">
        <f>_xll.qlTenorBasisForwardRate2($U$13,AB499,AC499,trigger)</f>
        <v>1.0922400230636788E-2</v>
      </c>
      <c r="AG499" s="51">
        <f>_xll.qlIndexFixing($U$5,_xll.qlInterestRateIndexFixingDate($U$5,AB499,trigger),,trigger)</f>
        <v>1.1495977354223315E-2</v>
      </c>
    </row>
    <row r="500" spans="27:33" x14ac:dyDescent="0.2">
      <c r="AA500" s="46" t="s">
        <v>75</v>
      </c>
      <c r="AB500" s="47">
        <f>_xll.qlCalendarAdvance(Calendar,AB499,AA500,,,trigger)</f>
        <v>57698</v>
      </c>
      <c r="AC500" s="47">
        <f>_xll.qlInterestRateIndexMaturity($U$5,AB500,trigger)</f>
        <v>57880</v>
      </c>
      <c r="AD500" s="51">
        <f>_xll.qlTenorBasisValue($U$13,AB500,trigger)</f>
        <v>1.3409946101417195E-4</v>
      </c>
      <c r="AE500" s="51">
        <f>_xll.qlTenorBasisForwardRate($U$13,AB500,trigger)</f>
        <v>1.0894245109946087E-2</v>
      </c>
      <c r="AF500" s="51">
        <f>_xll.qlTenorBasisForwardRate2($U$13,AB500,AC500,trigger)</f>
        <v>1.0894245109946087E-2</v>
      </c>
      <c r="AG500" s="51">
        <f>_xll.qlIndexFixing($U$5,_xll.qlInterestRateIndexFixingDate($U$5,AB500,trigger),,trigger)</f>
        <v>1.1458966657895869E-2</v>
      </c>
    </row>
    <row r="501" spans="27:33" x14ac:dyDescent="0.2">
      <c r="AA501" s="46" t="s">
        <v>75</v>
      </c>
      <c r="AB501" s="47">
        <f>_xll.qlCalendarAdvance(Calendar,AB500,AA501,,,trigger)</f>
        <v>57731</v>
      </c>
      <c r="AC501" s="47">
        <f>_xll.qlInterestRateIndexMaturity($U$5,AB501,trigger)</f>
        <v>57913</v>
      </c>
      <c r="AD501" s="51">
        <f>_xll.qlTenorBasisValue($U$13,AB501,trigger)</f>
        <v>1.3377249558895311E-4</v>
      </c>
      <c r="AE501" s="51">
        <f>_xll.qlTenorBasisForwardRate($U$13,AB501,trigger)</f>
        <v>1.0864060521451906E-2</v>
      </c>
      <c r="AF501" s="51">
        <f>_xll.qlTenorBasisForwardRate2($U$13,AB501,AC501,trigger)</f>
        <v>1.0864060521451906E-2</v>
      </c>
      <c r="AG501" s="51">
        <f>_xll.qlIndexFixing($U$5,_xll.qlInterestRateIndexFixingDate($U$5,AB501,trigger),,trigger)</f>
        <v>1.1418638427839812E-2</v>
      </c>
    </row>
    <row r="502" spans="27:33" x14ac:dyDescent="0.2">
      <c r="AA502" s="46" t="s">
        <v>75</v>
      </c>
      <c r="AB502" s="47">
        <f>_xll.qlCalendarAdvance(Calendar,AB501,AA502,,,trigger)</f>
        <v>57762</v>
      </c>
      <c r="AC502" s="47">
        <f>_xll.qlInterestRateIndexMaturity($U$5,AB502,trigger)</f>
        <v>57943</v>
      </c>
      <c r="AD502" s="51">
        <f>_xll.qlTenorBasisValue($U$13,AB502,trigger)</f>
        <v>1.3346920704017794E-4</v>
      </c>
      <c r="AE502" s="51">
        <f>_xll.qlTenorBasisForwardRate($U$13,AB502,trigger)</f>
        <v>1.0836720590572758E-2</v>
      </c>
      <c r="AF502" s="51">
        <f>_xll.qlTenorBasisForwardRate2($U$13,AB502,AC502,trigger)</f>
        <v>1.0836720590572758E-2</v>
      </c>
      <c r="AG502" s="51">
        <f>_xll.qlIndexFixing($U$5,_xll.qlInterestRateIndexFixingDate($U$5,AB502,trigger),,trigger)</f>
        <v>1.1381537495335074E-2</v>
      </c>
    </row>
    <row r="503" spans="27:33" x14ac:dyDescent="0.2">
      <c r="AA503" s="46" t="s">
        <v>75</v>
      </c>
      <c r="AB503" s="47">
        <f>_xll.qlCalendarAdvance(Calendar,AB502,AA503,,,trigger)</f>
        <v>57790</v>
      </c>
      <c r="AC503" s="47">
        <f>_xll.qlInterestRateIndexMaturity($U$5,AB503,trigger)</f>
        <v>57976</v>
      </c>
      <c r="AD503" s="51">
        <f>_xll.qlTenorBasisValue($U$13,AB503,trigger)</f>
        <v>1.3319844620273194E-4</v>
      </c>
      <c r="AE503" s="51">
        <f>_xll.qlTenorBasisForwardRate($U$13,AB503,trigger)</f>
        <v>1.0811126869566211E-2</v>
      </c>
      <c r="AF503" s="51">
        <f>_xll.qlTenorBasisForwardRate2($U$13,AB503,AC503,trigger)</f>
        <v>1.0811126869566211E-2</v>
      </c>
      <c r="AG503" s="51">
        <f>_xll.qlIndexFixing($U$5,_xll.qlInterestRateIndexFixingDate($U$5,AB503,trigger),,trigger)</f>
        <v>1.1345886359639399E-2</v>
      </c>
    </row>
    <row r="504" spans="27:33" x14ac:dyDescent="0.2">
      <c r="AA504" s="46" t="s">
        <v>75</v>
      </c>
      <c r="AB504" s="47">
        <f>_xll.qlCalendarAdvance(Calendar,AB503,AA504,,,trigger)</f>
        <v>57822</v>
      </c>
      <c r="AC504" s="47">
        <f>_xll.qlInterestRateIndexMaturity($U$5,AB504,trigger)</f>
        <v>58005</v>
      </c>
      <c r="AD504" s="51">
        <f>_xll.qlTenorBasisValue($U$13,AB504,trigger)</f>
        <v>1.3289265523102554E-4</v>
      </c>
      <c r="AE504" s="51">
        <f>_xll.qlTenorBasisForwardRate($U$13,AB504,trigger)</f>
        <v>1.0784845974267362E-2</v>
      </c>
      <c r="AF504" s="51">
        <f>_xll.qlTenorBasisForwardRate2($U$13,AB504,AC504,trigger)</f>
        <v>1.0784845974267362E-2</v>
      </c>
      <c r="AG504" s="51">
        <f>_xll.qlIndexFixing($U$5,_xll.qlInterestRateIndexFixingDate($U$5,AB504,trigger),,trigger)</f>
        <v>1.1309103498328053E-2</v>
      </c>
    </row>
    <row r="505" spans="27:33" x14ac:dyDescent="0.2">
      <c r="AA505" s="46" t="s">
        <v>75</v>
      </c>
      <c r="AB505" s="47">
        <f>_xll.qlCalendarAdvance(Calendar,AB504,AA505,,,trigger)</f>
        <v>57852</v>
      </c>
      <c r="AC505" s="47">
        <f>_xll.qlInterestRateIndexMaturity($U$5,AB505,trigger)</f>
        <v>58036</v>
      </c>
      <c r="AD505" s="51">
        <f>_xll.qlTenorBasisValue($U$13,AB505,trigger)</f>
        <v>1.3260947170253443E-4</v>
      </c>
      <c r="AE505" s="51">
        <f>_xll.qlTenorBasisForwardRate($U$13,AB505,trigger)</f>
        <v>1.0759961244057484E-2</v>
      </c>
      <c r="AF505" s="51">
        <f>_xll.qlTenorBasisForwardRate2($U$13,AB505,AC505,trigger)</f>
        <v>1.0759961244057484E-2</v>
      </c>
      <c r="AG505" s="51">
        <f>_xll.qlIndexFixing($U$5,_xll.qlInterestRateIndexFixingDate($U$5,AB505,trigger),,trigger)</f>
        <v>1.1273397897227391E-2</v>
      </c>
    </row>
    <row r="506" spans="27:33" x14ac:dyDescent="0.2">
      <c r="AA506" s="46" t="s">
        <v>75</v>
      </c>
      <c r="AB506" s="47">
        <f>_xll.qlCalendarAdvance(Calendar,AB505,AA506,,,trigger)</f>
        <v>57885</v>
      </c>
      <c r="AC506" s="47">
        <f>_xll.qlInterestRateIndexMaturity($U$5,AB506,trigger)</f>
        <v>58068</v>
      </c>
      <c r="AD506" s="51">
        <f>_xll.qlTenorBasisValue($U$13,AB506,trigger)</f>
        <v>1.3230182974532774E-4</v>
      </c>
      <c r="AE506" s="51">
        <f>_xll.qlTenorBasisForwardRate($U$13,AB506,trigger)</f>
        <v>1.0733863101963163E-2</v>
      </c>
      <c r="AF506" s="51">
        <f>_xll.qlTenorBasisForwardRate2($U$13,AB506,AC506,trigger)</f>
        <v>1.0733863101963163E-2</v>
      </c>
      <c r="AG506" s="51">
        <f>_xll.qlIndexFixing($U$5,_xll.qlInterestRateIndexFixingDate($U$5,AB506,trigger),,trigger)</f>
        <v>1.1235353051775214E-2</v>
      </c>
    </row>
    <row r="507" spans="27:33" x14ac:dyDescent="0.2">
      <c r="AA507" s="46" t="s">
        <v>75</v>
      </c>
      <c r="AB507" s="47">
        <f>_xll.qlCalendarAdvance(Calendar,AB506,AA507,,,trigger)</f>
        <v>57915</v>
      </c>
      <c r="AC507" s="47">
        <f>_xll.qlInterestRateIndexMaturity($U$5,AB507,trigger)</f>
        <v>58099</v>
      </c>
      <c r="AD507" s="51">
        <f>_xll.qlTenorBasisValue($U$13,AB507,trigger)</f>
        <v>1.3202562277553868E-4</v>
      </c>
      <c r="AE507" s="51">
        <f>_xll.qlTenorBasisForwardRate($U$13,AB507,trigger)</f>
        <v>1.0710429139441768E-2</v>
      </c>
      <c r="AF507" s="51">
        <f>_xll.qlTenorBasisForwardRate2($U$13,AB507,AC507,trigger)</f>
        <v>1.0710429139441768E-2</v>
      </c>
      <c r="AG507" s="51">
        <f>_xll.qlIndexFixing($U$5,_xll.qlInterestRateIndexFixingDate($U$5,AB507,trigger),,trigger)</f>
        <v>1.1200353949270717E-2</v>
      </c>
    </row>
    <row r="508" spans="27:33" x14ac:dyDescent="0.2">
      <c r="AA508" s="46" t="s">
        <v>75</v>
      </c>
      <c r="AB508" s="47">
        <f>_xll.qlCalendarAdvance(Calendar,AB507,AA508,,,trigger)</f>
        <v>57948</v>
      </c>
      <c r="AC508" s="47">
        <f>_xll.qlInterestRateIndexMaturity($U$5,AB508,trigger)</f>
        <v>58132</v>
      </c>
      <c r="AD508" s="51">
        <f>_xll.qlTenorBasisValue($U$13,AB508,trigger)</f>
        <v>1.3172556283372206E-4</v>
      </c>
      <c r="AE508" s="51">
        <f>_xll.qlTenorBasisForwardRate($U$13,AB508,trigger)</f>
        <v>1.0685680820570585E-2</v>
      </c>
      <c r="AF508" s="51">
        <f>_xll.qlTenorBasisForwardRate2($U$13,AB508,AC508,trigger)</f>
        <v>1.0685680820570585E-2</v>
      </c>
      <c r="AG508" s="51">
        <f>_xll.qlIndexFixing($U$5,_xll.qlInterestRateIndexFixingDate($U$5,AB508,trigger),,trigger)</f>
        <v>1.1162677100555886E-2</v>
      </c>
    </row>
    <row r="509" spans="27:33" x14ac:dyDescent="0.2">
      <c r="AA509" s="46" t="s">
        <v>75</v>
      </c>
      <c r="AB509" s="47">
        <f>_xll.qlCalendarAdvance(Calendar,AB508,AA509,,,trigger)</f>
        <v>57979</v>
      </c>
      <c r="AC509" s="47">
        <f>_xll.qlInterestRateIndexMaturity($U$5,AB509,trigger)</f>
        <v>58160</v>
      </c>
      <c r="AD509" s="51">
        <f>_xll.qlTenorBasisValue($U$13,AB509,trigger)</f>
        <v>1.3144724089306792E-4</v>
      </c>
      <c r="AE509" s="51">
        <f>_xll.qlTenorBasisForwardRate($U$13,AB509,trigger)</f>
        <v>1.0663746476457786E-2</v>
      </c>
      <c r="AF509" s="51">
        <f>_xll.qlTenorBasisForwardRate2($U$13,AB509,AC509,trigger)</f>
        <v>1.0663746476457786E-2</v>
      </c>
      <c r="AG509" s="51">
        <f>_xll.qlIndexFixing($U$5,_xll.qlInterestRateIndexFixingDate($U$5,AB509,trigger),,trigger)</f>
        <v>1.1128804398448823E-2</v>
      </c>
    </row>
    <row r="510" spans="27:33" x14ac:dyDescent="0.2">
      <c r="AA510" s="46" t="s">
        <v>75</v>
      </c>
      <c r="AB510" s="47">
        <f>_xll.qlCalendarAdvance(Calendar,AB509,AA510,,,trigger)</f>
        <v>58011</v>
      </c>
      <c r="AC510" s="47">
        <f>_xll.qlInterestRateIndexMaturity($U$5,AB510,trigger)</f>
        <v>58193</v>
      </c>
      <c r="AD510" s="51">
        <f>_xll.qlTenorBasisValue($U$13,AB510,trigger)</f>
        <v>1.3116350655543741E-4</v>
      </c>
      <c r="AE510" s="51">
        <f>_xll.qlTenorBasisForwardRate($U$13,AB510,trigger)</f>
        <v>1.0641072230517783E-2</v>
      </c>
      <c r="AF510" s="51">
        <f>_xll.qlTenorBasisForwardRate2($U$13,AB510,AC510,trigger)</f>
        <v>1.0641072230517783E-2</v>
      </c>
      <c r="AG510" s="51">
        <f>_xll.qlIndexFixing($U$5,_xll.qlInterestRateIndexFixingDate($U$5,AB510,trigger),,trigger)</f>
        <v>1.109262407941693E-2</v>
      </c>
    </row>
    <row r="511" spans="27:33" x14ac:dyDescent="0.2">
      <c r="AA511" s="46" t="s">
        <v>75</v>
      </c>
      <c r="AB511" s="47">
        <f>_xll.qlCalendarAdvance(Calendar,AB510,AA511,,,trigger)</f>
        <v>58042</v>
      </c>
      <c r="AC511" s="47">
        <f>_xll.qlInterestRateIndexMaturity($U$5,AB511,trigger)</f>
        <v>58223</v>
      </c>
      <c r="AD511" s="51">
        <f>_xll.qlTenorBasisValue($U$13,AB511,trigger)</f>
        <v>1.3089205185192525E-4</v>
      </c>
      <c r="AE511" s="51">
        <f>_xll.qlTenorBasisForwardRate($U$13,AB511,trigger)</f>
        <v>1.062019264752544E-2</v>
      </c>
      <c r="AF511" s="51">
        <f>_xll.qlTenorBasisForwardRate2($U$13,AB511,AC511,trigger)</f>
        <v>1.062019264752544E-2</v>
      </c>
      <c r="AG511" s="51">
        <f>_xll.qlIndexFixing($U$5,_xll.qlInterestRateIndexFixingDate($U$5,AB511,trigger),,trigger)</f>
        <v>1.1058683062288925E-2</v>
      </c>
    </row>
    <row r="512" spans="27:33" x14ac:dyDescent="0.2">
      <c r="AA512" s="46" t="s">
        <v>75</v>
      </c>
      <c r="AB512" s="47">
        <f>_xll.qlCalendarAdvance(Calendar,AB511,AA512,,,trigger)</f>
        <v>58074</v>
      </c>
      <c r="AC512" s="47">
        <f>_xll.qlInterestRateIndexMaturity($U$5,AB512,trigger)</f>
        <v>58256</v>
      </c>
      <c r="AD512" s="51">
        <f>_xll.qlTenorBasisValue($U$13,AB512,trigger)</f>
        <v>1.3061532091885653E-4</v>
      </c>
      <c r="AE512" s="51">
        <f>_xll.qlTenorBasisForwardRate($U$13,AB512,trigger)</f>
        <v>1.0599063828380701E-2</v>
      </c>
      <c r="AF512" s="51">
        <f>_xll.qlTenorBasisForwardRate2($U$13,AB512,AC512,trigger)</f>
        <v>1.0599063828380701E-2</v>
      </c>
      <c r="AG512" s="51">
        <f>_xll.qlIndexFixing($U$5,_xll.qlInterestRateIndexFixingDate($U$5,AB512,trigger),,trigger)</f>
        <v>1.1023255603149604E-2</v>
      </c>
    </row>
    <row r="513" spans="27:33" x14ac:dyDescent="0.2">
      <c r="AA513" s="46" t="s">
        <v>75</v>
      </c>
      <c r="AB513" s="47">
        <f>_xll.qlCalendarAdvance(Calendar,AB512,AA513,,,trigger)</f>
        <v>58105</v>
      </c>
      <c r="AC513" s="47">
        <f>_xll.qlInterestRateIndexMaturity($U$5,AB513,trigger)</f>
        <v>58286</v>
      </c>
      <c r="AD513" s="51">
        <f>_xll.qlTenorBasisValue($U$13,AB513,trigger)</f>
        <v>1.3035056902152645E-4</v>
      </c>
      <c r="AE513" s="51">
        <f>_xll.qlTenorBasisForwardRate($U$13,AB513,trigger)</f>
        <v>1.0579636842131248E-2</v>
      </c>
      <c r="AF513" s="51">
        <f>_xll.qlTenorBasisForwardRate2($U$13,AB513,AC513,trigger)</f>
        <v>1.0579636842131248E-2</v>
      </c>
      <c r="AG513" s="51">
        <f>_xll.qlIndexFixing($U$5,_xll.qlInterestRateIndexFixingDate($U$5,AB513,trigger),,trigger)</f>
        <v>1.0990025198447384E-2</v>
      </c>
    </row>
    <row r="514" spans="27:33" x14ac:dyDescent="0.2">
      <c r="AA514" s="46" t="s">
        <v>75</v>
      </c>
      <c r="AB514" s="47">
        <f>_xll.qlCalendarAdvance(Calendar,AB513,AA514,,,trigger)</f>
        <v>58134</v>
      </c>
      <c r="AC514" s="47">
        <f>_xll.qlInterestRateIndexMaturity($U$5,AB514,trigger)</f>
        <v>58316</v>
      </c>
      <c r="AD514" s="51">
        <f>_xll.qlTenorBasisValue($U$13,AB514,trigger)</f>
        <v>1.3010583092880885E-4</v>
      </c>
      <c r="AE514" s="51">
        <f>_xll.qlTenorBasisForwardRate($U$13,AB514,trigger)</f>
        <v>1.056184295179676E-2</v>
      </c>
      <c r="AF514" s="51">
        <f>_xll.qlTenorBasisForwardRate2($U$13,AB514,AC514,trigger)</f>
        <v>1.056184295179676E-2</v>
      </c>
      <c r="AG514" s="51">
        <f>_xll.qlIndexFixing($U$5,_xll.qlInterestRateIndexFixingDate($U$5,AB514,trigger),,trigger)</f>
        <v>1.0958550968797139E-2</v>
      </c>
    </row>
    <row r="515" spans="27:33" x14ac:dyDescent="0.2">
      <c r="AA515" s="46" t="s">
        <v>75</v>
      </c>
      <c r="AB515" s="47">
        <f>_xll.qlCalendarAdvance(Calendar,AB514,AA515,,,trigger)</f>
        <v>58166</v>
      </c>
      <c r="AC515" s="47">
        <f>_xll.qlInterestRateIndexMaturity($U$5,AB515,trigger)</f>
        <v>58349</v>
      </c>
      <c r="AD515" s="51">
        <f>_xll.qlTenorBasisValue($U$13,AB515,trigger)</f>
        <v>1.2983902684898972E-4</v>
      </c>
      <c r="AE515" s="51">
        <f>_xll.qlTenorBasisForwardRate($U$13,AB515,trigger)</f>
        <v>1.0542982412065411E-2</v>
      </c>
      <c r="AF515" s="51">
        <f>_xll.qlTenorBasisForwardRate2($U$13,AB515,AC515,trigger)</f>
        <v>1.0542982412065411E-2</v>
      </c>
      <c r="AG515" s="51">
        <f>_xll.qlIndexFixing($U$5,_xll.qlInterestRateIndexFixingDate($U$5,AB515,trigger),,trigger)</f>
        <v>1.0924227851319039E-2</v>
      </c>
    </row>
    <row r="516" spans="27:33" x14ac:dyDescent="0.2">
      <c r="AA516" s="46" t="s">
        <v>75</v>
      </c>
      <c r="AB516" s="47">
        <f>_xll.qlCalendarAdvance(Calendar,AB515,AA516,,,trigger)</f>
        <v>58197</v>
      </c>
      <c r="AC516" s="47">
        <f>_xll.qlInterestRateIndexMaturity($U$5,AB516,trigger)</f>
        <v>58382</v>
      </c>
      <c r="AD516" s="51">
        <f>_xll.qlTenorBasisValue($U$13,AB516,trigger)</f>
        <v>1.2958377557625451E-4</v>
      </c>
      <c r="AE516" s="51">
        <f>_xll.qlTenorBasisForwardRate($U$13,AB516,trigger)</f>
        <v>1.0525358092387291E-2</v>
      </c>
      <c r="AF516" s="51">
        <f>_xll.qlTenorBasisForwardRate2($U$13,AB516,AC516,trigger)</f>
        <v>1.0525358092387291E-2</v>
      </c>
      <c r="AG516" s="51">
        <f>_xll.qlIndexFixing($U$5,_xll.qlInterestRateIndexFixingDate($U$5,AB516,trigger),,trigger)</f>
        <v>1.089098397342938E-2</v>
      </c>
    </row>
    <row r="517" spans="27:33" x14ac:dyDescent="0.2">
      <c r="AA517" s="46" t="s">
        <v>75</v>
      </c>
      <c r="AB517" s="47">
        <f>_xll.qlCalendarAdvance(Calendar,AB516,AA517,,,trigger)</f>
        <v>58228</v>
      </c>
      <c r="AC517" s="47">
        <f>_xll.qlInterestRateIndexMaturity($U$5,AB517,trigger)</f>
        <v>58411</v>
      </c>
      <c r="AD517" s="51">
        <f>_xll.qlTenorBasisValue($U$13,AB517,trigger)</f>
        <v>1.293316504381898E-4</v>
      </c>
      <c r="AE517" s="51">
        <f>_xll.qlTenorBasisForwardRate($U$13,AB517,trigger)</f>
        <v>1.0508897531749179E-2</v>
      </c>
      <c r="AF517" s="51">
        <f>_xll.qlTenorBasisForwardRate2($U$13,AB517,AC517,trigger)</f>
        <v>1.0508897531749179E-2</v>
      </c>
      <c r="AG517" s="51">
        <f>_xll.qlIndexFixing($U$5,_xll.qlInterestRateIndexFixingDate($U$5,AB517,trigger),,trigger)</f>
        <v>1.0859501650007548E-2</v>
      </c>
    </row>
    <row r="518" spans="27:33" x14ac:dyDescent="0.2">
      <c r="AA518" s="46" t="s">
        <v>75</v>
      </c>
      <c r="AB518" s="47">
        <f>_xll.qlCalendarAdvance(Calendar,AB517,AA518,,,trigger)</f>
        <v>58258</v>
      </c>
      <c r="AC518" s="47">
        <f>_xll.qlInterestRateIndexMaturity($U$5,AB518,trigger)</f>
        <v>58442</v>
      </c>
      <c r="AD518" s="51">
        <f>_xll.qlTenorBasisValue($U$13,AB518,trigger)</f>
        <v>1.2909059984794993E-4</v>
      </c>
      <c r="AE518" s="51">
        <f>_xll.qlTenorBasisForwardRate($U$13,AB518,trigger)</f>
        <v>1.0493359276229703E-2</v>
      </c>
      <c r="AF518" s="51">
        <f>_xll.qlTenorBasisForwardRate2($U$13,AB518,AC518,trigger)</f>
        <v>1.0493359276229703E-2</v>
      </c>
      <c r="AG518" s="51">
        <f>_xll.qlIndexFixing($U$5,_xll.qlInterestRateIndexFixingDate($U$5,AB518,trigger),,trigger)</f>
        <v>1.0828348740356855E-2</v>
      </c>
    </row>
    <row r="519" spans="27:33" x14ac:dyDescent="0.2">
      <c r="AA519" s="46" t="s">
        <v>75</v>
      </c>
      <c r="AB519" s="47">
        <f>_xll.qlCalendarAdvance(Calendar,AB518,AA519,,,trigger)</f>
        <v>58291</v>
      </c>
      <c r="AC519" s="47">
        <f>_xll.qlInterestRateIndexMaturity($U$5,AB519,trigger)</f>
        <v>58475</v>
      </c>
      <c r="AD519" s="51">
        <f>_xll.qlTenorBasisValue($U$13,AB519,trigger)</f>
        <v>1.2882874573091674E-4</v>
      </c>
      <c r="AE519" s="51">
        <f>_xll.qlTenorBasisForwardRate($U$13,AB519,trigger)</f>
        <v>1.0477160296778839E-2</v>
      </c>
      <c r="AF519" s="51">
        <f>_xll.qlTenorBasisForwardRate2($U$13,AB519,AC519,trigger)</f>
        <v>1.0477160296778839E-2</v>
      </c>
      <c r="AG519" s="51">
        <f>_xll.qlIndexFixing($U$5,_xll.qlInterestRateIndexFixingDate($U$5,AB519,trigger),,trigger)</f>
        <v>1.0794845573065537E-2</v>
      </c>
    </row>
    <row r="520" spans="27:33" x14ac:dyDescent="0.2">
      <c r="AA520" s="46" t="s">
        <v>75</v>
      </c>
      <c r="AB520" s="47">
        <f>_xll.qlCalendarAdvance(Calendar,AB519,AA520,,,trigger)</f>
        <v>58322</v>
      </c>
      <c r="AC520" s="47">
        <f>_xll.qlInterestRateIndexMaturity($U$5,AB520,trigger)</f>
        <v>58504</v>
      </c>
      <c r="AD520" s="51">
        <f>_xll.qlTenorBasisValue($U$13,AB520,trigger)</f>
        <v>1.2858587432491861E-4</v>
      </c>
      <c r="AE520" s="51">
        <f>_xll.qlTenorBasisForwardRate($U$13,AB520,trigger)</f>
        <v>1.0462820803170922E-2</v>
      </c>
      <c r="AF520" s="51">
        <f>_xll.qlTenorBasisForwardRate2($U$13,AB520,AC520,trigger)</f>
        <v>1.0462820803170922E-2</v>
      </c>
      <c r="AG520" s="51">
        <f>_xll.qlIndexFixing($U$5,_xll.qlInterestRateIndexFixingDate($U$5,AB520,trigger),,trigger)</f>
        <v>1.076440397691005E-2</v>
      </c>
    </row>
    <row r="521" spans="27:33" x14ac:dyDescent="0.2">
      <c r="AA521" s="46" t="s">
        <v>75</v>
      </c>
      <c r="AB521" s="47">
        <f>_xll.qlCalendarAdvance(Calendar,AB520,AA521,,,trigger)</f>
        <v>58354</v>
      </c>
      <c r="AC521" s="47">
        <f>_xll.qlInterestRateIndexMaturity($U$5,AB521,trigger)</f>
        <v>58537</v>
      </c>
      <c r="AD521" s="51">
        <f>_xll.qlTenorBasisValue($U$13,AB521,trigger)</f>
        <v>1.2833829244889854E-4</v>
      </c>
      <c r="AE521" s="51">
        <f>_xll.qlTenorBasisForwardRate($U$13,AB521,trigger)</f>
        <v>1.0448570508485105E-2</v>
      </c>
      <c r="AF521" s="51">
        <f>_xll.qlTenorBasisForwardRate2($U$13,AB521,AC521,trigger)</f>
        <v>1.0448570508485105E-2</v>
      </c>
      <c r="AG521" s="51">
        <f>_xll.qlIndexFixing($U$5,_xll.qlInterestRateIndexFixingDate($U$5,AB521,trigger),,trigger)</f>
        <v>1.0732327375486465E-2</v>
      </c>
    </row>
    <row r="522" spans="27:33" x14ac:dyDescent="0.2">
      <c r="AA522" s="46" t="s">
        <v>75</v>
      </c>
      <c r="AB522" s="47">
        <f>_xll.qlCalendarAdvance(Calendar,AB521,AA522,,,trigger)</f>
        <v>58385</v>
      </c>
      <c r="AC522" s="47">
        <f>_xll.qlInterestRateIndexMaturity($U$5,AB522,trigger)</f>
        <v>58567</v>
      </c>
      <c r="AD522" s="51">
        <f>_xll.qlTenorBasisValue($U$13,AB522,trigger)</f>
        <v>1.2810143752193807E-4</v>
      </c>
      <c r="AE522" s="51">
        <f>_xll.qlTenorBasisForwardRate($U$13,AB522,trigger)</f>
        <v>1.0435606674037423E-2</v>
      </c>
      <c r="AF522" s="51">
        <f>_xll.qlTenorBasisForwardRate2($U$13,AB522,AC522,trigger)</f>
        <v>1.0435606674037423E-2</v>
      </c>
      <c r="AG522" s="51">
        <f>_xll.qlIndexFixing($U$5,_xll.qlInterestRateIndexFixingDate($U$5,AB522,trigger),,trigger)</f>
        <v>1.070225841882189E-2</v>
      </c>
    </row>
    <row r="523" spans="27:33" x14ac:dyDescent="0.2">
      <c r="AA523" s="46" t="s">
        <v>75</v>
      </c>
      <c r="AB523" s="47">
        <f>_xll.qlCalendarAdvance(Calendar,AB522,AA523,,,trigger)</f>
        <v>58417</v>
      </c>
      <c r="AC523" s="47">
        <f>_xll.qlInterestRateIndexMaturity($U$5,AB523,trigger)</f>
        <v>58600</v>
      </c>
      <c r="AD523" s="51">
        <f>_xll.qlTenorBasisValue($U$13,AB523,trigger)</f>
        <v>1.2785999099821548E-4</v>
      </c>
      <c r="AE523" s="51">
        <f>_xll.qlTenorBasisForwardRate($U$13,AB523,trigger)</f>
        <v>1.042290103241424E-2</v>
      </c>
      <c r="AF523" s="51">
        <f>_xll.qlTenorBasisForwardRate2($U$13,AB523,AC523,trigger)</f>
        <v>1.042290103241424E-2</v>
      </c>
      <c r="AG523" s="51">
        <f>_xll.qlIndexFixing($U$5,_xll.qlInterestRateIndexFixingDate($U$5,AB523,trigger),,trigger)</f>
        <v>1.0670934604375695E-2</v>
      </c>
    </row>
    <row r="524" spans="27:33" x14ac:dyDescent="0.2">
      <c r="AA524" s="46" t="s">
        <v>75</v>
      </c>
      <c r="AB524" s="47">
        <f>_xll.qlCalendarAdvance(Calendar,AB523,AA524,,,trigger)</f>
        <v>58448</v>
      </c>
      <c r="AC524" s="47">
        <f>_xll.qlInterestRateIndexMaturity($U$5,AB524,trigger)</f>
        <v>58630</v>
      </c>
      <c r="AD524" s="51">
        <f>_xll.qlTenorBasisValue($U$13,AB524,trigger)</f>
        <v>1.2762900767888651E-4</v>
      </c>
      <c r="AE524" s="51">
        <f>_xll.qlTenorBasisForwardRate($U$13,AB524,trigger)</f>
        <v>1.0411388138104672E-2</v>
      </c>
      <c r="AF524" s="51">
        <f>_xll.qlTenorBasisForwardRate2($U$13,AB524,AC524,trigger)</f>
        <v>1.0411388138104672E-2</v>
      </c>
      <c r="AG524" s="51">
        <f>_xll.qlIndexFixing($U$5,_xll.qlInterestRateIndexFixingDate($U$5,AB524,trigger),,trigger)</f>
        <v>1.0641575604966719E-2</v>
      </c>
    </row>
    <row r="525" spans="27:33" x14ac:dyDescent="0.2">
      <c r="AA525" s="46" t="s">
        <v>75</v>
      </c>
      <c r="AB525" s="47">
        <f>_xll.qlCalendarAdvance(Calendar,AB524,AA525,,,trigger)</f>
        <v>58480</v>
      </c>
      <c r="AC525" s="47">
        <f>_xll.qlInterestRateIndexMaturity($U$5,AB525,trigger)</f>
        <v>58662</v>
      </c>
      <c r="AD525" s="51">
        <f>_xll.qlTenorBasisValue($U$13,AB525,trigger)</f>
        <v>1.2739354869997131E-4</v>
      </c>
      <c r="AE525" s="51">
        <f>_xll.qlTenorBasisForwardRate($U$13,AB525,trigger)</f>
        <v>1.040023374815671E-2</v>
      </c>
      <c r="AF525" s="51">
        <f>_xll.qlTenorBasisForwardRate2($U$13,AB525,AC525,trigger)</f>
        <v>1.040023374815671E-2</v>
      </c>
      <c r="AG525" s="51">
        <f>_xll.qlIndexFixing($U$5,_xll.qlInterestRateIndexFixingDate($U$5,AB525,trigger),,trigger)</f>
        <v>1.0611313355777082E-2</v>
      </c>
    </row>
    <row r="526" spans="27:33" x14ac:dyDescent="0.2">
      <c r="AA526" s="46" t="s">
        <v>75</v>
      </c>
      <c r="AB526" s="47">
        <f>_xll.qlCalendarAdvance(Calendar,AB525,AA526,,,trigger)</f>
        <v>58509</v>
      </c>
      <c r="AC526" s="47">
        <f>_xll.qlInterestRateIndexMaturity($U$5,AB526,trigger)</f>
        <v>58693</v>
      </c>
      <c r="AD526" s="51">
        <f>_xll.qlTenorBasisValue($U$13,AB526,trigger)</f>
        <v>1.2718274402667335E-4</v>
      </c>
      <c r="AE526" s="51">
        <f>_xll.qlTenorBasisForwardRate($U$13,AB526,trigger)</f>
        <v>1.0390800675480387E-2</v>
      </c>
      <c r="AF526" s="51">
        <f>_xll.qlTenorBasisForwardRate2($U$13,AB526,AC526,trigger)</f>
        <v>1.0390800675480387E-2</v>
      </c>
      <c r="AG526" s="51">
        <f>_xll.qlIndexFixing($U$5,_xll.qlInterestRateIndexFixingDate($U$5,AB526,trigger),,trigger)</f>
        <v>1.0583648471622535E-2</v>
      </c>
    </row>
    <row r="527" spans="27:33" x14ac:dyDescent="0.2">
      <c r="AA527" s="46" t="s">
        <v>75</v>
      </c>
      <c r="AB527" s="47">
        <f>_xll.qlCalendarAdvance(Calendar,AB526,AA527,,,trigger)</f>
        <v>58540</v>
      </c>
      <c r="AC527" s="47">
        <f>_xll.qlInterestRateIndexMaturity($U$5,AB527,trigger)</f>
        <v>58725</v>
      </c>
      <c r="AD527" s="51">
        <f>_xll.qlTenorBasisValue($U$13,AB527,trigger)</f>
        <v>1.2696008178740364E-4</v>
      </c>
      <c r="AE527" s="51">
        <f>_xll.qlTenorBasisForwardRate($U$13,AB527,trigger)</f>
        <v>1.0381448790445832E-2</v>
      </c>
      <c r="AF527" s="51">
        <f>_xll.qlTenorBasisForwardRate2($U$13,AB527,AC527,trigger)</f>
        <v>1.0381448790445832E-2</v>
      </c>
      <c r="AG527" s="51">
        <f>_xll.qlIndexFixing($U$5,_xll.qlInterestRateIndexFixingDate($U$5,AB527,trigger),,trigger)</f>
        <v>1.0554930542604774E-2</v>
      </c>
    </row>
    <row r="528" spans="27:33" x14ac:dyDescent="0.2">
      <c r="AA528" s="46" t="s">
        <v>75</v>
      </c>
      <c r="AB528" s="47">
        <f>_xll.qlCalendarAdvance(Calendar,AB527,AA528,,,trigger)</f>
        <v>58571</v>
      </c>
      <c r="AC528" s="47">
        <f>_xll.qlInterestRateIndexMaturity($U$5,AB528,trigger)</f>
        <v>58755</v>
      </c>
      <c r="AD528" s="51">
        <f>_xll.qlTenorBasisValue($U$13,AB528,trigger)</f>
        <v>1.2674015719654362E-4</v>
      </c>
      <c r="AE528" s="51">
        <f>_xll.qlTenorBasisForwardRate($U$13,AB528,trigger)</f>
        <v>1.0372790291267683E-2</v>
      </c>
      <c r="AF528" s="51">
        <f>_xll.qlTenorBasisForwardRate2($U$13,AB528,AC528,trigger)</f>
        <v>1.0372790291267683E-2</v>
      </c>
      <c r="AG528" s="51">
        <f>_xll.qlIndexFixing($U$5,_xll.qlInterestRateIndexFixingDate($U$5,AB528,trigger),,trigger)</f>
        <v>1.052740398307205E-2</v>
      </c>
    </row>
    <row r="529" spans="27:33" x14ac:dyDescent="0.2">
      <c r="AA529" s="46" t="s">
        <v>75</v>
      </c>
      <c r="AB529" s="47">
        <f>_xll.qlCalendarAdvance(Calendar,AB528,AA529,,,trigger)</f>
        <v>58602</v>
      </c>
      <c r="AC529" s="47">
        <f>_xll.qlInterestRateIndexMaturity($U$5,AB529,trigger)</f>
        <v>58785</v>
      </c>
      <c r="AD529" s="51">
        <f>_xll.qlTenorBasisValue($U$13,AB529,trigger)</f>
        <v>1.2652293752072984E-4</v>
      </c>
      <c r="AE529" s="51">
        <f>_xll.qlTenorBasisForwardRate($U$13,AB529,trigger)</f>
        <v>1.0364834210190263E-2</v>
      </c>
      <c r="AF529" s="51">
        <f>_xll.qlTenorBasisForwardRate2($U$13,AB529,AC529,trigger)</f>
        <v>1.0364834210190263E-2</v>
      </c>
      <c r="AG529" s="51">
        <f>_xll.qlIndexFixing($U$5,_xll.qlInterestRateIndexFixingDate($U$5,AB529,trigger),,trigger)</f>
        <v>1.050057289915805E-2</v>
      </c>
    </row>
    <row r="530" spans="27:33" x14ac:dyDescent="0.2">
      <c r="AA530" s="46" t="s">
        <v>75</v>
      </c>
      <c r="AB530" s="47">
        <f>_xll.qlCalendarAdvance(Calendar,AB529,AA530,,,trigger)</f>
        <v>58634</v>
      </c>
      <c r="AC530" s="47">
        <f>_xll.qlInterestRateIndexMaturity($U$5,AB530,trigger)</f>
        <v>58818</v>
      </c>
      <c r="AD530" s="51">
        <f>_xll.qlTenorBasisValue($U$13,AB530,trigger)</f>
        <v>1.2630151366223847E-4</v>
      </c>
      <c r="AE530" s="51">
        <f>_xll.qlTenorBasisForwardRate($U$13,AB530,trigger)</f>
        <v>1.0357460297125747E-2</v>
      </c>
      <c r="AF530" s="51">
        <f>_xll.qlTenorBasisForwardRate2($U$13,AB530,AC530,trigger)</f>
        <v>1.0357460297125747E-2</v>
      </c>
      <c r="AG530" s="51">
        <f>_xll.qlIndexFixing($U$5,_xll.qlInterestRateIndexFixingDate($U$5,AB530,trigger),,trigger)</f>
        <v>1.0473214958533171E-2</v>
      </c>
    </row>
    <row r="531" spans="27:33" x14ac:dyDescent="0.2">
      <c r="AA531" s="46" t="s">
        <v>75</v>
      </c>
      <c r="AB531" s="47">
        <f>_xll.qlCalendarAdvance(Calendar,AB530,AA531,,,trigger)</f>
        <v>58665</v>
      </c>
      <c r="AC531" s="47">
        <f>_xll.qlInterestRateIndexMaturity($U$5,AB531,trigger)</f>
        <v>58851</v>
      </c>
      <c r="AD531" s="51">
        <f>_xll.qlTenorBasisValue($U$13,AB531,trigger)</f>
        <v>1.2608969176735831E-4</v>
      </c>
      <c r="AE531" s="51">
        <f>_xll.qlTenorBasisForwardRate($U$13,AB531,trigger)</f>
        <v>1.0351140732064624E-2</v>
      </c>
      <c r="AF531" s="51">
        <f>_xll.qlTenorBasisForwardRate2($U$13,AB531,AC531,trigger)</f>
        <v>1.0351140732064624E-2</v>
      </c>
      <c r="AG531" s="51">
        <f>_xll.qlIndexFixing($U$5,_xll.qlInterestRateIndexFixingDate($U$5,AB531,trigger),,trigger)</f>
        <v>1.0447462903890797E-2</v>
      </c>
    </row>
    <row r="532" spans="27:33" x14ac:dyDescent="0.2">
      <c r="AA532" s="46" t="s">
        <v>75</v>
      </c>
      <c r="AB532" s="47">
        <f>_xll.qlCalendarAdvance(Calendar,AB531,AA532,,,trigger)</f>
        <v>58697</v>
      </c>
      <c r="AC532" s="47">
        <f>_xll.qlInterestRateIndexMaturity($U$5,AB532,trigger)</f>
        <v>58879</v>
      </c>
      <c r="AD532" s="51">
        <f>_xll.qlTenorBasisValue($U$13,AB532,trigger)</f>
        <v>1.2587377204269858E-4</v>
      </c>
      <c r="AE532" s="51">
        <f>_xll.qlTenorBasisForwardRate($U$13,AB532,trigger)</f>
        <v>1.0344977263676827E-2</v>
      </c>
      <c r="AF532" s="51">
        <f>_xll.qlTenorBasisForwardRate2($U$13,AB532,AC532,trigger)</f>
        <v>1.0344977263676827E-2</v>
      </c>
      <c r="AG532" s="51">
        <f>_xll.qlIndexFixing($U$5,_xll.qlInterestRateIndexFixingDate($U$5,AB532,trigger),,trigger)</f>
        <v>1.0423312816840993E-2</v>
      </c>
    </row>
    <row r="533" spans="27:33" x14ac:dyDescent="0.2">
      <c r="AA533" s="46" t="s">
        <v>75</v>
      </c>
      <c r="AB533" s="47">
        <f>_xll.qlCalendarAdvance(Calendar,AB532,AA533,,,trigger)</f>
        <v>58727</v>
      </c>
      <c r="AC533" s="47">
        <f>_xll.qlInterestRateIndexMaturity($U$5,AB533,trigger)</f>
        <v>58909</v>
      </c>
      <c r="AD533" s="51">
        <f>_xll.qlTenorBasisValue($U$13,AB533,trigger)</f>
        <v>1.2567384055649596E-4</v>
      </c>
      <c r="AE533" s="51">
        <f>_xll.qlTenorBasisForwardRate($U$13,AB533,trigger)</f>
        <v>1.0340133107200002E-2</v>
      </c>
      <c r="AF533" s="51">
        <f>_xll.qlTenorBasisForwardRate2($U$13,AB533,AC533,trigger)</f>
        <v>1.0340133107200002E-2</v>
      </c>
      <c r="AG533" s="51">
        <f>_xll.qlIndexFixing($U$5,_xll.qlInterestRateIndexFixingDate($U$5,AB533,trigger),,trigger)</f>
        <v>1.0400779249246723E-2</v>
      </c>
    </row>
    <row r="534" spans="27:33" x14ac:dyDescent="0.2">
      <c r="AA534" s="46" t="s">
        <v>75</v>
      </c>
      <c r="AB534" s="47">
        <f>_xll.qlCalendarAdvance(Calendar,AB533,AA534,,,trigger)</f>
        <v>58760</v>
      </c>
      <c r="AC534" s="47">
        <f>_xll.qlInterestRateIndexMaturity($U$5,AB534,trigger)</f>
        <v>58942</v>
      </c>
      <c r="AD534" s="51">
        <f>_xll.qlTenorBasisValue($U$13,AB534,trigger)</f>
        <v>1.254566686241793E-4</v>
      </c>
      <c r="AE534" s="51">
        <f>_xll.qlTenorBasisForwardRate($U$13,AB534,trigger)</f>
        <v>1.0335588593007787E-2</v>
      </c>
      <c r="AF534" s="51">
        <f>_xll.qlTenorBasisForwardRate2($U$13,AB534,AC534,trigger)</f>
        <v>1.0335588593007787E-2</v>
      </c>
      <c r="AG534" s="51">
        <f>_xll.qlIndexFixing($U$5,_xll.qlInterestRateIndexFixingDate($U$5,AB534,trigger),,trigger)</f>
        <v>1.0377085775284577E-2</v>
      </c>
    </row>
    <row r="535" spans="27:33" x14ac:dyDescent="0.2">
      <c r="AA535" s="46" t="s">
        <v>75</v>
      </c>
      <c r="AB535" s="47">
        <f>_xll.qlCalendarAdvance(Calendar,AB534,AA535,,,trigger)</f>
        <v>58790</v>
      </c>
      <c r="AC535" s="47">
        <f>_xll.qlInterestRateIndexMaturity($U$5,AB535,trigger)</f>
        <v>58972</v>
      </c>
      <c r="AD535" s="51">
        <f>_xll.qlTenorBasisValue($U$13,AB535,trigger)</f>
        <v>1.2526171204458851E-4</v>
      </c>
      <c r="AE535" s="51">
        <f>_xll.qlTenorBasisForwardRate($U$13,AB535,trigger)</f>
        <v>1.0332169962050566E-2</v>
      </c>
      <c r="AF535" s="51">
        <f>_xll.qlTenorBasisForwardRate2($U$13,AB535,AC535,trigger)</f>
        <v>1.0332169962050566E-2</v>
      </c>
      <c r="AG535" s="51">
        <f>_xll.qlIndexFixing($U$5,_xll.qlInterestRateIndexFixingDate($U$5,AB535,trigger),,trigger)</f>
        <v>1.0356540265934929E-2</v>
      </c>
    </row>
    <row r="536" spans="27:33" x14ac:dyDescent="0.2">
      <c r="AA536" s="46" t="s">
        <v>75</v>
      </c>
      <c r="AB536" s="47">
        <f>_xll.qlCalendarAdvance(Calendar,AB535,AA536,,,trigger)</f>
        <v>58823</v>
      </c>
      <c r="AC536" s="47">
        <f>_xll.qlInterestRateIndexMaturity($U$5,AB536,trigger)</f>
        <v>59005</v>
      </c>
      <c r="AD536" s="51">
        <f>_xll.qlTenorBasisValue($U$13,AB536,trigger)</f>
        <v>1.2504994582854018E-4</v>
      </c>
      <c r="AE536" s="51">
        <f>_xll.qlTenorBasisForwardRate($U$13,AB536,trigger)</f>
        <v>1.0329193450423942E-2</v>
      </c>
      <c r="AF536" s="51">
        <f>_xll.qlTenorBasisForwardRate2($U$13,AB536,AC536,trigger)</f>
        <v>1.0329193450423942E-2</v>
      </c>
      <c r="AG536" s="51">
        <f>_xll.qlIndexFixing($U$5,_xll.qlInterestRateIndexFixingDate($U$5,AB536,trigger),,trigger)</f>
        <v>1.0335033583181557E-2</v>
      </c>
    </row>
    <row r="537" spans="27:33" x14ac:dyDescent="0.2">
      <c r="AA537" s="46" t="s">
        <v>75</v>
      </c>
      <c r="AB537" s="47">
        <f>_xll.qlCalendarAdvance(Calendar,AB536,AA537,,,trigger)</f>
        <v>58854</v>
      </c>
      <c r="AC537" s="47">
        <f>_xll.qlInterestRateIndexMaturity($U$5,AB537,trigger)</f>
        <v>59035</v>
      </c>
      <c r="AD537" s="51">
        <f>_xll.qlTenorBasisValue($U$13,AB537,trigger)</f>
        <v>1.2485354611903524E-4</v>
      </c>
      <c r="AE537" s="51">
        <f>_xll.qlTenorBasisForwardRate($U$13,AB537,trigger)</f>
        <v>1.03270134666447E-2</v>
      </c>
      <c r="AF537" s="51">
        <f>_xll.qlTenorBasisForwardRate2($U$13,AB537,AC537,trigger)</f>
        <v>1.03270134666447E-2</v>
      </c>
      <c r="AG537" s="51">
        <f>_xll.qlIndexFixing($U$5,_xll.qlInterestRateIndexFixingDate($U$5,AB537,trigger),,trigger)</f>
        <v>1.0316011272053737E-2</v>
      </c>
    </row>
    <row r="538" spans="27:33" x14ac:dyDescent="0.2">
      <c r="AA538" s="46" t="s">
        <v>75</v>
      </c>
      <c r="AB538" s="47">
        <f>_xll.qlCalendarAdvance(Calendar,AB537,AA538,,,trigger)</f>
        <v>58882</v>
      </c>
      <c r="AC538" s="47">
        <f>_xll.qlInterestRateIndexMaturity($U$5,AB538,trigger)</f>
        <v>59068</v>
      </c>
      <c r="AD538" s="51">
        <f>_xll.qlTenorBasisValue($U$13,AB538,trigger)</f>
        <v>1.2467823623868817E-4</v>
      </c>
      <c r="AE538" s="51">
        <f>_xll.qlTenorBasisForwardRate($U$13,AB538,trigger)</f>
        <v>1.0326491155391053E-2</v>
      </c>
      <c r="AF538" s="51">
        <f>_xll.qlTenorBasisForwardRate2($U$13,AB538,AC538,trigger)</f>
        <v>1.0326491155391053E-2</v>
      </c>
      <c r="AG538" s="51">
        <f>_xll.qlIndexFixing($U$5,_xll.qlInterestRateIndexFixingDate($U$5,AB538,trigger),,trigger)</f>
        <v>1.0298946982440403E-2</v>
      </c>
    </row>
    <row r="539" spans="27:33" x14ac:dyDescent="0.2">
      <c r="AA539" s="46" t="s">
        <v>75</v>
      </c>
      <c r="AB539" s="47">
        <f>_xll.qlCalendarAdvance(Calendar,AB538,AA539,,,trigger)</f>
        <v>58914</v>
      </c>
      <c r="AC539" s="47">
        <f>_xll.qlInterestRateIndexMaturity($U$5,AB539,trigger)</f>
        <v>59097</v>
      </c>
      <c r="AD539" s="51">
        <f>_xll.qlTenorBasisValue($U$13,AB539,trigger)</f>
        <v>1.2448027501530128E-4</v>
      </c>
      <c r="AE539" s="51">
        <f>_xll.qlTenorBasisForwardRate($U$13,AB539,trigger)</f>
        <v>1.0325395145232591E-2</v>
      </c>
      <c r="AF539" s="51">
        <f>_xll.qlTenorBasisForwardRate2($U$13,AB539,AC539,trigger)</f>
        <v>1.0325395145232591E-2</v>
      </c>
      <c r="AG539" s="51">
        <f>_xll.qlIndexFixing($U$5,_xll.qlInterestRateIndexFixingDate($U$5,AB539,trigger),,trigger)</f>
        <v>1.0281554771118225E-2</v>
      </c>
    </row>
    <row r="540" spans="27:33" x14ac:dyDescent="0.2">
      <c r="AA540" s="46" t="s">
        <v>75</v>
      </c>
      <c r="AB540" s="47">
        <f>_xll.qlCalendarAdvance(Calendar,AB539,AA540,,,trigger)</f>
        <v>58944</v>
      </c>
      <c r="AC540" s="47">
        <f>_xll.qlInterestRateIndexMaturity($U$5,AB540,trigger)</f>
        <v>59128</v>
      </c>
      <c r="AD540" s="51">
        <f>_xll.qlTenorBasisValue($U$13,AB540,trigger)</f>
        <v>1.2429697754946545E-4</v>
      </c>
      <c r="AE540" s="51">
        <f>_xll.qlTenorBasisForwardRate($U$13,AB540,trigger)</f>
        <v>1.032563827519257E-2</v>
      </c>
      <c r="AF540" s="51">
        <f>_xll.qlTenorBasisForwardRate2($U$13,AB540,AC540,trigger)</f>
        <v>1.032563827519257E-2</v>
      </c>
      <c r="AG540" s="51">
        <f>_xll.qlIndexFixing($U$5,_xll.qlInterestRateIndexFixingDate($U$5,AB540,trigger),,trigger)</f>
        <v>1.0265792799680425E-2</v>
      </c>
    </row>
    <row r="541" spans="27:33" x14ac:dyDescent="0.2">
      <c r="AA541" s="46" t="s">
        <v>75</v>
      </c>
      <c r="AB541" s="47">
        <f>_xll.qlCalendarAdvance(Calendar,AB540,AA541,,,trigger)</f>
        <v>58977</v>
      </c>
      <c r="AC541" s="47">
        <f>_xll.qlInterestRateIndexMaturity($U$5,AB541,trigger)</f>
        <v>59160</v>
      </c>
      <c r="AD541" s="51">
        <f>_xll.qlTenorBasisValue($U$13,AB541,trigger)</f>
        <v>1.2409787983638768E-4</v>
      </c>
      <c r="AE541" s="51">
        <f>_xll.qlTenorBasisForwardRate($U$13,AB541,trigger)</f>
        <v>1.03263401610014E-2</v>
      </c>
      <c r="AF541" s="51">
        <f>_xll.qlTenorBasisForwardRate2($U$13,AB541,AC541,trigger)</f>
        <v>1.03263401610014E-2</v>
      </c>
      <c r="AG541" s="51">
        <f>_xll.qlIndexFixing($U$5,_xll.qlInterestRateIndexFixingDate($U$5,AB541,trigger),,trigger)</f>
        <v>1.0249738927924121E-2</v>
      </c>
    </row>
    <row r="542" spans="27:33" x14ac:dyDescent="0.2">
      <c r="AA542" s="46" t="s">
        <v>75</v>
      </c>
      <c r="AB542" s="47">
        <f>_xll.qlCalendarAdvance(Calendar,AB541,AA542,,,trigger)</f>
        <v>59007</v>
      </c>
      <c r="AC542" s="47">
        <f>_xll.qlInterestRateIndexMaturity($U$5,AB542,trigger)</f>
        <v>59191</v>
      </c>
      <c r="AD542" s="51">
        <f>_xll.qlTenorBasisValue($U$13,AB542,trigger)</f>
        <v>1.2391915379812403E-4</v>
      </c>
      <c r="AE542" s="51">
        <f>_xll.qlTenorBasisForwardRate($U$13,AB542,trigger)</f>
        <v>1.0328032249613008E-2</v>
      </c>
      <c r="AF542" s="51">
        <f>_xll.qlTenorBasisForwardRate2($U$13,AB542,AC542,trigger)</f>
        <v>1.0328032249613008E-2</v>
      </c>
      <c r="AG542" s="51">
        <f>_xll.qlIndexFixing($U$5,_xll.qlInterestRateIndexFixingDate($U$5,AB542,trigger),,trigger)</f>
        <v>1.0235996960675208E-2</v>
      </c>
    </row>
    <row r="543" spans="27:33" x14ac:dyDescent="0.2">
      <c r="AA543" s="46" t="s">
        <v>75</v>
      </c>
      <c r="AB543" s="47">
        <f>_xll.qlCalendarAdvance(Calendar,AB542,AA543,,,trigger)</f>
        <v>59040</v>
      </c>
      <c r="AC543" s="47">
        <f>_xll.qlInterestRateIndexMaturity($U$5,AB543,trigger)</f>
        <v>59224</v>
      </c>
      <c r="AD543" s="51">
        <f>_xll.qlTenorBasisValue($U$13,AB543,trigger)</f>
        <v>1.2372502318689312E-4</v>
      </c>
      <c r="AE543" s="51">
        <f>_xll.qlTenorBasisForwardRate($U$13,AB543,trigger)</f>
        <v>1.0330480620942165E-2</v>
      </c>
      <c r="AF543" s="51">
        <f>_xll.qlTenorBasisForwardRate2($U$13,AB543,AC543,trigger)</f>
        <v>1.0330480620942165E-2</v>
      </c>
      <c r="AG543" s="51">
        <f>_xll.qlIndexFixing($U$5,_xll.qlInterestRateIndexFixingDate($U$5,AB543,trigger),,trigger)</f>
        <v>1.0222055521255345E-2</v>
      </c>
    </row>
    <row r="544" spans="27:33" x14ac:dyDescent="0.2">
      <c r="AA544" s="46" t="s">
        <v>75</v>
      </c>
      <c r="AB544" s="47">
        <f>_xll.qlCalendarAdvance(Calendar,AB543,AA544,,,trigger)</f>
        <v>59071</v>
      </c>
      <c r="AC544" s="47">
        <f>_xll.qlInterestRateIndexMaturity($U$5,AB544,trigger)</f>
        <v>59252</v>
      </c>
      <c r="AD544" s="51">
        <f>_xll.qlTenorBasisValue($U$13,AB544,trigger)</f>
        <v>1.2354498466111982E-4</v>
      </c>
      <c r="AE544" s="51">
        <f>_xll.qlTenorBasisForwardRate($U$13,AB544,trigger)</f>
        <v>1.0332885893408349E-2</v>
      </c>
      <c r="AF544" s="51">
        <f>_xll.qlTenorBasisForwardRate2($U$13,AB544,AC544,trigger)</f>
        <v>1.0332885893408349E-2</v>
      </c>
      <c r="AG544" s="51">
        <f>_xll.qlIndexFixing($U$5,_xll.qlInterestRateIndexFixingDate($U$5,AB544,trigger),,trigger)</f>
        <v>1.0210080628687728E-2</v>
      </c>
    </row>
    <row r="545" spans="27:33" x14ac:dyDescent="0.2">
      <c r="AA545" s="46" t="s">
        <v>75</v>
      </c>
      <c r="AB545" s="47">
        <f>_xll.qlCalendarAdvance(Calendar,AB544,AA545,,,trigger)</f>
        <v>59103</v>
      </c>
      <c r="AC545" s="47">
        <f>_xll.qlInterestRateIndexMaturity($U$5,AB545,trigger)</f>
        <v>59285</v>
      </c>
      <c r="AD545" s="51">
        <f>_xll.qlTenorBasisValue($U$13,AB545,trigger)</f>
        <v>1.2336147316907079E-4</v>
      </c>
      <c r="AE545" s="51">
        <f>_xll.qlTenorBasisForwardRate($U$13,AB545,trigger)</f>
        <v>1.0336981783791624E-2</v>
      </c>
      <c r="AF545" s="51">
        <f>_xll.qlTenorBasisForwardRate2($U$13,AB545,AC545,trigger)</f>
        <v>1.0336981783791624E-2</v>
      </c>
      <c r="AG545" s="51">
        <f>_xll.qlIndexFixing($U$5,_xll.qlInterestRateIndexFixingDate($U$5,AB545,trigger),,trigger)</f>
        <v>1.0198639181242164E-2</v>
      </c>
    </row>
    <row r="546" spans="27:33" x14ac:dyDescent="0.2">
      <c r="AA546" s="46" t="s">
        <v>75</v>
      </c>
      <c r="AB546" s="47">
        <f>_xll.qlCalendarAdvance(Calendar,AB545,AA546,,,trigger)</f>
        <v>59134</v>
      </c>
      <c r="AC546" s="47">
        <f>_xll.qlInterestRateIndexMaturity($U$5,AB546,trigger)</f>
        <v>59315</v>
      </c>
      <c r="AD546" s="51">
        <f>_xll.qlTenorBasisValue($U$13,AB546,trigger)</f>
        <v>1.2318593063070858E-4</v>
      </c>
      <c r="AE546" s="51">
        <f>_xll.qlTenorBasisForwardRate($U$13,AB546,trigger)</f>
        <v>1.0341240629834129E-2</v>
      </c>
      <c r="AF546" s="51">
        <f>_xll.qlTenorBasisForwardRate2($U$13,AB546,AC546,trigger)</f>
        <v>1.0341240629834129E-2</v>
      </c>
      <c r="AG546" s="51">
        <f>_xll.qlIndexFixing($U$5,_xll.qlInterestRateIndexFixingDate($U$5,AB546,trigger),,trigger)</f>
        <v>1.018860172132254E-2</v>
      </c>
    </row>
    <row r="547" spans="27:33" x14ac:dyDescent="0.2">
      <c r="AA547" s="46" t="s">
        <v>75</v>
      </c>
      <c r="AB547" s="47">
        <f>_xll.qlCalendarAdvance(Calendar,AB546,AA547,,,trigger)</f>
        <v>59167</v>
      </c>
      <c r="AC547" s="47">
        <f>_xll.qlInterestRateIndexMaturity($U$5,AB547,trigger)</f>
        <v>59349</v>
      </c>
      <c r="AD547" s="51">
        <f>_xll.qlTenorBasisValue($U$13,AB547,trigger)</f>
        <v>1.2300144881888134E-4</v>
      </c>
      <c r="AE547" s="51">
        <f>_xll.qlTenorBasisForwardRate($U$13,AB547,trigger)</f>
        <v>1.0347061597970121E-2</v>
      </c>
      <c r="AF547" s="51">
        <f>_xll.qlTenorBasisForwardRate2($U$13,AB547,AC547,trigger)</f>
        <v>1.0347061597970121E-2</v>
      </c>
      <c r="AG547" s="51">
        <f>_xll.qlIndexFixing($U$5,_xll.qlInterestRateIndexFixingDate($U$5,AB547,trigger),,trigger)</f>
        <v>1.0179039643658492E-2</v>
      </c>
    </row>
    <row r="548" spans="27:33" x14ac:dyDescent="0.2">
      <c r="AA548" s="46" t="s">
        <v>75</v>
      </c>
      <c r="AB548" s="47">
        <f>_xll.qlCalendarAdvance(Calendar,AB547,AA548,,,trigger)</f>
        <v>59198</v>
      </c>
      <c r="AC548" s="47">
        <f>_xll.qlInterestRateIndexMaturity($U$5,AB548,trigger)</f>
        <v>59379</v>
      </c>
      <c r="AD548" s="51">
        <f>_xll.qlTenorBasisValue($U$13,AB548,trigger)</f>
        <v>1.2283036155127632E-4</v>
      </c>
      <c r="AE548" s="51">
        <f>_xll.qlTenorBasisForwardRate($U$13,AB548,trigger)</f>
        <v>1.0352791668404856E-2</v>
      </c>
      <c r="AF548" s="51">
        <f>_xll.qlTenorBasisForwardRate2($U$13,AB548,AC548,trigger)</f>
        <v>1.0352791668404856E-2</v>
      </c>
      <c r="AG548" s="51">
        <f>_xll.qlIndexFixing($U$5,_xll.qlInterestRateIndexFixingDate($U$5,AB548,trigger),,trigger)</f>
        <v>1.0171055318729116E-2</v>
      </c>
    </row>
    <row r="549" spans="27:33" x14ac:dyDescent="0.2">
      <c r="AA549" s="46" t="s">
        <v>75</v>
      </c>
      <c r="AB549" s="47">
        <f>_xll.qlCalendarAdvance(Calendar,AB548,AA549,,,trigger)</f>
        <v>59229</v>
      </c>
      <c r="AC549" s="47">
        <f>_xll.qlInterestRateIndexMaturity($U$5,AB549,trigger)</f>
        <v>59411</v>
      </c>
      <c r="AD549" s="51">
        <f>_xll.qlTenorBasisValue($U$13,AB549,trigger)</f>
        <v>1.2266139249499225E-4</v>
      </c>
      <c r="AE549" s="51">
        <f>_xll.qlTenorBasisForwardRate($U$13,AB549,trigger)</f>
        <v>1.0359770993670378E-2</v>
      </c>
      <c r="AF549" s="51">
        <f>_xll.qlTenorBasisForwardRate2($U$13,AB549,AC549,trigger)</f>
        <v>1.0359770993670378E-2</v>
      </c>
      <c r="AG549" s="51">
        <f>_xll.qlIndexFixing($U$5,_xll.qlInterestRateIndexFixingDate($U$5,AB549,trigger),,trigger)</f>
        <v>1.0164159947331988E-2</v>
      </c>
    </row>
    <row r="550" spans="27:33" x14ac:dyDescent="0.2">
      <c r="AA550" s="46" t="s">
        <v>75</v>
      </c>
      <c r="AB550" s="47">
        <f>_xll.qlCalendarAdvance(Calendar,AB549,AA550,,,trigger)</f>
        <v>59258</v>
      </c>
      <c r="AC550" s="47">
        <f>_xll.qlInterestRateIndexMaturity($U$5,AB550,trigger)</f>
        <v>59442</v>
      </c>
      <c r="AD550" s="51">
        <f>_xll.qlTenorBasisValue($U$13,AB550,trigger)</f>
        <v>1.225052196424703E-4</v>
      </c>
      <c r="AE550" s="51">
        <f>_xll.qlTenorBasisForwardRate($U$13,AB550,trigger)</f>
        <v>1.0367281997519169E-2</v>
      </c>
      <c r="AF550" s="51">
        <f>_xll.qlTenorBasisForwardRate2($U$13,AB550,AC550,trigger)</f>
        <v>1.0367281997519169E-2</v>
      </c>
      <c r="AG550" s="51">
        <f>_xll.qlIndexFixing($U$5,_xll.qlInterestRateIndexFixingDate($U$5,AB550,trigger),,trigger)</f>
        <v>1.0158729442045766E-2</v>
      </c>
    </row>
    <row r="551" spans="27:33" x14ac:dyDescent="0.2">
      <c r="AA551" s="46" t="s">
        <v>75</v>
      </c>
      <c r="AB551" s="47">
        <f>_xll.qlCalendarAdvance(Calendar,AB550,AA551,,,trigger)</f>
        <v>59289</v>
      </c>
      <c r="AC551" s="47">
        <f>_xll.qlInterestRateIndexMaturity($U$5,AB551,trigger)</f>
        <v>59475</v>
      </c>
      <c r="AD551" s="51">
        <f>_xll.qlTenorBasisValue($U$13,AB551,trigger)</f>
        <v>1.2234027796849482E-4</v>
      </c>
      <c r="AE551" s="51">
        <f>_xll.qlTenorBasisForwardRate($U$13,AB551,trigger)</f>
        <v>1.0376021337692871E-2</v>
      </c>
      <c r="AF551" s="51">
        <f>_xll.qlTenorBasisForwardRate2($U$13,AB551,AC551,trigger)</f>
        <v>1.0376021337692871E-2</v>
      </c>
      <c r="AG551" s="51">
        <f>_xll.qlIndexFixing($U$5,_xll.qlInterestRateIndexFixingDate($U$5,AB551,trigger),,trigger)</f>
        <v>1.0153958583821265E-2</v>
      </c>
    </row>
    <row r="552" spans="27:33" x14ac:dyDescent="0.2">
      <c r="AA552" s="46" t="s">
        <v>75</v>
      </c>
      <c r="AB552" s="47">
        <f>_xll.qlCalendarAdvance(Calendar,AB551,AA552,,,trigger)</f>
        <v>59320</v>
      </c>
      <c r="AC552" s="47">
        <f>_xll.qlInterestRateIndexMaturity($U$5,AB552,trigger)</f>
        <v>59504</v>
      </c>
      <c r="AD552" s="51">
        <f>_xll.qlTenorBasisValue($U$13,AB552,trigger)</f>
        <v>1.2217738028217875E-4</v>
      </c>
      <c r="AE552" s="51">
        <f>_xll.qlTenorBasisForwardRate($U$13,AB552,trigger)</f>
        <v>1.0384292113883321E-2</v>
      </c>
      <c r="AF552" s="51">
        <f>_xll.qlTenorBasisForwardRate2($U$13,AB552,AC552,trigger)</f>
        <v>1.0384292113883321E-2</v>
      </c>
      <c r="AG552" s="51">
        <f>_xll.qlIndexFixing($U$5,_xll.qlInterestRateIndexFixingDate($U$5,AB552,trigger),,trigger)</f>
        <v>1.0149847127403706E-2</v>
      </c>
    </row>
    <row r="553" spans="27:33" x14ac:dyDescent="0.2">
      <c r="AA553" s="46" t="s">
        <v>75</v>
      </c>
      <c r="AB553" s="47">
        <f>_xll.qlCalendarAdvance(Calendar,AB552,AA553,,,trigger)</f>
        <v>59351</v>
      </c>
      <c r="AC553" s="47">
        <f>_xll.qlInterestRateIndexMaturity($U$5,AB553,trigger)</f>
        <v>59534</v>
      </c>
      <c r="AD553" s="51">
        <f>_xll.qlTenorBasisValue($U$13,AB553,trigger)</f>
        <v>1.2201650187638585E-4</v>
      </c>
      <c r="AE553" s="51">
        <f>_xll.qlTenorBasisForwardRate($U$13,AB553,trigger)</f>
        <v>1.0393562051185063E-2</v>
      </c>
      <c r="AF553" s="51">
        <f>_xll.qlTenorBasisForwardRate2($U$13,AB553,AC553,trigger)</f>
        <v>1.0393562051185063E-2</v>
      </c>
      <c r="AG553" s="51">
        <f>_xll.qlIndexFixing($U$5,_xll.qlInterestRateIndexFixingDate($U$5,AB553,trigger),,trigger)</f>
        <v>1.0146802131604985E-2</v>
      </c>
    </row>
    <row r="554" spans="27:33" x14ac:dyDescent="0.2">
      <c r="AA554" s="46" t="s">
        <v>75</v>
      </c>
      <c r="AB554" s="47">
        <f>_xll.qlCalendarAdvance(Calendar,AB553,AA554,,,trigger)</f>
        <v>59383</v>
      </c>
      <c r="AC554" s="47">
        <f>_xll.qlInterestRateIndexMaturity($U$5,AB554,trigger)</f>
        <v>59567</v>
      </c>
      <c r="AD554" s="51">
        <f>_xll.qlTenorBasisValue($U$13,AB554,trigger)</f>
        <v>1.2185252599683037E-4</v>
      </c>
      <c r="AE554" s="51">
        <f>_xll.qlTenorBasisForwardRate($U$13,AB554,trigger)</f>
        <v>1.0404544734466947E-2</v>
      </c>
      <c r="AF554" s="51">
        <f>_xll.qlTenorBasisForwardRate2($U$13,AB554,AC554,trigger)</f>
        <v>1.0404544734466947E-2</v>
      </c>
      <c r="AG554" s="51">
        <f>_xll.qlIndexFixing($U$5,_xll.qlInterestRateIndexFixingDate($U$5,AB554,trigger),,trigger)</f>
        <v>1.0144962076624164E-2</v>
      </c>
    </row>
    <row r="555" spans="27:33" x14ac:dyDescent="0.2">
      <c r="AA555" s="46" t="s">
        <v>75</v>
      </c>
      <c r="AB555" s="47">
        <f>_xll.qlCalendarAdvance(Calendar,AB554,AA555,,,trigger)</f>
        <v>59414</v>
      </c>
      <c r="AC555" s="47">
        <f>_xll.qlInterestRateIndexMaturity($U$5,AB555,trigger)</f>
        <v>59595</v>
      </c>
      <c r="AD555" s="51">
        <f>_xll.qlTenorBasisValue($U$13,AB555,trigger)</f>
        <v>1.2169567635407239E-4</v>
      </c>
      <c r="AE555" s="51">
        <f>_xll.qlTenorBasisForwardRate($U$13,AB555,trigger)</f>
        <v>1.0414571015073091E-2</v>
      </c>
      <c r="AF555" s="51">
        <f>_xll.qlTenorBasisForwardRate2($U$13,AB555,AC555,trigger)</f>
        <v>1.0414571015073091E-2</v>
      </c>
      <c r="AG555" s="51">
        <f>_xll.qlIndexFixing($U$5,_xll.qlInterestRateIndexFixingDate($U$5,AB555,trigger),,trigger)</f>
        <v>1.0143633363753209E-2</v>
      </c>
    </row>
    <row r="556" spans="27:33" x14ac:dyDescent="0.2">
      <c r="AA556" s="46" t="s">
        <v>75</v>
      </c>
      <c r="AB556" s="47">
        <f>_xll.qlCalendarAdvance(Calendar,AB555,AA556,,,trigger)</f>
        <v>59446</v>
      </c>
      <c r="AC556" s="47">
        <f>_xll.qlInterestRateIndexMaturity($U$5,AB556,trigger)</f>
        <v>59628</v>
      </c>
      <c r="AD556" s="51">
        <f>_xll.qlTenorBasisValue($U$13,AB556,trigger)</f>
        <v>1.2153580806977454E-4</v>
      </c>
      <c r="AE556" s="51">
        <f>_xll.qlTenorBasisForwardRate($U$13,AB556,trigger)</f>
        <v>1.0427072338428663E-2</v>
      </c>
      <c r="AF556" s="51">
        <f>_xll.qlTenorBasisForwardRate2($U$13,AB556,AC556,trigger)</f>
        <v>1.0427072338428663E-2</v>
      </c>
      <c r="AG556" s="51">
        <f>_xll.qlIndexFixing($U$5,_xll.qlInterestRateIndexFixingDate($U$5,AB556,trigger),,trigger)</f>
        <v>1.0143911919880358E-2</v>
      </c>
    </row>
    <row r="557" spans="27:33" x14ac:dyDescent="0.2">
      <c r="AA557" s="46" t="s">
        <v>75</v>
      </c>
      <c r="AB557" s="47">
        <f>_xll.qlCalendarAdvance(Calendar,AB556,AA557,,,trigger)</f>
        <v>59477</v>
      </c>
      <c r="AC557" s="47">
        <f>_xll.qlInterestRateIndexMaturity($U$5,AB557,trigger)</f>
        <v>59658</v>
      </c>
      <c r="AD557" s="51">
        <f>_xll.qlTenorBasisValue($U$13,AB557,trigger)</f>
        <v>1.2138288871489619E-4</v>
      </c>
      <c r="AE557" s="51">
        <f>_xll.qlTenorBasisForwardRate($U$13,AB557,trigger)</f>
        <v>1.0439214167562764E-2</v>
      </c>
      <c r="AF557" s="51">
        <f>_xll.qlTenorBasisForwardRate2($U$13,AB557,AC557,trigger)</f>
        <v>1.0439214167562764E-2</v>
      </c>
      <c r="AG557" s="51">
        <f>_xll.qlIndexFixing($U$5,_xll.qlInterestRateIndexFixingDate($U$5,AB557,trigger),,trigger)</f>
        <v>1.014487613966456E-2</v>
      </c>
    </row>
    <row r="558" spans="27:33" x14ac:dyDescent="0.2">
      <c r="AA558" s="46" t="s">
        <v>75</v>
      </c>
      <c r="AB558" s="47">
        <f>_xll.qlCalendarAdvance(Calendar,AB557,AA558,,,trigger)</f>
        <v>59509</v>
      </c>
      <c r="AC558" s="47">
        <f>_xll.qlInterestRateIndexMaturity($U$5,AB558,trigger)</f>
        <v>59691</v>
      </c>
      <c r="AD558" s="51">
        <f>_xll.qlTenorBasisValue($U$13,AB558,trigger)</f>
        <v>1.2122702758158537E-4</v>
      </c>
      <c r="AE558" s="51">
        <f>_xll.qlTenorBasisForwardRate($U$13,AB558,trigger)</f>
        <v>1.045325943494365E-2</v>
      </c>
      <c r="AF558" s="51">
        <f>_xll.qlTenorBasisForwardRate2($U$13,AB558,AC558,trigger)</f>
        <v>1.045325943494365E-2</v>
      </c>
      <c r="AG558" s="51">
        <f>_xll.qlIndexFixing($U$5,_xll.qlInterestRateIndexFixingDate($U$5,AB558,trigger),,trigger)</f>
        <v>1.0147307666399498E-2</v>
      </c>
    </row>
    <row r="559" spans="27:33" x14ac:dyDescent="0.2">
      <c r="AA559" s="46" t="s">
        <v>75</v>
      </c>
      <c r="AB559" s="47">
        <f>_xll.qlCalendarAdvance(Calendar,AB558,AA559,,,trigger)</f>
        <v>59540</v>
      </c>
      <c r="AC559" s="47">
        <f>_xll.qlInterestRateIndexMaturity($U$5,AB559,trigger)</f>
        <v>59721</v>
      </c>
      <c r="AD559" s="51">
        <f>_xll.qlTenorBasisValue($U$13,AB559,trigger)</f>
        <v>1.2107794236585104E-4</v>
      </c>
      <c r="AE559" s="51">
        <f>_xll.qlTenorBasisForwardRate($U$13,AB559,trigger)</f>
        <v>1.0466848710818029E-2</v>
      </c>
      <c r="AF559" s="51">
        <f>_xll.qlTenorBasisForwardRate2($U$13,AB559,AC559,trigger)</f>
        <v>1.0466848710818029E-2</v>
      </c>
      <c r="AG559" s="51">
        <f>_xll.qlIndexFixing($U$5,_xll.qlInterestRateIndexFixingDate($U$5,AB559,trigger),,trigger)</f>
        <v>1.0150292186287017E-2</v>
      </c>
    </row>
    <row r="560" spans="27:33" x14ac:dyDescent="0.2">
      <c r="AA560" s="46" t="s">
        <v>75</v>
      </c>
      <c r="AB560" s="47">
        <f>_xll.qlCalendarAdvance(Calendar,AB559,AA560,,,trigger)</f>
        <v>59572</v>
      </c>
      <c r="AC560" s="47">
        <f>_xll.qlInterestRateIndexMaturity($U$5,AB560,trigger)</f>
        <v>59754</v>
      </c>
      <c r="AD560" s="51">
        <f>_xll.qlTenorBasisValue($U$13,AB560,trigger)</f>
        <v>1.2092599031363955E-4</v>
      </c>
      <c r="AE560" s="51">
        <f>_xll.qlTenorBasisForwardRate($U$13,AB560,trigger)</f>
        <v>1.0482437974511906E-2</v>
      </c>
      <c r="AF560" s="51">
        <f>_xll.qlTenorBasisForwardRate2($U$13,AB560,AC560,trigger)</f>
        <v>1.0482437974511906E-2</v>
      </c>
      <c r="AG560" s="51">
        <f>_xll.qlIndexFixing($U$5,_xll.qlInterestRateIndexFixingDate($U$5,AB560,trigger),,trigger)</f>
        <v>1.0154876815325153E-2</v>
      </c>
    </row>
    <row r="561" spans="27:33" x14ac:dyDescent="0.2">
      <c r="AA561" s="46" t="s">
        <v>75</v>
      </c>
      <c r="AB561" s="47">
        <f>_xll.qlCalendarAdvance(Calendar,AB560,AA561,,,trigger)</f>
        <v>59600</v>
      </c>
      <c r="AC561" s="47">
        <f>_xll.qlInterestRateIndexMaturity($U$5,AB561,trigger)</f>
        <v>59784</v>
      </c>
      <c r="AD561" s="51">
        <f>_xll.qlTenorBasisValue($U$13,AB561,trigger)</f>
        <v>1.2079463169097276E-4</v>
      </c>
      <c r="AE561" s="51">
        <f>_xll.qlTenorBasisForwardRate($U$13,AB561,trigger)</f>
        <v>1.0497203306269199E-2</v>
      </c>
      <c r="AF561" s="51">
        <f>_xll.qlTenorBasisForwardRate2($U$13,AB561,AC561,trigger)</f>
        <v>1.0497203306269199E-2</v>
      </c>
      <c r="AG561" s="51">
        <f>_xll.qlIndexFixing($U$5,_xll.qlInterestRateIndexFixingDate($U$5,AB561,trigger),,trigger)</f>
        <v>1.0160082052314339E-2</v>
      </c>
    </row>
    <row r="562" spans="27:33" x14ac:dyDescent="0.2">
      <c r="AA562" s="46" t="s">
        <v>75</v>
      </c>
      <c r="AB562" s="47">
        <f>_xll.qlCalendarAdvance(Calendar,AB561,AA562,,,trigger)</f>
        <v>59631</v>
      </c>
      <c r="AC562" s="47">
        <f>_xll.qlInterestRateIndexMaturity($U$5,AB562,trigger)</f>
        <v>59814</v>
      </c>
      <c r="AD562" s="51">
        <f>_xll.qlTenorBasisValue($U$13,AB562,trigger)</f>
        <v>1.2065091953040461E-4</v>
      </c>
      <c r="AE562" s="51">
        <f>_xll.qlTenorBasisForwardRate($U$13,AB562,trigger)</f>
        <v>1.0512906893081295E-2</v>
      </c>
      <c r="AF562" s="51">
        <f>_xll.qlTenorBasisForwardRate2($U$13,AB562,AC562,trigger)</f>
        <v>1.0512906893081295E-2</v>
      </c>
      <c r="AG562" s="51">
        <f>_xll.qlIndexFixing($U$5,_xll.qlInterestRateIndexFixingDate($U$5,AB562,trigger),,trigger)</f>
        <v>1.0166016840337081E-2</v>
      </c>
    </row>
    <row r="563" spans="27:33" x14ac:dyDescent="0.2">
      <c r="AA563" s="46" t="s">
        <v>75</v>
      </c>
      <c r="AB563" s="47">
        <f>_xll.qlCalendarAdvance(Calendar,AB562,AA563,,,trigger)</f>
        <v>59663</v>
      </c>
      <c r="AC563" s="47">
        <f>_xll.qlInterestRateIndexMaturity($U$5,AB563,trigger)</f>
        <v>59847</v>
      </c>
      <c r="AD563" s="51">
        <f>_xll.qlTenorBasisValue($U$13,AB563,trigger)</f>
        <v>1.2050444548587376E-4</v>
      </c>
      <c r="AE563" s="51">
        <f>_xll.qlTenorBasisForwardRate($U$13,AB563,trigger)</f>
        <v>1.0530752159240106E-2</v>
      </c>
      <c r="AF563" s="51">
        <f>_xll.qlTenorBasisForwardRate2($U$13,AB563,AC563,trigger)</f>
        <v>1.0530752159240106E-2</v>
      </c>
      <c r="AG563" s="51">
        <f>_xll.qlIndexFixing($U$5,_xll.qlInterestRateIndexFixingDate($U$5,AB563,trigger),,trigger)</f>
        <v>1.0173746556525524E-2</v>
      </c>
    </row>
    <row r="564" spans="27:33" x14ac:dyDescent="0.2">
      <c r="AA564" s="46" t="s">
        <v>75</v>
      </c>
      <c r="AB564" s="47">
        <f>_xll.qlCalendarAdvance(Calendar,AB563,AA564,,,trigger)</f>
        <v>59694</v>
      </c>
      <c r="AC564" s="47">
        <f>_xll.qlInterestRateIndexMaturity($U$5,AB564,trigger)</f>
        <v>59877</v>
      </c>
      <c r="AD564" s="51">
        <f>_xll.qlTenorBasisValue($U$13,AB564,trigger)</f>
        <v>1.2036434190497941E-4</v>
      </c>
      <c r="AE564" s="51">
        <f>_xll.qlTenorBasisForwardRate($U$13,AB564,trigger)</f>
        <v>1.0547903002542562E-2</v>
      </c>
      <c r="AF564" s="51">
        <f>_xll.qlTenorBasisForwardRate2($U$13,AB564,AC564,trigger)</f>
        <v>1.0547903002542562E-2</v>
      </c>
      <c r="AG564" s="51">
        <f>_xll.qlIndexFixing($U$5,_xll.qlInterestRateIndexFixingDate($U$5,AB564,trigger),,trigger)</f>
        <v>1.0181701540760785E-2</v>
      </c>
    </row>
    <row r="565" spans="27:33" x14ac:dyDescent="0.2">
      <c r="AA565" s="46" t="s">
        <v>75</v>
      </c>
      <c r="AB565" s="47">
        <f>_xll.qlCalendarAdvance(Calendar,AB564,AA565,,,trigger)</f>
        <v>59726</v>
      </c>
      <c r="AC565" s="47">
        <f>_xll.qlInterestRateIndexMaturity($U$5,AB565,trigger)</f>
        <v>59910</v>
      </c>
      <c r="AD565" s="51">
        <f>_xll.qlTenorBasisValue($U$13,AB565,trigger)</f>
        <v>1.2022154688087361E-4</v>
      </c>
      <c r="AE565" s="51">
        <f>_xll.qlTenorBasisForwardRate($U$13,AB565,trigger)</f>
        <v>1.0567292530038814E-2</v>
      </c>
      <c r="AF565" s="51">
        <f>_xll.qlTenorBasisForwardRate2($U$13,AB565,AC565,trigger)</f>
        <v>1.0567292530038814E-2</v>
      </c>
      <c r="AG565" s="51">
        <f>_xll.qlIndexFixing($U$5,_xll.qlInterestRateIndexFixingDate($U$5,AB565,trigger),,trigger)</f>
        <v>1.0191584864381152E-2</v>
      </c>
    </row>
    <row r="566" spans="27:33" x14ac:dyDescent="0.2">
      <c r="AA566" s="46" t="s">
        <v>75</v>
      </c>
      <c r="AB566" s="47">
        <f>_xll.qlCalendarAdvance(Calendar,AB565,AA566,,,trigger)</f>
        <v>59757</v>
      </c>
      <c r="AC566" s="47">
        <f>_xll.qlInterestRateIndexMaturity($U$5,AB566,trigger)</f>
        <v>59943</v>
      </c>
      <c r="AD566" s="51">
        <f>_xll.qlTenorBasisValue($U$13,AB566,trigger)</f>
        <v>1.2008496335121885E-4</v>
      </c>
      <c r="AE566" s="51">
        <f>_xll.qlTenorBasisForwardRate($U$13,AB566,trigger)</f>
        <v>1.058733239663656E-2</v>
      </c>
      <c r="AF566" s="51">
        <f>_xll.qlTenorBasisForwardRate2($U$13,AB566,AC566,trigger)</f>
        <v>1.058733239663656E-2</v>
      </c>
      <c r="AG566" s="51">
        <f>_xll.qlIndexFixing($U$5,_xll.qlInterestRateIndexFixingDate($U$5,AB566,trigger),,trigger)</f>
        <v>1.0202565117776461E-2</v>
      </c>
    </row>
    <row r="567" spans="27:33" x14ac:dyDescent="0.2">
      <c r="AA567" s="46" t="s">
        <v>75</v>
      </c>
      <c r="AB567" s="47">
        <f>_xll.qlCalendarAdvance(Calendar,AB566,AA567,,,trigger)</f>
        <v>59789</v>
      </c>
      <c r="AC567" s="47">
        <f>_xll.qlInterestRateIndexMaturity($U$5,AB567,trigger)</f>
        <v>59971</v>
      </c>
      <c r="AD567" s="51">
        <f>_xll.qlTenorBasisValue($U$13,AB567,trigger)</f>
        <v>1.1994575705468534E-4</v>
      </c>
      <c r="AE567" s="51">
        <f>_xll.qlTenorBasisForwardRate($U$13,AB567,trigger)</f>
        <v>1.0605838666530523E-2</v>
      </c>
      <c r="AF567" s="51">
        <f>_xll.qlTenorBasisForwardRate2($U$13,AB567,AC567,trigger)</f>
        <v>1.0605838666530523E-2</v>
      </c>
      <c r="AG567" s="51">
        <f>_xll.qlIndexFixing($U$5,_xll.qlInterestRateIndexFixingDate($U$5,AB567,trigger),,trigger)</f>
        <v>1.0212893775164104E-2</v>
      </c>
    </row>
    <row r="568" spans="27:33" x14ac:dyDescent="0.2">
      <c r="AA568" s="46" t="s">
        <v>75</v>
      </c>
      <c r="AB568" s="47">
        <f>_xll.qlCalendarAdvance(Calendar,AB567,AA568,,,trigger)</f>
        <v>59819</v>
      </c>
      <c r="AC568" s="47">
        <f>_xll.qlInterestRateIndexMaturity($U$5,AB568,trigger)</f>
        <v>60002</v>
      </c>
      <c r="AD568" s="51">
        <f>_xll.qlTenorBasisValue($U$13,AB568,trigger)</f>
        <v>1.1981687631294995E-4</v>
      </c>
      <c r="AE568" s="51">
        <f>_xll.qlTenorBasisForwardRate($U$13,AB568,trigger)</f>
        <v>1.0626195652369453E-2</v>
      </c>
      <c r="AF568" s="51">
        <f>_xll.qlTenorBasisForwardRate2($U$13,AB568,AC568,trigger)</f>
        <v>1.0626195652369453E-2</v>
      </c>
      <c r="AG568" s="51">
        <f>_xll.qlIndexFixing($U$5,_xll.qlInterestRateIndexFixingDate($U$5,AB568,trigger),,trigger)</f>
        <v>1.0225178211390335E-2</v>
      </c>
    </row>
    <row r="569" spans="27:33" x14ac:dyDescent="0.2">
      <c r="AA569" s="46" t="s">
        <v>75</v>
      </c>
      <c r="AB569" s="47">
        <f>_xll.qlCalendarAdvance(Calendar,AB568,AA569,,,trigger)</f>
        <v>59852</v>
      </c>
      <c r="AC569" s="47">
        <f>_xll.qlInterestRateIndexMaturity($U$5,AB569,trigger)</f>
        <v>60034</v>
      </c>
      <c r="AD569" s="51">
        <f>_xll.qlTenorBasisValue($U$13,AB569,trigger)</f>
        <v>1.1967690143418676E-4</v>
      </c>
      <c r="AE569" s="51">
        <f>_xll.qlTenorBasisForwardRate($U$13,AB569,trigger)</f>
        <v>1.0648312074204538E-2</v>
      </c>
      <c r="AF569" s="51">
        <f>_xll.qlTenorBasisForwardRate2($U$13,AB569,AC569,trigger)</f>
        <v>1.0648312074204538E-2</v>
      </c>
      <c r="AG569" s="51">
        <f>_xll.qlIndexFixing($U$5,_xll.qlInterestRateIndexFixingDate($U$5,AB569,trigger),,trigger)</f>
        <v>1.0239012321018121E-2</v>
      </c>
    </row>
    <row r="570" spans="27:33" x14ac:dyDescent="0.2">
      <c r="AA570" s="46" t="s">
        <v>75</v>
      </c>
      <c r="AB570" s="47">
        <f>_xll.qlCalendarAdvance(Calendar,AB569,AA570,,,trigger)</f>
        <v>59882</v>
      </c>
      <c r="AC570" s="47">
        <f>_xll.qlInterestRateIndexMaturity($U$5,AB570,trigger)</f>
        <v>60065</v>
      </c>
      <c r="AD570" s="51">
        <f>_xll.qlTenorBasisValue($U$13,AB570,trigger)</f>
        <v>1.1955126254537953E-4</v>
      </c>
      <c r="AE570" s="51">
        <f>_xll.qlTenorBasisForwardRate($U$13,AB570,trigger)</f>
        <v>1.0670118545385696E-2</v>
      </c>
      <c r="AF570" s="51">
        <f>_xll.qlTenorBasisForwardRate2($U$13,AB570,AC570,trigger)</f>
        <v>1.0670118545385696E-2</v>
      </c>
      <c r="AG570" s="51">
        <f>_xll.qlIndexFixing($U$5,_xll.qlInterestRateIndexFixingDate($U$5,AB570,trigger),,trigger)</f>
        <v>1.0253318269896663E-2</v>
      </c>
    </row>
    <row r="571" spans="27:33" x14ac:dyDescent="0.2">
      <c r="AA571" s="46" t="s">
        <v>75</v>
      </c>
      <c r="AB571" s="47">
        <f>_xll.qlCalendarAdvance(Calendar,AB570,AA571,,,trigger)</f>
        <v>59915</v>
      </c>
      <c r="AC571" s="47">
        <f>_xll.qlInterestRateIndexMaturity($U$5,AB571,trigger)</f>
        <v>60097</v>
      </c>
      <c r="AD571" s="51">
        <f>_xll.qlTenorBasisValue($U$13,AB571,trigger)</f>
        <v>1.1941480959825965E-4</v>
      </c>
      <c r="AE571" s="51">
        <f>_xll.qlTenorBasisForwardRate($U$13,AB571,trigger)</f>
        <v>1.0693776833401081E-2</v>
      </c>
      <c r="AF571" s="51">
        <f>_xll.qlTenorBasisForwardRate2($U$13,AB571,AC571,trigger)</f>
        <v>1.0693776833401081E-2</v>
      </c>
      <c r="AG571" s="51">
        <f>_xll.qlIndexFixing($U$5,_xll.qlInterestRateIndexFixingDate($U$5,AB571,trigger),,trigger)</f>
        <v>1.0269304846784608E-2</v>
      </c>
    </row>
    <row r="572" spans="27:33" x14ac:dyDescent="0.2">
      <c r="AA572" s="46" t="s">
        <v>75</v>
      </c>
      <c r="AB572" s="47">
        <f>_xll.qlCalendarAdvance(Calendar,AB571,AA572,,,trigger)</f>
        <v>59946</v>
      </c>
      <c r="AC572" s="47">
        <f>_xll.qlInterestRateIndexMaturity($U$5,AB572,trigger)</f>
        <v>60128</v>
      </c>
      <c r="AD572" s="51">
        <f>_xll.qlTenorBasisValue($U$13,AB572,trigger)</f>
        <v>1.1928827583997388E-4</v>
      </c>
      <c r="AE572" s="51">
        <f>_xll.qlTenorBasisForwardRate($U$13,AB572,trigger)</f>
        <v>1.0717246503266654E-2</v>
      </c>
      <c r="AF572" s="51">
        <f>_xll.qlTenorBasisForwardRate2($U$13,AB572,AC572,trigger)</f>
        <v>1.0717246503266654E-2</v>
      </c>
      <c r="AG572" s="51">
        <f>_xll.qlIndexFixing($U$5,_xll.qlInterestRateIndexFixingDate($U$5,AB572,trigger),,trigger)</f>
        <v>1.0285742997049757E-2</v>
      </c>
    </row>
    <row r="573" spans="27:33" x14ac:dyDescent="0.2">
      <c r="AA573" s="46" t="s">
        <v>75</v>
      </c>
      <c r="AB573" s="47">
        <f>_xll.qlCalendarAdvance(Calendar,AB572,AA573,,,trigger)</f>
        <v>59975</v>
      </c>
      <c r="AC573" s="47">
        <f>_xll.qlInterestRateIndexMaturity($U$5,AB573,trigger)</f>
        <v>60160</v>
      </c>
      <c r="AD573" s="51">
        <f>_xll.qlTenorBasisValue($U$13,AB573,trigger)</f>
        <v>1.1917133439460203E-4</v>
      </c>
      <c r="AE573" s="51">
        <f>_xll.qlTenorBasisForwardRate($U$13,AB573,trigger)</f>
        <v>1.0741558921746865E-2</v>
      </c>
      <c r="AF573" s="51">
        <f>_xll.qlTenorBasisForwardRate2($U$13,AB573,AC573,trigger)</f>
        <v>1.0741558921746865E-2</v>
      </c>
      <c r="AG573" s="51">
        <f>_xll.qlIndexFixing($U$5,_xll.qlInterestRateIndexFixingDate($U$5,AB573,trigger),,trigger)</f>
        <v>1.0303392179402527E-2</v>
      </c>
    </row>
    <row r="574" spans="27:33" x14ac:dyDescent="0.2">
      <c r="AA574" s="46" t="s">
        <v>75</v>
      </c>
      <c r="AB574" s="47">
        <f>_xll.qlCalendarAdvance(Calendar,AB573,AA574,,,trigger)</f>
        <v>60006</v>
      </c>
      <c r="AC574" s="47">
        <f>_xll.qlInterestRateIndexMaturity($U$5,AB574,trigger)</f>
        <v>60189</v>
      </c>
      <c r="AD574" s="51">
        <f>_xll.qlTenorBasisValue($U$13,AB574,trigger)</f>
        <v>1.1904783718511827E-4</v>
      </c>
      <c r="AE574" s="51">
        <f>_xll.qlTenorBasisForwardRate($U$13,AB574,trigger)</f>
        <v>1.0765308478991107E-2</v>
      </c>
      <c r="AF574" s="51">
        <f>_xll.qlTenorBasisForwardRate2($U$13,AB574,AC574,trigger)</f>
        <v>1.0765308478991107E-2</v>
      </c>
      <c r="AG574" s="51">
        <f>_xll.qlIndexFixing($U$5,_xll.qlInterestRateIndexFixingDate($U$5,AB574,trigger),,trigger)</f>
        <v>1.0320898633298213E-2</v>
      </c>
    </row>
    <row r="575" spans="27:33" x14ac:dyDescent="0.2">
      <c r="AA575" s="46" t="s">
        <v>75</v>
      </c>
      <c r="AB575" s="47">
        <f>_xll.qlCalendarAdvance(Calendar,AB574,AA575,,,trigger)</f>
        <v>60036</v>
      </c>
      <c r="AC575" s="47">
        <f>_xll.qlInterestRateIndexMaturity($U$5,AB575,trigger)</f>
        <v>60220</v>
      </c>
      <c r="AD575" s="51">
        <f>_xll.qlTenorBasisValue($U$13,AB575,trigger)</f>
        <v>1.1892979105128266E-4</v>
      </c>
      <c r="AE575" s="51">
        <f>_xll.qlTenorBasisForwardRate($U$13,AB575,trigger)</f>
        <v>1.0790670950218998E-2</v>
      </c>
      <c r="AF575" s="51">
        <f>_xll.qlTenorBasisForwardRate2($U$13,AB575,AC575,trigger)</f>
        <v>1.0790670950218998E-2</v>
      </c>
      <c r="AG575" s="51">
        <f>_xll.qlIndexFixing($U$5,_xll.qlInterestRateIndexFixingDate($U$5,AB575,trigger),,trigger)</f>
        <v>1.0340163657847937E-2</v>
      </c>
    </row>
    <row r="576" spans="27:33" x14ac:dyDescent="0.2">
      <c r="AA576" s="46" t="s">
        <v>75</v>
      </c>
      <c r="AB576" s="47">
        <f>_xll.qlCalendarAdvance(Calendar,AB575,AA576,,,trigger)</f>
        <v>60069</v>
      </c>
      <c r="AC576" s="47">
        <f>_xll.qlInterestRateIndexMaturity($U$5,AB576,trigger)</f>
        <v>60252</v>
      </c>
      <c r="AD576" s="51">
        <f>_xll.qlTenorBasisValue($U$13,AB576,trigger)</f>
        <v>1.1880158669396009E-4</v>
      </c>
      <c r="AE576" s="51">
        <f>_xll.qlTenorBasisForwardRate($U$13,AB576,trigger)</f>
        <v>1.0818110955191937E-2</v>
      </c>
      <c r="AF576" s="51">
        <f>_xll.qlTenorBasisForwardRate2($U$13,AB576,AC576,trigger)</f>
        <v>1.0818110955191937E-2</v>
      </c>
      <c r="AG576" s="51">
        <f>_xll.qlIndexFixing($U$5,_xll.qlInterestRateIndexFixingDate($U$5,AB576,trigger),,trigger)</f>
        <v>1.0361429370874855E-2</v>
      </c>
    </row>
    <row r="577" spans="27:33" x14ac:dyDescent="0.2">
      <c r="AA577" s="46" t="s">
        <v>75</v>
      </c>
      <c r="AB577" s="47">
        <f>_xll.qlCalendarAdvance(Calendar,AB576,AA577,,,trigger)</f>
        <v>60099</v>
      </c>
      <c r="AC577" s="47">
        <f>_xll.qlInterestRateIndexMaturity($U$5,AB577,trigger)</f>
        <v>60283</v>
      </c>
      <c r="AD577" s="51">
        <f>_xll.qlTenorBasisValue($U$13,AB577,trigger)</f>
        <v>1.1868651572907005E-4</v>
      </c>
      <c r="AE577" s="51">
        <f>_xll.qlTenorBasisForwardRate($U$13,AB577,trigger)</f>
        <v>1.0844923384264219E-2</v>
      </c>
      <c r="AF577" s="51">
        <f>_xll.qlTenorBasisForwardRate2($U$13,AB577,AC577,trigger)</f>
        <v>1.0844923384264219E-2</v>
      </c>
      <c r="AG577" s="51">
        <f>_xll.qlIndexFixing($U$5,_xll.qlInterestRateIndexFixingDate($U$5,AB577,trigger),,trigger)</f>
        <v>1.0382716753101063E-2</v>
      </c>
    </row>
    <row r="578" spans="27:33" x14ac:dyDescent="0.2">
      <c r="AA578" s="46" t="s">
        <v>75</v>
      </c>
      <c r="AB578" s="47">
        <f>_xll.qlCalendarAdvance(Calendar,AB577,AA578,,,trigger)</f>
        <v>60132</v>
      </c>
      <c r="AC578" s="47">
        <f>_xll.qlInterestRateIndexMaturity($U$5,AB578,trigger)</f>
        <v>60316</v>
      </c>
      <c r="AD578" s="51">
        <f>_xll.qlTenorBasisValue($U$13,AB578,trigger)</f>
        <v>1.1856154347085814E-4</v>
      </c>
      <c r="AE578" s="51">
        <f>_xll.qlTenorBasisForwardRate($U$13,AB578,trigger)</f>
        <v>1.087453532825761E-2</v>
      </c>
      <c r="AF578" s="51">
        <f>_xll.qlTenorBasisForwardRate2($U$13,AB578,AC578,trigger)</f>
        <v>1.087453532825761E-2</v>
      </c>
      <c r="AG578" s="51">
        <f>_xll.qlIndexFixing($U$5,_xll.qlInterestRateIndexFixingDate($U$5,AB578,trigger),,trigger)</f>
        <v>1.0406672718115371E-2</v>
      </c>
    </row>
    <row r="579" spans="27:33" x14ac:dyDescent="0.2">
      <c r="AA579" s="46" t="s">
        <v>75</v>
      </c>
      <c r="AB579" s="47">
        <f>_xll.qlCalendarAdvance(Calendar,AB578,AA579,,,trigger)</f>
        <v>60163</v>
      </c>
      <c r="AC579" s="47">
        <f>_xll.qlInterestRateIndexMaturity($U$5,AB579,trigger)</f>
        <v>60344</v>
      </c>
      <c r="AD579" s="51">
        <f>_xll.qlTenorBasisValue($U$13,AB579,trigger)</f>
        <v>1.1844565879806162E-4</v>
      </c>
      <c r="AE579" s="51">
        <f>_xll.qlTenorBasisForwardRate($U$13,AB579,trigger)</f>
        <v>1.0901172893289759E-2</v>
      </c>
      <c r="AF579" s="51">
        <f>_xll.qlTenorBasisForwardRate2($U$13,AB579,AC579,trigger)</f>
        <v>1.0901172893289759E-2</v>
      </c>
      <c r="AG579" s="51">
        <f>_xll.qlIndexFixing($U$5,_xll.qlInterestRateIndexFixingDate($U$5,AB579,trigger),,trigger)</f>
        <v>1.0428557334016758E-2</v>
      </c>
    </row>
    <row r="580" spans="27:33" x14ac:dyDescent="0.2">
      <c r="AA580" s="46" t="s">
        <v>75</v>
      </c>
      <c r="AB580" s="47">
        <f>_xll.qlCalendarAdvance(Calendar,AB579,AA580,,,trigger)</f>
        <v>60195</v>
      </c>
      <c r="AC580" s="47">
        <f>_xll.qlInterestRateIndexMaturity($U$5,AB580,trigger)</f>
        <v>60377</v>
      </c>
      <c r="AD580" s="51">
        <f>_xll.qlTenorBasisValue($U$13,AB580,trigger)</f>
        <v>1.1832755443603839E-4</v>
      </c>
      <c r="AE580" s="51">
        <f>_xll.qlTenorBasisForwardRate($U$13,AB580,trigger)</f>
        <v>1.0932035520405475E-2</v>
      </c>
      <c r="AF580" s="51">
        <f>_xll.qlTenorBasisForwardRate2($U$13,AB580,AC580,trigger)</f>
        <v>1.0932035520405475E-2</v>
      </c>
      <c r="AG580" s="51">
        <f>_xll.qlIndexFixing($U$5,_xll.qlInterestRateIndexFixingDate($U$5,AB580,trigger),,trigger)</f>
        <v>1.0454443844967335E-2</v>
      </c>
    </row>
    <row r="581" spans="27:33" x14ac:dyDescent="0.2">
      <c r="AA581" s="46" t="s">
        <v>75</v>
      </c>
      <c r="AB581" s="47">
        <f>_xll.qlCalendarAdvance(Calendar,AB580,AA581,,,trigger)</f>
        <v>60226</v>
      </c>
      <c r="AC581" s="47">
        <f>_xll.qlInterestRateIndexMaturity($U$5,AB581,trigger)</f>
        <v>60407</v>
      </c>
      <c r="AD581" s="51">
        <f>_xll.qlTenorBasisValue($U$13,AB581,trigger)</f>
        <v>1.1821459373365435E-4</v>
      </c>
      <c r="AE581" s="51">
        <f>_xll.qlTenorBasisForwardRate($U$13,AB581,trigger)</f>
        <v>1.096137983651165E-2</v>
      </c>
      <c r="AF581" s="51">
        <f>_xll.qlTenorBasisForwardRate2($U$13,AB581,AC581,trigger)</f>
        <v>1.096137983651165E-2</v>
      </c>
      <c r="AG581" s="51">
        <f>_xll.qlIndexFixing($U$5,_xll.qlInterestRateIndexFixingDate($U$5,AB581,trigger),,trigger)</f>
        <v>1.0479423434339044E-2</v>
      </c>
    </row>
    <row r="582" spans="27:33" x14ac:dyDescent="0.2">
      <c r="AA582" s="46" t="s">
        <v>75</v>
      </c>
      <c r="AB582" s="47">
        <f>_xll.qlCalendarAdvance(Calendar,AB581,AA582,,,trigger)</f>
        <v>60258</v>
      </c>
      <c r="AC582" s="47">
        <f>_xll.qlInterestRateIndexMaturity($U$5,AB582,trigger)</f>
        <v>60440</v>
      </c>
      <c r="AD582" s="51">
        <f>_xll.qlTenorBasisValue($U$13,AB582,trigger)</f>
        <v>1.1809947017251362E-4</v>
      </c>
      <c r="AE582" s="51">
        <f>_xll.qlTenorBasisForwardRate($U$13,AB582,trigger)</f>
        <v>1.0993787680380429E-2</v>
      </c>
      <c r="AF582" s="51">
        <f>_xll.qlTenorBasisForwardRate2($U$13,AB582,AC582,trigger)</f>
        <v>1.0993787680380429E-2</v>
      </c>
      <c r="AG582" s="51">
        <f>_xll.qlIndexFixing($U$5,_xll.qlInterestRateIndexFixingDate($U$5,AB582,trigger),,trigger)</f>
        <v>1.0507465402491189E-2</v>
      </c>
    </row>
    <row r="583" spans="27:33" x14ac:dyDescent="0.2">
      <c r="AA583" s="46" t="s">
        <v>75</v>
      </c>
      <c r="AB583" s="47">
        <f>_xll.qlCalendarAdvance(Calendar,AB582,AA583,,,trigger)</f>
        <v>60289</v>
      </c>
      <c r="AC583" s="47">
        <f>_xll.qlInterestRateIndexMaturity($U$5,AB583,trigger)</f>
        <v>60470</v>
      </c>
      <c r="AD583" s="51">
        <f>_xll.qlTenorBasisValue($U$13,AB583,trigger)</f>
        <v>1.179893612368553E-4</v>
      </c>
      <c r="AE583" s="51">
        <f>_xll.qlTenorBasisForwardRate($U$13,AB583,trigger)</f>
        <v>1.1024578520174338E-2</v>
      </c>
      <c r="AF583" s="51">
        <f>_xll.qlTenorBasisForwardRate2($U$13,AB583,AC583,trigger)</f>
        <v>1.1024578520174338E-2</v>
      </c>
      <c r="AG583" s="51">
        <f>_xll.qlIndexFixing($U$5,_xll.qlInterestRateIndexFixingDate($U$5,AB583,trigger),,trigger)</f>
        <v>1.0534464900670955E-2</v>
      </c>
    </row>
    <row r="584" spans="27:33" x14ac:dyDescent="0.2">
      <c r="AA584" s="46" t="s">
        <v>75</v>
      </c>
      <c r="AB584" s="47">
        <f>_xll.qlCalendarAdvance(Calendar,AB583,AA584,,,trigger)</f>
        <v>60321</v>
      </c>
      <c r="AC584" s="47">
        <f>_xll.qlInterestRateIndexMaturity($U$5,AB584,trigger)</f>
        <v>60503</v>
      </c>
      <c r="AD584" s="51">
        <f>_xll.qlTenorBasisValue($U$13,AB584,trigger)</f>
        <v>1.1787714484225278E-4</v>
      </c>
      <c r="AE584" s="51">
        <f>_xll.qlTenorBasisForwardRate($U$13,AB584,trigger)</f>
        <v>1.1058518403523801E-2</v>
      </c>
      <c r="AF584" s="51">
        <f>_xll.qlTenorBasisForwardRate2($U$13,AB584,AC584,trigger)</f>
        <v>1.1058518403523801E-2</v>
      </c>
      <c r="AG584" s="51">
        <f>_xll.qlIndexFixing($U$5,_xll.qlInterestRateIndexFixingDate($U$5,AB584,trigger),,trigger)</f>
        <v>1.0564650250255509E-2</v>
      </c>
    </row>
    <row r="585" spans="27:33" x14ac:dyDescent="0.2">
      <c r="AA585" s="46" t="s">
        <v>75</v>
      </c>
      <c r="AB585" s="47">
        <f>_xll.qlCalendarAdvance(Calendar,AB584,AA585,,,trigger)</f>
        <v>60349</v>
      </c>
      <c r="AC585" s="47">
        <f>_xll.qlInterestRateIndexMaturity($U$5,AB585,trigger)</f>
        <v>60533</v>
      </c>
      <c r="AD585" s="51">
        <f>_xll.qlTenorBasisValue($U$13,AB585,trigger)</f>
        <v>1.1778014477715256E-4</v>
      </c>
      <c r="AE585" s="51">
        <f>_xll.qlTenorBasisForwardRate($U$13,AB585,trigger)</f>
        <v>1.1089553736582405E-2</v>
      </c>
      <c r="AF585" s="51">
        <f>_xll.qlTenorBasisForwardRate2($U$13,AB585,AC585,trigger)</f>
        <v>1.1089553736582405E-2</v>
      </c>
      <c r="AG585" s="51">
        <f>_xll.qlIndexFixing($U$5,_xll.qlInterestRateIndexFixingDate($U$5,AB585,trigger),,trigger)</f>
        <v>1.0592598771891724E-2</v>
      </c>
    </row>
    <row r="586" spans="27:33" x14ac:dyDescent="0.2">
      <c r="AA586" s="46" t="s">
        <v>75</v>
      </c>
      <c r="AB586" s="47">
        <f>_xll.qlCalendarAdvance(Calendar,AB585,AA586,,,trigger)</f>
        <v>60380</v>
      </c>
      <c r="AC586" s="47">
        <f>_xll.qlInterestRateIndexMaturity($U$5,AB586,trigger)</f>
        <v>60563</v>
      </c>
      <c r="AD586" s="51">
        <f>_xll.qlTenorBasisValue($U$13,AB586,trigger)</f>
        <v>1.1767403108880856E-4</v>
      </c>
      <c r="AE586" s="51">
        <f>_xll.qlTenorBasisForwardRate($U$13,AB586,trigger)</f>
        <v>1.1122039945397904E-2</v>
      </c>
      <c r="AF586" s="51">
        <f>_xll.qlTenorBasisForwardRate2($U$13,AB586,AC586,trigger)</f>
        <v>1.1122039945397904E-2</v>
      </c>
      <c r="AG586" s="51">
        <f>_xll.qlIndexFixing($U$5,_xll.qlInterestRateIndexFixingDate($U$5,AB586,trigger),,trigger)</f>
        <v>1.0622161200631955E-2</v>
      </c>
    </row>
    <row r="587" spans="27:33" x14ac:dyDescent="0.2">
      <c r="AA587" s="46" t="s">
        <v>75</v>
      </c>
      <c r="AB587" s="47">
        <f>_xll.qlCalendarAdvance(Calendar,AB586,AA587,,,trigger)</f>
        <v>60412</v>
      </c>
      <c r="AC587" s="47">
        <f>_xll.qlInterestRateIndexMaturity($U$5,AB587,trigger)</f>
        <v>60596</v>
      </c>
      <c r="AD587" s="51">
        <f>_xll.qlTenorBasisValue($U$13,AB587,trigger)</f>
        <v>1.1756588750894301E-4</v>
      </c>
      <c r="AE587" s="51">
        <f>_xll.qlTenorBasisForwardRate($U$13,AB587,trigger)</f>
        <v>1.1157291871954139E-2</v>
      </c>
      <c r="AF587" s="51">
        <f>_xll.qlTenorBasisForwardRate2($U$13,AB587,AC587,trigger)</f>
        <v>1.1157291871954139E-2</v>
      </c>
      <c r="AG587" s="51">
        <f>_xll.qlIndexFixing($U$5,_xll.qlInterestRateIndexFixingDate($U$5,AB587,trigger),,trigger)</f>
        <v>1.0654618771400823E-2</v>
      </c>
    </row>
    <row r="588" spans="27:33" x14ac:dyDescent="0.2">
      <c r="AA588" s="46" t="s">
        <v>75</v>
      </c>
      <c r="AB588" s="47">
        <f>_xll.qlCalendarAdvance(Calendar,AB587,AA588,,,trigger)</f>
        <v>60443</v>
      </c>
      <c r="AC588" s="47">
        <f>_xll.qlInterestRateIndexMaturity($U$5,AB588,trigger)</f>
        <v>60629</v>
      </c>
      <c r="AD588" s="51">
        <f>_xll.qlTenorBasisValue($U$13,AB588,trigger)</f>
        <v>1.1746245629573796E-4</v>
      </c>
      <c r="AE588" s="51">
        <f>_xll.qlTenorBasisForwardRate($U$13,AB588,trigger)</f>
        <v>1.1192256322376023E-2</v>
      </c>
      <c r="AF588" s="51">
        <f>_xll.qlTenorBasisForwardRate2($U$13,AB588,AC588,trigger)</f>
        <v>1.1192256322376023E-2</v>
      </c>
      <c r="AG588" s="51">
        <f>_xll.qlIndexFixing($U$5,_xll.qlInterestRateIndexFixingDate($U$5,AB588,trigger),,trigger)</f>
        <v>1.0687180557113036E-2</v>
      </c>
    </row>
    <row r="589" spans="27:33" x14ac:dyDescent="0.2">
      <c r="AA589" s="46" t="s">
        <v>75</v>
      </c>
      <c r="AB589" s="47">
        <f>_xll.qlCalendarAdvance(Calendar,AB588,AA589,,,trigger)</f>
        <v>60475</v>
      </c>
      <c r="AC589" s="47">
        <f>_xll.qlInterestRateIndexMaturity($U$5,AB589,trigger)</f>
        <v>60659</v>
      </c>
      <c r="AD589" s="51">
        <f>_xll.qlTenorBasisValue($U$13,AB589,trigger)</f>
        <v>1.173570472402325E-4</v>
      </c>
      <c r="AE589" s="51">
        <f>_xll.qlTenorBasisForwardRate($U$13,AB589,trigger)</f>
        <v>1.1225360620291574E-2</v>
      </c>
      <c r="AF589" s="51">
        <f>_xll.qlTenorBasisForwardRate2($U$13,AB589,AC589,trigger)</f>
        <v>1.1225360620291574E-2</v>
      </c>
      <c r="AG589" s="51">
        <f>_xll.qlIndexFixing($U$5,_xll.qlInterestRateIndexFixingDate($U$5,AB589,trigger),,trigger)</f>
        <v>1.0718347074762647E-2</v>
      </c>
    </row>
    <row r="590" spans="27:33" x14ac:dyDescent="0.2">
      <c r="AA590" s="46" t="s">
        <v>75</v>
      </c>
      <c r="AB590" s="47">
        <f>_xll.qlCalendarAdvance(Calendar,AB589,AA590,,,trigger)</f>
        <v>60506</v>
      </c>
      <c r="AC590" s="47">
        <f>_xll.qlInterestRateIndexMaturity($U$5,AB590,trigger)</f>
        <v>60689</v>
      </c>
      <c r="AD590" s="51">
        <f>_xll.qlTenorBasisValue($U$13,AB590,trigger)</f>
        <v>1.1725623209475893E-4</v>
      </c>
      <c r="AE590" s="51">
        <f>_xll.qlTenorBasisForwardRate($U$13,AB590,trigger)</f>
        <v>1.12578536007127E-2</v>
      </c>
      <c r="AF590" s="51">
        <f>_xll.qlTenorBasisForwardRate2($U$13,AB590,AC590,trigger)</f>
        <v>1.12578536007127E-2</v>
      </c>
      <c r="AG590" s="51">
        <f>_xll.qlIndexFixing($U$5,_xll.qlInterestRateIndexFixingDate($U$5,AB590,trigger),,trigger)</f>
        <v>1.0749273189099564E-2</v>
      </c>
    </row>
    <row r="591" spans="27:33" x14ac:dyDescent="0.2">
      <c r="AA591" s="46" t="s">
        <v>75</v>
      </c>
      <c r="AB591" s="47">
        <f>_xll.qlCalendarAdvance(Calendar,AB590,AA591,,,trigger)</f>
        <v>60538</v>
      </c>
      <c r="AC591" s="47">
        <f>_xll.qlInterestRateIndexMaturity($U$5,AB591,trigger)</f>
        <v>60720</v>
      </c>
      <c r="AD591" s="51">
        <f>_xll.qlTenorBasisValue($U$13,AB591,trigger)</f>
        <v>1.1715348984336099E-4</v>
      </c>
      <c r="AE591" s="51">
        <f>_xll.qlTenorBasisForwardRate($U$13,AB591,trigger)</f>
        <v>1.1291121743249366E-2</v>
      </c>
      <c r="AF591" s="51">
        <f>_xll.qlTenorBasisForwardRate2($U$13,AB591,AC591,trigger)</f>
        <v>1.1291121743249366E-2</v>
      </c>
      <c r="AG591" s="51">
        <f>_xll.qlIndexFixing($U$5,_xll.qlInterestRateIndexFixingDate($U$5,AB591,trigger),,trigger)</f>
        <v>1.0781289261969007E-2</v>
      </c>
    </row>
    <row r="592" spans="27:33" x14ac:dyDescent="0.2">
      <c r="AA592" s="46" t="s">
        <v>75</v>
      </c>
      <c r="AB592" s="47">
        <f>_xll.qlCalendarAdvance(Calendar,AB591,AA592,,,trigger)</f>
        <v>60568</v>
      </c>
      <c r="AC592" s="47">
        <f>_xll.qlInterestRateIndexMaturity($U$5,AB592,trigger)</f>
        <v>60750</v>
      </c>
      <c r="AD592" s="51">
        <f>_xll.qlTenorBasisValue($U$13,AB592,trigger)</f>
        <v>1.1705837644582212E-4</v>
      </c>
      <c r="AE592" s="51">
        <f>_xll.qlTenorBasisForwardRate($U$13,AB592,trigger)</f>
        <v>1.1322691130202307E-2</v>
      </c>
      <c r="AF592" s="51">
        <f>_xll.qlTenorBasisForwardRate2($U$13,AB592,AC592,trigger)</f>
        <v>1.1322691130202307E-2</v>
      </c>
      <c r="AG592" s="51">
        <f>_xll.qlIndexFixing($U$5,_xll.qlInterestRateIndexFixingDate($U$5,AB592,trigger),,trigger)</f>
        <v>1.0812002920561687E-2</v>
      </c>
    </row>
    <row r="593" spans="27:33" x14ac:dyDescent="0.2">
      <c r="AA593" s="46" t="s">
        <v>75</v>
      </c>
      <c r="AB593" s="47">
        <f>_xll.qlCalendarAdvance(Calendar,AB592,AA593,,,trigger)</f>
        <v>60601</v>
      </c>
      <c r="AC593" s="47">
        <f>_xll.qlInterestRateIndexMaturity($U$5,AB593,trigger)</f>
        <v>60783</v>
      </c>
      <c r="AD593" s="51">
        <f>_xll.qlTenorBasisValue($U$13,AB593,trigger)</f>
        <v>1.1695508441818909E-4</v>
      </c>
      <c r="AE593" s="51">
        <f>_xll.qlTenorBasisForwardRate($U$13,AB593,trigger)</f>
        <v>1.1357104709087769E-2</v>
      </c>
      <c r="AF593" s="51">
        <f>_xll.qlTenorBasisForwardRate2($U$13,AB593,AC593,trigger)</f>
        <v>1.1357104709087769E-2</v>
      </c>
      <c r="AG593" s="51">
        <f>_xll.qlIndexFixing($U$5,_xll.qlInterestRateIndexFixingDate($U$5,AB593,trigger),,trigger)</f>
        <v>1.0845865172169252E-2</v>
      </c>
    </row>
    <row r="594" spans="27:33" x14ac:dyDescent="0.2">
      <c r="AA594" s="46" t="s">
        <v>75</v>
      </c>
      <c r="AB594" s="47">
        <f>_xll.qlCalendarAdvance(Calendar,AB593,AA594,,,trigger)</f>
        <v>60631</v>
      </c>
      <c r="AC594" s="47">
        <f>_xll.qlInterestRateIndexMaturity($U$5,AB594,trigger)</f>
        <v>60813</v>
      </c>
      <c r="AD594" s="51">
        <f>_xll.qlTenorBasisValue($U$13,AB594,trigger)</f>
        <v>1.1686237925001646E-4</v>
      </c>
      <c r="AE594" s="51">
        <f>_xll.qlTenorBasisForwardRate($U$13,AB594,trigger)</f>
        <v>1.1388105436918284E-2</v>
      </c>
      <c r="AF594" s="51">
        <f>_xll.qlTenorBasisForwardRate2($U$13,AB594,AC594,trigger)</f>
        <v>1.1388105436918284E-2</v>
      </c>
      <c r="AG594" s="51">
        <f>_xll.qlIndexFixing($U$5,_xll.qlInterestRateIndexFixingDate($U$5,AB594,trigger),,trigger)</f>
        <v>1.0876719247125747E-2</v>
      </c>
    </row>
    <row r="595" spans="27:33" x14ac:dyDescent="0.2">
      <c r="AA595" s="46" t="s">
        <v>75</v>
      </c>
      <c r="AB595" s="47">
        <f>_xll.qlCalendarAdvance(Calendar,AB594,AA595,,,trigger)</f>
        <v>60664</v>
      </c>
      <c r="AC595" s="47">
        <f>_xll.qlInterestRateIndexMaturity($U$5,AB595,trigger)</f>
        <v>60846</v>
      </c>
      <c r="AD595" s="51">
        <f>_xll.qlTenorBasisValue($U$13,AB595,trigger)</f>
        <v>1.1676170321759313E-4</v>
      </c>
      <c r="AE595" s="51">
        <f>_xll.qlTenorBasisForwardRate($U$13,AB595,trigger)</f>
        <v>1.1421893427080065E-2</v>
      </c>
      <c r="AF595" s="51">
        <f>_xll.qlTenorBasisForwardRate2($U$13,AB595,AC595,trigger)</f>
        <v>1.1421893427080065E-2</v>
      </c>
      <c r="AG595" s="51">
        <f>_xll.qlIndexFixing($U$5,_xll.qlInterestRateIndexFixingDate($U$5,AB595,trigger),,trigger)</f>
        <v>1.0910735964236997E-2</v>
      </c>
    </row>
    <row r="596" spans="27:33" x14ac:dyDescent="0.2">
      <c r="AA596" s="46" t="s">
        <v>75</v>
      </c>
      <c r="AB596" s="47">
        <f>_xll.qlCalendarAdvance(Calendar,AB595,AA596,,,trigger)</f>
        <v>60692</v>
      </c>
      <c r="AC596" s="47">
        <f>_xll.qlInterestRateIndexMaturity($U$5,AB596,trigger)</f>
        <v>60876</v>
      </c>
      <c r="AD596" s="51">
        <f>_xll.qlTenorBasisValue($U$13,AB596,trigger)</f>
        <v>1.1667733601520357E-4</v>
      </c>
      <c r="AE596" s="51">
        <f>_xll.qlTenorBasisForwardRate($U$13,AB596,trigger)</f>
        <v>1.1451669714147669E-2</v>
      </c>
      <c r="AF596" s="51">
        <f>_xll.qlTenorBasisForwardRate2($U$13,AB596,AC596,trigger)</f>
        <v>1.1451669714147669E-2</v>
      </c>
      <c r="AG596" s="51">
        <f>_xll.qlIndexFixing($U$5,_xll.qlInterestRateIndexFixingDate($U$5,AB596,trigger),,trigger)</f>
        <v>1.0941030383843281E-2</v>
      </c>
    </row>
    <row r="597" spans="27:33" x14ac:dyDescent="0.2">
      <c r="AA597" s="46" t="s">
        <v>75</v>
      </c>
      <c r="AB597" s="47">
        <f>_xll.qlCalendarAdvance(Calendar,AB596,AA597,,,trigger)</f>
        <v>60723</v>
      </c>
      <c r="AC597" s="47">
        <f>_xll.qlInterestRateIndexMaturity($U$5,AB597,trigger)</f>
        <v>60906</v>
      </c>
      <c r="AD597" s="51">
        <f>_xll.qlTenorBasisValue($U$13,AB597,trigger)</f>
        <v>1.1658504534704845E-4</v>
      </c>
      <c r="AE597" s="51">
        <f>_xll.qlTenorBasisForwardRate($U$13,AB597,trigger)</f>
        <v>1.1482164153375229E-2</v>
      </c>
      <c r="AF597" s="51">
        <f>_xll.qlTenorBasisForwardRate2($U$13,AB597,AC597,trigger)</f>
        <v>1.1482164153375229E-2</v>
      </c>
      <c r="AG597" s="51">
        <f>_xll.qlIndexFixing($U$5,_xll.qlInterestRateIndexFixingDate($U$5,AB597,trigger),,trigger)</f>
        <v>1.097244163749039E-2</v>
      </c>
    </row>
    <row r="598" spans="27:33" x14ac:dyDescent="0.2">
      <c r="AA598" s="46" t="s">
        <v>75</v>
      </c>
      <c r="AB598" s="47">
        <f>_xll.qlCalendarAdvance(Calendar,AB597,AA598,,,trigger)</f>
        <v>60755</v>
      </c>
      <c r="AC598" s="47">
        <f>_xll.qlInterestRateIndexMaturity($U$5,AB598,trigger)</f>
        <v>60939</v>
      </c>
      <c r="AD598" s="51">
        <f>_xll.qlTenorBasisValue($U$13,AB598,trigger)</f>
        <v>1.1649099272624677E-4</v>
      </c>
      <c r="AE598" s="51">
        <f>_xll.qlTenorBasisForwardRate($U$13,AB598,trigger)</f>
        <v>1.1514718029539213E-2</v>
      </c>
      <c r="AF598" s="51">
        <f>_xll.qlTenorBasisForwardRate2($U$13,AB598,AC598,trigger)</f>
        <v>1.1514718029539213E-2</v>
      </c>
      <c r="AG598" s="51">
        <f>_xll.qlIndexFixing($U$5,_xll.qlInterestRateIndexFixingDate($U$5,AB598,trigger),,trigger)</f>
        <v>1.1006335818844302E-2</v>
      </c>
    </row>
    <row r="599" spans="27:33" x14ac:dyDescent="0.2">
      <c r="AA599" s="46" t="s">
        <v>75</v>
      </c>
      <c r="AB599" s="47">
        <f>_xll.qlCalendarAdvance(Calendar,AB598,AA599,,,trigger)</f>
        <v>60786</v>
      </c>
      <c r="AC599" s="47">
        <f>_xll.qlInterestRateIndexMaturity($U$5,AB599,trigger)</f>
        <v>60969</v>
      </c>
      <c r="AD599" s="51">
        <f>_xll.qlTenorBasisValue($U$13,AB599,trigger)</f>
        <v>1.1640104180490445E-4</v>
      </c>
      <c r="AE599" s="51">
        <f>_xll.qlTenorBasisForwardRate($U$13,AB599,trigger)</f>
        <v>1.154463203014121E-2</v>
      </c>
      <c r="AF599" s="51">
        <f>_xll.qlTenorBasisForwardRate2($U$13,AB599,AC599,trigger)</f>
        <v>1.154463203014121E-2</v>
      </c>
      <c r="AG599" s="51">
        <f>_xll.qlIndexFixing($U$5,_xll.qlInterestRateIndexFixingDate($U$5,AB599,trigger),,trigger)</f>
        <v>1.103788788840958E-2</v>
      </c>
    </row>
    <row r="600" spans="27:33" x14ac:dyDescent="0.2">
      <c r="AA600" s="46" t="s">
        <v>75</v>
      </c>
      <c r="AB600" s="47">
        <f>_xll.qlCalendarAdvance(Calendar,AB599,AA600,,,trigger)</f>
        <v>60818</v>
      </c>
      <c r="AC600" s="47">
        <f>_xll.qlInterestRateIndexMaturity($U$5,AB600,trigger)</f>
        <v>61002</v>
      </c>
      <c r="AD600" s="51">
        <f>_xll.qlTenorBasisValue($U$13,AB600,trigger)</f>
        <v>1.1630937421384256E-4</v>
      </c>
      <c r="AE600" s="51">
        <f>_xll.qlTenorBasisForwardRate($U$13,AB600,trigger)</f>
        <v>1.1576571459780803E-2</v>
      </c>
      <c r="AF600" s="51">
        <f>_xll.qlTenorBasisForwardRate2($U$13,AB600,AC600,trigger)</f>
        <v>1.1576571459780803E-2</v>
      </c>
      <c r="AG600" s="51">
        <f>_xll.qlIndexFixing($U$5,_xll.qlInterestRateIndexFixingDate($U$5,AB600,trigger),,trigger)</f>
        <v>1.1071936248255528E-2</v>
      </c>
    </row>
    <row r="601" spans="27:33" x14ac:dyDescent="0.2">
      <c r="AA601" s="46" t="s">
        <v>75</v>
      </c>
      <c r="AB601" s="47">
        <f>_xll.qlCalendarAdvance(Calendar,AB600,AA601,,,trigger)</f>
        <v>60849</v>
      </c>
      <c r="AC601" s="47">
        <f>_xll.qlInterestRateIndexMaturity($U$5,AB601,trigger)</f>
        <v>61035</v>
      </c>
      <c r="AD601" s="51">
        <f>_xll.qlTenorBasisValue($U$13,AB601,trigger)</f>
        <v>1.1622170489464065E-4</v>
      </c>
      <c r="AE601" s="51">
        <f>_xll.qlTenorBasisForwardRate($U$13,AB601,trigger)</f>
        <v>1.1607895631799049E-2</v>
      </c>
      <c r="AF601" s="51">
        <f>_xll.qlTenorBasisForwardRate2($U$13,AB601,AC601,trigger)</f>
        <v>1.1607895631799049E-2</v>
      </c>
      <c r="AG601" s="51">
        <f>_xll.qlIndexFixing($U$5,_xll.qlInterestRateIndexFixingDate($U$5,AB601,trigger),,trigger)</f>
        <v>1.1105714301031583E-2</v>
      </c>
    </row>
    <row r="602" spans="27:33" x14ac:dyDescent="0.2">
      <c r="AA602" s="46" t="s">
        <v>75</v>
      </c>
      <c r="AB602" s="47">
        <f>_xll.qlCalendarAdvance(Calendar,AB601,AA602,,,trigger)</f>
        <v>60881</v>
      </c>
      <c r="AC602" s="47">
        <f>_xll.qlInterestRateIndexMaturity($U$5,AB602,trigger)</f>
        <v>61063</v>
      </c>
      <c r="AD602" s="51">
        <f>_xll.qlTenorBasisValue($U$13,AB602,trigger)</f>
        <v>1.1613236304307601E-4</v>
      </c>
      <c r="AE602" s="51">
        <f>_xll.qlTenorBasisForwardRate($U$13,AB602,trigger)</f>
        <v>1.1635910112191544E-2</v>
      </c>
      <c r="AF602" s="51">
        <f>_xll.qlTenorBasisForwardRate2($U$13,AB602,AC602,trigger)</f>
        <v>1.1635910112191544E-2</v>
      </c>
      <c r="AG602" s="51">
        <f>_xll.qlIndexFixing($U$5,_xll.qlInterestRateIndexFixingDate($U$5,AB602,trigger),,trigger)</f>
        <v>1.1136437324079993E-2</v>
      </c>
    </row>
    <row r="603" spans="27:33" x14ac:dyDescent="0.2">
      <c r="AA603" s="46" t="s">
        <v>75</v>
      </c>
      <c r="AB603" s="47">
        <f>_xll.qlCalendarAdvance(Calendar,AB602,AA603,,,trigger)</f>
        <v>60911</v>
      </c>
      <c r="AC603" s="47">
        <f>_xll.qlInterestRateIndexMaturity($U$5,AB603,trigger)</f>
        <v>61093</v>
      </c>
      <c r="AD603" s="51">
        <f>_xll.qlTenorBasisValue($U$13,AB603,trigger)</f>
        <v>1.1604965801930747E-4</v>
      </c>
      <c r="AE603" s="51">
        <f>_xll.qlTenorBasisForwardRate($U$13,AB603,trigger)</f>
        <v>1.1664382106174683E-2</v>
      </c>
      <c r="AF603" s="51">
        <f>_xll.qlTenorBasisForwardRate2($U$13,AB603,AC603,trigger)</f>
        <v>1.1664382106174683E-2</v>
      </c>
      <c r="AG603" s="51">
        <f>_xll.qlIndexFixing($U$5,_xll.qlInterestRateIndexFixingDate($U$5,AB603,trigger),,trigger)</f>
        <v>1.1167915637883033E-2</v>
      </c>
    </row>
    <row r="604" spans="27:33" x14ac:dyDescent="0.2">
      <c r="AA604" s="46" t="s">
        <v>75</v>
      </c>
      <c r="AB604" s="47">
        <f>_xll.qlCalendarAdvance(Calendar,AB603,AA604,,,trigger)</f>
        <v>60944</v>
      </c>
      <c r="AC604" s="47">
        <f>_xll.qlInterestRateIndexMaturity($U$5,AB604,trigger)</f>
        <v>61126</v>
      </c>
      <c r="AD604" s="51">
        <f>_xll.qlTenorBasisValue($U$13,AB604,trigger)</f>
        <v>1.1595984461997089E-4</v>
      </c>
      <c r="AE604" s="51">
        <f>_xll.qlTenorBasisForwardRate($U$13,AB604,trigger)</f>
        <v>1.1695388222134701E-2</v>
      </c>
      <c r="AF604" s="51">
        <f>_xll.qlTenorBasisForwardRate2($U$13,AB604,AC604,trigger)</f>
        <v>1.1695388222134701E-2</v>
      </c>
      <c r="AG604" s="51">
        <f>_xll.qlIndexFixing($U$5,_xll.qlInterestRateIndexFixingDate($U$5,AB604,trigger),,trigger)</f>
        <v>1.120261905149263E-2</v>
      </c>
    </row>
    <row r="605" spans="27:33" x14ac:dyDescent="0.2">
      <c r="AA605" s="46" t="s">
        <v>75</v>
      </c>
      <c r="AB605" s="47">
        <f>_xll.qlCalendarAdvance(Calendar,AB604,AA605,,,trigger)</f>
        <v>60974</v>
      </c>
      <c r="AC605" s="47">
        <f>_xll.qlInterestRateIndexMaturity($U$5,AB605,trigger)</f>
        <v>61156</v>
      </c>
      <c r="AD605" s="51">
        <f>_xll.qlTenorBasisValue($U$13,AB605,trigger)</f>
        <v>1.1587923953052349E-4</v>
      </c>
      <c r="AE605" s="51">
        <f>_xll.qlTenorBasisForwardRate($U$13,AB605,trigger)</f>
        <v>1.1723290959002109E-2</v>
      </c>
      <c r="AF605" s="51">
        <f>_xll.qlTenorBasisForwardRate2($U$13,AB605,AC605,trigger)</f>
        <v>1.1723290959002109E-2</v>
      </c>
      <c r="AG605" s="51">
        <f>_xll.qlIndexFixing($U$5,_xll.qlInterestRateIndexFixingDate($U$5,AB605,trigger),,trigger)</f>
        <v>1.1234237856778732E-2</v>
      </c>
    </row>
    <row r="606" spans="27:33" x14ac:dyDescent="0.2">
      <c r="AA606" s="46" t="s">
        <v>75</v>
      </c>
      <c r="AB606" s="47">
        <f>_xll.qlCalendarAdvance(Calendar,AB605,AA606,,,trigger)</f>
        <v>61007</v>
      </c>
      <c r="AC606" s="47">
        <f>_xll.qlInterestRateIndexMaturity($U$5,AB606,trigger)</f>
        <v>61189</v>
      </c>
      <c r="AD606" s="51">
        <f>_xll.qlTenorBasisValue($U$13,AB606,trigger)</f>
        <v>1.1579170712538416E-4</v>
      </c>
      <c r="AE606" s="51">
        <f>_xll.qlTenorBasisForwardRate($U$13,AB606,trigger)</f>
        <v>1.1753670835584408E-2</v>
      </c>
      <c r="AF606" s="51">
        <f>_xll.qlTenorBasisForwardRate2($U$13,AB606,AC606,trigger)</f>
        <v>1.1753670835584408E-2</v>
      </c>
      <c r="AG606" s="51">
        <f>_xll.qlIndexFixing($U$5,_xll.qlInterestRateIndexFixingDate($U$5,AB606,trigger),,trigger)</f>
        <v>1.1269095818709282E-2</v>
      </c>
    </row>
    <row r="607" spans="27:33" x14ac:dyDescent="0.2">
      <c r="AA607" s="46" t="s">
        <v>75</v>
      </c>
      <c r="AB607" s="47">
        <f>_xll.qlCalendarAdvance(Calendar,AB606,AA607,,,trigger)</f>
        <v>61038</v>
      </c>
      <c r="AC607" s="47">
        <f>_xll.qlInterestRateIndexMaturity($U$5,AB607,trigger)</f>
        <v>61219</v>
      </c>
      <c r="AD607" s="51">
        <f>_xll.qlTenorBasisValue($U$13,AB607,trigger)</f>
        <v>1.157105476444846E-4</v>
      </c>
      <c r="AE607" s="51">
        <f>_xll.qlTenorBasisForwardRate($U$13,AB607,trigger)</f>
        <v>1.1781269637321706E-2</v>
      </c>
      <c r="AF607" s="51">
        <f>_xll.qlTenorBasisForwardRate2($U$13,AB607,AC607,trigger)</f>
        <v>1.1781269637321706E-2</v>
      </c>
      <c r="AG607" s="51">
        <f>_xll.qlIndexFixing($U$5,_xll.qlInterestRateIndexFixingDate($U$5,AB607,trigger),,trigger)</f>
        <v>1.1301206850312115E-2</v>
      </c>
    </row>
    <row r="608" spans="27:33" x14ac:dyDescent="0.2">
      <c r="AA608" s="46" t="s">
        <v>75</v>
      </c>
      <c r="AB608" s="47">
        <f>_xll.qlCalendarAdvance(Calendar,AB607,AA608,,,trigger)</f>
        <v>61066</v>
      </c>
      <c r="AC608" s="47">
        <f>_xll.qlInterestRateIndexMaturity($U$5,AB608,trigger)</f>
        <v>61252</v>
      </c>
      <c r="AD608" s="51">
        <f>_xll.qlTenorBasisValue($U$13,AB608,trigger)</f>
        <v>1.1563812067368E-4</v>
      </c>
      <c r="AE608" s="51">
        <f>_xll.qlTenorBasisForwardRate($U$13,AB608,trigger)</f>
        <v>1.18097185555912E-2</v>
      </c>
      <c r="AF608" s="51">
        <f>_xll.qlTenorBasisForwardRate2($U$13,AB608,AC608,trigger)</f>
        <v>1.18097185555912E-2</v>
      </c>
      <c r="AG608" s="51">
        <f>_xll.qlIndexFixing($U$5,_xll.qlInterestRateIndexFixingDate($U$5,AB608,trigger),,trigger)</f>
        <v>1.1334460207645372E-2</v>
      </c>
    </row>
    <row r="609" spans="27:33" x14ac:dyDescent="0.2">
      <c r="AA609" s="46" t="s">
        <v>75</v>
      </c>
      <c r="AB609" s="47">
        <f>_xll.qlCalendarAdvance(Calendar,AB608,AA609,,,trigger)</f>
        <v>61098</v>
      </c>
      <c r="AC609" s="47">
        <f>_xll.qlInterestRateIndexMaturity($U$5,AB609,trigger)</f>
        <v>61281</v>
      </c>
      <c r="AD609" s="51">
        <f>_xll.qlTenorBasisValue($U$13,AB609,trigger)</f>
        <v>1.1555635552352009E-4</v>
      </c>
      <c r="AE609" s="51">
        <f>_xll.qlTenorBasisForwardRate($U$13,AB609,trigger)</f>
        <v>1.1836379505350466E-2</v>
      </c>
      <c r="AF609" s="51">
        <f>_xll.qlTenorBasisForwardRate2($U$13,AB609,AC609,trigger)</f>
        <v>1.1836379505350466E-2</v>
      </c>
      <c r="AG609" s="51">
        <f>_xll.qlIndexFixing($U$5,_xll.qlInterestRateIndexFixingDate($U$5,AB609,trigger),,trigger)</f>
        <v>1.136635111635422E-2</v>
      </c>
    </row>
    <row r="610" spans="27:33" x14ac:dyDescent="0.2">
      <c r="AA610" s="46" t="s">
        <v>75</v>
      </c>
      <c r="AB610" s="47">
        <f>_xll.qlCalendarAdvance(Calendar,AB609,AA610,,,trigger)</f>
        <v>61128</v>
      </c>
      <c r="AC610" s="47">
        <f>_xll.qlInterestRateIndexMaturity($U$5,AB610,trigger)</f>
        <v>61312</v>
      </c>
      <c r="AD610" s="51">
        <f>_xll.qlTenorBasisValue($U$13,AB610,trigger)</f>
        <v>1.1548066603331208E-4</v>
      </c>
      <c r="AE610" s="51">
        <f>_xll.qlTenorBasisForwardRate($U$13,AB610,trigger)</f>
        <v>1.1863516602117439E-2</v>
      </c>
      <c r="AF610" s="51">
        <f>_xll.qlTenorBasisForwardRate2($U$13,AB610,AC610,trigger)</f>
        <v>1.1863516602117439E-2</v>
      </c>
      <c r="AG610" s="51">
        <f>_xll.qlIndexFixing($U$5,_xll.qlInterestRateIndexFixingDate($U$5,AB610,trigger),,trigger)</f>
        <v>1.1399030080862347E-2</v>
      </c>
    </row>
    <row r="611" spans="27:33" x14ac:dyDescent="0.2">
      <c r="AA611" s="46" t="s">
        <v>75</v>
      </c>
      <c r="AB611" s="47">
        <f>_xll.qlCalendarAdvance(Calendar,AB610,AA611,,,trigger)</f>
        <v>61161</v>
      </c>
      <c r="AC611" s="47">
        <f>_xll.qlInterestRateIndexMaturity($U$5,AB611,trigger)</f>
        <v>61344</v>
      </c>
      <c r="AD611" s="51">
        <f>_xll.qlTenorBasisValue($U$13,AB611,trigger)</f>
        <v>1.1539847298134469E-4</v>
      </c>
      <c r="AE611" s="51">
        <f>_xll.qlTenorBasisForwardRate($U$13,AB611,trigger)</f>
        <v>1.1891731230194732E-2</v>
      </c>
      <c r="AF611" s="51">
        <f>_xll.qlTenorBasisForwardRate2($U$13,AB611,AC611,trigger)</f>
        <v>1.1891731230194732E-2</v>
      </c>
      <c r="AG611" s="51">
        <f>_xll.qlIndexFixing($U$5,_xll.qlInterestRateIndexFixingDate($U$5,AB611,trigger),,trigger)</f>
        <v>1.1433553680364873E-2</v>
      </c>
    </row>
    <row r="612" spans="27:33" x14ac:dyDescent="0.2">
      <c r="AA612" s="46" t="s">
        <v>75</v>
      </c>
      <c r="AB612" s="47">
        <f>_xll.qlCalendarAdvance(Calendar,AB611,AA612,,,trigger)</f>
        <v>61191</v>
      </c>
      <c r="AC612" s="47">
        <f>_xll.qlInterestRateIndexMaturity($U$5,AB612,trigger)</f>
        <v>61375</v>
      </c>
      <c r="AD612" s="51">
        <f>_xll.qlTenorBasisValue($U$13,AB612,trigger)</f>
        <v>1.1532470859216896E-4</v>
      </c>
      <c r="AE612" s="51">
        <f>_xll.qlTenorBasisForwardRate($U$13,AB612,trigger)</f>
        <v>1.1918291020905915E-2</v>
      </c>
      <c r="AF612" s="51">
        <f>_xll.qlTenorBasisForwardRate2($U$13,AB612,AC612,trigger)</f>
        <v>1.1918291020905915E-2</v>
      </c>
      <c r="AG612" s="51">
        <f>_xll.qlIndexFixing($U$5,_xll.qlInterestRateIndexFixingDate($U$5,AB612,trigger),,trigger)</f>
        <v>1.1466377670483125E-2</v>
      </c>
    </row>
    <row r="613" spans="27:33" x14ac:dyDescent="0.2">
      <c r="AA613" s="46" t="s">
        <v>75</v>
      </c>
      <c r="AB613" s="47">
        <f>_xll.qlCalendarAdvance(Calendar,AB612,AA613,,,trigger)</f>
        <v>61224</v>
      </c>
      <c r="AC613" s="47">
        <f>_xll.qlInterestRateIndexMaturity($U$5,AB613,trigger)</f>
        <v>61408</v>
      </c>
      <c r="AD613" s="51">
        <f>_xll.qlTenorBasisValue($U$13,AB613,trigger)</f>
        <v>1.1524460656612939E-4</v>
      </c>
      <c r="AE613" s="51">
        <f>_xll.qlTenorBasisForwardRate($U$13,AB613,trigger)</f>
        <v>1.1946504931922529E-2</v>
      </c>
      <c r="AF613" s="51">
        <f>_xll.qlTenorBasisForwardRate2($U$13,AB613,AC613,trigger)</f>
        <v>1.1946504931922529E-2</v>
      </c>
      <c r="AG613" s="51">
        <f>_xll.qlIndexFixing($U$5,_xll.qlInterestRateIndexFixingDate($U$5,AB613,trigger),,trigger)</f>
        <v>1.1501772789793408E-2</v>
      </c>
    </row>
    <row r="614" spans="27:33" x14ac:dyDescent="0.2">
      <c r="AA614" s="46" t="s">
        <v>75</v>
      </c>
      <c r="AB614" s="47">
        <f>_xll.qlCalendarAdvance(Calendar,AB613,AA614,,,trigger)</f>
        <v>61255</v>
      </c>
      <c r="AC614" s="47">
        <f>_xll.qlInterestRateIndexMaturity($U$5,AB614,trigger)</f>
        <v>61437</v>
      </c>
      <c r="AD614" s="51">
        <f>_xll.qlTenorBasisValue($U$13,AB614,trigger)</f>
        <v>1.1517033815530288E-4</v>
      </c>
      <c r="AE614" s="51">
        <f>_xll.qlTenorBasisForwardRate($U$13,AB614,trigger)</f>
        <v>1.1971480964487063E-2</v>
      </c>
      <c r="AF614" s="51">
        <f>_xll.qlTenorBasisForwardRate2($U$13,AB614,AC614,trigger)</f>
        <v>1.1971480964487063E-2</v>
      </c>
      <c r="AG614" s="51">
        <f>_xll.qlIndexFixing($U$5,_xll.qlInterestRateIndexFixingDate($U$5,AB614,trigger),,trigger)</f>
        <v>1.1533649403838501E-2</v>
      </c>
    </row>
    <row r="615" spans="27:33" x14ac:dyDescent="0.2">
      <c r="AA615" s="46" t="s">
        <v>75</v>
      </c>
      <c r="AB615" s="47">
        <f>_xll.qlCalendarAdvance(Calendar,AB614,AA615,,,trigger)</f>
        <v>61287</v>
      </c>
      <c r="AC615" s="47">
        <f>_xll.qlInterestRateIndexMaturity($U$5,AB615,trigger)</f>
        <v>61470</v>
      </c>
      <c r="AD615" s="51">
        <f>_xll.qlTenorBasisValue($U$13,AB615,trigger)</f>
        <v>1.1509465602851879E-4</v>
      </c>
      <c r="AE615" s="51">
        <f>_xll.qlTenorBasisForwardRate($U$13,AB615,trigger)</f>
        <v>1.1998845748594715E-2</v>
      </c>
      <c r="AF615" s="51">
        <f>_xll.qlTenorBasisForwardRate2($U$13,AB615,AC615,trigger)</f>
        <v>1.1998845748594715E-2</v>
      </c>
      <c r="AG615" s="51">
        <f>_xll.qlIndexFixing($U$5,_xll.qlInterestRateIndexFixingDate($U$5,AB615,trigger),,trigger)</f>
        <v>1.1568844329970983E-2</v>
      </c>
    </row>
    <row r="616" spans="27:33" x14ac:dyDescent="0.2">
      <c r="AA616" s="46" t="s">
        <v>75</v>
      </c>
      <c r="AB616" s="47">
        <f>_xll.qlCalendarAdvance(Calendar,AB615,AA616,,,trigger)</f>
        <v>61318</v>
      </c>
      <c r="AC616" s="47">
        <f>_xll.qlInterestRateIndexMaturity($U$5,AB616,trigger)</f>
        <v>61500</v>
      </c>
      <c r="AD616" s="51">
        <f>_xll.qlTenorBasisValue($U$13,AB616,trigger)</f>
        <v>1.1502227842322986E-4</v>
      </c>
      <c r="AE616" s="51">
        <f>_xll.qlTenorBasisForwardRate($U$13,AB616,trigger)</f>
        <v>1.202385896298902E-2</v>
      </c>
      <c r="AF616" s="51">
        <f>_xll.qlTenorBasisForwardRate2($U$13,AB616,AC616,trigger)</f>
        <v>1.202385896298902E-2</v>
      </c>
      <c r="AG616" s="51">
        <f>_xll.qlIndexFixing($U$5,_xll.qlInterestRateIndexFixingDate($U$5,AB616,trigger),,trigger)</f>
        <v>1.1601583071177016E-2</v>
      </c>
    </row>
    <row r="617" spans="27:33" x14ac:dyDescent="0.2">
      <c r="AA617" s="46" t="s">
        <v>75</v>
      </c>
      <c r="AB617" s="47">
        <f>_xll.qlCalendarAdvance(Calendar,AB616,AA617,,,trigger)</f>
        <v>61350</v>
      </c>
      <c r="AC617" s="47">
        <f>_xll.qlInterestRateIndexMaturity($U$5,AB617,trigger)</f>
        <v>61533</v>
      </c>
      <c r="AD617" s="51">
        <f>_xll.qlTenorBasisValue($U$13,AB617,trigger)</f>
        <v>1.1494852355874879E-4</v>
      </c>
      <c r="AE617" s="51">
        <f>_xll.qlTenorBasisForwardRate($U$13,AB617,trigger)</f>
        <v>1.205060815114648E-2</v>
      </c>
      <c r="AF617" s="51">
        <f>_xll.qlTenorBasisForwardRate2($U$13,AB617,AC617,trigger)</f>
        <v>1.205060815114648E-2</v>
      </c>
      <c r="AG617" s="51">
        <f>_xll.qlIndexFixing($U$5,_xll.qlInterestRateIndexFixingDate($U$5,AB617,trigger),,trigger)</f>
        <v>1.1636932475800223E-2</v>
      </c>
    </row>
    <row r="618" spans="27:33" x14ac:dyDescent="0.2">
      <c r="AA618" s="46" t="s">
        <v>75</v>
      </c>
      <c r="AB618" s="47">
        <f>_xll.qlCalendarAdvance(Calendar,AB617,AA618,,,trigger)</f>
        <v>61381</v>
      </c>
      <c r="AC618" s="47">
        <f>_xll.qlInterestRateIndexMaturity($U$5,AB618,trigger)</f>
        <v>61563</v>
      </c>
      <c r="AD618" s="51">
        <f>_xll.qlTenorBasisValue($U$13,AB618,trigger)</f>
        <v>1.1487798950843324E-4</v>
      </c>
      <c r="AE618" s="51">
        <f>_xll.qlTenorBasisForwardRate($U$13,AB618,trigger)</f>
        <v>1.2075040266510505E-2</v>
      </c>
      <c r="AF618" s="51">
        <f>_xll.qlTenorBasisForwardRate2($U$13,AB618,AC618,trigger)</f>
        <v>1.2075040266510505E-2</v>
      </c>
      <c r="AG618" s="51">
        <f>_xll.qlIndexFixing($U$5,_xll.qlInterestRateIndexFixingDate($U$5,AB618,trigger),,trigger)</f>
        <v>1.1669811954966375E-2</v>
      </c>
    </row>
    <row r="619" spans="27:33" x14ac:dyDescent="0.2">
      <c r="AA619" s="46" t="s">
        <v>75</v>
      </c>
      <c r="AB619" s="47">
        <f>_xll.qlCalendarAdvance(Calendar,AB618,AA619,,,trigger)</f>
        <v>61413</v>
      </c>
      <c r="AC619" s="47">
        <f>_xll.qlInterestRateIndexMaturity($U$5,AB619,trigger)</f>
        <v>61595</v>
      </c>
      <c r="AD619" s="51">
        <f>_xll.qlTenorBasisValue($U$13,AB619,trigger)</f>
        <v>1.1480611372938219E-4</v>
      </c>
      <c r="AE619" s="51">
        <f>_xll.qlTenorBasisForwardRate($U$13,AB619,trigger)</f>
        <v>1.2100578763482627E-2</v>
      </c>
      <c r="AF619" s="51">
        <f>_xll.qlTenorBasisForwardRate2($U$13,AB619,AC619,trigger)</f>
        <v>1.2100578763482627E-2</v>
      </c>
      <c r="AG619" s="51">
        <f>_xll.qlIndexFixing($U$5,_xll.qlInterestRateIndexFixingDate($U$5,AB619,trigger),,trigger)</f>
        <v>1.1704580964060182E-2</v>
      </c>
    </row>
    <row r="620" spans="27:33" x14ac:dyDescent="0.2">
      <c r="AA620" s="46" t="s">
        <v>75</v>
      </c>
      <c r="AB620" s="47">
        <f>_xll.qlCalendarAdvance(Calendar,AB619,AA620,,,trigger)</f>
        <v>61442</v>
      </c>
      <c r="AC620" s="47">
        <f>_xll.qlInterestRateIndexMaturity($U$5,AB620,trigger)</f>
        <v>61626</v>
      </c>
      <c r="AD620" s="51">
        <f>_xll.qlTenorBasisValue($U$13,AB620,trigger)</f>
        <v>1.147417854481306E-4</v>
      </c>
      <c r="AE620" s="51">
        <f>_xll.qlTenorBasisForwardRate($U$13,AB620,trigger)</f>
        <v>1.2124638928802644E-2</v>
      </c>
      <c r="AF620" s="51">
        <f>_xll.qlTenorBasisForwardRate2($U$13,AB620,AC620,trigger)</f>
        <v>1.2124638928802644E-2</v>
      </c>
      <c r="AG620" s="51">
        <f>_xll.qlIndexFixing($U$5,_xll.qlInterestRateIndexFixingDate($U$5,AB620,trigger),,trigger)</f>
        <v>1.1737630274082174E-2</v>
      </c>
    </row>
    <row r="621" spans="27:33" x14ac:dyDescent="0.2">
      <c r="AA621" s="46" t="s">
        <v>75</v>
      </c>
      <c r="AB621" s="47">
        <f>_xll.qlCalendarAdvance(Calendar,AB620,AA621,,,trigger)</f>
        <v>61477</v>
      </c>
      <c r="AC621" s="47">
        <f>_xll.qlInterestRateIndexMaturity($U$5,AB621,trigger)</f>
        <v>61660</v>
      </c>
      <c r="AD621" s="51">
        <f>_xll.qlTenorBasisValue($U$13,AB621,trigger)</f>
        <v>1.1466515934560591E-4</v>
      </c>
      <c r="AE621" s="51">
        <f>_xll.qlTenorBasisForwardRate($U$13,AB621,trigger)</f>
        <v>1.2151316275711367E-2</v>
      </c>
      <c r="AF621" s="51">
        <f>_xll.qlTenorBasisForwardRate2($U$13,AB621,AC621,trigger)</f>
        <v>1.2151316275711367E-2</v>
      </c>
      <c r="AG621" s="51">
        <f>_xll.qlIndexFixing($U$5,_xll.qlInterestRateIndexFixingDate($U$5,AB621,trigger),,trigger)</f>
        <v>1.1775087079838193E-2</v>
      </c>
    </row>
    <row r="622" spans="27:33" x14ac:dyDescent="0.2">
      <c r="AA622" s="46" t="s">
        <v>75</v>
      </c>
      <c r="AB622" s="47">
        <f>_xll.qlCalendarAdvance(Calendar,AB621,AA622,,,trigger)</f>
        <v>61507</v>
      </c>
      <c r="AC622" s="47">
        <f>_xll.qlInterestRateIndexMaturity($U$5,AB622,trigger)</f>
        <v>61693</v>
      </c>
      <c r="AD622" s="51">
        <f>_xll.qlTenorBasisValue($U$13,AB622,trigger)</f>
        <v>1.1460034932665638E-4</v>
      </c>
      <c r="AE622" s="51">
        <f>_xll.qlTenorBasisForwardRate($U$13,AB622,trigger)</f>
        <v>1.2176144628332693E-2</v>
      </c>
      <c r="AF622" s="51">
        <f>_xll.qlTenorBasisForwardRate2($U$13,AB622,AC622,trigger)</f>
        <v>1.2176144628332693E-2</v>
      </c>
      <c r="AG622" s="51">
        <f>_xll.qlIndexFixing($U$5,_xll.qlInterestRateIndexFixingDate($U$5,AB622,trigger),,trigger)</f>
        <v>1.1810122876829626E-2</v>
      </c>
    </row>
    <row r="623" spans="27:33" x14ac:dyDescent="0.2">
      <c r="AA623" s="46" t="s">
        <v>75</v>
      </c>
      <c r="AB623" s="47">
        <f>_xll.qlCalendarAdvance(Calendar,AB622,AA623,,,trigger)</f>
        <v>61539</v>
      </c>
      <c r="AC623" s="47">
        <f>_xll.qlInterestRateIndexMaturity($U$5,AB623,trigger)</f>
        <v>61724</v>
      </c>
      <c r="AD623" s="51">
        <f>_xll.qlTenorBasisValue($U$13,AB623,trigger)</f>
        <v>1.1453209185903693E-4</v>
      </c>
      <c r="AE623" s="51">
        <f>_xll.qlTenorBasisForwardRate($U$13,AB623,trigger)</f>
        <v>1.2199871957874763E-2</v>
      </c>
      <c r="AF623" s="51">
        <f>_xll.qlTenorBasisForwardRate2($U$13,AB623,AC623,trigger)</f>
        <v>1.2199871957874763E-2</v>
      </c>
      <c r="AG623" s="51">
        <f>_xll.qlIndexFixing($U$5,_xll.qlInterestRateIndexFixingDate($U$5,AB623,trigger),,trigger)</f>
        <v>1.1844456932362857E-2</v>
      </c>
    </row>
    <row r="624" spans="27:33" x14ac:dyDescent="0.2">
      <c r="AA624" s="46" t="s">
        <v>75</v>
      </c>
      <c r="AB624" s="47">
        <f>_xll.qlCalendarAdvance(Calendar,AB623,AA624,,,trigger)</f>
        <v>61569</v>
      </c>
      <c r="AC624" s="47">
        <f>_xll.qlInterestRateIndexMaturity($U$5,AB624,trigger)</f>
        <v>61753</v>
      </c>
      <c r="AD624" s="51">
        <f>_xll.qlTenorBasisValue($U$13,AB624,trigger)</f>
        <v>1.1446890908119353E-4</v>
      </c>
      <c r="AE624" s="51">
        <f>_xll.qlTenorBasisForwardRate($U$13,AB624,trigger)</f>
        <v>1.2221807012333278E-2</v>
      </c>
      <c r="AF624" s="51">
        <f>_xll.qlTenorBasisForwardRate2($U$13,AB624,AC624,trigger)</f>
        <v>1.2221807012333278E-2</v>
      </c>
      <c r="AG624" s="51">
        <f>_xll.qlIndexFixing($U$5,_xll.qlInterestRateIndexFixingDate($U$5,AB624,trigger),,trigger)</f>
        <v>1.1876663479650147E-2</v>
      </c>
    </row>
    <row r="625" spans="27:33" x14ac:dyDescent="0.2">
      <c r="AA625" s="46" t="s">
        <v>75</v>
      </c>
      <c r="AB625" s="47">
        <f>_xll.qlCalendarAdvance(Calendar,AB624,AA625,,,trigger)</f>
        <v>61602</v>
      </c>
      <c r="AC625" s="47">
        <f>_xll.qlInterestRateIndexMaturity($U$5,AB625,trigger)</f>
        <v>61786</v>
      </c>
      <c r="AD625" s="51">
        <f>_xll.qlTenorBasisValue($U$13,AB625,trigger)</f>
        <v>1.144003003770926E-4</v>
      </c>
      <c r="AE625" s="51">
        <f>_xll.qlTenorBasisForwardRate($U$13,AB625,trigger)</f>
        <v>1.224625895861625E-2</v>
      </c>
      <c r="AF625" s="51">
        <f>_xll.qlTenorBasisForwardRate2($U$13,AB625,AC625,trigger)</f>
        <v>1.224625895861625E-2</v>
      </c>
      <c r="AG625" s="51">
        <f>_xll.qlIndexFixing($U$5,_xll.qlInterestRateIndexFixingDate($U$5,AB625,trigger),,trigger)</f>
        <v>1.1912986683997945E-2</v>
      </c>
    </row>
    <row r="626" spans="27:33" x14ac:dyDescent="0.2">
      <c r="AA626" s="46" t="s">
        <v>75</v>
      </c>
      <c r="AB626" s="47">
        <f>_xll.qlCalendarAdvance(Calendar,AB625,AA626,,,trigger)</f>
        <v>61633</v>
      </c>
      <c r="AC626" s="47">
        <f>_xll.qlInterestRateIndexMaturity($U$5,AB626,trigger)</f>
        <v>61814</v>
      </c>
      <c r="AD626" s="51">
        <f>_xll.qlTenorBasisValue($U$13,AB626,trigger)</f>
        <v>1.1433669067071895E-4</v>
      </c>
      <c r="AE626" s="51">
        <f>_xll.qlTenorBasisForwardRate($U$13,AB626,trigger)</f>
        <v>1.2267227382184425E-2</v>
      </c>
      <c r="AF626" s="51">
        <f>_xll.qlTenorBasisForwardRate2($U$13,AB626,AC626,trigger)</f>
        <v>1.2267227382184425E-2</v>
      </c>
      <c r="AG626" s="51">
        <f>_xll.qlIndexFixing($U$5,_xll.qlInterestRateIndexFixingDate($U$5,AB626,trigger),,trigger)</f>
        <v>1.1944929333144104E-2</v>
      </c>
    </row>
    <row r="627" spans="27:33" x14ac:dyDescent="0.2">
      <c r="AA627" s="46" t="s">
        <v>75</v>
      </c>
      <c r="AB627" s="47">
        <f>_xll.qlCalendarAdvance(Calendar,AB626,AA627,,,trigger)</f>
        <v>61665</v>
      </c>
      <c r="AC627" s="47">
        <f>_xll.qlInterestRateIndexMaturity($U$5,AB627,trigger)</f>
        <v>61847</v>
      </c>
      <c r="AD627" s="51">
        <f>_xll.qlTenorBasisValue($U$13,AB627,trigger)</f>
        <v>1.1427187254776592E-4</v>
      </c>
      <c r="AE627" s="51">
        <f>_xll.qlTenorBasisForwardRate($U$13,AB627,trigger)</f>
        <v>1.2290900801979653E-2</v>
      </c>
      <c r="AF627" s="51">
        <f>_xll.qlTenorBasisForwardRate2($U$13,AB627,AC627,trigger)</f>
        <v>1.2290900801979653E-2</v>
      </c>
      <c r="AG627" s="51">
        <f>_xll.qlIndexFixing($U$5,_xll.qlInterestRateIndexFixingDate($U$5,AB627,trigger),,trigger)</f>
        <v>1.1981049275660334E-2</v>
      </c>
    </row>
    <row r="628" spans="27:33" x14ac:dyDescent="0.2">
      <c r="AA628" s="46" t="s">
        <v>75</v>
      </c>
      <c r="AB628" s="47">
        <f>_xll.qlCalendarAdvance(Calendar,AB627,AA628,,,trigger)</f>
        <v>61696</v>
      </c>
      <c r="AC628" s="47">
        <f>_xll.qlInterestRateIndexMaturity($U$5,AB628,trigger)</f>
        <v>61877</v>
      </c>
      <c r="AD628" s="51">
        <f>_xll.qlTenorBasisValue($U$13,AB628,trigger)</f>
        <v>1.1420988688502748E-4</v>
      </c>
      <c r="AE628" s="51">
        <f>_xll.qlTenorBasisForwardRate($U$13,AB628,trigger)</f>
        <v>1.2312430475883075E-2</v>
      </c>
      <c r="AF628" s="51">
        <f>_xll.qlTenorBasisForwardRate2($U$13,AB628,AC628,trigger)</f>
        <v>1.2312430475883075E-2</v>
      </c>
      <c r="AG628" s="51">
        <f>_xll.qlIndexFixing($U$5,_xll.qlInterestRateIndexFixingDate($U$5,AB628,trigger),,trigger)</f>
        <v>1.2014630098109779E-2</v>
      </c>
    </row>
    <row r="629" spans="27:33" x14ac:dyDescent="0.2">
      <c r="AA629" s="46" t="s">
        <v>75</v>
      </c>
      <c r="AB629" s="47">
        <f>_xll.qlCalendarAdvance(Calendar,AB628,AA629,,,trigger)</f>
        <v>61728</v>
      </c>
      <c r="AC629" s="47">
        <f>_xll.qlInterestRateIndexMaturity($U$5,AB629,trigger)</f>
        <v>61907</v>
      </c>
      <c r="AD629" s="51">
        <f>_xll.qlTenorBasisValue($U$13,AB629,trigger)</f>
        <v>1.141467240399159E-4</v>
      </c>
      <c r="AE629" s="51">
        <f>_xll.qlTenorBasisForwardRate($U$13,AB629,trigger)</f>
        <v>1.233382095329648E-2</v>
      </c>
      <c r="AF629" s="51">
        <f>_xll.qlTenorBasisForwardRate2($U$13,AB629,AC629,trigger)</f>
        <v>1.233382095329648E-2</v>
      </c>
      <c r="AG629" s="51">
        <f>_xll.qlIndexFixing($U$5,_xll.qlInterestRateIndexFixingDate($U$5,AB629,trigger),,trigger)</f>
        <v>1.204863106014111E-2</v>
      </c>
    </row>
    <row r="630" spans="27:33" x14ac:dyDescent="0.2">
      <c r="AA630" s="46" t="s">
        <v>75</v>
      </c>
      <c r="AB630" s="47">
        <f>_xll.qlCalendarAdvance(Calendar,AB629,AA630,,,trigger)</f>
        <v>61759</v>
      </c>
      <c r="AC630" s="47">
        <f>_xll.qlInterestRateIndexMaturity($U$5,AB630,trigger)</f>
        <v>61940</v>
      </c>
      <c r="AD630" s="51">
        <f>_xll.qlTenorBasisValue($U$13,AB630,trigger)</f>
        <v>1.140863216854935E-4</v>
      </c>
      <c r="AE630" s="51">
        <f>_xll.qlTenorBasisForwardRate($U$13,AB630,trigger)</f>
        <v>1.2356435860663163E-2</v>
      </c>
      <c r="AF630" s="51">
        <f>_xll.qlTenorBasisForwardRate2($U$13,AB630,AC630,trigger)</f>
        <v>1.2356435860663163E-2</v>
      </c>
      <c r="AG630" s="51">
        <f>_xll.qlIndexFixing($U$5,_xll.qlInterestRateIndexFixingDate($U$5,AB630,trigger),,trigger)</f>
        <v>1.208462623922198E-2</v>
      </c>
    </row>
    <row r="631" spans="27:33" x14ac:dyDescent="0.2">
      <c r="AA631" s="46" t="s">
        <v>75</v>
      </c>
      <c r="AB631" s="47">
        <f>_xll.qlCalendarAdvance(Calendar,AB630,AA631,,,trigger)</f>
        <v>61787</v>
      </c>
      <c r="AC631" s="47">
        <f>_xll.qlInterestRateIndexMaturity($U$5,AB631,trigger)</f>
        <v>61970</v>
      </c>
      <c r="AD631" s="51">
        <f>_xll.qlTenorBasisValue($U$13,AB631,trigger)</f>
        <v>1.1403242203684655E-4</v>
      </c>
      <c r="AE631" s="51">
        <f>_xll.qlTenorBasisForwardRate($U$13,AB631,trigger)</f>
        <v>1.2376705153940003E-2</v>
      </c>
      <c r="AF631" s="51">
        <f>_xll.qlTenorBasisForwardRate2($U$13,AB631,AC631,trigger)</f>
        <v>1.2376705153940003E-2</v>
      </c>
      <c r="AG631" s="51">
        <f>_xll.qlIndexFixing($U$5,_xll.qlInterestRateIndexFixingDate($U$5,AB631,trigger),,trigger)</f>
        <v>1.2117355227847189E-2</v>
      </c>
    </row>
    <row r="632" spans="27:33" x14ac:dyDescent="0.2">
      <c r="AA632" s="46" t="s">
        <v>75</v>
      </c>
      <c r="AB632" s="47">
        <f>_xll.qlCalendarAdvance(Calendar,AB631,AA632,,,trigger)</f>
        <v>61815</v>
      </c>
      <c r="AC632" s="47">
        <f>_xll.qlInterestRateIndexMaturity($U$5,AB632,trigger)</f>
        <v>62001</v>
      </c>
      <c r="AD632" s="51">
        <f>_xll.qlTenorBasisValue($U$13,AB632,trigger)</f>
        <v>1.1397913902197931E-4</v>
      </c>
      <c r="AE632" s="51">
        <f>_xll.qlTenorBasisForwardRate($U$13,AB632,trigger)</f>
        <v>1.2397267304721344E-2</v>
      </c>
      <c r="AF632" s="51">
        <f>_xll.qlTenorBasisForwardRate2($U$13,AB632,AC632,trigger)</f>
        <v>1.2397267304721344E-2</v>
      </c>
      <c r="AG632" s="51">
        <f>_xll.qlIndexFixing($U$5,_xll.qlInterestRateIndexFixingDate($U$5,AB632,trigger),,trigger)</f>
        <v>1.2150915923126466E-2</v>
      </c>
    </row>
    <row r="633" spans="27:33" x14ac:dyDescent="0.2">
      <c r="AA633" s="46" t="s">
        <v>75</v>
      </c>
      <c r="AB633" s="47">
        <f>_xll.qlCalendarAdvance(Calendar,AB632,AA633,,,trigger)</f>
        <v>61847</v>
      </c>
      <c r="AC633" s="47">
        <f>_xll.qlInterestRateIndexMaturity($U$5,AB633,trigger)</f>
        <v>62030</v>
      </c>
      <c r="AD633" s="51">
        <f>_xll.qlTenorBasisValue($U$13,AB633,trigger)</f>
        <v>1.1391899032246495E-4</v>
      </c>
      <c r="AE633" s="51">
        <f>_xll.qlTenorBasisForwardRate($U$13,AB633,trigger)</f>
        <v>1.2416978954739652E-2</v>
      </c>
      <c r="AF633" s="51">
        <f>_xll.qlTenorBasisForwardRate2($U$13,AB633,AC633,trigger)</f>
        <v>1.2416978954739652E-2</v>
      </c>
      <c r="AG633" s="51">
        <f>_xll.qlIndexFixing($U$5,_xll.qlInterestRateIndexFixingDate($U$5,AB633,trigger),,trigger)</f>
        <v>1.2184426889280321E-2</v>
      </c>
    </row>
    <row r="634" spans="27:33" x14ac:dyDescent="0.2">
      <c r="AA634" s="46" t="s">
        <v>75</v>
      </c>
      <c r="AB634" s="47">
        <f>_xll.qlCalendarAdvance(Calendar,AB633,AA634,,,trigger)</f>
        <v>61877</v>
      </c>
      <c r="AC634" s="47">
        <f>_xll.qlInterestRateIndexMaturity($U$5,AB634,trigger)</f>
        <v>62061</v>
      </c>
      <c r="AD634" s="51">
        <f>_xll.qlTenorBasisValue($U$13,AB634,trigger)</f>
        <v>1.1386331507003243E-4</v>
      </c>
      <c r="AE634" s="51">
        <f>_xll.qlTenorBasisForwardRate($U$13,AB634,trigger)</f>
        <v>1.2437244611095218E-2</v>
      </c>
      <c r="AF634" s="51">
        <f>_xll.qlTenorBasisForwardRate2($U$13,AB634,AC634,trigger)</f>
        <v>1.2437244611095218E-2</v>
      </c>
      <c r="AG634" s="51">
        <f>_xll.qlIndexFixing($U$5,_xll.qlInterestRateIndexFixingDate($U$5,AB634,trigger),,trigger)</f>
        <v>1.2218832458319742E-2</v>
      </c>
    </row>
    <row r="635" spans="27:33" x14ac:dyDescent="0.2">
      <c r="AA635" s="46" t="s">
        <v>75</v>
      </c>
      <c r="AB635" s="47">
        <f>_xll.qlCalendarAdvance(Calendar,AB634,AA635,,,trigger)</f>
        <v>61910</v>
      </c>
      <c r="AC635" s="47">
        <f>_xll.qlInterestRateIndexMaturity($U$5,AB635,trigger)</f>
        <v>62095</v>
      </c>
      <c r="AD635" s="51">
        <f>_xll.qlTenorBasisValue($U$13,AB635,trigger)</f>
        <v>1.138028603867859E-4</v>
      </c>
      <c r="AE635" s="51">
        <f>_xll.qlTenorBasisForwardRate($U$13,AB635,trigger)</f>
        <v>1.2459160818001479E-2</v>
      </c>
      <c r="AF635" s="51">
        <f>_xll.qlTenorBasisForwardRate2($U$13,AB635,AC635,trigger)</f>
        <v>1.2459160818001479E-2</v>
      </c>
      <c r="AG635" s="51">
        <f>_xll.qlIndexFixing($U$5,_xll.qlInterestRateIndexFixingDate($U$5,AB635,trigger),,trigger)</f>
        <v>1.2256684095519443E-2</v>
      </c>
    </row>
    <row r="636" spans="27:33" x14ac:dyDescent="0.2">
      <c r="AA636" s="46" t="s">
        <v>75</v>
      </c>
      <c r="AB636" s="47">
        <f>_xll.qlCalendarAdvance(Calendar,AB635,AA636,,,trigger)</f>
        <v>61941</v>
      </c>
      <c r="AC636" s="47">
        <f>_xll.qlInterestRateIndexMaturity($U$5,AB636,trigger)</f>
        <v>62127</v>
      </c>
      <c r="AD636" s="51">
        <f>_xll.qlTenorBasisValue($U$13,AB636,trigger)</f>
        <v>1.137468122452056E-4</v>
      </c>
      <c r="AE636" s="51">
        <f>_xll.qlTenorBasisForwardRate($U$13,AB636,trigger)</f>
        <v>1.2479473430556914E-2</v>
      </c>
      <c r="AF636" s="51">
        <f>_xll.qlTenorBasisForwardRate2($U$13,AB636,AC636,trigger)</f>
        <v>1.2479473430556914E-2</v>
      </c>
      <c r="AG636" s="51">
        <f>_xll.qlIndexFixing($U$5,_xll.qlInterestRateIndexFixingDate($U$5,AB636,trigger),,trigger)</f>
        <v>1.2292367088000983E-2</v>
      </c>
    </row>
    <row r="637" spans="27:33" x14ac:dyDescent="0.2">
      <c r="AA637" s="46" t="s">
        <v>75</v>
      </c>
      <c r="AB637" s="47">
        <f>_xll.qlCalendarAdvance(Calendar,AB636,AA637,,,trigger)</f>
        <v>61973</v>
      </c>
      <c r="AC637" s="47">
        <f>_xll.qlInterestRateIndexMaturity($U$5,AB637,trigger)</f>
        <v>62155</v>
      </c>
      <c r="AD637" s="51">
        <f>_xll.qlTenorBasisValue($U$13,AB637,trigger)</f>
        <v>1.1368970100151111E-4</v>
      </c>
      <c r="AE637" s="51">
        <f>_xll.qlTenorBasisForwardRate($U$13,AB637,trigger)</f>
        <v>1.249749237317445E-2</v>
      </c>
      <c r="AF637" s="51">
        <f>_xll.qlTenorBasisForwardRate2($U$13,AB637,AC637,trigger)</f>
        <v>1.249749237317445E-2</v>
      </c>
      <c r="AG637" s="51">
        <f>_xll.qlIndexFixing($U$5,_xll.qlInterestRateIndexFixingDate($U$5,AB637,trigger),,trigger)</f>
        <v>1.2325373424008678E-2</v>
      </c>
    </row>
    <row r="638" spans="27:33" x14ac:dyDescent="0.2">
      <c r="AA638" s="46" t="s">
        <v>75</v>
      </c>
      <c r="AB638" s="47">
        <f>_xll.qlCalendarAdvance(Calendar,AB637,AA638,,,trigger)</f>
        <v>62003</v>
      </c>
      <c r="AC638" s="47">
        <f>_xll.qlInterestRateIndexMaturity($U$5,AB638,trigger)</f>
        <v>62185</v>
      </c>
      <c r="AD638" s="51">
        <f>_xll.qlTenorBasisValue($U$13,AB638,trigger)</f>
        <v>1.1363683791201655E-4</v>
      </c>
      <c r="AE638" s="51">
        <f>_xll.qlTenorBasisForwardRate($U$13,AB638,trigger)</f>
        <v>1.2516084348386126E-2</v>
      </c>
      <c r="AF638" s="51">
        <f>_xll.qlTenorBasisForwardRate2($U$13,AB638,AC638,trigger)</f>
        <v>1.2516084348386126E-2</v>
      </c>
      <c r="AG638" s="51">
        <f>_xll.qlIndexFixing($U$5,_xll.qlInterestRateIndexFixingDate($U$5,AB638,trigger),,trigger)</f>
        <v>1.2359288950378427E-2</v>
      </c>
    </row>
    <row r="639" spans="27:33" x14ac:dyDescent="0.2">
      <c r="AA639" s="46" t="s">
        <v>75</v>
      </c>
      <c r="AB639" s="47">
        <f>_xll.qlCalendarAdvance(Calendar,AB638,AA639,,,trigger)</f>
        <v>62036</v>
      </c>
      <c r="AC639" s="47">
        <f>_xll.qlInterestRateIndexMaturity($U$5,AB639,trigger)</f>
        <v>62218</v>
      </c>
      <c r="AD639" s="51">
        <f>_xll.qlTenorBasisValue($U$13,AB639,trigger)</f>
        <v>1.1357943747420033E-4</v>
      </c>
      <c r="AE639" s="51">
        <f>_xll.qlTenorBasisForwardRate($U$13,AB639,trigger)</f>
        <v>1.2536221630887844E-2</v>
      </c>
      <c r="AF639" s="51">
        <f>_xll.qlTenorBasisForwardRate2($U$13,AB639,AC639,trigger)</f>
        <v>1.2536221630887844E-2</v>
      </c>
      <c r="AG639" s="51">
        <f>_xll.qlIndexFixing($U$5,_xll.qlInterestRateIndexFixingDate($U$5,AB639,trigger),,trigger)</f>
        <v>1.2396673435990673E-2</v>
      </c>
    </row>
    <row r="640" spans="27:33" x14ac:dyDescent="0.2">
      <c r="AA640" s="46" t="s">
        <v>75</v>
      </c>
      <c r="AB640" s="47">
        <f>_xll.qlCalendarAdvance(Calendar,AB639,AA640,,,trigger)</f>
        <v>62066</v>
      </c>
      <c r="AC640" s="47">
        <f>_xll.qlInterestRateIndexMaturity($U$5,AB640,trigger)</f>
        <v>62248</v>
      </c>
      <c r="AD640" s="51">
        <f>_xll.qlTenorBasisValue($U$13,AB640,trigger)</f>
        <v>1.1352792764649988E-4</v>
      </c>
      <c r="AE640" s="51">
        <f>_xll.qlTenorBasisForwardRate($U$13,AB640,trigger)</f>
        <v>1.255424288002345E-2</v>
      </c>
      <c r="AF640" s="51">
        <f>_xll.qlTenorBasisForwardRate2($U$13,AB640,AC640,trigger)</f>
        <v>1.255424288002345E-2</v>
      </c>
      <c r="AG640" s="51">
        <f>_xll.qlIndexFixing($U$5,_xll.qlInterestRateIndexFixingDate($U$5,AB640,trigger),,trigger)</f>
        <v>1.2430729705346479E-2</v>
      </c>
    </row>
    <row r="641" spans="27:33" x14ac:dyDescent="0.2">
      <c r="AA641" s="46" t="s">
        <v>75</v>
      </c>
      <c r="AB641" s="47">
        <f>_xll.qlCalendarAdvance(Calendar,AB640,AA641,,,trigger)</f>
        <v>62099</v>
      </c>
      <c r="AC641" s="47">
        <f>_xll.qlInterestRateIndexMaturity($U$5,AB641,trigger)</f>
        <v>62281</v>
      </c>
      <c r="AD641" s="51">
        <f>_xll.qlTenorBasisValue($U$13,AB641,trigger)</f>
        <v>1.1347199694824172E-4</v>
      </c>
      <c r="AE641" s="51">
        <f>_xll.qlTenorBasisForwardRate($U$13,AB641,trigger)</f>
        <v>1.2573752327073407E-2</v>
      </c>
      <c r="AF641" s="51">
        <f>_xll.qlTenorBasisForwardRate2($U$13,AB641,AC641,trigger)</f>
        <v>1.2573752327073407E-2</v>
      </c>
      <c r="AG641" s="51">
        <f>_xll.qlIndexFixing($U$5,_xll.qlInterestRateIndexFixingDate($U$5,AB641,trigger),,trigger)</f>
        <v>1.2468269016531308E-2</v>
      </c>
    </row>
    <row r="642" spans="27:33" x14ac:dyDescent="0.2">
      <c r="AA642" s="46" t="s">
        <v>75</v>
      </c>
      <c r="AB642" s="47">
        <f>_xll.qlCalendarAdvance(Calendar,AB641,AA642,,,trigger)</f>
        <v>62130</v>
      </c>
      <c r="AC642" s="47">
        <f>_xll.qlInterestRateIndexMaturity($U$5,AB642,trigger)</f>
        <v>62311</v>
      </c>
      <c r="AD642" s="51">
        <f>_xll.qlTenorBasisValue($U$13,AB642,trigger)</f>
        <v>1.1342014395875461E-4</v>
      </c>
      <c r="AE642" s="51">
        <f>_xll.qlTenorBasisForwardRate($U$13,AB642,trigger)</f>
        <v>1.2591276158366345E-2</v>
      </c>
      <c r="AF642" s="51">
        <f>_xll.qlTenorBasisForwardRate2($U$13,AB642,AC642,trigger)</f>
        <v>1.2591276158366345E-2</v>
      </c>
      <c r="AG642" s="51">
        <f>_xll.qlIndexFixing($U$5,_xll.qlInterestRateIndexFixingDate($U$5,AB642,trigger),,trigger)</f>
        <v>1.250281864527251E-2</v>
      </c>
    </row>
    <row r="643" spans="27:33" x14ac:dyDescent="0.2">
      <c r="AA643" s="46" t="s">
        <v>75</v>
      </c>
      <c r="AB643" s="47">
        <f>_xll.qlCalendarAdvance(Calendar,AB642,AA643,,,trigger)</f>
        <v>62158</v>
      </c>
      <c r="AC643" s="47">
        <f>_xll.qlInterestRateIndexMaturity($U$5,AB643,trigger)</f>
        <v>62344</v>
      </c>
      <c r="AD643" s="51">
        <f>_xll.qlTenorBasisValue($U$13,AB643,trigger)</f>
        <v>1.1337387477649923E-4</v>
      </c>
      <c r="AE643" s="51">
        <f>_xll.qlTenorBasisForwardRate($U$13,AB643,trigger)</f>
        <v>1.2609812236374415E-2</v>
      </c>
      <c r="AF643" s="51">
        <f>_xll.qlTenorBasisForwardRate2($U$13,AB643,AC643,trigger)</f>
        <v>1.2609812236374415E-2</v>
      </c>
      <c r="AG643" s="51">
        <f>_xll.qlIndexFixing($U$5,_xll.qlInterestRateIndexFixingDate($U$5,AB643,trigger),,trigger)</f>
        <v>1.2538712120982183E-2</v>
      </c>
    </row>
    <row r="644" spans="27:33" x14ac:dyDescent="0.2">
      <c r="AA644" s="46" t="s">
        <v>75</v>
      </c>
      <c r="AB644" s="47">
        <f>_xll.qlCalendarAdvance(Calendar,AB643,AA644,,,trigger)</f>
        <v>62190</v>
      </c>
      <c r="AC644" s="47">
        <f>_xll.qlInterestRateIndexMaturity($U$5,AB644,trigger)</f>
        <v>62373</v>
      </c>
      <c r="AD644" s="51">
        <f>_xll.qlTenorBasisValue($U$13,AB644,trigger)</f>
        <v>1.1332164524351307E-4</v>
      </c>
      <c r="AE644" s="51">
        <f>_xll.qlTenorBasisForwardRate($U$13,AB644,trigger)</f>
        <v>1.2626342751444667E-2</v>
      </c>
      <c r="AF644" s="51">
        <f>_xll.qlTenorBasisForwardRate2($U$13,AB644,AC644,trigger)</f>
        <v>1.2626342751444667E-2</v>
      </c>
      <c r="AG644" s="51">
        <f>_xll.qlIndexFixing($U$5,_xll.qlInterestRateIndexFixingDate($U$5,AB644,trigger),,trigger)</f>
        <v>1.2572798642276339E-2</v>
      </c>
    </row>
    <row r="645" spans="27:33" x14ac:dyDescent="0.2">
      <c r="AA645" s="46" t="s">
        <v>75</v>
      </c>
      <c r="AB645" s="47">
        <f>_xll.qlCalendarAdvance(Calendar,AB644,AA645,,,trigger)</f>
        <v>62220</v>
      </c>
      <c r="AC645" s="47">
        <f>_xll.qlInterestRateIndexMaturity($U$5,AB645,trigger)</f>
        <v>62404</v>
      </c>
      <c r="AD645" s="51">
        <f>_xll.qlTenorBasisValue($U$13,AB645,trigger)</f>
        <v>1.1327330169078425E-4</v>
      </c>
      <c r="AE645" s="51">
        <f>_xll.qlTenorBasisForwardRate($U$13,AB645,trigger)</f>
        <v>1.2643456317939337E-2</v>
      </c>
      <c r="AF645" s="51">
        <f>_xll.qlTenorBasisForwardRate2($U$13,AB645,AC645,trigger)</f>
        <v>1.2643456317939337E-2</v>
      </c>
      <c r="AG645" s="51">
        <f>_xll.qlIndexFixing($U$5,_xll.qlInterestRateIndexFixingDate($U$5,AB645,trigger),,trigger)</f>
        <v>1.2607580621453176E-2</v>
      </c>
    </row>
    <row r="646" spans="27:33" x14ac:dyDescent="0.2">
      <c r="AA646" s="46" t="s">
        <v>75</v>
      </c>
      <c r="AB646" s="47">
        <f>_xll.qlCalendarAdvance(Calendar,AB645,AA646,,,trigger)</f>
        <v>62253</v>
      </c>
      <c r="AC646" s="47">
        <f>_xll.qlInterestRateIndexMaturity($U$5,AB646,trigger)</f>
        <v>62436</v>
      </c>
      <c r="AD646" s="51">
        <f>_xll.qlTenorBasisValue($U$13,AB646,trigger)</f>
        <v>1.1322080975129889E-4</v>
      </c>
      <c r="AE646" s="51">
        <f>_xll.qlTenorBasisForwardRate($U$13,AB646,trigger)</f>
        <v>1.2660934750955186E-2</v>
      </c>
      <c r="AF646" s="51">
        <f>_xll.qlTenorBasisForwardRate2($U$13,AB646,AC646,trigger)</f>
        <v>1.2660934750955186E-2</v>
      </c>
      <c r="AG646" s="51">
        <f>_xll.qlIndexFixing($U$5,_xll.qlInterestRateIndexFixingDate($U$5,AB646,trigger),,trigger)</f>
        <v>1.264388507589281E-2</v>
      </c>
    </row>
    <row r="647" spans="27:33" x14ac:dyDescent="0.2">
      <c r="AA647" s="46" t="s">
        <v>75</v>
      </c>
      <c r="AB647" s="47">
        <f>_xll.qlCalendarAdvance(Calendar,AB646,AA647,,,trigger)</f>
        <v>62283</v>
      </c>
      <c r="AC647" s="47">
        <f>_xll.qlInterestRateIndexMaturity($U$5,AB647,trigger)</f>
        <v>62467</v>
      </c>
      <c r="AD647" s="51">
        <f>_xll.qlTenorBasisValue($U$13,AB647,trigger)</f>
        <v>1.1317370562754328E-4</v>
      </c>
      <c r="AE647" s="51">
        <f>_xll.qlTenorBasisForwardRate($U$13,AB647,trigger)</f>
        <v>1.2677469027161914E-2</v>
      </c>
      <c r="AF647" s="51">
        <f>_xll.qlTenorBasisForwardRate2($U$13,AB647,AC647,trigger)</f>
        <v>1.2677469027161914E-2</v>
      </c>
      <c r="AG647" s="51">
        <f>_xll.qlIndexFixing($U$5,_xll.qlInterestRateIndexFixingDate($U$5,AB647,trigger),,trigger)</f>
        <v>1.2677962205708175E-2</v>
      </c>
    </row>
    <row r="648" spans="27:33" x14ac:dyDescent="0.2">
      <c r="AA648" s="46" t="s">
        <v>75</v>
      </c>
      <c r="AB648" s="47">
        <f>_xll.qlCalendarAdvance(Calendar,AB647,AA648,,,trigger)</f>
        <v>62316</v>
      </c>
      <c r="AC648" s="47">
        <f>_xll.qlInterestRateIndexMaturity($U$5,AB648,trigger)</f>
        <v>62500</v>
      </c>
      <c r="AD648" s="51">
        <f>_xll.qlTenorBasisValue($U$13,AB648,trigger)</f>
        <v>1.1312255976301062E-4</v>
      </c>
      <c r="AE648" s="51">
        <f>_xll.qlTenorBasisForwardRate($U$13,AB648,trigger)</f>
        <v>1.2694806639021138E-2</v>
      </c>
      <c r="AF648" s="51">
        <f>_xll.qlTenorBasisForwardRate2($U$13,AB648,AC648,trigger)</f>
        <v>1.2694806639021138E-2</v>
      </c>
      <c r="AG648" s="51">
        <f>_xll.qlIndexFixing($U$5,_xll.qlInterestRateIndexFixingDate($U$5,AB648,trigger),,trigger)</f>
        <v>1.2714028639704037E-2</v>
      </c>
    </row>
    <row r="649" spans="27:33" x14ac:dyDescent="0.2">
      <c r="AA649" s="46" t="s">
        <v>75</v>
      </c>
      <c r="AB649" s="47">
        <f>_xll.qlCalendarAdvance(Calendar,AB648,AA649,,,trigger)</f>
        <v>62347</v>
      </c>
      <c r="AC649" s="47">
        <f>_xll.qlInterestRateIndexMaturity($U$5,AB649,trigger)</f>
        <v>62528</v>
      </c>
      <c r="AD649" s="51">
        <f>_xll.qlTenorBasisValue($U$13,AB649,trigger)</f>
        <v>1.1307514370738659E-4</v>
      </c>
      <c r="AE649" s="51">
        <f>_xll.qlTenorBasisForwardRate($U$13,AB649,trigger)</f>
        <v>1.2709369034615923E-2</v>
      </c>
      <c r="AF649" s="51">
        <f>_xll.qlTenorBasisForwardRate2($U$13,AB649,AC649,trigger)</f>
        <v>1.2709369034615923E-2</v>
      </c>
      <c r="AG649" s="51">
        <f>_xll.qlIndexFixing($U$5,_xll.qlInterestRateIndexFixingDate($U$5,AB649,trigger),,trigger)</f>
        <v>1.2745050396844105E-2</v>
      </c>
    </row>
    <row r="650" spans="27:33" x14ac:dyDescent="0.2">
      <c r="AA650" s="46" t="s">
        <v>75</v>
      </c>
      <c r="AB650" s="47">
        <f>_xll.qlCalendarAdvance(Calendar,AB649,AA650,,,trigger)</f>
        <v>62379</v>
      </c>
      <c r="AC650" s="47">
        <f>_xll.qlInterestRateIndexMaturity($U$5,AB650,trigger)</f>
        <v>62561</v>
      </c>
      <c r="AD650" s="51">
        <f>_xll.qlTenorBasisValue($U$13,AB650,trigger)</f>
        <v>1.1302683006597784E-4</v>
      </c>
      <c r="AE650" s="51">
        <f>_xll.qlTenorBasisForwardRate($U$13,AB650,trigger)</f>
        <v>1.2726050796369941E-2</v>
      </c>
      <c r="AF650" s="51">
        <f>_xll.qlTenorBasisForwardRate2($U$13,AB650,AC650,trigger)</f>
        <v>1.2726050796369941E-2</v>
      </c>
      <c r="AG650" s="51">
        <f>_xll.qlIndexFixing($U$5,_xll.qlInterestRateIndexFixingDate($U$5,AB650,trigger),,trigger)</f>
        <v>1.2779520044493991E-2</v>
      </c>
    </row>
    <row r="651" spans="27:33" x14ac:dyDescent="0.2">
      <c r="AA651" s="46" t="s">
        <v>75</v>
      </c>
      <c r="AB651" s="47">
        <f>_xll.qlCalendarAdvance(Calendar,AB650,AA651,,,trigger)</f>
        <v>62410</v>
      </c>
      <c r="AC651" s="47">
        <f>_xll.qlInterestRateIndexMaturity($U$5,AB651,trigger)</f>
        <v>62591</v>
      </c>
      <c r="AD651" s="51">
        <f>_xll.qlTenorBasisValue($U$13,AB651,trigger)</f>
        <v>1.129806307067461E-4</v>
      </c>
      <c r="AE651" s="51">
        <f>_xll.qlTenorBasisForwardRate($U$13,AB651,trigger)</f>
        <v>1.274098947293845E-2</v>
      </c>
      <c r="AF651" s="51">
        <f>_xll.qlTenorBasisForwardRate2($U$13,AB651,AC651,trigger)</f>
        <v>1.274098947293845E-2</v>
      </c>
      <c r="AG651" s="51">
        <f>_xll.qlIndexFixing($U$5,_xll.qlInterestRateIndexFixingDate($U$5,AB651,trigger),,trigger)</f>
        <v>1.2810844970683643E-2</v>
      </c>
    </row>
    <row r="652" spans="27:33" x14ac:dyDescent="0.2">
      <c r="AA652" s="46" t="s">
        <v>75</v>
      </c>
      <c r="AB652" s="47">
        <f>_xll.qlCalendarAdvance(Calendar,AB651,AA652,,,trigger)</f>
        <v>62442</v>
      </c>
      <c r="AC652" s="47">
        <f>_xll.qlInterestRateIndexMaturity($U$5,AB652,trigger)</f>
        <v>62624</v>
      </c>
      <c r="AD652" s="51">
        <f>_xll.qlTenorBasisValue($U$13,AB652,trigger)</f>
        <v>1.1293355705707581E-4</v>
      </c>
      <c r="AE652" s="51">
        <f>_xll.qlTenorBasisForwardRate($U$13,AB652,trigger)</f>
        <v>1.2757053663413218E-2</v>
      </c>
      <c r="AF652" s="51">
        <f>_xll.qlTenorBasisForwardRate2($U$13,AB652,AC652,trigger)</f>
        <v>1.2757053663413218E-2</v>
      </c>
      <c r="AG652" s="51">
        <f>_xll.qlIndexFixing($U$5,_xll.qlInterestRateIndexFixingDate($U$5,AB652,trigger),,trigger)</f>
        <v>1.2844031392893059E-2</v>
      </c>
    </row>
    <row r="653" spans="27:33" x14ac:dyDescent="0.2">
      <c r="AA653" s="46" t="s">
        <v>75</v>
      </c>
      <c r="AB653" s="47">
        <f>_xll.qlCalendarAdvance(Calendar,AB652,AA653,,,trigger)</f>
        <v>62473</v>
      </c>
      <c r="AC653" s="47">
        <f>_xll.qlInterestRateIndexMaturity($U$5,AB653,trigger)</f>
        <v>62654</v>
      </c>
      <c r="AD653" s="51">
        <f>_xll.qlTenorBasisValue($U$13,AB653,trigger)</f>
        <v>1.1288854367652494E-4</v>
      </c>
      <c r="AE653" s="51">
        <f>_xll.qlTenorBasisForwardRate($U$13,AB653,trigger)</f>
        <v>1.277141062507018E-2</v>
      </c>
      <c r="AF653" s="51">
        <f>_xll.qlTenorBasisForwardRate2($U$13,AB653,AC653,trigger)</f>
        <v>1.277141062507018E-2</v>
      </c>
      <c r="AG653" s="51">
        <f>_xll.qlIndexFixing($U$5,_xll.qlInterestRateIndexFixingDate($U$5,AB653,trigger),,trigger)</f>
        <v>1.287414756759914E-2</v>
      </c>
    </row>
    <row r="654" spans="27:33" x14ac:dyDescent="0.2">
      <c r="AA654" s="46" t="s">
        <v>75</v>
      </c>
      <c r="AB654" s="47">
        <f>_xll.qlCalendarAdvance(Calendar,AB653,AA654,,,trigger)</f>
        <v>62505</v>
      </c>
      <c r="AC654" s="47">
        <f>_xll.qlInterestRateIndexMaturity($U$5,AB654,trigger)</f>
        <v>62687</v>
      </c>
      <c r="AD654" s="51">
        <f>_xll.qlTenorBasisValue($U$13,AB654,trigger)</f>
        <v>1.1284267870416899E-4</v>
      </c>
      <c r="AE654" s="51">
        <f>_xll.qlTenorBasisForwardRate($U$13,AB654,trigger)</f>
        <v>1.2786857144388229E-2</v>
      </c>
      <c r="AF654" s="51">
        <f>_xll.qlTenorBasisForwardRate2($U$13,AB654,AC654,trigger)</f>
        <v>1.2786857144388229E-2</v>
      </c>
      <c r="AG654" s="51">
        <f>_xll.qlIndexFixing($U$5,_xll.qlInterestRateIndexFixingDate($U$5,AB654,trigger),,trigger)</f>
        <v>1.2906050563610761E-2</v>
      </c>
    </row>
    <row r="655" spans="27:33" x14ac:dyDescent="0.2">
      <c r="AA655" s="46" t="s">
        <v>75</v>
      </c>
      <c r="AB655" s="47">
        <f>_xll.qlCalendarAdvance(Calendar,AB654,AA655,,,trigger)</f>
        <v>62533</v>
      </c>
      <c r="AC655" s="47">
        <f>_xll.qlInterestRateIndexMaturity($U$5,AB655,trigger)</f>
        <v>62717</v>
      </c>
      <c r="AD655" s="51">
        <f>_xll.qlTenorBasisValue($U$13,AB655,trigger)</f>
        <v>1.128030411021442E-4</v>
      </c>
      <c r="AE655" s="51">
        <f>_xll.qlTenorBasisForwardRate($U$13,AB655,trigger)</f>
        <v>1.280061798982237E-2</v>
      </c>
      <c r="AF655" s="51">
        <f>_xll.qlTenorBasisForwardRate2($U$13,AB655,AC655,trigger)</f>
        <v>1.280061798982237E-2</v>
      </c>
      <c r="AG655" s="51">
        <f>_xll.qlIndexFixing($U$5,_xll.qlInterestRateIndexFixingDate($U$5,AB655,trigger),,trigger)</f>
        <v>1.2934205878618503E-2</v>
      </c>
    </row>
    <row r="656" spans="27:33" x14ac:dyDescent="0.2">
      <c r="AA656" s="46" t="s">
        <v>75</v>
      </c>
      <c r="AB656" s="47">
        <f>_xll.qlCalendarAdvance(Calendar,AB655,AA656,,,trigger)</f>
        <v>62564</v>
      </c>
      <c r="AC656" s="47">
        <f>_xll.qlInterestRateIndexMaturity($U$5,AB656,trigger)</f>
        <v>62747</v>
      </c>
      <c r="AD656" s="51">
        <f>_xll.qlTenorBasisValue($U$13,AB656,trigger)</f>
        <v>1.1275968810652805E-4</v>
      </c>
      <c r="AE656" s="51">
        <f>_xll.qlTenorBasisForwardRate($U$13,AB656,trigger)</f>
        <v>1.2814126449237465E-2</v>
      </c>
      <c r="AF656" s="51">
        <f>_xll.qlTenorBasisForwardRate2($U$13,AB656,AC656,trigger)</f>
        <v>1.2814126449237465E-2</v>
      </c>
      <c r="AG656" s="51">
        <f>_xll.qlIndexFixing($U$5,_xll.qlInterestRateIndexFixingDate($U$5,AB656,trigger),,trigger)</f>
        <v>1.2962558973244965E-2</v>
      </c>
    </row>
    <row r="657" spans="27:33" x14ac:dyDescent="0.2">
      <c r="AA657" s="46" t="s">
        <v>75</v>
      </c>
      <c r="AB657" s="47">
        <f>_xll.qlCalendarAdvance(Calendar,AB656,AA657,,,trigger)</f>
        <v>62596</v>
      </c>
      <c r="AC657" s="47">
        <f>_xll.qlInterestRateIndexMaturity($U$5,AB657,trigger)</f>
        <v>62780</v>
      </c>
      <c r="AD657" s="51">
        <f>_xll.qlTenorBasisValue($U$13,AB657,trigger)</f>
        <v>1.1271551528295002E-4</v>
      </c>
      <c r="AE657" s="51">
        <f>_xll.qlTenorBasisForwardRate($U$13,AB657,trigger)</f>
        <v>1.2828671772715614E-2</v>
      </c>
      <c r="AF657" s="51">
        <f>_xll.qlTenorBasisForwardRate2($U$13,AB657,AC657,trigger)</f>
        <v>1.2828671772715614E-2</v>
      </c>
      <c r="AG657" s="51">
        <f>_xll.qlIndexFixing($U$5,_xll.qlInterestRateIndexFixingDate($U$5,AB657,trigger),,trigger)</f>
        <v>1.29925894528441E-2</v>
      </c>
    </row>
    <row r="658" spans="27:33" x14ac:dyDescent="0.2">
      <c r="AA658" s="46" t="s">
        <v>75</v>
      </c>
      <c r="AB658" s="47">
        <f>_xll.qlCalendarAdvance(Calendar,AB657,AA658,,,trigger)</f>
        <v>62627</v>
      </c>
      <c r="AC658" s="47">
        <f>_xll.qlInterestRateIndexMaturity($U$5,AB658,trigger)</f>
        <v>62810</v>
      </c>
      <c r="AD658" s="51">
        <f>_xll.qlTenorBasisValue($U$13,AB658,trigger)</f>
        <v>1.1267327633733909E-4</v>
      </c>
      <c r="AE658" s="51">
        <f>_xll.qlTenorBasisForwardRate($U$13,AB658,trigger)</f>
        <v>1.2841598443107177E-2</v>
      </c>
      <c r="AF658" s="51">
        <f>_xll.qlTenorBasisForwardRate2($U$13,AB658,AC658,trigger)</f>
        <v>1.2841598443107177E-2</v>
      </c>
      <c r="AG658" s="51">
        <f>_xll.qlIndexFixing($U$5,_xll.qlInterestRateIndexFixingDate($U$5,AB658,trigger),,trigger)</f>
        <v>1.3019733640393879E-2</v>
      </c>
    </row>
    <row r="659" spans="27:33" x14ac:dyDescent="0.2">
      <c r="AA659" s="46" t="s">
        <v>75</v>
      </c>
      <c r="AB659" s="47">
        <f>_xll.qlCalendarAdvance(Calendar,AB658,AA659,,,trigger)</f>
        <v>62659</v>
      </c>
      <c r="AC659" s="47">
        <f>_xll.qlInterestRateIndexMaturity($U$5,AB659,trigger)</f>
        <v>62843</v>
      </c>
      <c r="AD659" s="51">
        <f>_xll.qlTenorBasisValue($U$13,AB659,trigger)</f>
        <v>1.1263023886629873E-4</v>
      </c>
      <c r="AE659" s="51">
        <f>_xll.qlTenorBasisForwardRate($U$13,AB659,trigger)</f>
        <v>1.2855525814647065E-2</v>
      </c>
      <c r="AF659" s="51">
        <f>_xll.qlTenorBasisForwardRate2($U$13,AB659,AC659,trigger)</f>
        <v>1.2855525814647065E-2</v>
      </c>
      <c r="AG659" s="51">
        <f>_xll.qlIndexFixing($U$5,_xll.qlInterestRateIndexFixingDate($U$5,AB659,trigger),,trigger)</f>
        <v>1.304848013157358E-2</v>
      </c>
    </row>
    <row r="660" spans="27:33" x14ac:dyDescent="0.2">
      <c r="AA660" s="46" t="s">
        <v>75</v>
      </c>
      <c r="AB660" s="47">
        <f>_xll.qlCalendarAdvance(Calendar,AB659,AA660,,,trigger)</f>
        <v>62690</v>
      </c>
      <c r="AC660" s="47">
        <f>_xll.qlInterestRateIndexMaturity($U$5,AB660,trigger)</f>
        <v>62876</v>
      </c>
      <c r="AD660" s="51">
        <f>_xll.qlTenorBasisValue($U$13,AB660,trigger)</f>
        <v>1.1258908579195588E-4</v>
      </c>
      <c r="AE660" s="51">
        <f>_xll.qlTenorBasisForwardRate($U$13,AB660,trigger)</f>
        <v>1.2869156157543825E-2</v>
      </c>
      <c r="AF660" s="51">
        <f>_xll.qlTenorBasisForwardRate2($U$13,AB660,AC660,trigger)</f>
        <v>1.2869156157543825E-2</v>
      </c>
      <c r="AG660" s="51">
        <f>_xll.qlIndexFixing($U$5,_xll.qlInterestRateIndexFixingDate($U$5,AB660,trigger),,trigger)</f>
        <v>1.307636879899525E-2</v>
      </c>
    </row>
    <row r="661" spans="27:33" x14ac:dyDescent="0.2">
      <c r="AA661" s="46" t="s">
        <v>75</v>
      </c>
      <c r="AB661" s="47">
        <f>_xll.qlCalendarAdvance(Calendar,AB660,AA661,,,trigger)</f>
        <v>62722</v>
      </c>
      <c r="AC661" s="47">
        <f>_xll.qlInterestRateIndexMaturity($U$5,AB661,trigger)</f>
        <v>62904</v>
      </c>
      <c r="AD661" s="51">
        <f>_xll.qlTenorBasisValue($U$13,AB661,trigger)</f>
        <v>1.125471549482357E-4</v>
      </c>
      <c r="AE661" s="51">
        <f>_xll.qlTenorBasisForwardRate($U$13,AB661,trigger)</f>
        <v>1.2880331540670397E-2</v>
      </c>
      <c r="AF661" s="51">
        <f>_xll.qlTenorBasisForwardRate2($U$13,AB661,AC661,trigger)</f>
        <v>1.2880331540670397E-2</v>
      </c>
      <c r="AG661" s="51">
        <f>_xll.qlIndexFixing($U$5,_xll.qlInterestRateIndexFixingDate($U$5,AB661,trigger),,trigger)</f>
        <v>1.3100593066044362E-2</v>
      </c>
    </row>
    <row r="662" spans="27:33" x14ac:dyDescent="0.2">
      <c r="AA662" s="46" t="s">
        <v>75</v>
      </c>
      <c r="AB662" s="47">
        <f>_xll.qlCalendarAdvance(Calendar,AB661,AA662,,,trigger)</f>
        <v>62752</v>
      </c>
      <c r="AC662" s="47">
        <f>_xll.qlInterestRateIndexMaturity($U$5,AB662,trigger)</f>
        <v>62935</v>
      </c>
      <c r="AD662" s="51">
        <f>_xll.qlTenorBasisValue($U$13,AB662,trigger)</f>
        <v>1.1250834563206237E-4</v>
      </c>
      <c r="AE662" s="51">
        <f>_xll.qlTenorBasisForwardRate($U$13,AB662,trigger)</f>
        <v>1.2892554469283434E-2</v>
      </c>
      <c r="AF662" s="51">
        <f>_xll.qlTenorBasisForwardRate2($U$13,AB662,AC662,trigger)</f>
        <v>1.2892554469283434E-2</v>
      </c>
      <c r="AG662" s="51">
        <f>_xll.qlIndexFixing($U$5,_xll.qlInterestRateIndexFixingDate($U$5,AB662,trigger),,trigger)</f>
        <v>1.3125795096122045E-2</v>
      </c>
    </row>
    <row r="663" spans="27:33" x14ac:dyDescent="0.2">
      <c r="AA663" s="46" t="s">
        <v>75</v>
      </c>
      <c r="AB663" s="47">
        <f>_xll.qlCalendarAdvance(Calendar,AB662,AA663,,,trigger)</f>
        <v>62785</v>
      </c>
      <c r="AC663" s="47">
        <f>_xll.qlInterestRateIndexMaturity($U$5,AB663,trigger)</f>
        <v>62967</v>
      </c>
      <c r="AD663" s="51">
        <f>_xll.qlTenorBasisValue($U$13,AB663,trigger)</f>
        <v>1.1246620803486897E-4</v>
      </c>
      <c r="AE663" s="51">
        <f>_xll.qlTenorBasisForwardRate($U$13,AB663,trigger)</f>
        <v>1.2904803088451544E-2</v>
      </c>
      <c r="AF663" s="51">
        <f>_xll.qlTenorBasisForwardRate2($U$13,AB663,AC663,trigger)</f>
        <v>1.2904803088451544E-2</v>
      </c>
      <c r="AG663" s="51">
        <f>_xll.qlIndexFixing($U$5,_xll.qlInterestRateIndexFixingDate($U$5,AB663,trigger),,trigger)</f>
        <v>1.3151533202114563E-2</v>
      </c>
    </row>
    <row r="664" spans="27:33" x14ac:dyDescent="0.2">
      <c r="AA664" s="46" t="s">
        <v>75</v>
      </c>
      <c r="AB664" s="47">
        <f>_xll.qlCalendarAdvance(Calendar,AB663,AA664,,,trigger)</f>
        <v>62815</v>
      </c>
      <c r="AC664" s="47">
        <f>_xll.qlInterestRateIndexMaturity($U$5,AB664,trigger)</f>
        <v>62998</v>
      </c>
      <c r="AD664" s="51">
        <f>_xll.qlTenorBasisValue($U$13,AB664,trigger)</f>
        <v>1.1242839723580605E-4</v>
      </c>
      <c r="AE664" s="51">
        <f>_xll.qlTenorBasisForwardRate($U$13,AB664,trigger)</f>
        <v>1.291644594802111E-2</v>
      </c>
      <c r="AF664" s="51">
        <f>_xll.qlTenorBasisForwardRate2($U$13,AB664,AC664,trigger)</f>
        <v>1.291644594802111E-2</v>
      </c>
      <c r="AG664" s="51">
        <f>_xll.qlIndexFixing($U$5,_xll.qlInterestRateIndexFixingDate($U$5,AB664,trigger),,trigger)</f>
        <v>1.3175529976134005E-2</v>
      </c>
    </row>
    <row r="665" spans="27:33" x14ac:dyDescent="0.2">
      <c r="AA665" s="46" t="s">
        <v>75</v>
      </c>
      <c r="AB665" s="47">
        <f>_xll.qlCalendarAdvance(Calendar,AB664,AA665,,,trigger)</f>
        <v>62848</v>
      </c>
      <c r="AC665" s="47">
        <f>_xll.qlInterestRateIndexMaturity($U$5,AB665,trigger)</f>
        <v>63030</v>
      </c>
      <c r="AD665" s="51">
        <f>_xll.qlTenorBasisValue($U$13,AB665,trigger)</f>
        <v>1.1238734400840197E-4</v>
      </c>
      <c r="AE665" s="51">
        <f>_xll.qlTenorBasisForwardRate($U$13,AB665,trigger)</f>
        <v>1.2928074673365158E-2</v>
      </c>
      <c r="AF665" s="51">
        <f>_xll.qlTenorBasisForwardRate2($U$13,AB665,AC665,trigger)</f>
        <v>1.2928074673365158E-2</v>
      </c>
      <c r="AG665" s="51">
        <f>_xll.qlIndexFixing($U$5,_xll.qlInterestRateIndexFixingDate($U$5,AB665,trigger),,trigger)</f>
        <v>1.3199980005026802E-2</v>
      </c>
    </row>
    <row r="666" spans="27:33" x14ac:dyDescent="0.2">
      <c r="AA666" s="46" t="s">
        <v>75</v>
      </c>
      <c r="AB666" s="47">
        <f>_xll.qlCalendarAdvance(Calendar,AB665,AA666,,,trigger)</f>
        <v>62879</v>
      </c>
      <c r="AC666" s="47">
        <f>_xll.qlInterestRateIndexMaturity($U$5,AB666,trigger)</f>
        <v>63061</v>
      </c>
      <c r="AD666" s="51">
        <f>_xll.qlTenorBasisValue($U$13,AB666,trigger)</f>
        <v>1.1234928637311507E-4</v>
      </c>
      <c r="AE666" s="51">
        <f>_xll.qlTenorBasisForwardRate($U$13,AB666,trigger)</f>
        <v>1.2939085241398304E-2</v>
      </c>
      <c r="AF666" s="51">
        <f>_xll.qlTenorBasisForwardRate2($U$13,AB666,AC666,trigger)</f>
        <v>1.2939085241398304E-2</v>
      </c>
      <c r="AG666" s="51">
        <f>_xll.qlIndexFixing($U$5,_xll.qlInterestRateIndexFixingDate($U$5,AB666,trigger),,trigger)</f>
        <v>1.3222903562067083E-2</v>
      </c>
    </row>
    <row r="667" spans="27:33" x14ac:dyDescent="0.2">
      <c r="AA667" s="46" t="s">
        <v>75</v>
      </c>
      <c r="AB667" s="47">
        <f>_xll.qlCalendarAdvance(Calendar,AB666,AA667,,,trigger)</f>
        <v>62908</v>
      </c>
      <c r="AC667" s="47">
        <f>_xll.qlInterestRateIndexMaturity($U$5,AB667,trigger)</f>
        <v>63093</v>
      </c>
      <c r="AD667" s="51">
        <f>_xll.qlTenorBasisValue($U$13,AB667,trigger)</f>
        <v>1.1231412358196021E-4</v>
      </c>
      <c r="AE667" s="51">
        <f>_xll.qlTenorBasisForwardRate($U$13,AB667,trigger)</f>
        <v>1.2950317985615179E-2</v>
      </c>
      <c r="AF667" s="51">
        <f>_xll.qlTenorBasisForwardRate2($U$13,AB667,AC667,trigger)</f>
        <v>1.2950317985615179E-2</v>
      </c>
      <c r="AG667" s="51">
        <f>_xll.qlIndexFixing($U$5,_xll.qlInterestRateIndexFixingDate($U$5,AB667,trigger),,trigger)</f>
        <v>1.3245568653078871E-2</v>
      </c>
    </row>
    <row r="668" spans="27:33" x14ac:dyDescent="0.2">
      <c r="AA668" s="46" t="s">
        <v>75</v>
      </c>
      <c r="AB668" s="47">
        <f>_xll.qlCalendarAdvance(Calendar,AB667,AA668,,,trigger)</f>
        <v>62939</v>
      </c>
      <c r="AC668" s="47">
        <f>_xll.qlInterestRateIndexMaturity($U$5,AB668,trigger)</f>
        <v>63122</v>
      </c>
      <c r="AD668" s="51">
        <f>_xll.qlTenorBasisValue($U$13,AB668,trigger)</f>
        <v>1.1227699982133802E-4</v>
      </c>
      <c r="AE668" s="51">
        <f>_xll.qlTenorBasisForwardRate($U$13,AB668,trigger)</f>
        <v>1.2959964844096533E-2</v>
      </c>
      <c r="AF668" s="51">
        <f>_xll.qlTenorBasisForwardRate2($U$13,AB668,AC668,trigger)</f>
        <v>1.2959964844096533E-2</v>
      </c>
      <c r="AG668" s="51">
        <f>_xll.qlIndexFixing($U$5,_xll.qlInterestRateIndexFixingDate($U$5,AB668,trigger),,trigger)</f>
        <v>1.3266136802850007E-2</v>
      </c>
    </row>
    <row r="669" spans="27:33" x14ac:dyDescent="0.2">
      <c r="AA669" s="46" t="s">
        <v>75</v>
      </c>
      <c r="AB669" s="47">
        <f>_xll.qlCalendarAdvance(Calendar,AB668,AA669,,,trigger)</f>
        <v>62969</v>
      </c>
      <c r="AC669" s="47">
        <f>_xll.qlInterestRateIndexMaturity($U$5,AB669,trigger)</f>
        <v>63153</v>
      </c>
      <c r="AD669" s="51">
        <f>_xll.qlTenorBasisValue($U$13,AB669,trigger)</f>
        <v>1.1224152461687449E-4</v>
      </c>
      <c r="AE669" s="51">
        <f>_xll.qlTenorBasisForwardRate($U$13,AB669,trigger)</f>
        <v>1.2970185124138361E-2</v>
      </c>
      <c r="AF669" s="51">
        <f>_xll.qlTenorBasisForwardRate2($U$13,AB669,AC669,trigger)</f>
        <v>1.2970185124138361E-2</v>
      </c>
      <c r="AG669" s="51">
        <f>_xll.qlIndexFixing($U$5,_xll.qlInterestRateIndexFixingDate($U$5,AB669,trigger),,trigger)</f>
        <v>1.3287177819131874E-2</v>
      </c>
    </row>
    <row r="670" spans="27:33" x14ac:dyDescent="0.2">
      <c r="AA670" s="46" t="s">
        <v>75</v>
      </c>
      <c r="AB670" s="47">
        <f>_xll.qlCalendarAdvance(Calendar,AB669,AA670,,,trigger)</f>
        <v>63002</v>
      </c>
      <c r="AC670" s="47">
        <f>_xll.qlInterestRateIndexMaturity($U$5,AB670,trigger)</f>
        <v>63185</v>
      </c>
      <c r="AD670" s="51">
        <f>_xll.qlTenorBasisValue($U$13,AB670,trigger)</f>
        <v>1.122030077696437E-4</v>
      </c>
      <c r="AE670" s="51">
        <f>_xll.qlTenorBasisForwardRate($U$13,AB670,trigger)</f>
        <v>1.2980293999737593E-2</v>
      </c>
      <c r="AF670" s="51">
        <f>_xll.qlTenorBasisForwardRate2($U$13,AB670,AC670,trigger)</f>
        <v>1.2980293999737593E-2</v>
      </c>
      <c r="AG670" s="51">
        <f>_xll.qlIndexFixing($U$5,_xll.qlInterestRateIndexFixingDate($U$5,AB670,trigger),,trigger)</f>
        <v>1.330846980851224E-2</v>
      </c>
    </row>
    <row r="671" spans="27:33" x14ac:dyDescent="0.2">
      <c r="AA671" s="46" t="s">
        <v>75</v>
      </c>
      <c r="AB671" s="47">
        <f>_xll.qlCalendarAdvance(Calendar,AB670,AA671,,,trigger)</f>
        <v>63032</v>
      </c>
      <c r="AC671" s="47">
        <f>_xll.qlInterestRateIndexMaturity($U$5,AB671,trigger)</f>
        <v>63216</v>
      </c>
      <c r="AD671" s="51">
        <f>_xll.qlTenorBasisValue($U$13,AB671,trigger)</f>
        <v>1.1216844656365465E-4</v>
      </c>
      <c r="AE671" s="51">
        <f>_xll.qlTenorBasisForwardRate($U$13,AB671,trigger)</f>
        <v>1.2989933894161148E-2</v>
      </c>
      <c r="AF671" s="51">
        <f>_xll.qlTenorBasisForwardRate2($U$13,AB671,AC671,trigger)</f>
        <v>1.2989933894161148E-2</v>
      </c>
      <c r="AG671" s="51">
        <f>_xll.qlIndexFixing($U$5,_xll.qlInterestRateIndexFixingDate($U$5,AB671,trigger),,trigger)</f>
        <v>1.3328304941943569E-2</v>
      </c>
    </row>
    <row r="672" spans="27:33" x14ac:dyDescent="0.2">
      <c r="AA672" s="46" t="s">
        <v>75</v>
      </c>
      <c r="AB672" s="47">
        <f>_xll.qlCalendarAdvance(Calendar,AB671,AA672,,,trigger)</f>
        <v>63065</v>
      </c>
      <c r="AC672" s="47">
        <f>_xll.qlInterestRateIndexMaturity($U$5,AB672,trigger)</f>
        <v>63248</v>
      </c>
      <c r="AD672" s="51">
        <f>_xll.qlTenorBasisValue($U$13,AB672,trigger)</f>
        <v>1.1213092227772745E-4</v>
      </c>
      <c r="AE672" s="51">
        <f>_xll.qlTenorBasisForwardRate($U$13,AB672,trigger)</f>
        <v>1.2999422838817753E-2</v>
      </c>
      <c r="AF672" s="51">
        <f>_xll.qlTenorBasisForwardRate2($U$13,AB672,AC672,trigger)</f>
        <v>1.2999422838817753E-2</v>
      </c>
      <c r="AG672" s="51">
        <f>_xll.qlIndexFixing($U$5,_xll.qlInterestRateIndexFixingDate($U$5,AB672,trigger),,trigger)</f>
        <v>1.3348308804934032E-2</v>
      </c>
    </row>
    <row r="673" spans="27:33" x14ac:dyDescent="0.2">
      <c r="AA673" s="46" t="s">
        <v>75</v>
      </c>
      <c r="AB673" s="47">
        <f>_xll.qlCalendarAdvance(Calendar,AB672,AA673,,,trigger)</f>
        <v>63096</v>
      </c>
      <c r="AC673" s="47">
        <f>_xll.qlInterestRateIndexMaturity($U$5,AB673,trigger)</f>
        <v>63277</v>
      </c>
      <c r="AD673" s="51">
        <f>_xll.qlTenorBasisValue($U$13,AB673,trigger)</f>
        <v>1.120961367234491E-4</v>
      </c>
      <c r="AE673" s="51">
        <f>_xll.qlTenorBasisForwardRate($U$13,AB673,trigger)</f>
        <v>1.300765009421152E-2</v>
      </c>
      <c r="AF673" s="51">
        <f>_xll.qlTenorBasisForwardRate2($U$13,AB673,AC673,trigger)</f>
        <v>1.300765009421152E-2</v>
      </c>
      <c r="AG673" s="51">
        <f>_xll.qlIndexFixing($U$5,_xll.qlInterestRateIndexFixingDate($U$5,AB673,trigger),,trigger)</f>
        <v>1.336592705127046E-2</v>
      </c>
    </row>
    <row r="674" spans="27:33" x14ac:dyDescent="0.2">
      <c r="AA674" s="46" t="s">
        <v>75</v>
      </c>
      <c r="AB674" s="47">
        <f>_xll.qlCalendarAdvance(Calendar,AB673,AA674,,,trigger)</f>
        <v>63128</v>
      </c>
      <c r="AC674" s="47">
        <f>_xll.qlInterestRateIndexMaturity($U$5,AB674,trigger)</f>
        <v>63307</v>
      </c>
      <c r="AD674" s="51">
        <f>_xll.qlTenorBasisValue($U$13,AB674,trigger)</f>
        <v>1.1206069495284491E-4</v>
      </c>
      <c r="AE674" s="51">
        <f>_xll.qlTenorBasisForwardRate($U$13,AB674,trigger)</f>
        <v>1.3015879617155383E-2</v>
      </c>
      <c r="AF674" s="51">
        <f>_xll.qlTenorBasisForwardRate2($U$13,AB674,AC674,trigger)</f>
        <v>1.3015879617155383E-2</v>
      </c>
      <c r="AG674" s="51">
        <f>_xll.qlIndexFixing($U$5,_xll.qlInterestRateIndexFixingDate($U$5,AB674,trigger),,trigger)</f>
        <v>1.3383551394791646E-2</v>
      </c>
    </row>
    <row r="675" spans="27:33" x14ac:dyDescent="0.2">
      <c r="AA675" s="46" t="s">
        <v>75</v>
      </c>
      <c r="AB675" s="47">
        <f>_xll.qlCalendarAdvance(Calendar,AB674,AA675,,,trigger)</f>
        <v>63158</v>
      </c>
      <c r="AC675" s="47">
        <f>_xll.qlInterestRateIndexMaturity($U$5,AB675,trigger)</f>
        <v>63340</v>
      </c>
      <c r="AD675" s="51">
        <f>_xll.qlTenorBasisValue($U$13,AB675,trigger)</f>
        <v>1.120278927322751E-4</v>
      </c>
      <c r="AE675" s="51">
        <f>_xll.qlTenorBasisForwardRate($U$13,AB675,trigger)</f>
        <v>1.3025103155881871E-2</v>
      </c>
      <c r="AF675" s="51">
        <f>_xll.qlTenorBasisForwardRate2($U$13,AB675,AC675,trigger)</f>
        <v>1.3025103155881871E-2</v>
      </c>
      <c r="AG675" s="51">
        <f>_xll.qlIndexFixing($U$5,_xll.qlInterestRateIndexFixingDate($U$5,AB675,trigger),,trigger)</f>
        <v>1.3402043735882451E-2</v>
      </c>
    </row>
    <row r="676" spans="27:33" x14ac:dyDescent="0.2">
      <c r="AA676" s="46" t="s">
        <v>75</v>
      </c>
      <c r="AB676" s="47">
        <f>_xll.qlCalendarAdvance(Calendar,AB675,AA676,,,trigger)</f>
        <v>63188</v>
      </c>
      <c r="AC676" s="47">
        <f>_xll.qlInterestRateIndexMaturity($U$5,AB676,trigger)</f>
        <v>63370</v>
      </c>
      <c r="AD676" s="51">
        <f>_xll.qlTenorBasisValue($U$13,AB676,trigger)</f>
        <v>1.1199549614622094E-4</v>
      </c>
      <c r="AE676" s="51">
        <f>_xll.qlTenorBasisForwardRate($U$13,AB676,trigger)</f>
        <v>1.3032950604213027E-2</v>
      </c>
      <c r="AF676" s="51">
        <f>_xll.qlTenorBasisForwardRate2($U$13,AB676,AC676,trigger)</f>
        <v>1.3032950604213027E-2</v>
      </c>
      <c r="AG676" s="51">
        <f>_xll.qlIndexFixing($U$5,_xll.qlInterestRateIndexFixingDate($U$5,AB676,trigger),,trigger)</f>
        <v>1.3418393522400953E-2</v>
      </c>
    </row>
    <row r="677" spans="27:33" x14ac:dyDescent="0.2">
      <c r="AA677" s="46" t="s">
        <v>75</v>
      </c>
      <c r="AB677" s="47">
        <f>_xll.qlCalendarAdvance(Calendar,AB676,AA677,,,trigger)</f>
        <v>63219</v>
      </c>
      <c r="AC677" s="47">
        <f>_xll.qlInterestRateIndexMaturity($U$5,AB677,trigger)</f>
        <v>63401</v>
      </c>
      <c r="AD677" s="51">
        <f>_xll.qlTenorBasisValue($U$13,AB677,trigger)</f>
        <v>1.1196244056721447E-4</v>
      </c>
      <c r="AE677" s="51">
        <f>_xll.qlTenorBasisForwardRate($U$13,AB677,trigger)</f>
        <v>1.3040773647471054E-2</v>
      </c>
      <c r="AF677" s="51">
        <f>_xll.qlTenorBasisForwardRate2($U$13,AB677,AC677,trigger)</f>
        <v>1.3040773647471054E-2</v>
      </c>
      <c r="AG677" s="51">
        <f>_xll.qlIndexFixing($U$5,_xll.qlInterestRateIndexFixingDate($U$5,AB677,trigger),,trigger)</f>
        <v>1.3434694097746735E-2</v>
      </c>
    </row>
    <row r="678" spans="27:33" x14ac:dyDescent="0.2">
      <c r="AA678" s="46" t="s">
        <v>75</v>
      </c>
      <c r="AB678" s="47">
        <f>_xll.qlCalendarAdvance(Calendar,AB677,AA678,,,trigger)</f>
        <v>63248</v>
      </c>
      <c r="AC678" s="47">
        <f>_xll.qlInterestRateIndexMaturity($U$5,AB678,trigger)</f>
        <v>63432</v>
      </c>
      <c r="AD678" s="51">
        <f>_xll.qlTenorBasisValue($U$13,AB678,trigger)</f>
        <v>1.1193190017119367E-4</v>
      </c>
      <c r="AE678" s="51">
        <f>_xll.qlTenorBasisForwardRate($U$13,AB678,trigger)</f>
        <v>1.304853023486857E-2</v>
      </c>
      <c r="AF678" s="51">
        <f>_xll.qlTenorBasisForwardRate2($U$13,AB678,AC678,trigger)</f>
        <v>1.304853023486857E-2</v>
      </c>
      <c r="AG678" s="51">
        <f>_xll.qlIndexFixing($U$5,_xll.qlInterestRateIndexFixingDate($U$5,AB678,trigger),,trigger)</f>
        <v>1.3450376000459821E-2</v>
      </c>
    </row>
    <row r="679" spans="27:33" x14ac:dyDescent="0.2">
      <c r="AA679" s="46" t="s">
        <v>75</v>
      </c>
      <c r="AB679" s="47">
        <f>_xll.qlCalendarAdvance(Calendar,AB678,AA679,,,trigger)</f>
        <v>63276</v>
      </c>
      <c r="AC679" s="47">
        <f>_xll.qlInterestRateIndexMaturity($U$5,AB679,trigger)</f>
        <v>63460</v>
      </c>
      <c r="AD679" s="51">
        <f>_xll.qlTenorBasisValue($U$13,AB679,trigger)</f>
        <v>1.119027596140684E-4</v>
      </c>
      <c r="AE679" s="51">
        <f>_xll.qlTenorBasisForwardRate($U$13,AB679,trigger)</f>
        <v>1.3055092744351795E-2</v>
      </c>
      <c r="AF679" s="51">
        <f>_xll.qlTenorBasisForwardRate2($U$13,AB679,AC679,trigger)</f>
        <v>1.3055092744351795E-2</v>
      </c>
      <c r="AG679" s="51">
        <f>_xll.qlIndexFixing($U$5,_xll.qlInterestRateIndexFixingDate($U$5,AB679,trigger),,trigger)</f>
        <v>1.3464053077128864E-2</v>
      </c>
    </row>
    <row r="680" spans="27:33" x14ac:dyDescent="0.2">
      <c r="AA680" s="46" t="s">
        <v>75</v>
      </c>
      <c r="AB680" s="47">
        <f>_xll.qlCalendarAdvance(Calendar,AB679,AA680,,,trigger)</f>
        <v>63307</v>
      </c>
      <c r="AC680" s="47">
        <f>_xll.qlInterestRateIndexMaturity($U$5,AB680,trigger)</f>
        <v>63493</v>
      </c>
      <c r="AD680" s="51">
        <f>_xll.qlTenorBasisValue($U$13,AB680,trigger)</f>
        <v>1.1187088945764753E-4</v>
      </c>
      <c r="AE680" s="51">
        <f>_xll.qlTenorBasisForwardRate($U$13,AB680,trigger)</f>
        <v>1.3062765922681721E-2</v>
      </c>
      <c r="AF680" s="51">
        <f>_xll.qlTenorBasisForwardRate2($U$13,AB680,AC680,trigger)</f>
        <v>1.3062765922681721E-2</v>
      </c>
      <c r="AG680" s="51">
        <f>_xll.qlIndexFixing($U$5,_xll.qlInterestRateIndexFixingDate($U$5,AB680,trigger),,trigger)</f>
        <v>1.347956477452081E-2</v>
      </c>
    </row>
    <row r="681" spans="27:33" x14ac:dyDescent="0.2">
      <c r="AA681" s="46" t="s">
        <v>75</v>
      </c>
      <c r="AB681" s="47">
        <f>_xll.qlCalendarAdvance(Calendar,AB680,AA681,,,trigger)</f>
        <v>63338</v>
      </c>
      <c r="AC681" s="47">
        <f>_xll.qlInterestRateIndexMaturity($U$5,AB681,trigger)</f>
        <v>63522</v>
      </c>
      <c r="AD681" s="51">
        <f>_xll.qlTenorBasisValue($U$13,AB681,trigger)</f>
        <v>1.1183942683731722E-4</v>
      </c>
      <c r="AE681" s="51">
        <f>_xll.qlTenorBasisForwardRate($U$13,AB681,trigger)</f>
        <v>1.3068779979890234E-2</v>
      </c>
      <c r="AF681" s="51">
        <f>_xll.qlTenorBasisForwardRate2($U$13,AB681,AC681,trigger)</f>
        <v>1.3068779979890234E-2</v>
      </c>
      <c r="AG681" s="51">
        <f>_xll.qlIndexFixing($U$5,_xll.qlInterestRateIndexFixingDate($U$5,AB681,trigger),,trigger)</f>
        <v>1.349258438330737E-2</v>
      </c>
    </row>
    <row r="682" spans="27:33" x14ac:dyDescent="0.2">
      <c r="AA682" s="46" t="s">
        <v>75</v>
      </c>
      <c r="AB682" s="47">
        <f>_xll.qlCalendarAdvance(Calendar,AB681,AA682,,,trigger)</f>
        <v>63369</v>
      </c>
      <c r="AC682" s="47">
        <f>_xll.qlInterestRateIndexMaturity($U$5,AB682,trigger)</f>
        <v>63552</v>
      </c>
      <c r="AD682" s="51">
        <f>_xll.qlTenorBasisValue($U$13,AB682,trigger)</f>
        <v>1.1180836661804992E-4</v>
      </c>
      <c r="AE682" s="51">
        <f>_xll.qlTenorBasisForwardRate($U$13,AB682,trigger)</f>
        <v>1.3074854171645788E-2</v>
      </c>
      <c r="AF682" s="51">
        <f>_xll.qlTenorBasisForwardRate2($U$13,AB682,AC682,trigger)</f>
        <v>1.3074854171645788E-2</v>
      </c>
      <c r="AG682" s="51">
        <f>_xll.qlIndexFixing($U$5,_xll.qlInterestRateIndexFixingDate($U$5,AB682,trigger),,trigger)</f>
        <v>1.3505490131699631E-2</v>
      </c>
    </row>
    <row r="683" spans="27:33" x14ac:dyDescent="0.2">
      <c r="AA683" s="46" t="s">
        <v>75</v>
      </c>
      <c r="AB683" s="47">
        <f>_xll.qlCalendarAdvance(Calendar,AB682,AA683,,,trigger)</f>
        <v>63401</v>
      </c>
      <c r="AC683" s="47">
        <f>_xll.qlInterestRateIndexMaturity($U$5,AB683,trigger)</f>
        <v>63585</v>
      </c>
      <c r="AD683" s="51">
        <f>_xll.qlTenorBasisValue($U$13,AB683,trigger)</f>
        <v>1.1177672116142357E-4</v>
      </c>
      <c r="AE683" s="51">
        <f>_xll.qlTenorBasisForwardRate($U$13,AB683,trigger)</f>
        <v>1.3081496743565804E-2</v>
      </c>
      <c r="AF683" s="51">
        <f>_xll.qlTenorBasisForwardRate2($U$13,AB683,AC683,trigger)</f>
        <v>1.3081496743565804E-2</v>
      </c>
      <c r="AG683" s="51">
        <f>_xll.qlIndexFixing($U$5,_xll.qlInterestRateIndexFixingDate($U$5,AB683,trigger),,trigger)</f>
        <v>1.3519100876149706E-2</v>
      </c>
    </row>
    <row r="684" spans="27:33" x14ac:dyDescent="0.2">
      <c r="AA684" s="46" t="s">
        <v>75</v>
      </c>
      <c r="AB684" s="47">
        <f>_xll.qlCalendarAdvance(Calendar,AB683,AA684,,,trigger)</f>
        <v>63432</v>
      </c>
      <c r="AC684" s="47">
        <f>_xll.qlInterestRateIndexMaturity($U$5,AB684,trigger)</f>
        <v>63613</v>
      </c>
      <c r="AD684" s="51">
        <f>_xll.qlTenorBasisValue($U$13,AB684,trigger)</f>
        <v>1.1174646316515266E-4</v>
      </c>
      <c r="AE684" s="51">
        <f>_xll.qlTenorBasisForwardRate($U$13,AB684,trigger)</f>
        <v>1.308634041600607E-2</v>
      </c>
      <c r="AF684" s="51">
        <f>_xll.qlTenorBasisForwardRate2($U$13,AB684,AC684,trigger)</f>
        <v>1.308634041600607E-2</v>
      </c>
      <c r="AG684" s="51">
        <f>_xll.qlIndexFixing($U$5,_xll.qlInterestRateIndexFixingDate($U$5,AB684,trigger),,trigger)</f>
        <v>1.3529927328017647E-2</v>
      </c>
    </row>
    <row r="685" spans="27:33" x14ac:dyDescent="0.2">
      <c r="AA685" s="46" t="s">
        <v>75</v>
      </c>
      <c r="AB685" s="47">
        <f>_xll.qlCalendarAdvance(Calendar,AB684,AA685,,,trigger)</f>
        <v>63464</v>
      </c>
      <c r="AC685" s="47">
        <f>_xll.qlInterestRateIndexMaturity($U$5,AB685,trigger)</f>
        <v>63646</v>
      </c>
      <c r="AD685" s="51">
        <f>_xll.qlTenorBasisValue($U$13,AB685,trigger)</f>
        <v>1.1171563520215902E-4</v>
      </c>
      <c r="AE685" s="51">
        <f>_xll.qlTenorBasisForwardRate($U$13,AB685,trigger)</f>
        <v>1.3092373390328907E-2</v>
      </c>
      <c r="AF685" s="51">
        <f>_xll.qlTenorBasisForwardRate2($U$13,AB685,AC685,trigger)</f>
        <v>1.3092373390328907E-2</v>
      </c>
      <c r="AG685" s="51">
        <f>_xll.qlIndexFixing($U$5,_xll.qlInterestRateIndexFixingDate($U$5,AB685,trigger),,trigger)</f>
        <v>1.354227156036476E-2</v>
      </c>
    </row>
    <row r="686" spans="27:33" x14ac:dyDescent="0.2">
      <c r="AA686" s="46" t="s">
        <v>75</v>
      </c>
      <c r="AB686" s="47">
        <f>_xll.qlCalendarAdvance(Calendar,AB685,AA686,,,trigger)</f>
        <v>63495</v>
      </c>
      <c r="AC686" s="47">
        <f>_xll.qlInterestRateIndexMaturity($U$5,AB686,trigger)</f>
        <v>63676</v>
      </c>
      <c r="AD686" s="51">
        <f>_xll.qlTenorBasisValue($U$13,AB686,trigger)</f>
        <v>1.1168615900529214E-4</v>
      </c>
      <c r="AE686" s="51">
        <f>_xll.qlTenorBasisForwardRate($U$13,AB686,trigger)</f>
        <v>1.309729284645682E-2</v>
      </c>
      <c r="AF686" s="51">
        <f>_xll.qlTenorBasisForwardRate2($U$13,AB686,AC686,trigger)</f>
        <v>1.309729284645682E-2</v>
      </c>
      <c r="AG686" s="51">
        <f>_xll.qlIndexFixing($U$5,_xll.qlInterestRateIndexFixingDate($U$5,AB686,trigger),,trigger)</f>
        <v>1.3552778078528437E-2</v>
      </c>
    </row>
    <row r="687" spans="27:33" x14ac:dyDescent="0.2">
      <c r="AA687" s="46" t="s">
        <v>75</v>
      </c>
      <c r="AB687" s="47">
        <f>_xll.qlCalendarAdvance(Calendar,AB686,AA687,,,trigger)</f>
        <v>63527</v>
      </c>
      <c r="AC687" s="47">
        <f>_xll.qlInterestRateIndexMaturity($U$5,AB687,trigger)</f>
        <v>63709</v>
      </c>
      <c r="AD687" s="51">
        <f>_xll.qlTenorBasisValue($U$13,AB687,trigger)</f>
        <v>1.1165612771854545E-4</v>
      </c>
      <c r="AE687" s="51">
        <f>_xll.qlTenorBasisForwardRate($U$13,AB687,trigger)</f>
        <v>1.3102706748122079E-2</v>
      </c>
      <c r="AF687" s="51">
        <f>_xll.qlTenorBasisForwardRate2($U$13,AB687,AC687,trigger)</f>
        <v>1.3102706748122079E-2</v>
      </c>
      <c r="AG687" s="51">
        <f>_xll.qlIndexFixing($U$5,_xll.qlInterestRateIndexFixingDate($U$5,AB687,trigger),,trigger)</f>
        <v>1.3563836155870528E-2</v>
      </c>
    </row>
    <row r="688" spans="27:33" x14ac:dyDescent="0.2">
      <c r="AA688" s="46" t="s">
        <v>75</v>
      </c>
      <c r="AB688" s="47">
        <f>_xll.qlCalendarAdvance(Calendar,AB687,AA688,,,trigger)</f>
        <v>63558</v>
      </c>
      <c r="AC688" s="47">
        <f>_xll.qlInterestRateIndexMaturity($U$5,AB688,trigger)</f>
        <v>63739</v>
      </c>
      <c r="AD688" s="51">
        <f>_xll.qlTenorBasisValue($U$13,AB688,trigger)</f>
        <v>1.1162741340785985E-4</v>
      </c>
      <c r="AE688" s="51">
        <f>_xll.qlTenorBasisForwardRate($U$13,AB688,trigger)</f>
        <v>1.3107044488187841E-2</v>
      </c>
      <c r="AF688" s="51">
        <f>_xll.qlTenorBasisForwardRate2($U$13,AB688,AC688,trigger)</f>
        <v>1.3107044488187841E-2</v>
      </c>
      <c r="AG688" s="51">
        <f>_xll.qlIndexFixing($U$5,_xll.qlInterestRateIndexFixingDate($U$5,AB688,trigger),,trigger)</f>
        <v>1.3573134079349302E-2</v>
      </c>
    </row>
    <row r="689" spans="27:33" x14ac:dyDescent="0.2">
      <c r="AA689" s="46" t="s">
        <v>75</v>
      </c>
      <c r="AB689" s="47">
        <f>_xll.qlCalendarAdvance(Calendar,AB688,AA689,,,trigger)</f>
        <v>63590</v>
      </c>
      <c r="AC689" s="47">
        <f>_xll.qlInterestRateIndexMaturity($U$5,AB689,trigger)</f>
        <v>63772</v>
      </c>
      <c r="AD689" s="51">
        <f>_xll.qlTenorBasisValue($U$13,AB689,trigger)</f>
        <v>1.1159815850034939E-4</v>
      </c>
      <c r="AE689" s="51">
        <f>_xll.qlTenorBasisForwardRate($U$13,AB689,trigger)</f>
        <v>1.3111839244100866E-2</v>
      </c>
      <c r="AF689" s="51">
        <f>_xll.qlTenorBasisForwardRate2($U$13,AB689,AC689,trigger)</f>
        <v>1.3111839244100866E-2</v>
      </c>
      <c r="AG689" s="51">
        <f>_xll.qlIndexFixing($U$5,_xll.qlInterestRateIndexFixingDate($U$5,AB689,trigger),,trigger)</f>
        <v>1.3582905868748774E-2</v>
      </c>
    </row>
    <row r="690" spans="27:33" x14ac:dyDescent="0.2">
      <c r="AA690" s="46" t="s">
        <v>75</v>
      </c>
      <c r="AB690" s="47">
        <f>_xll.qlCalendarAdvance(Calendar,AB689,AA690,,,trigger)</f>
        <v>63618</v>
      </c>
      <c r="AC690" s="47">
        <f>_xll.qlInterestRateIndexMaturity($U$5,AB690,trigger)</f>
        <v>63802</v>
      </c>
      <c r="AD690" s="51">
        <f>_xll.qlTenorBasisValue($U$13,AB690,trigger)</f>
        <v>1.1157287787787872E-4</v>
      </c>
      <c r="AE690" s="51">
        <f>_xll.qlTenorBasisForwardRate($U$13,AB690,trigger)</f>
        <v>1.3116107023237589E-2</v>
      </c>
      <c r="AF690" s="51">
        <f>_xll.qlTenorBasisForwardRate2($U$13,AB690,AC690,trigger)</f>
        <v>1.3116107023237589E-2</v>
      </c>
      <c r="AG690" s="51">
        <f>_xll.qlIndexFixing($U$5,_xll.qlInterestRateIndexFixingDate($U$5,AB690,trigger),,trigger)</f>
        <v>1.3591338181097036E-2</v>
      </c>
    </row>
    <row r="691" spans="27:33" x14ac:dyDescent="0.2">
      <c r="AA691" s="46" t="s">
        <v>75</v>
      </c>
      <c r="AB691" s="47">
        <f>_xll.qlCalendarAdvance(Calendar,AB690,AA691,,,trigger)</f>
        <v>63649</v>
      </c>
      <c r="AC691" s="47">
        <f>_xll.qlInterestRateIndexMaturity($U$5,AB691,trigger)</f>
        <v>63832</v>
      </c>
      <c r="AD691" s="51">
        <f>_xll.qlTenorBasisValue($U$13,AB691,trigger)</f>
        <v>1.1154522992056406E-4</v>
      </c>
      <c r="AE691" s="51">
        <f>_xll.qlTenorBasisForwardRate($U$13,AB691,trigger)</f>
        <v>1.3119595612291271E-2</v>
      </c>
      <c r="AF691" s="51">
        <f>_xll.qlTenorBasisForwardRate2($U$13,AB691,AC691,trigger)</f>
        <v>1.3119595612291271E-2</v>
      </c>
      <c r="AG691" s="51">
        <f>_xll.qlIndexFixing($U$5,_xll.qlInterestRateIndexFixingDate($U$5,AB691,trigger),,trigger)</f>
        <v>1.3598871955009674E-2</v>
      </c>
    </row>
    <row r="692" spans="27:33" x14ac:dyDescent="0.2">
      <c r="AA692" s="46" t="s">
        <v>75</v>
      </c>
      <c r="AB692" s="47">
        <f>_xll.qlCalendarAdvance(Calendar,AB691,AA692,,,trigger)</f>
        <v>63681</v>
      </c>
      <c r="AC692" s="47">
        <f>_xll.qlInterestRateIndexMaturity($U$5,AB692,trigger)</f>
        <v>63865</v>
      </c>
      <c r="AD692" s="51">
        <f>_xll.qlTenorBasisValue($U$13,AB692,trigger)</f>
        <v>1.1151706164300632E-4</v>
      </c>
      <c r="AE692" s="51">
        <f>_xll.qlTenorBasisForwardRate($U$13,AB692,trigger)</f>
        <v>1.3123486316690837E-2</v>
      </c>
      <c r="AF692" s="51">
        <f>_xll.qlTenorBasisForwardRate2($U$13,AB692,AC692,trigger)</f>
        <v>1.3123486316690837E-2</v>
      </c>
      <c r="AG692" s="51">
        <f>_xll.qlIndexFixing($U$5,_xll.qlInterestRateIndexFixingDate($U$5,AB692,trigger),,trigger)</f>
        <v>1.3606765608470021E-2</v>
      </c>
    </row>
    <row r="693" spans="27:33" x14ac:dyDescent="0.2">
      <c r="AA693" s="46" t="s">
        <v>75</v>
      </c>
      <c r="AB693" s="47">
        <f>_xll.qlCalendarAdvance(Calendar,AB692,AA693,,,trigger)</f>
        <v>63712</v>
      </c>
      <c r="AC693" s="47">
        <f>_xll.qlInterestRateIndexMaturity($U$5,AB693,trigger)</f>
        <v>63895</v>
      </c>
      <c r="AD693" s="51">
        <f>_xll.qlTenorBasisValue($U$13,AB693,trigger)</f>
        <v>1.1149012896677784E-4</v>
      </c>
      <c r="AE693" s="51">
        <f>_xll.qlTenorBasisForwardRate($U$13,AB693,trigger)</f>
        <v>1.3126393190046158E-2</v>
      </c>
      <c r="AF693" s="51">
        <f>_xll.qlTenorBasisForwardRate2($U$13,AB693,AC693,trigger)</f>
        <v>1.3126393190046158E-2</v>
      </c>
      <c r="AG693" s="51">
        <f>_xll.qlIndexFixing($U$5,_xll.qlInterestRateIndexFixingDate($U$5,AB693,trigger),,trigger)</f>
        <v>1.361309084597181E-2</v>
      </c>
    </row>
    <row r="694" spans="27:33" x14ac:dyDescent="0.2">
      <c r="AA694" s="48" t="s">
        <v>75</v>
      </c>
      <c r="AB694" s="49">
        <f>_xll.qlCalendarAdvance(Calendar,AB693,AA694,,,trigger)</f>
        <v>63744</v>
      </c>
      <c r="AC694" s="49">
        <f>_xll.qlInterestRateIndexMaturity($U$5,AB694,trigger)</f>
        <v>63928</v>
      </c>
      <c r="AD694" s="52">
        <f>_xll.qlTenorBasisValue($U$13,AB694,trigger)</f>
        <v>1.1146268956579334E-4</v>
      </c>
      <c r="AE694" s="52">
        <f>_xll.qlTenorBasisForwardRate($U$13,AB694,trigger)</f>
        <v>1.3129664530503123E-2</v>
      </c>
      <c r="AF694" s="52">
        <f>_xll.qlTenorBasisForwardRate2($U$13,AB694,AC694,trigger)</f>
        <v>1.3129664530503123E-2</v>
      </c>
      <c r="AG694" s="52">
        <f>_xll.qlIndexFixing($U$5,_xll.qlInterestRateIndexFixingDate($U$5,AB694,trigger),,trigger)</f>
        <v>1.3619697806906056E-2</v>
      </c>
    </row>
  </sheetData>
  <dataValidations disablePrompts="1" count="3">
    <dataValidation type="list" allowBlank="1" showInputMessage="1" showErrorMessage="1" sqref="C21:C57">
      <formula1>"Annual,Semiannual,EveryFourthMonth,Quarterly,Bimonthly,Monthly,Biweekly,Weekly,Daily,Once,NoFrequency"</formula1>
    </dataValidation>
    <dataValidation type="list" allowBlank="1" showInputMessage="1" showErrorMessage="1" sqref="D3:D57">
      <formula1>"Following,Modified Following,Preceding,Modified Preceding,Unadjusted,Half-Month Modified Following"</formula1>
    </dataValidation>
    <dataValidation type="list" allowBlank="1" showInputMessage="1" showErrorMessage="1" sqref="E3:E5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Eur6M</vt:lpstr>
      <vt:lpstr>MinDistance</vt:lpstr>
      <vt:lpstr>Priority</vt:lpstr>
      <vt:lpstr>Eur6M!trigger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2015-07-27T15:44:24Z</dcterms:created>
  <dcterms:modified xsi:type="dcterms:W3CDTF">2015-07-29T17:06:22Z</dcterms:modified>
</cp:coreProperties>
</file>