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5" windowWidth="19095" windowHeight="13005" activeTab="1"/>
  </bookViews>
  <sheets>
    <sheet name="General Settings" sheetId="4" r:id="rId1"/>
    <sheet name="Eur3M" sheetId="3" r:id="rId2"/>
    <sheet name="Eur6M" sheetId="1" r:id="rId3"/>
  </sheets>
  <definedNames>
    <definedName name="calendar">'General Settings'!$D$7</definedName>
    <definedName name="currency">'General Settings'!$D$5</definedName>
    <definedName name="familyname">'General Settings'!$D$6</definedName>
    <definedName name="MinDistance" localSheetId="1">Eur3M!$K$3:$K$64</definedName>
    <definedName name="MinDistance">Eur6M!$K$3:$K$60</definedName>
    <definedName name="objectoverwrite">'General Settings'!$D$9</definedName>
    <definedName name="permanent">'General Settings'!$D$8</definedName>
    <definedName name="Priority" localSheetId="1">Eur3M!$J$3:$J$64</definedName>
    <definedName name="Priority">Eur6M!$J$3:$J$60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3" i="3" l="1"/>
  <c r="F3" i="3"/>
  <c r="F4" i="3"/>
  <c r="C4" i="3"/>
  <c r="G4" i="3" s="1"/>
  <c r="A4" i="3"/>
  <c r="G3" i="1"/>
  <c r="F3" i="1"/>
  <c r="AN61" i="3"/>
  <c r="AP58" i="3"/>
  <c r="AN58" i="3"/>
  <c r="AP55" i="3"/>
  <c r="AN59" i="3"/>
  <c r="AP56" i="3"/>
  <c r="H4" i="3"/>
  <c r="AP59" i="3"/>
  <c r="AP61" i="3"/>
  <c r="AN57" i="3"/>
  <c r="H3" i="1"/>
  <c r="AP57" i="3"/>
  <c r="AN60" i="3"/>
  <c r="AO60" i="3" s="1"/>
  <c r="AO59" i="3"/>
  <c r="AN56" i="3"/>
  <c r="AO56" i="3" s="1"/>
  <c r="AN55" i="3"/>
  <c r="H3" i="3"/>
  <c r="AO61" i="3"/>
  <c r="AP60" i="3"/>
  <c r="G60" i="1" l="1"/>
  <c r="G59" i="1"/>
  <c r="AO57" i="3"/>
  <c r="AN55" i="1"/>
  <c r="AN60" i="1"/>
  <c r="AL60" i="1"/>
  <c r="AL58" i="1"/>
  <c r="AL55" i="1"/>
  <c r="AN62" i="1"/>
  <c r="AL54" i="1"/>
  <c r="AO58" i="3"/>
  <c r="AN54" i="1"/>
  <c r="AN58" i="1"/>
  <c r="AN56" i="1"/>
  <c r="AL57" i="1"/>
  <c r="AL62" i="1"/>
  <c r="AL59" i="1"/>
  <c r="AN61" i="1"/>
  <c r="AN57" i="1"/>
  <c r="AO55" i="3"/>
  <c r="AL63" i="1"/>
  <c r="AL61" i="1"/>
  <c r="AN63" i="1"/>
  <c r="AL56" i="1"/>
  <c r="AN59" i="1"/>
  <c r="F20" i="3" l="1"/>
  <c r="F21" i="3"/>
  <c r="F22" i="3"/>
  <c r="F23" i="3"/>
  <c r="F24" i="3"/>
  <c r="F25" i="3"/>
  <c r="F26" i="3"/>
  <c r="F27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F19" i="3"/>
  <c r="F18" i="3"/>
  <c r="F17" i="3"/>
  <c r="F16" i="3"/>
  <c r="F15" i="3"/>
  <c r="C15" i="3"/>
  <c r="G15" i="3" s="1"/>
  <c r="A15" i="3"/>
  <c r="F14" i="3"/>
  <c r="C14" i="3"/>
  <c r="G14" i="3" s="1"/>
  <c r="A14" i="3"/>
  <c r="F13" i="3"/>
  <c r="C13" i="3"/>
  <c r="G13" i="3" s="1"/>
  <c r="A13" i="3"/>
  <c r="F12" i="3"/>
  <c r="C12" i="3"/>
  <c r="G12" i="3" s="1"/>
  <c r="A12" i="3"/>
  <c r="F11" i="3"/>
  <c r="C11" i="3"/>
  <c r="G11" i="3" s="1"/>
  <c r="A11" i="3"/>
  <c r="F10" i="3"/>
  <c r="C10" i="3"/>
  <c r="G10" i="3" s="1"/>
  <c r="A10" i="3"/>
  <c r="F9" i="3"/>
  <c r="C9" i="3"/>
  <c r="G9" i="3" s="1"/>
  <c r="A9" i="3"/>
  <c r="F8" i="3"/>
  <c r="C8" i="3"/>
  <c r="G8" i="3" s="1"/>
  <c r="A8" i="3"/>
  <c r="F7" i="3"/>
  <c r="C7" i="3"/>
  <c r="G7" i="3" s="1"/>
  <c r="A7" i="3"/>
  <c r="V5" i="3"/>
  <c r="F6" i="3"/>
  <c r="C6" i="3"/>
  <c r="G6" i="3" s="1"/>
  <c r="A6" i="3"/>
  <c r="F5" i="3"/>
  <c r="C5" i="3"/>
  <c r="G5" i="3" s="1"/>
  <c r="A5" i="3"/>
  <c r="AM54" i="1"/>
  <c r="AM55" i="1"/>
  <c r="AM56" i="1"/>
  <c r="AM60" i="1"/>
  <c r="AM63" i="1"/>
  <c r="AM58" i="1"/>
  <c r="AM57" i="1"/>
  <c r="AM61" i="1"/>
  <c r="AM59" i="1"/>
  <c r="AM62" i="1"/>
  <c r="U5" i="1" l="1"/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G20" i="1"/>
  <c r="G12" i="1"/>
  <c r="C21" i="1"/>
  <c r="G21" i="1" s="1"/>
  <c r="C20" i="1"/>
  <c r="C19" i="1"/>
  <c r="G19" i="1" s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C11" i="1"/>
  <c r="G11" i="1" s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F4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C16" i="3" a="1"/>
  <c r="H5" i="3"/>
  <c r="H13" i="3"/>
  <c r="H8" i="3"/>
  <c r="H10" i="1"/>
  <c r="H12" i="1"/>
  <c r="V18" i="3"/>
  <c r="H14" i="3"/>
  <c r="H7" i="1"/>
  <c r="H14" i="1"/>
  <c r="AD3" i="3"/>
  <c r="U18" i="1"/>
  <c r="H7" i="3"/>
  <c r="H1" i="1"/>
  <c r="H39" i="1"/>
  <c r="H55" i="1"/>
  <c r="H35" i="1"/>
  <c r="H32" i="1"/>
  <c r="H43" i="1"/>
  <c r="H24" i="1"/>
  <c r="H10" i="3"/>
  <c r="H20" i="1"/>
  <c r="H9" i="1"/>
  <c r="U16" i="1"/>
  <c r="V7" i="3"/>
  <c r="H27" i="1"/>
  <c r="H11" i="1"/>
  <c r="H41" i="1"/>
  <c r="H6" i="1"/>
  <c r="H9" i="3"/>
  <c r="H44" i="1"/>
  <c r="H21" i="1"/>
  <c r="H17" i="1"/>
  <c r="H25" i="1"/>
  <c r="U7" i="1"/>
  <c r="H49" i="1"/>
  <c r="AE3" i="3"/>
  <c r="H13" i="1"/>
  <c r="H51" i="1"/>
  <c r="H54" i="1"/>
  <c r="H26" i="1"/>
  <c r="H15" i="3"/>
  <c r="V17" i="3"/>
  <c r="H56" i="1"/>
  <c r="H8" i="1"/>
  <c r="V19" i="3"/>
  <c r="H58" i="1"/>
  <c r="AI3" i="3"/>
  <c r="H11" i="3"/>
  <c r="H53" i="1"/>
  <c r="H16" i="1"/>
  <c r="U17" i="1"/>
  <c r="AB3" i="1"/>
  <c r="H4" i="1"/>
  <c r="H45" i="1"/>
  <c r="AD4" i="3"/>
  <c r="H6" i="3"/>
  <c r="H46" i="1"/>
  <c r="H60" i="1"/>
  <c r="H40" i="1"/>
  <c r="H23" i="1"/>
  <c r="H34" i="1"/>
  <c r="H1" i="3"/>
  <c r="H31" i="3"/>
  <c r="V33" i="3"/>
  <c r="AS56" i="3"/>
  <c r="H12" i="3"/>
  <c r="H19" i="1"/>
  <c r="AS57" i="3"/>
  <c r="H5" i="1"/>
  <c r="H53" i="3"/>
  <c r="H30" i="1"/>
  <c r="AS61" i="3"/>
  <c r="H39" i="3"/>
  <c r="H18" i="1"/>
  <c r="H15" i="1"/>
  <c r="H47" i="1"/>
  <c r="H36" i="1"/>
  <c r="H48" i="1"/>
  <c r="U13" i="1"/>
  <c r="AD5" i="3"/>
  <c r="AD6" i="3" s="1"/>
  <c r="AI5" i="3"/>
  <c r="AO57" i="1"/>
  <c r="AO58" i="1"/>
  <c r="AE5" i="3"/>
  <c r="AO55" i="1"/>
  <c r="AE3" i="1"/>
  <c r="AO62" i="1"/>
  <c r="AO54" i="1"/>
  <c r="AO56" i="1"/>
  <c r="AO59" i="1"/>
  <c r="AE6" i="3"/>
  <c r="AI6" i="3"/>
  <c r="AD3" i="1"/>
  <c r="AD7" i="3"/>
  <c r="AE7" i="3"/>
  <c r="H42" i="1"/>
  <c r="H59" i="1"/>
  <c r="H28" i="1"/>
  <c r="H38" i="1"/>
  <c r="H29" i="1"/>
  <c r="H57" i="1"/>
  <c r="H31" i="1"/>
  <c r="H33" i="1"/>
  <c r="H37" i="1"/>
  <c r="H52" i="1"/>
  <c r="H22" i="1"/>
  <c r="H50" i="1"/>
  <c r="V13" i="3"/>
  <c r="AC3" i="1"/>
  <c r="AF3" i="1" s="1"/>
  <c r="AB4" i="1"/>
  <c r="AG3" i="1"/>
  <c r="AE4" i="3"/>
  <c r="AI4" i="3"/>
  <c r="H36" i="3"/>
  <c r="H54" i="3"/>
  <c r="H60" i="3"/>
  <c r="H57" i="3"/>
  <c r="H61" i="3"/>
  <c r="H55" i="3"/>
  <c r="H35" i="3"/>
  <c r="H48" i="3"/>
  <c r="H30" i="3"/>
  <c r="H28" i="3"/>
  <c r="H37" i="3"/>
  <c r="H33" i="3"/>
  <c r="H42" i="3"/>
  <c r="H47" i="3"/>
  <c r="H64" i="3"/>
  <c r="H32" i="3"/>
  <c r="H34" i="3"/>
  <c r="H29" i="3"/>
  <c r="H44" i="3"/>
  <c r="H62" i="3"/>
  <c r="H49" i="3"/>
  <c r="H63" i="3"/>
  <c r="H41" i="3"/>
  <c r="H46" i="3"/>
  <c r="H50" i="3"/>
  <c r="H51" i="3"/>
  <c r="H58" i="3"/>
  <c r="H40" i="3"/>
  <c r="H45" i="3"/>
  <c r="H38" i="3"/>
  <c r="H43" i="3"/>
  <c r="H52" i="3"/>
  <c r="H56" i="3"/>
  <c r="H59" i="3"/>
  <c r="AS55" i="3"/>
  <c r="AS60" i="3"/>
  <c r="AS59" i="3"/>
  <c r="AS58" i="3"/>
  <c r="AO60" i="1"/>
  <c r="AO61" i="1"/>
  <c r="AO63" i="1"/>
  <c r="AI7" i="3"/>
  <c r="AD8" i="3"/>
  <c r="AF7" i="3"/>
  <c r="AF8" i="3"/>
  <c r="AF6" i="3"/>
  <c r="AF5" i="3"/>
  <c r="AQ58" i="3"/>
  <c r="AQ57" i="3"/>
  <c r="AQ56" i="3"/>
  <c r="AQ61" i="3"/>
  <c r="AQ60" i="3"/>
  <c r="AQ59" i="3"/>
  <c r="AQ55" i="3"/>
  <c r="AF4" i="3"/>
  <c r="AF3" i="3"/>
  <c r="AD4" i="1"/>
  <c r="AE4" i="1"/>
  <c r="AC4" i="1"/>
  <c r="AF4" i="1" s="1"/>
  <c r="AG4" i="1"/>
  <c r="AB5" i="1"/>
  <c r="AE8" i="3"/>
  <c r="AI8" i="3"/>
  <c r="AD9" i="3"/>
  <c r="AE5" i="1"/>
  <c r="AD5" i="1"/>
  <c r="AG5" i="1"/>
  <c r="AC5" i="1"/>
  <c r="AF5" i="1" s="1"/>
  <c r="AB6" i="1"/>
  <c r="AF9" i="3"/>
  <c r="AI9" i="3"/>
  <c r="AE9" i="3"/>
  <c r="AD10" i="3"/>
  <c r="AD6" i="1"/>
  <c r="AE6" i="1"/>
  <c r="AB7" i="1"/>
  <c r="AG6" i="1"/>
  <c r="AC6" i="1"/>
  <c r="AF6" i="1" s="1"/>
  <c r="AF10" i="3"/>
  <c r="AD11" i="3"/>
  <c r="AE10" i="3"/>
  <c r="AI10" i="3"/>
  <c r="AD7" i="1"/>
  <c r="AE7" i="1"/>
  <c r="AB8" i="1"/>
  <c r="AG7" i="1"/>
  <c r="AC7" i="1"/>
  <c r="AF7" i="1" s="1"/>
  <c r="AF11" i="3"/>
  <c r="AD12" i="3"/>
  <c r="AI11" i="3"/>
  <c r="AE11" i="3"/>
  <c r="AE8" i="1"/>
  <c r="AD8" i="1"/>
  <c r="AG8" i="1"/>
  <c r="AB9" i="1"/>
  <c r="AC8" i="1"/>
  <c r="AF8" i="1" s="1"/>
  <c r="AF12" i="3"/>
  <c r="AI12" i="3"/>
  <c r="AD13" i="3"/>
  <c r="AE12" i="3"/>
  <c r="AE9" i="1"/>
  <c r="AD9" i="1"/>
  <c r="AB10" i="1"/>
  <c r="AG9" i="1"/>
  <c r="AC9" i="1"/>
  <c r="AF9" i="1" s="1"/>
  <c r="AF13" i="3"/>
  <c r="AI13" i="3"/>
  <c r="AE13" i="3"/>
  <c r="AD14" i="3"/>
  <c r="AD10" i="1"/>
  <c r="AE10" i="1"/>
  <c r="AG10" i="1"/>
  <c r="AC10" i="1"/>
  <c r="AF10" i="1" s="1"/>
  <c r="AB11" i="1"/>
  <c r="AF14" i="3"/>
  <c r="AE14" i="3"/>
  <c r="AI14" i="3"/>
  <c r="AD15" i="3"/>
  <c r="AE11" i="1"/>
  <c r="AD11" i="1"/>
  <c r="AB12" i="1"/>
  <c r="AG11" i="1"/>
  <c r="AC11" i="1"/>
  <c r="AF11" i="1" s="1"/>
  <c r="AF15" i="3"/>
  <c r="AI15" i="3"/>
  <c r="AE15" i="3"/>
  <c r="AD16" i="3"/>
  <c r="AD12" i="1"/>
  <c r="AE12" i="1"/>
  <c r="AB13" i="1"/>
  <c r="AC12" i="1"/>
  <c r="AF12" i="1" s="1"/>
  <c r="AG12" i="1"/>
  <c r="AF16" i="3"/>
  <c r="AE16" i="3"/>
  <c r="AD17" i="3"/>
  <c r="AI16" i="3"/>
  <c r="AE13" i="1"/>
  <c r="AD13" i="1"/>
  <c r="AC13" i="1"/>
  <c r="AF13" i="1" s="1"/>
  <c r="AG13" i="1"/>
  <c r="AB14" i="1"/>
  <c r="AF17" i="3"/>
  <c r="AI17" i="3"/>
  <c r="AE17" i="3"/>
  <c r="AD18" i="3"/>
  <c r="AE14" i="1"/>
  <c r="AD14" i="1"/>
  <c r="AG14" i="1"/>
  <c r="AB15" i="1"/>
  <c r="AC14" i="1"/>
  <c r="AF14" i="1" s="1"/>
  <c r="AF18" i="3"/>
  <c r="AD19" i="3"/>
  <c r="AE18" i="3"/>
  <c r="AI18" i="3"/>
  <c r="AE15" i="1"/>
  <c r="AD15" i="1"/>
  <c r="AG15" i="1"/>
  <c r="AC15" i="1"/>
  <c r="AF15" i="1" s="1"/>
  <c r="AB16" i="1"/>
  <c r="AF19" i="3"/>
  <c r="AE19" i="3"/>
  <c r="AI19" i="3"/>
  <c r="AD20" i="3"/>
  <c r="AE16" i="1"/>
  <c r="AD16" i="1"/>
  <c r="AG16" i="1"/>
  <c r="AC16" i="1"/>
  <c r="AF16" i="1" s="1"/>
  <c r="AB17" i="1"/>
  <c r="AF20" i="3"/>
  <c r="AE20" i="3"/>
  <c r="AD21" i="3"/>
  <c r="AI20" i="3"/>
  <c r="AD17" i="1"/>
  <c r="AE17" i="1"/>
  <c r="AG17" i="1"/>
  <c r="AC17" i="1"/>
  <c r="AF17" i="1" s="1"/>
  <c r="AB18" i="1"/>
  <c r="AF21" i="3"/>
  <c r="AI21" i="3"/>
  <c r="AD22" i="3"/>
  <c r="AE21" i="3"/>
  <c r="AD18" i="1"/>
  <c r="AE18" i="1"/>
  <c r="AB19" i="1"/>
  <c r="AC18" i="1"/>
  <c r="AF18" i="1" s="1"/>
  <c r="AG18" i="1"/>
  <c r="AF22" i="3"/>
  <c r="AE22" i="3"/>
  <c r="AI22" i="3"/>
  <c r="AD23" i="3"/>
  <c r="AE19" i="1"/>
  <c r="AD19" i="1"/>
  <c r="AG19" i="1"/>
  <c r="AC19" i="1"/>
  <c r="AF19" i="1" s="1"/>
  <c r="AB20" i="1"/>
  <c r="AF23" i="3"/>
  <c r="AD24" i="3"/>
  <c r="AE23" i="3"/>
  <c r="AI23" i="3"/>
  <c r="AD20" i="1"/>
  <c r="AE20" i="1"/>
  <c r="AB21" i="1"/>
  <c r="AC20" i="1"/>
  <c r="AF20" i="1" s="1"/>
  <c r="AG20" i="1"/>
  <c r="AF24" i="3"/>
  <c r="AE24" i="3"/>
  <c r="AD25" i="3"/>
  <c r="AI24" i="3"/>
  <c r="AD21" i="1"/>
  <c r="AE21" i="1"/>
  <c r="AG21" i="1"/>
  <c r="AC21" i="1"/>
  <c r="AF21" i="1" s="1"/>
  <c r="AB22" i="1"/>
  <c r="AF25" i="3"/>
  <c r="AD26" i="3"/>
  <c r="AE25" i="3"/>
  <c r="AI25" i="3"/>
  <c r="AD22" i="1"/>
  <c r="AE22" i="1"/>
  <c r="AG22" i="1"/>
  <c r="AB23" i="1"/>
  <c r="AC22" i="1"/>
  <c r="AF22" i="1" s="1"/>
  <c r="AF26" i="3"/>
  <c r="AD27" i="3"/>
  <c r="AE26" i="3"/>
  <c r="AI26" i="3"/>
  <c r="AD23" i="1"/>
  <c r="AE23" i="1"/>
  <c r="AB24" i="1"/>
  <c r="AG23" i="1"/>
  <c r="AC23" i="1"/>
  <c r="AF23" i="1" s="1"/>
  <c r="AF27" i="3"/>
  <c r="AE27" i="3"/>
  <c r="AD28" i="3"/>
  <c r="AI27" i="3"/>
  <c r="AE24" i="1"/>
  <c r="AD24" i="1"/>
  <c r="AC24" i="1"/>
  <c r="AF24" i="1" s="1"/>
  <c r="AG24" i="1"/>
  <c r="AB25" i="1"/>
  <c r="AF28" i="3"/>
  <c r="AE28" i="3"/>
  <c r="AI28" i="3"/>
  <c r="AD29" i="3"/>
  <c r="AE25" i="1"/>
  <c r="AD25" i="1"/>
  <c r="AB26" i="1"/>
  <c r="AG25" i="1"/>
  <c r="AC25" i="1"/>
  <c r="AF25" i="1" s="1"/>
  <c r="AF29" i="3"/>
  <c r="AI29" i="3"/>
  <c r="AD30" i="3"/>
  <c r="AE29" i="3"/>
  <c r="AD26" i="1"/>
  <c r="AE26" i="1"/>
  <c r="AG26" i="1"/>
  <c r="AC26" i="1"/>
  <c r="AF26" i="1" s="1"/>
  <c r="AB27" i="1"/>
  <c r="AF30" i="3"/>
  <c r="AE30" i="3"/>
  <c r="AD31" i="3"/>
  <c r="AI30" i="3"/>
  <c r="AD27" i="1"/>
  <c r="AE27" i="1"/>
  <c r="AC27" i="1"/>
  <c r="AF27" i="1" s="1"/>
  <c r="AG27" i="1"/>
  <c r="AB28" i="1"/>
  <c r="AF31" i="3"/>
  <c r="AI31" i="3"/>
  <c r="AE31" i="3"/>
  <c r="AD32" i="3"/>
  <c r="AD28" i="1"/>
  <c r="AE28" i="1"/>
  <c r="AG28" i="1"/>
  <c r="AB29" i="1"/>
  <c r="AC28" i="1"/>
  <c r="AF28" i="1" s="1"/>
  <c r="AF32" i="3"/>
  <c r="AD33" i="3"/>
  <c r="AI32" i="3"/>
  <c r="AE32" i="3"/>
  <c r="AD29" i="1"/>
  <c r="AE29" i="1"/>
  <c r="AB30" i="1"/>
  <c r="AG29" i="1"/>
  <c r="AC29" i="1"/>
  <c r="AF29" i="1" s="1"/>
  <c r="AF33" i="3"/>
  <c r="AI33" i="3"/>
  <c r="AD34" i="3"/>
  <c r="AE33" i="3"/>
  <c r="AE30" i="1"/>
  <c r="AD30" i="1"/>
  <c r="AG30" i="1"/>
  <c r="AC30" i="1"/>
  <c r="AF30" i="1" s="1"/>
  <c r="AB31" i="1"/>
  <c r="AF34" i="3"/>
  <c r="AE34" i="3"/>
  <c r="AI34" i="3"/>
  <c r="AD35" i="3"/>
  <c r="AD31" i="1"/>
  <c r="AE31" i="1"/>
  <c r="AB32" i="1"/>
  <c r="AC31" i="1"/>
  <c r="AF31" i="1" s="1"/>
  <c r="AG31" i="1"/>
  <c r="AF35" i="3"/>
  <c r="AI35" i="3"/>
  <c r="AE35" i="3"/>
  <c r="AD36" i="3"/>
  <c r="AD32" i="1"/>
  <c r="AE32" i="1"/>
  <c r="AG32" i="1"/>
  <c r="AB33" i="1"/>
  <c r="AC32" i="1"/>
  <c r="AF32" i="1" s="1"/>
  <c r="AF36" i="3"/>
  <c r="AE36" i="3"/>
  <c r="AD37" i="3"/>
  <c r="AI36" i="3"/>
  <c r="AE33" i="1"/>
  <c r="AD33" i="1"/>
  <c r="AC33" i="1"/>
  <c r="AF33" i="1" s="1"/>
  <c r="AG33" i="1"/>
  <c r="AB34" i="1"/>
  <c r="AF37" i="3"/>
  <c r="AE37" i="3"/>
  <c r="AI37" i="3"/>
  <c r="AD38" i="3"/>
  <c r="AD34" i="1"/>
  <c r="AE34" i="1"/>
  <c r="AB35" i="1"/>
  <c r="AC34" i="1"/>
  <c r="AF34" i="1" s="1"/>
  <c r="AG34" i="1"/>
  <c r="AF38" i="3"/>
  <c r="AE38" i="3"/>
  <c r="AI38" i="3"/>
  <c r="AD39" i="3"/>
  <c r="AE35" i="1"/>
  <c r="AD35" i="1"/>
  <c r="AB36" i="1"/>
  <c r="AC35" i="1"/>
  <c r="AF35" i="1" s="1"/>
  <c r="AG35" i="1"/>
  <c r="AF39" i="3"/>
  <c r="AE39" i="3"/>
  <c r="AI39" i="3"/>
  <c r="AD40" i="3"/>
  <c r="AD36" i="1"/>
  <c r="AE36" i="1"/>
  <c r="AC36" i="1"/>
  <c r="AF36" i="1" s="1"/>
  <c r="AG36" i="1"/>
  <c r="AB37" i="1"/>
  <c r="AF40" i="3"/>
  <c r="AD41" i="3"/>
  <c r="AE40" i="3"/>
  <c r="AI40" i="3"/>
  <c r="AE37" i="1"/>
  <c r="AD37" i="1"/>
  <c r="AB38" i="1"/>
  <c r="AC37" i="1"/>
  <c r="AF37" i="1" s="1"/>
  <c r="AG37" i="1"/>
  <c r="AF41" i="3"/>
  <c r="AI41" i="3"/>
  <c r="AE41" i="3"/>
  <c r="AD42" i="3"/>
  <c r="AE38" i="1"/>
  <c r="AD38" i="1"/>
  <c r="AC38" i="1"/>
  <c r="AF38" i="1" s="1"/>
  <c r="AG38" i="1"/>
  <c r="AB39" i="1"/>
  <c r="AF42" i="3"/>
  <c r="AI42" i="3"/>
  <c r="AD43" i="3"/>
  <c r="AE42" i="3"/>
  <c r="AD39" i="1"/>
  <c r="AE39" i="1"/>
  <c r="AB40" i="1"/>
  <c r="AC39" i="1"/>
  <c r="AF39" i="1" s="1"/>
  <c r="AG39" i="1"/>
  <c r="AF43" i="3"/>
  <c r="AI43" i="3"/>
  <c r="AD44" i="3"/>
  <c r="AE43" i="3"/>
  <c r="AE40" i="1"/>
  <c r="AD40" i="1"/>
  <c r="AB41" i="1"/>
  <c r="AG40" i="1"/>
  <c r="AC40" i="1"/>
  <c r="AF40" i="1" s="1"/>
  <c r="AF44" i="3"/>
  <c r="AI44" i="3"/>
  <c r="AD45" i="3"/>
  <c r="AE44" i="3"/>
  <c r="AD41" i="1"/>
  <c r="AE41" i="1"/>
  <c r="AB42" i="1"/>
  <c r="AC41" i="1"/>
  <c r="AF41" i="1" s="1"/>
  <c r="AG41" i="1"/>
  <c r="AF45" i="3"/>
  <c r="AI45" i="3"/>
  <c r="AD46" i="3"/>
  <c r="AE45" i="3"/>
  <c r="AD42" i="1"/>
  <c r="AE42" i="1"/>
  <c r="AC42" i="1"/>
  <c r="AF42" i="1" s="1"/>
  <c r="AG42" i="1"/>
  <c r="AB43" i="1"/>
  <c r="AF46" i="3"/>
  <c r="AD47" i="3"/>
  <c r="AI46" i="3"/>
  <c r="AE46" i="3"/>
  <c r="AE43" i="1"/>
  <c r="AD43" i="1"/>
  <c r="AG43" i="1"/>
  <c r="AB44" i="1"/>
  <c r="AC43" i="1"/>
  <c r="AF43" i="1" s="1"/>
  <c r="AF47" i="3"/>
  <c r="AI47" i="3"/>
  <c r="AD48" i="3"/>
  <c r="AE47" i="3"/>
  <c r="AE44" i="1"/>
  <c r="AD44" i="1"/>
  <c r="AB45" i="1"/>
  <c r="AG44" i="1"/>
  <c r="AC44" i="1"/>
  <c r="AF44" i="1" s="1"/>
  <c r="AF48" i="3"/>
  <c r="AE48" i="3"/>
  <c r="AD49" i="3"/>
  <c r="AI48" i="3"/>
  <c r="AD45" i="1"/>
  <c r="AE45" i="1"/>
  <c r="AB46" i="1"/>
  <c r="AG45" i="1"/>
  <c r="AC45" i="1"/>
  <c r="AF45" i="1" s="1"/>
  <c r="AF49" i="3"/>
  <c r="AE49" i="3"/>
  <c r="AD50" i="3"/>
  <c r="AI49" i="3"/>
  <c r="AE46" i="1"/>
  <c r="AD46" i="1"/>
  <c r="AC46" i="1"/>
  <c r="AF46" i="1" s="1"/>
  <c r="AG46" i="1"/>
  <c r="AB47" i="1"/>
  <c r="AF50" i="3"/>
  <c r="AD51" i="3"/>
  <c r="AI50" i="3"/>
  <c r="AE50" i="3"/>
  <c r="AE47" i="1"/>
  <c r="AD47" i="1"/>
  <c r="AC47" i="1"/>
  <c r="AF47" i="1" s="1"/>
  <c r="AG47" i="1"/>
  <c r="AB48" i="1"/>
  <c r="AF51" i="3"/>
  <c r="AE51" i="3"/>
  <c r="AI51" i="3"/>
  <c r="AD52" i="3"/>
  <c r="AD48" i="1"/>
  <c r="AE48" i="1"/>
  <c r="AG48" i="1"/>
  <c r="AB49" i="1"/>
  <c r="AC48" i="1"/>
  <c r="AF48" i="1" s="1"/>
  <c r="AF52" i="3"/>
  <c r="AE52" i="3"/>
  <c r="AD53" i="3"/>
  <c r="AI52" i="3"/>
  <c r="AD49" i="1"/>
  <c r="AE49" i="1"/>
  <c r="AC49" i="1"/>
  <c r="AF49" i="1" s="1"/>
  <c r="AB50" i="1"/>
  <c r="AG49" i="1"/>
  <c r="AF53" i="3"/>
  <c r="AD54" i="3"/>
  <c r="AE53" i="3"/>
  <c r="AI53" i="3"/>
  <c r="AE50" i="1"/>
  <c r="AD50" i="1"/>
  <c r="AC50" i="1"/>
  <c r="AF50" i="1" s="1"/>
  <c r="AB51" i="1"/>
  <c r="AG50" i="1"/>
  <c r="AF54" i="3"/>
  <c r="AE54" i="3"/>
  <c r="AI54" i="3"/>
  <c r="AD55" i="3"/>
  <c r="AD51" i="1"/>
  <c r="AE51" i="1"/>
  <c r="AC51" i="1"/>
  <c r="AF51" i="1" s="1"/>
  <c r="AB52" i="1"/>
  <c r="AG51" i="1"/>
  <c r="AF55" i="3"/>
  <c r="AD56" i="3"/>
  <c r="AE55" i="3"/>
  <c r="AI55" i="3"/>
  <c r="AD52" i="1"/>
  <c r="AE52" i="1"/>
  <c r="AC52" i="1"/>
  <c r="AF52" i="1" s="1"/>
  <c r="AG52" i="1"/>
  <c r="AB53" i="1"/>
  <c r="AF56" i="3"/>
  <c r="AD57" i="3"/>
  <c r="AI56" i="3"/>
  <c r="AE56" i="3"/>
  <c r="AD53" i="1"/>
  <c r="AE53" i="1"/>
  <c r="AC53" i="1"/>
  <c r="AF53" i="1" s="1"/>
  <c r="AB54" i="1"/>
  <c r="AG53" i="1"/>
  <c r="AF57" i="3"/>
  <c r="AD58" i="3"/>
  <c r="AE57" i="3"/>
  <c r="AI57" i="3"/>
  <c r="AE54" i="1"/>
  <c r="AD54" i="1"/>
  <c r="AB55" i="1"/>
  <c r="AG54" i="1"/>
  <c r="AC54" i="1"/>
  <c r="AF54" i="1" s="1"/>
  <c r="AF58" i="3"/>
  <c r="AD59" i="3"/>
  <c r="AE58" i="3"/>
  <c r="AI58" i="3"/>
  <c r="AE55" i="1"/>
  <c r="AD55" i="1"/>
  <c r="AB56" i="1"/>
  <c r="AG55" i="1"/>
  <c r="AC55" i="1"/>
  <c r="AF55" i="1" s="1"/>
  <c r="AF59" i="3"/>
  <c r="AE59" i="3"/>
  <c r="AD60" i="3"/>
  <c r="AI59" i="3"/>
  <c r="AE56" i="1"/>
  <c r="AD56" i="1"/>
  <c r="AG56" i="1"/>
  <c r="AC56" i="1"/>
  <c r="AF56" i="1" s="1"/>
  <c r="AB57" i="1"/>
  <c r="AF60" i="3"/>
  <c r="AI60" i="3"/>
  <c r="AE60" i="3"/>
  <c r="AD61" i="3"/>
  <c r="AD57" i="1"/>
  <c r="AE57" i="1"/>
  <c r="AC57" i="1"/>
  <c r="AF57" i="1" s="1"/>
  <c r="AG57" i="1"/>
  <c r="AB58" i="1"/>
  <c r="AF61" i="3"/>
  <c r="AE61" i="3"/>
  <c r="AD62" i="3"/>
  <c r="AI61" i="3"/>
  <c r="AD58" i="1"/>
  <c r="AE58" i="1"/>
  <c r="AG58" i="1"/>
  <c r="AC58" i="1"/>
  <c r="AF58" i="1" s="1"/>
  <c r="AB59" i="1"/>
  <c r="AF62" i="3"/>
  <c r="AI62" i="3"/>
  <c r="AE62" i="3"/>
  <c r="AD63" i="3"/>
  <c r="AD59" i="1"/>
  <c r="AE59" i="1"/>
  <c r="AC59" i="1"/>
  <c r="AF59" i="1" s="1"/>
  <c r="AB60" i="1"/>
  <c r="AG59" i="1"/>
  <c r="AF63" i="3"/>
  <c r="AI63" i="3"/>
  <c r="AE63" i="3"/>
  <c r="AD64" i="3"/>
  <c r="AD60" i="1"/>
  <c r="AE60" i="1"/>
  <c r="AB61" i="1"/>
  <c r="AC60" i="1"/>
  <c r="AF60" i="1" s="1"/>
  <c r="AG60" i="1"/>
  <c r="AF64" i="3"/>
  <c r="AD65" i="3"/>
  <c r="AI64" i="3"/>
  <c r="AE64" i="3"/>
  <c r="AE61" i="1"/>
  <c r="AD61" i="1"/>
  <c r="AG61" i="1"/>
  <c r="AB62" i="1"/>
  <c r="AC61" i="1"/>
  <c r="AF61" i="1" s="1"/>
  <c r="AF65" i="3"/>
  <c r="AI65" i="3"/>
  <c r="AD66" i="3"/>
  <c r="AE65" i="3"/>
  <c r="AE62" i="1"/>
  <c r="AD62" i="1"/>
  <c r="AG62" i="1"/>
  <c r="AC62" i="1"/>
  <c r="AF62" i="1" s="1"/>
  <c r="AB63" i="1"/>
  <c r="AF66" i="3"/>
  <c r="AI66" i="3"/>
  <c r="AE66" i="3"/>
  <c r="AD67" i="3"/>
  <c r="AE63" i="1"/>
  <c r="AD63" i="1"/>
  <c r="AB64" i="1"/>
  <c r="AC63" i="1"/>
  <c r="AF63" i="1" s="1"/>
  <c r="AG63" i="1"/>
  <c r="AF67" i="3"/>
  <c r="AI67" i="3"/>
  <c r="AD68" i="3"/>
  <c r="AE67" i="3"/>
  <c r="AE64" i="1"/>
  <c r="AD64" i="1"/>
  <c r="AB65" i="1"/>
  <c r="AG64" i="1"/>
  <c r="AC64" i="1"/>
  <c r="AF64" i="1" s="1"/>
  <c r="AF68" i="3"/>
  <c r="AD69" i="3"/>
  <c r="AE68" i="3"/>
  <c r="AI68" i="3"/>
  <c r="AE65" i="1"/>
  <c r="AD65" i="1"/>
  <c r="AC65" i="1"/>
  <c r="AF65" i="1" s="1"/>
  <c r="AG65" i="1"/>
  <c r="AB66" i="1"/>
  <c r="AF69" i="3"/>
  <c r="AD70" i="3"/>
  <c r="AI69" i="3"/>
  <c r="AE69" i="3"/>
  <c r="AE66" i="1"/>
  <c r="AD66" i="1"/>
  <c r="AG66" i="1"/>
  <c r="AB67" i="1"/>
  <c r="AC66" i="1"/>
  <c r="AF66" i="1" s="1"/>
  <c r="AF70" i="3"/>
  <c r="AI70" i="3"/>
  <c r="AD71" i="3"/>
  <c r="AE70" i="3"/>
  <c r="AD67" i="1"/>
  <c r="AE67" i="1"/>
  <c r="AC67" i="1"/>
  <c r="AF67" i="1" s="1"/>
  <c r="AB68" i="1"/>
  <c r="AG67" i="1"/>
  <c r="AF71" i="3"/>
  <c r="AD72" i="3"/>
  <c r="AE71" i="3"/>
  <c r="AI71" i="3"/>
  <c r="AE68" i="1"/>
  <c r="AD68" i="1"/>
  <c r="AC68" i="1"/>
  <c r="AF68" i="1" s="1"/>
  <c r="AG68" i="1"/>
  <c r="AB69" i="1"/>
  <c r="AF72" i="3"/>
  <c r="AI72" i="3"/>
  <c r="AD73" i="3"/>
  <c r="AE72" i="3"/>
  <c r="AD69" i="1"/>
  <c r="AE69" i="1"/>
  <c r="AG69" i="1"/>
  <c r="AB70" i="1"/>
  <c r="AC69" i="1"/>
  <c r="AF69" i="1" s="1"/>
  <c r="AF73" i="3"/>
  <c r="AE73" i="3"/>
  <c r="AD74" i="3"/>
  <c r="AI73" i="3"/>
  <c r="AE70" i="1"/>
  <c r="AD70" i="1"/>
  <c r="AC70" i="1"/>
  <c r="AF70" i="1" s="1"/>
  <c r="AG70" i="1"/>
  <c r="AB71" i="1"/>
  <c r="AF74" i="3"/>
  <c r="AD75" i="3"/>
  <c r="AI74" i="3"/>
  <c r="AE74" i="3"/>
  <c r="AE71" i="1"/>
  <c r="AD71" i="1"/>
  <c r="AC71" i="1"/>
  <c r="AF71" i="1" s="1"/>
  <c r="AB72" i="1"/>
  <c r="AG71" i="1"/>
  <c r="AF75" i="3"/>
  <c r="AD76" i="3"/>
  <c r="AE75" i="3"/>
  <c r="AI75" i="3"/>
  <c r="AD72" i="1"/>
  <c r="AE72" i="1"/>
  <c r="AG72" i="1"/>
  <c r="AC72" i="1"/>
  <c r="AF72" i="1" s="1"/>
  <c r="AB73" i="1"/>
  <c r="AF76" i="3"/>
  <c r="AI76" i="3"/>
  <c r="AE76" i="3"/>
  <c r="AD77" i="3"/>
  <c r="AE73" i="1"/>
  <c r="AD73" i="1"/>
  <c r="AB74" i="1"/>
  <c r="AC73" i="1"/>
  <c r="AF73" i="1" s="1"/>
  <c r="AG73" i="1"/>
  <c r="AF77" i="3"/>
  <c r="AE77" i="3"/>
  <c r="AD78" i="3"/>
  <c r="AI77" i="3"/>
  <c r="AE74" i="1"/>
  <c r="AD74" i="1"/>
  <c r="AB75" i="1"/>
  <c r="AC74" i="1"/>
  <c r="AF74" i="1" s="1"/>
  <c r="AG74" i="1"/>
  <c r="AF78" i="3"/>
  <c r="AE78" i="3"/>
  <c r="AD79" i="3"/>
  <c r="AI78" i="3"/>
  <c r="AD75" i="1"/>
  <c r="AE75" i="1"/>
  <c r="AC75" i="1"/>
  <c r="AF75" i="1" s="1"/>
  <c r="AB76" i="1"/>
  <c r="AG75" i="1"/>
  <c r="AF79" i="3"/>
  <c r="AE79" i="3"/>
  <c r="AD80" i="3"/>
  <c r="AI79" i="3"/>
  <c r="AD76" i="1"/>
  <c r="AE76" i="1"/>
  <c r="AB77" i="1"/>
  <c r="AC76" i="1"/>
  <c r="AF76" i="1" s="1"/>
  <c r="AG76" i="1"/>
  <c r="AF80" i="3"/>
  <c r="AI80" i="3"/>
  <c r="AE80" i="3"/>
  <c r="AD81" i="3"/>
  <c r="AD77" i="1"/>
  <c r="AE77" i="1"/>
  <c r="AB78" i="1"/>
  <c r="AG77" i="1"/>
  <c r="AC77" i="1"/>
  <c r="AF77" i="1" s="1"/>
  <c r="AF81" i="3"/>
  <c r="AI81" i="3"/>
  <c r="AD82" i="3"/>
  <c r="AE81" i="3"/>
  <c r="AE78" i="1"/>
  <c r="AD78" i="1"/>
  <c r="AB79" i="1"/>
  <c r="AC78" i="1"/>
  <c r="AF78" i="1" s="1"/>
  <c r="AG78" i="1"/>
  <c r="AF82" i="3"/>
  <c r="AD83" i="3"/>
  <c r="AE82" i="3"/>
  <c r="AI82" i="3"/>
  <c r="AD79" i="1"/>
  <c r="AE79" i="1"/>
  <c r="AG79" i="1"/>
  <c r="AC79" i="1"/>
  <c r="AF79" i="1" s="1"/>
  <c r="AB80" i="1"/>
  <c r="AF83" i="3"/>
  <c r="AD84" i="3"/>
  <c r="AI83" i="3"/>
  <c r="AE83" i="3"/>
  <c r="AD80" i="1"/>
  <c r="AE80" i="1"/>
  <c r="AB81" i="1"/>
  <c r="AG80" i="1"/>
  <c r="AC80" i="1"/>
  <c r="AF80" i="1" s="1"/>
  <c r="AF84" i="3"/>
  <c r="AI84" i="3"/>
  <c r="AD85" i="3"/>
  <c r="AE84" i="3"/>
  <c r="AD81" i="1"/>
  <c r="AE81" i="1"/>
  <c r="AC81" i="1"/>
  <c r="AF81" i="1" s="1"/>
  <c r="AG81" i="1"/>
  <c r="AB82" i="1"/>
  <c r="AF85" i="3"/>
  <c r="AD86" i="3"/>
  <c r="AI85" i="3"/>
  <c r="AE85" i="3"/>
  <c r="AD82" i="1"/>
  <c r="AE82" i="1"/>
  <c r="AB83" i="1"/>
  <c r="AC82" i="1"/>
  <c r="AF82" i="1" s="1"/>
  <c r="AG82" i="1"/>
  <c r="AF86" i="3"/>
  <c r="AI86" i="3"/>
  <c r="AD87" i="3"/>
  <c r="AE86" i="3"/>
  <c r="AD83" i="1"/>
  <c r="AE83" i="1"/>
  <c r="AC83" i="1"/>
  <c r="AF83" i="1" s="1"/>
  <c r="AB84" i="1"/>
  <c r="AG83" i="1"/>
  <c r="AF87" i="3"/>
  <c r="AD88" i="3"/>
  <c r="AI87" i="3"/>
  <c r="AE87" i="3"/>
  <c r="AD84" i="1"/>
  <c r="AE84" i="1"/>
  <c r="AG84" i="1"/>
  <c r="AC84" i="1"/>
  <c r="AF84" i="1" s="1"/>
  <c r="AB85" i="1"/>
  <c r="AF88" i="3"/>
  <c r="AE88" i="3"/>
  <c r="AD89" i="3"/>
  <c r="AI88" i="3"/>
  <c r="AD85" i="1"/>
  <c r="AE85" i="1"/>
  <c r="AB86" i="1"/>
  <c r="AC85" i="1"/>
  <c r="AF85" i="1" s="1"/>
  <c r="AG85" i="1"/>
  <c r="AF89" i="3"/>
  <c r="AI89" i="3"/>
  <c r="AE89" i="3"/>
  <c r="AD90" i="3"/>
  <c r="AE86" i="1"/>
  <c r="AD86" i="1"/>
  <c r="AG86" i="1"/>
  <c r="AC86" i="1"/>
  <c r="AF86" i="1" s="1"/>
  <c r="AB87" i="1"/>
  <c r="AF90" i="3"/>
  <c r="AE90" i="3"/>
  <c r="AI90" i="3"/>
  <c r="AD91" i="3"/>
  <c r="AD87" i="1"/>
  <c r="AE87" i="1"/>
  <c r="AB88" i="1"/>
  <c r="AG87" i="1"/>
  <c r="AC87" i="1"/>
  <c r="AF87" i="1" s="1"/>
  <c r="AF91" i="3"/>
  <c r="AD92" i="3"/>
  <c r="AI91" i="3"/>
  <c r="AE91" i="3"/>
  <c r="AE88" i="1"/>
  <c r="AD88" i="1"/>
  <c r="AB89" i="1"/>
  <c r="AG88" i="1"/>
  <c r="AC88" i="1"/>
  <c r="AF88" i="1" s="1"/>
  <c r="AF92" i="3"/>
  <c r="AI92" i="3"/>
  <c r="AE92" i="3"/>
  <c r="AD93" i="3"/>
  <c r="AD89" i="1"/>
  <c r="AE89" i="1"/>
  <c r="AB90" i="1"/>
  <c r="AG89" i="1"/>
  <c r="AC89" i="1"/>
  <c r="AF89" i="1" s="1"/>
  <c r="AF93" i="3"/>
  <c r="AD94" i="3"/>
  <c r="AI93" i="3"/>
  <c r="AE93" i="3"/>
  <c r="AD90" i="1"/>
  <c r="AE90" i="1"/>
  <c r="AC90" i="1"/>
  <c r="AF90" i="1" s="1"/>
  <c r="AB91" i="1"/>
  <c r="AG90" i="1"/>
  <c r="AF94" i="3"/>
  <c r="AI94" i="3"/>
  <c r="AD95" i="3"/>
  <c r="AE94" i="3"/>
  <c r="AD91" i="1"/>
  <c r="AE91" i="1"/>
  <c r="AB92" i="1"/>
  <c r="AG91" i="1"/>
  <c r="AC91" i="1"/>
  <c r="AF91" i="1" s="1"/>
  <c r="AF95" i="3"/>
  <c r="AE95" i="3"/>
  <c r="AD96" i="3"/>
  <c r="AI95" i="3"/>
  <c r="AD92" i="1"/>
  <c r="AE92" i="1"/>
  <c r="AG92" i="1"/>
  <c r="AC92" i="1"/>
  <c r="AF92" i="1" s="1"/>
  <c r="AB93" i="1"/>
  <c r="AF96" i="3"/>
  <c r="AE96" i="3"/>
  <c r="AD97" i="3"/>
  <c r="AI96" i="3"/>
  <c r="AE93" i="1"/>
  <c r="AD93" i="1"/>
  <c r="AB94" i="1"/>
  <c r="AG93" i="1"/>
  <c r="AC93" i="1"/>
  <c r="AF93" i="1" s="1"/>
  <c r="AF97" i="3"/>
  <c r="AE97" i="3"/>
  <c r="AI97" i="3"/>
  <c r="AD98" i="3"/>
  <c r="AD94" i="1"/>
  <c r="AE94" i="1"/>
  <c r="AG94" i="1"/>
  <c r="AC94" i="1"/>
  <c r="AF94" i="1" s="1"/>
  <c r="AB95" i="1"/>
  <c r="AF98" i="3"/>
  <c r="AE98" i="3"/>
  <c r="AD99" i="3"/>
  <c r="AI98" i="3"/>
  <c r="AE95" i="1"/>
  <c r="AD95" i="1"/>
  <c r="AB96" i="1"/>
  <c r="AG95" i="1"/>
  <c r="AC95" i="1"/>
  <c r="AF95" i="1" s="1"/>
  <c r="AF99" i="3"/>
  <c r="AE99" i="3"/>
  <c r="AD100" i="3"/>
  <c r="AI99" i="3"/>
  <c r="AE96" i="1"/>
  <c r="AD96" i="1"/>
  <c r="AC96" i="1"/>
  <c r="AF96" i="1" s="1"/>
  <c r="AB97" i="1"/>
  <c r="AG96" i="1"/>
  <c r="AF100" i="3"/>
  <c r="AD101" i="3"/>
  <c r="AI100" i="3"/>
  <c r="AE100" i="3"/>
  <c r="AE97" i="1"/>
  <c r="AD97" i="1"/>
  <c r="AC97" i="1"/>
  <c r="AF97" i="1" s="1"/>
  <c r="AG97" i="1"/>
  <c r="AB98" i="1"/>
  <c r="AF101" i="3"/>
  <c r="AD102" i="3"/>
  <c r="AI101" i="3"/>
  <c r="AE101" i="3"/>
  <c r="AE98" i="1"/>
  <c r="AD98" i="1"/>
  <c r="AG98" i="1"/>
  <c r="AB99" i="1"/>
  <c r="AC98" i="1"/>
  <c r="AF98" i="1" s="1"/>
  <c r="AF102" i="3"/>
  <c r="AI102" i="3"/>
  <c r="AD103" i="3"/>
  <c r="AE102" i="3"/>
  <c r="AE99" i="1"/>
  <c r="AD99" i="1"/>
  <c r="AC99" i="1"/>
  <c r="AF99" i="1" s="1"/>
  <c r="AB100" i="1"/>
  <c r="AG99" i="1"/>
  <c r="AF103" i="3"/>
  <c r="AE103" i="3"/>
  <c r="AD104" i="3"/>
  <c r="AI103" i="3"/>
  <c r="AE100" i="1"/>
  <c r="AD100" i="1"/>
  <c r="AB101" i="1"/>
  <c r="AG100" i="1"/>
  <c r="AC100" i="1"/>
  <c r="AF100" i="1" s="1"/>
  <c r="AF104" i="3"/>
  <c r="AI104" i="3"/>
  <c r="AD105" i="3"/>
  <c r="AE104" i="3"/>
  <c r="AE101" i="1"/>
  <c r="AD101" i="1"/>
  <c r="AC101" i="1"/>
  <c r="AF101" i="1" s="1"/>
  <c r="AG101" i="1"/>
  <c r="AB102" i="1"/>
  <c r="AF105" i="3"/>
  <c r="AI105" i="3"/>
  <c r="AE105" i="3"/>
  <c r="AD106" i="3"/>
  <c r="AE102" i="1"/>
  <c r="AD102" i="1"/>
  <c r="AG102" i="1"/>
  <c r="AB103" i="1"/>
  <c r="AC102" i="1"/>
  <c r="AF102" i="1" s="1"/>
  <c r="AF106" i="3"/>
  <c r="AD107" i="3"/>
  <c r="AI106" i="3"/>
  <c r="AE106" i="3"/>
  <c r="AE103" i="1"/>
  <c r="AD103" i="1"/>
  <c r="AG103" i="1"/>
  <c r="AC103" i="1"/>
  <c r="AF103" i="1" s="1"/>
  <c r="AB104" i="1"/>
  <c r="AF107" i="3"/>
  <c r="AD108" i="3"/>
  <c r="AI107" i="3"/>
  <c r="AE107" i="3"/>
  <c r="AD104" i="1"/>
  <c r="AE104" i="1"/>
  <c r="AG104" i="1"/>
  <c r="AB105" i="1"/>
  <c r="AC104" i="1"/>
  <c r="AF104" i="1" s="1"/>
  <c r="AF108" i="3"/>
  <c r="AE108" i="3"/>
  <c r="AI108" i="3"/>
  <c r="AD109" i="3"/>
  <c r="AD105" i="1"/>
  <c r="AE105" i="1"/>
  <c r="AC105" i="1"/>
  <c r="AF105" i="1" s="1"/>
  <c r="AG105" i="1"/>
  <c r="AB106" i="1"/>
  <c r="AF109" i="3"/>
  <c r="AE109" i="3"/>
  <c r="AI109" i="3"/>
  <c r="AD110" i="3"/>
  <c r="AE106" i="1"/>
  <c r="AD106" i="1"/>
  <c r="AB107" i="1"/>
  <c r="AC106" i="1"/>
  <c r="AF106" i="1" s="1"/>
  <c r="AG106" i="1"/>
  <c r="AF110" i="3"/>
  <c r="AE110" i="3"/>
  <c r="AD111" i="3"/>
  <c r="AI110" i="3"/>
  <c r="AE107" i="1"/>
  <c r="AD107" i="1"/>
  <c r="AB108" i="1"/>
  <c r="AC107" i="1"/>
  <c r="AF107" i="1" s="1"/>
  <c r="AG107" i="1"/>
  <c r="AF111" i="3"/>
  <c r="AE111" i="3"/>
  <c r="AD112" i="3"/>
  <c r="AI111" i="3"/>
  <c r="AE108" i="1"/>
  <c r="AD108" i="1"/>
  <c r="AC108" i="1"/>
  <c r="AF108" i="1" s="1"/>
  <c r="AB109" i="1"/>
  <c r="AG108" i="1"/>
  <c r="AF112" i="3"/>
  <c r="AI112" i="3"/>
  <c r="AE112" i="3"/>
  <c r="AD113" i="3"/>
  <c r="AE109" i="1"/>
  <c r="AD109" i="1"/>
  <c r="AG109" i="1"/>
  <c r="AB110" i="1"/>
  <c r="AC109" i="1"/>
  <c r="AF109" i="1" s="1"/>
  <c r="AF113" i="3"/>
  <c r="AI113" i="3"/>
  <c r="AD114" i="3"/>
  <c r="AE113" i="3"/>
  <c r="AD110" i="1"/>
  <c r="AE110" i="1"/>
  <c r="AC110" i="1"/>
  <c r="AF110" i="1" s="1"/>
  <c r="AB111" i="1"/>
  <c r="AG110" i="1"/>
  <c r="AF114" i="3"/>
  <c r="AD115" i="3"/>
  <c r="AI114" i="3"/>
  <c r="AE114" i="3"/>
  <c r="AD111" i="1"/>
  <c r="AE111" i="1"/>
  <c r="AG111" i="1"/>
  <c r="AB112" i="1"/>
  <c r="AC111" i="1"/>
  <c r="AF111" i="1" s="1"/>
  <c r="AF115" i="3"/>
  <c r="AD116" i="3"/>
  <c r="AE115" i="3"/>
  <c r="AI115" i="3"/>
  <c r="AE112" i="1"/>
  <c r="AD112" i="1"/>
  <c r="AB113" i="1"/>
  <c r="AG112" i="1"/>
  <c r="AC112" i="1"/>
  <c r="AF112" i="1" s="1"/>
  <c r="AF116" i="3"/>
  <c r="AI116" i="3"/>
  <c r="AD117" i="3"/>
  <c r="AE116" i="3"/>
  <c r="AE113" i="1"/>
  <c r="AD113" i="1"/>
  <c r="AB114" i="1"/>
  <c r="AC113" i="1"/>
  <c r="AF113" i="1" s="1"/>
  <c r="AG113" i="1"/>
  <c r="AF117" i="3"/>
  <c r="AI117" i="3"/>
  <c r="AE117" i="3"/>
  <c r="AD118" i="3"/>
  <c r="AD114" i="1"/>
  <c r="AE114" i="1"/>
  <c r="AC114" i="1"/>
  <c r="AF114" i="1" s="1"/>
  <c r="AB115" i="1"/>
  <c r="AG114" i="1"/>
  <c r="AF118" i="3"/>
  <c r="AI118" i="3"/>
  <c r="AD119" i="3"/>
  <c r="AE118" i="3"/>
  <c r="AE115" i="1"/>
  <c r="AD115" i="1"/>
  <c r="AC115" i="1"/>
  <c r="AF115" i="1" s="1"/>
  <c r="AB116" i="1"/>
  <c r="AG115" i="1"/>
  <c r="AF119" i="3"/>
  <c r="AE119" i="3"/>
  <c r="AI119" i="3"/>
  <c r="AD120" i="3"/>
  <c r="AD116" i="1"/>
  <c r="AE116" i="1"/>
  <c r="AB117" i="1"/>
  <c r="AC116" i="1"/>
  <c r="AF116" i="1" s="1"/>
  <c r="AG116" i="1"/>
  <c r="AF120" i="3"/>
  <c r="AD121" i="3"/>
  <c r="AI120" i="3"/>
  <c r="AE120" i="3"/>
  <c r="AD117" i="1"/>
  <c r="AE117" i="1"/>
  <c r="AC117" i="1"/>
  <c r="AF117" i="1" s="1"/>
  <c r="AG117" i="1"/>
  <c r="AB118" i="1"/>
  <c r="AF121" i="3"/>
  <c r="AI121" i="3"/>
  <c r="AE121" i="3"/>
  <c r="AD122" i="3"/>
  <c r="AE118" i="1"/>
  <c r="AD118" i="1"/>
  <c r="AC118" i="1"/>
  <c r="AF118" i="1" s="1"/>
  <c r="AB119" i="1"/>
  <c r="AG118" i="1"/>
  <c r="AF122" i="3"/>
  <c r="AD123" i="3"/>
  <c r="AI122" i="3"/>
  <c r="AE122" i="3"/>
  <c r="AD119" i="1"/>
  <c r="AE119" i="1"/>
  <c r="AC119" i="1"/>
  <c r="AF119" i="1" s="1"/>
  <c r="AG119" i="1"/>
  <c r="AB120" i="1"/>
  <c r="AF123" i="3"/>
  <c r="AE123" i="3"/>
  <c r="AD124" i="3"/>
  <c r="AI123" i="3"/>
  <c r="AE120" i="1"/>
  <c r="AD120" i="1"/>
  <c r="AB121" i="1"/>
  <c r="AC120" i="1"/>
  <c r="AF120" i="1" s="1"/>
  <c r="AG120" i="1"/>
  <c r="AF124" i="3"/>
  <c r="AI124" i="3"/>
  <c r="AE124" i="3"/>
  <c r="AD125" i="3"/>
  <c r="AE121" i="1"/>
  <c r="AD121" i="1"/>
  <c r="AG121" i="1"/>
  <c r="AC121" i="1"/>
  <c r="AF121" i="1" s="1"/>
  <c r="AB122" i="1"/>
  <c r="AF125" i="3"/>
  <c r="AE125" i="3"/>
  <c r="AD126" i="3"/>
  <c r="AI125" i="3"/>
  <c r="AD122" i="1"/>
  <c r="AE122" i="1"/>
  <c r="AG122" i="1"/>
  <c r="AB123" i="1"/>
  <c r="AC122" i="1"/>
  <c r="AF122" i="1" s="1"/>
  <c r="AF126" i="3"/>
  <c r="AD127" i="3"/>
  <c r="AE126" i="3"/>
  <c r="AI126" i="3"/>
  <c r="AD123" i="1"/>
  <c r="AE123" i="1"/>
  <c r="AB124" i="1"/>
  <c r="AG123" i="1"/>
  <c r="AC123" i="1"/>
  <c r="AF123" i="1" s="1"/>
  <c r="AF127" i="3"/>
  <c r="AI127" i="3"/>
  <c r="AE127" i="3"/>
  <c r="AD128" i="3"/>
  <c r="AD124" i="1"/>
  <c r="AE124" i="1"/>
  <c r="AC124" i="1"/>
  <c r="AF124" i="1" s="1"/>
  <c r="AG124" i="1"/>
  <c r="AB125" i="1"/>
  <c r="AF128" i="3"/>
  <c r="AD129" i="3"/>
  <c r="AI128" i="3"/>
  <c r="AE128" i="3"/>
  <c r="AD125" i="1"/>
  <c r="AE125" i="1"/>
  <c r="AC125" i="1"/>
  <c r="AF125" i="1" s="1"/>
  <c r="AB126" i="1"/>
  <c r="AG125" i="1"/>
  <c r="AF129" i="3"/>
  <c r="AI129" i="3"/>
  <c r="AD130" i="3"/>
  <c r="AE129" i="3"/>
  <c r="AE126" i="1"/>
  <c r="AD126" i="1"/>
  <c r="AG126" i="1"/>
  <c r="AC126" i="1"/>
  <c r="AF126" i="1" s="1"/>
  <c r="AB127" i="1"/>
  <c r="AF130" i="3"/>
  <c r="AE130" i="3"/>
  <c r="AI130" i="3"/>
  <c r="AD131" i="3"/>
  <c r="AE127" i="1"/>
  <c r="AD127" i="1"/>
  <c r="AB128" i="1"/>
  <c r="AG127" i="1"/>
  <c r="AC127" i="1"/>
  <c r="AF127" i="1" s="1"/>
  <c r="AF131" i="3"/>
  <c r="AI131" i="3"/>
  <c r="AE131" i="3"/>
  <c r="AD132" i="3"/>
  <c r="AE128" i="1"/>
  <c r="AD128" i="1"/>
  <c r="AG128" i="1"/>
  <c r="AB129" i="1"/>
  <c r="AC128" i="1"/>
  <c r="AF128" i="1" s="1"/>
  <c r="AF132" i="3"/>
  <c r="AI132" i="3"/>
  <c r="AD133" i="3"/>
  <c r="AE132" i="3"/>
  <c r="AD129" i="1"/>
  <c r="AE129" i="1"/>
  <c r="AC129" i="1"/>
  <c r="AF129" i="1" s="1"/>
  <c r="AB130" i="1"/>
  <c r="AG129" i="1"/>
  <c r="AF133" i="3"/>
  <c r="AE133" i="3"/>
  <c r="AD134" i="3"/>
  <c r="AI133" i="3"/>
  <c r="AE130" i="1"/>
  <c r="AD130" i="1"/>
  <c r="AG130" i="1"/>
  <c r="AC130" i="1"/>
  <c r="AF130" i="1" s="1"/>
  <c r="AB131" i="1"/>
  <c r="AF134" i="3"/>
  <c r="AD135" i="3"/>
  <c r="AE134" i="3"/>
  <c r="AI134" i="3"/>
  <c r="AD131" i="1"/>
  <c r="AE131" i="1"/>
  <c r="AB132" i="1"/>
  <c r="AG131" i="1"/>
  <c r="AC131" i="1"/>
  <c r="AF131" i="1" s="1"/>
  <c r="AF135" i="3"/>
  <c r="AI135" i="3"/>
  <c r="AD136" i="3"/>
  <c r="AE135" i="3"/>
  <c r="AE132" i="1"/>
  <c r="AD132" i="1"/>
  <c r="AB133" i="1"/>
  <c r="AC132" i="1"/>
  <c r="AF132" i="1" s="1"/>
  <c r="AG132" i="1"/>
  <c r="AF136" i="3"/>
  <c r="AD137" i="3"/>
  <c r="AE136" i="3"/>
  <c r="AI136" i="3"/>
  <c r="AD133" i="1"/>
  <c r="AE133" i="1"/>
  <c r="AB134" i="1"/>
  <c r="AC133" i="1"/>
  <c r="AF133" i="1" s="1"/>
  <c r="AG133" i="1"/>
  <c r="AF137" i="3"/>
  <c r="AI137" i="3"/>
  <c r="AD138" i="3"/>
  <c r="AE137" i="3"/>
  <c r="AE134" i="1"/>
  <c r="AD134" i="1"/>
  <c r="AC134" i="1"/>
  <c r="AF134" i="1" s="1"/>
  <c r="AG134" i="1"/>
  <c r="AB135" i="1"/>
  <c r="AF138" i="3"/>
  <c r="AI138" i="3"/>
  <c r="AD139" i="3"/>
  <c r="AE138" i="3"/>
  <c r="AE135" i="1"/>
  <c r="AD135" i="1"/>
  <c r="AB136" i="1"/>
  <c r="AG135" i="1"/>
  <c r="AC135" i="1"/>
  <c r="AF135" i="1" s="1"/>
  <c r="AF139" i="3"/>
  <c r="AD140" i="3"/>
  <c r="AE139" i="3"/>
  <c r="AI139" i="3"/>
  <c r="AD136" i="1"/>
  <c r="AE136" i="1"/>
  <c r="AC136" i="1"/>
  <c r="AF136" i="1" s="1"/>
  <c r="AG136" i="1"/>
  <c r="AB137" i="1"/>
  <c r="AF140" i="3"/>
  <c r="AI140" i="3"/>
  <c r="AE140" i="3"/>
  <c r="AD141" i="3"/>
  <c r="AE137" i="1"/>
  <c r="AD137" i="1"/>
  <c r="AG137" i="1"/>
  <c r="AC137" i="1"/>
  <c r="AF137" i="1" s="1"/>
  <c r="AB138" i="1"/>
  <c r="AF141" i="3"/>
  <c r="AE141" i="3"/>
  <c r="AI141" i="3"/>
  <c r="AD142" i="3"/>
  <c r="AD138" i="1"/>
  <c r="AE138" i="1"/>
  <c r="AB139" i="1"/>
  <c r="AC138" i="1"/>
  <c r="AF138" i="1" s="1"/>
  <c r="AG138" i="1"/>
  <c r="AF142" i="3"/>
  <c r="AI142" i="3"/>
  <c r="AD143" i="3"/>
  <c r="AE142" i="3"/>
  <c r="AD139" i="1"/>
  <c r="AE139" i="1"/>
  <c r="AG139" i="1"/>
  <c r="AB140" i="1"/>
  <c r="AC139" i="1"/>
  <c r="AF139" i="1" s="1"/>
  <c r="AF143" i="3"/>
  <c r="AI143" i="3"/>
  <c r="AD144" i="3"/>
  <c r="AE143" i="3"/>
  <c r="AD140" i="1"/>
  <c r="AE140" i="1"/>
  <c r="AB141" i="1"/>
  <c r="AC140" i="1"/>
  <c r="AF140" i="1" s="1"/>
  <c r="AG140" i="1"/>
  <c r="AF144" i="3"/>
  <c r="AD145" i="3"/>
  <c r="AI144" i="3"/>
  <c r="AE144" i="3"/>
  <c r="AD141" i="1"/>
  <c r="AE141" i="1"/>
  <c r="AC141" i="1"/>
  <c r="AF141" i="1" s="1"/>
  <c r="AG141" i="1"/>
  <c r="AB142" i="1"/>
  <c r="AF145" i="3"/>
  <c r="AE145" i="3"/>
  <c r="AI145" i="3"/>
  <c r="AD146" i="3"/>
  <c r="AE142" i="1"/>
  <c r="AD142" i="1"/>
  <c r="AB143" i="1"/>
  <c r="AG142" i="1"/>
  <c r="AC142" i="1"/>
  <c r="AF142" i="1" s="1"/>
  <c r="AF146" i="3"/>
  <c r="AE146" i="3"/>
  <c r="AD147" i="3"/>
  <c r="AI146" i="3"/>
  <c r="AE143" i="1"/>
  <c r="AD143" i="1"/>
  <c r="AC143" i="1"/>
  <c r="AF143" i="1" s="1"/>
  <c r="AB144" i="1"/>
  <c r="AG143" i="1"/>
  <c r="AF147" i="3"/>
  <c r="AE147" i="3"/>
  <c r="AI147" i="3"/>
  <c r="AD148" i="3"/>
  <c r="AE144" i="1"/>
  <c r="AD144" i="1"/>
  <c r="AC144" i="1"/>
  <c r="AF144" i="1" s="1"/>
  <c r="AB145" i="1"/>
  <c r="AG144" i="1"/>
  <c r="AF148" i="3"/>
  <c r="AI148" i="3"/>
  <c r="AE148" i="3"/>
  <c r="AD149" i="3"/>
  <c r="AE145" i="1"/>
  <c r="AD145" i="1"/>
  <c r="AG145" i="1"/>
  <c r="AB146" i="1"/>
  <c r="AC145" i="1"/>
  <c r="AF145" i="1" s="1"/>
  <c r="AF149" i="3"/>
  <c r="AE149" i="3"/>
  <c r="AD150" i="3"/>
  <c r="AI149" i="3"/>
  <c r="AD146" i="1"/>
  <c r="AE146" i="1"/>
  <c r="AG146" i="1"/>
  <c r="AC146" i="1"/>
  <c r="AF146" i="1" s="1"/>
  <c r="AB147" i="1"/>
  <c r="AF150" i="3"/>
  <c r="AD151" i="3"/>
  <c r="AI150" i="3"/>
  <c r="AE150" i="3"/>
  <c r="AD147" i="1"/>
  <c r="AE147" i="1"/>
  <c r="AC147" i="1"/>
  <c r="AF147" i="1" s="1"/>
  <c r="AG147" i="1"/>
  <c r="AB148" i="1"/>
  <c r="AF151" i="3"/>
  <c r="AD152" i="3"/>
  <c r="AE151" i="3"/>
  <c r="AI151" i="3"/>
  <c r="AD148" i="1"/>
  <c r="AE148" i="1"/>
  <c r="AG148" i="1"/>
  <c r="AB149" i="1"/>
  <c r="AC148" i="1"/>
  <c r="AF148" i="1" s="1"/>
  <c r="AF152" i="3"/>
  <c r="AI152" i="3"/>
  <c r="AE152" i="3"/>
  <c r="AD153" i="3"/>
  <c r="AD149" i="1"/>
  <c r="AE149" i="1"/>
  <c r="AC149" i="1"/>
  <c r="AF149" i="1" s="1"/>
  <c r="AB150" i="1"/>
  <c r="AG149" i="1"/>
  <c r="AF153" i="3"/>
  <c r="AD154" i="3"/>
  <c r="AE153" i="3"/>
  <c r="AI153" i="3"/>
  <c r="AE150" i="1"/>
  <c r="AD150" i="1"/>
  <c r="AC150" i="1"/>
  <c r="AF150" i="1" s="1"/>
  <c r="AB151" i="1"/>
  <c r="AG150" i="1"/>
  <c r="AF154" i="3"/>
  <c r="AD155" i="3"/>
  <c r="AE154" i="3"/>
  <c r="AI154" i="3"/>
  <c r="AD151" i="1"/>
  <c r="AE151" i="1"/>
  <c r="AG151" i="1"/>
  <c r="AC151" i="1"/>
  <c r="AF151" i="1" s="1"/>
  <c r="AB152" i="1"/>
  <c r="AF155" i="3"/>
  <c r="AI155" i="3"/>
  <c r="AE155" i="3"/>
  <c r="AD156" i="3"/>
  <c r="AE152" i="1"/>
  <c r="AD152" i="1"/>
  <c r="AB153" i="1"/>
  <c r="AG152" i="1"/>
  <c r="AC152" i="1"/>
  <c r="AF152" i="1" s="1"/>
  <c r="AF156" i="3"/>
  <c r="AD157" i="3"/>
  <c r="AI156" i="3"/>
  <c r="AE156" i="3"/>
  <c r="AE153" i="1"/>
  <c r="AD153" i="1"/>
  <c r="AB154" i="1"/>
  <c r="AC153" i="1"/>
  <c r="AF153" i="1" s="1"/>
  <c r="AG153" i="1"/>
  <c r="AF157" i="3"/>
  <c r="AE157" i="3"/>
  <c r="AD158" i="3"/>
  <c r="AI157" i="3"/>
  <c r="AD154" i="1"/>
  <c r="AE154" i="1"/>
  <c r="AC154" i="1"/>
  <c r="AF154" i="1" s="1"/>
  <c r="AB155" i="1"/>
  <c r="AG154" i="1"/>
  <c r="AF158" i="3"/>
  <c r="AE158" i="3"/>
  <c r="AD159" i="3"/>
  <c r="AI158" i="3"/>
  <c r="AE155" i="1"/>
  <c r="AD155" i="1"/>
  <c r="AC155" i="1"/>
  <c r="AF155" i="1" s="1"/>
  <c r="AB156" i="1"/>
  <c r="AG155" i="1"/>
  <c r="AF159" i="3"/>
  <c r="AI159" i="3"/>
  <c r="AE159" i="3"/>
  <c r="AD160" i="3"/>
  <c r="AD156" i="1"/>
  <c r="AE156" i="1"/>
  <c r="AB157" i="1"/>
  <c r="AC156" i="1"/>
  <c r="AF156" i="1" s="1"/>
  <c r="AG156" i="1"/>
  <c r="AF160" i="3"/>
  <c r="AE160" i="3"/>
  <c r="AI160" i="3"/>
  <c r="AD161" i="3"/>
  <c r="AD157" i="1"/>
  <c r="AE157" i="1"/>
  <c r="AB158" i="1"/>
  <c r="AC157" i="1"/>
  <c r="AF157" i="1" s="1"/>
  <c r="AG157" i="1"/>
  <c r="AF161" i="3"/>
  <c r="AD162" i="3"/>
  <c r="AE161" i="3"/>
  <c r="AI161" i="3"/>
  <c r="AD158" i="1"/>
  <c r="AE158" i="1"/>
  <c r="AC158" i="1"/>
  <c r="AF158" i="1" s="1"/>
  <c r="AG158" i="1"/>
  <c r="AB159" i="1"/>
  <c r="AF162" i="3"/>
  <c r="AE162" i="3"/>
  <c r="AD163" i="3"/>
  <c r="AI162" i="3"/>
  <c r="AE159" i="1"/>
  <c r="AD159" i="1"/>
  <c r="AC159" i="1"/>
  <c r="AF159" i="1" s="1"/>
  <c r="AB160" i="1"/>
  <c r="AG159" i="1"/>
  <c r="AF163" i="3"/>
  <c r="AI163" i="3"/>
  <c r="AD164" i="3"/>
  <c r="AE163" i="3"/>
  <c r="AD160" i="1"/>
  <c r="AE160" i="1"/>
  <c r="AC160" i="1"/>
  <c r="AF160" i="1" s="1"/>
  <c r="AG160" i="1"/>
  <c r="AB161" i="1"/>
  <c r="AF164" i="3"/>
  <c r="AI164" i="3"/>
  <c r="AD165" i="3"/>
  <c r="AE164" i="3"/>
  <c r="AE161" i="1"/>
  <c r="AD161" i="1"/>
  <c r="AC161" i="1"/>
  <c r="AF161" i="1" s="1"/>
  <c r="AB162" i="1"/>
  <c r="AG161" i="1"/>
  <c r="AF165" i="3"/>
  <c r="AD166" i="3"/>
  <c r="AI165" i="3"/>
  <c r="AE165" i="3"/>
  <c r="AE162" i="1"/>
  <c r="AD162" i="1"/>
  <c r="AB163" i="1"/>
  <c r="AG162" i="1"/>
  <c r="AC162" i="1"/>
  <c r="AF162" i="1" s="1"/>
  <c r="AF166" i="3"/>
  <c r="AD167" i="3"/>
  <c r="AE166" i="3"/>
  <c r="AI166" i="3"/>
  <c r="AD163" i="1"/>
  <c r="AE163" i="1"/>
  <c r="AG163" i="1"/>
  <c r="AB164" i="1"/>
  <c r="AC163" i="1"/>
  <c r="AF163" i="1" s="1"/>
  <c r="AF167" i="3"/>
  <c r="AE167" i="3"/>
  <c r="AI167" i="3"/>
  <c r="AD168" i="3"/>
  <c r="AD164" i="1"/>
  <c r="AE164" i="1"/>
  <c r="AG164" i="1"/>
  <c r="AC164" i="1"/>
  <c r="AF164" i="1" s="1"/>
  <c r="AB165" i="1"/>
  <c r="AF168" i="3"/>
  <c r="AI168" i="3"/>
  <c r="AE168" i="3"/>
  <c r="AD169" i="3"/>
  <c r="AE165" i="1"/>
  <c r="AD165" i="1"/>
  <c r="AG165" i="1"/>
  <c r="AB166" i="1"/>
  <c r="AC165" i="1"/>
  <c r="AF165" i="1" s="1"/>
  <c r="AF169" i="3"/>
  <c r="AI169" i="3"/>
  <c r="AD170" i="3"/>
  <c r="AE169" i="3"/>
  <c r="AE166" i="1"/>
  <c r="AD166" i="1"/>
  <c r="AC166" i="1"/>
  <c r="AF166" i="1" s="1"/>
  <c r="AG166" i="1"/>
  <c r="AB167" i="1"/>
  <c r="AF170" i="3"/>
  <c r="AD171" i="3"/>
  <c r="AI170" i="3"/>
  <c r="AE170" i="3"/>
  <c r="AE167" i="1"/>
  <c r="AD167" i="1"/>
  <c r="AC167" i="1"/>
  <c r="AF167" i="1" s="1"/>
  <c r="AG167" i="1"/>
  <c r="AB168" i="1"/>
  <c r="AF171" i="3"/>
  <c r="AD172" i="3"/>
  <c r="AE171" i="3"/>
  <c r="AI171" i="3"/>
  <c r="AE168" i="1"/>
  <c r="AD168" i="1"/>
  <c r="AC168" i="1"/>
  <c r="AF168" i="1" s="1"/>
  <c r="AB169" i="1"/>
  <c r="AG168" i="1"/>
  <c r="AF172" i="3"/>
  <c r="AE172" i="3"/>
  <c r="AD173" i="3"/>
  <c r="AI172" i="3"/>
  <c r="AE169" i="1"/>
  <c r="AD169" i="1"/>
  <c r="AC169" i="1"/>
  <c r="AF169" i="1" s="1"/>
  <c r="AG169" i="1"/>
  <c r="AB170" i="1"/>
  <c r="AF173" i="3"/>
  <c r="AD174" i="3"/>
  <c r="AI173" i="3"/>
  <c r="AE173" i="3"/>
  <c r="AD170" i="1"/>
  <c r="AE170" i="1"/>
  <c r="AC170" i="1"/>
  <c r="AF170" i="1" s="1"/>
  <c r="AB171" i="1"/>
  <c r="AG170" i="1"/>
  <c r="AF174" i="3"/>
  <c r="AI174" i="3"/>
  <c r="AD175" i="3"/>
  <c r="AE174" i="3"/>
  <c r="AE171" i="1"/>
  <c r="AD171" i="1"/>
  <c r="AC171" i="1"/>
  <c r="AF171" i="1" s="1"/>
  <c r="AB172" i="1"/>
  <c r="AG171" i="1"/>
  <c r="AF175" i="3"/>
  <c r="AI175" i="3"/>
  <c r="AE175" i="3"/>
  <c r="AD176" i="3"/>
  <c r="AD172" i="1"/>
  <c r="AE172" i="1"/>
  <c r="AG172" i="1"/>
  <c r="AC172" i="1"/>
  <c r="AF172" i="1" s="1"/>
  <c r="AB173" i="1"/>
  <c r="AF176" i="3"/>
  <c r="AE176" i="3"/>
  <c r="AI176" i="3"/>
  <c r="AD177" i="3"/>
  <c r="AD173" i="1"/>
  <c r="AE173" i="1"/>
  <c r="AG173" i="1"/>
  <c r="AB174" i="1"/>
  <c r="AC173" i="1"/>
  <c r="AF173" i="1" s="1"/>
  <c r="AF177" i="3"/>
  <c r="AD178" i="3"/>
  <c r="AE177" i="3"/>
  <c r="AI177" i="3"/>
  <c r="AE174" i="1"/>
  <c r="AD174" i="1"/>
  <c r="AG174" i="1"/>
  <c r="AC174" i="1"/>
  <c r="AF174" i="1" s="1"/>
  <c r="AB175" i="1"/>
  <c r="AF178" i="3"/>
  <c r="AI178" i="3"/>
  <c r="AD179" i="3"/>
  <c r="AE178" i="3"/>
  <c r="AE175" i="1"/>
  <c r="AD175" i="1"/>
  <c r="AG175" i="1"/>
  <c r="AC175" i="1"/>
  <c r="AF175" i="1" s="1"/>
  <c r="AB176" i="1"/>
  <c r="AF179" i="3"/>
  <c r="AD180" i="3"/>
  <c r="AI179" i="3"/>
  <c r="AE179" i="3"/>
  <c r="AE176" i="1"/>
  <c r="AD176" i="1"/>
  <c r="AB177" i="1"/>
  <c r="AC176" i="1"/>
  <c r="AF176" i="1" s="1"/>
  <c r="AG176" i="1"/>
  <c r="AF180" i="3"/>
  <c r="AD181" i="3"/>
  <c r="AI180" i="3"/>
  <c r="AE180" i="3"/>
  <c r="AD177" i="1"/>
  <c r="AE177" i="1"/>
  <c r="AG177" i="1"/>
  <c r="AB178" i="1"/>
  <c r="AC177" i="1"/>
  <c r="AF177" i="1" s="1"/>
  <c r="AF181" i="3"/>
  <c r="AE181" i="3"/>
  <c r="AD182" i="3"/>
  <c r="AI181" i="3"/>
  <c r="AD178" i="1"/>
  <c r="AE178" i="1"/>
  <c r="AC178" i="1"/>
  <c r="AF178" i="1" s="1"/>
  <c r="AB179" i="1"/>
  <c r="AG178" i="1"/>
  <c r="AF182" i="3"/>
  <c r="AI182" i="3"/>
  <c r="AE182" i="3"/>
  <c r="AD183" i="3"/>
  <c r="AD179" i="1"/>
  <c r="AE179" i="1"/>
  <c r="AB180" i="1"/>
  <c r="AC179" i="1"/>
  <c r="AF179" i="1" s="1"/>
  <c r="AG179" i="1"/>
  <c r="AF183" i="3"/>
  <c r="AD184" i="3"/>
  <c r="AE183" i="3"/>
  <c r="AI183" i="3"/>
  <c r="AD180" i="1"/>
  <c r="AE180" i="1"/>
  <c r="AC180" i="1"/>
  <c r="AF180" i="1" s="1"/>
  <c r="AB181" i="1"/>
  <c r="AG180" i="1"/>
  <c r="AF184" i="3"/>
  <c r="AI184" i="3"/>
  <c r="AD185" i="3"/>
  <c r="AE184" i="3"/>
  <c r="AE181" i="1"/>
  <c r="AD181" i="1"/>
  <c r="AG181" i="1"/>
  <c r="AC181" i="1"/>
  <c r="AF181" i="1" s="1"/>
  <c r="AB182" i="1"/>
  <c r="AF185" i="3"/>
  <c r="AE185" i="3"/>
  <c r="AI185" i="3"/>
  <c r="AD186" i="3"/>
  <c r="AD182" i="1"/>
  <c r="AE182" i="1"/>
  <c r="AB183" i="1"/>
  <c r="AG182" i="1"/>
  <c r="AC182" i="1"/>
  <c r="AF182" i="1" s="1"/>
  <c r="AF186" i="3"/>
  <c r="AD187" i="3"/>
  <c r="AE186" i="3"/>
  <c r="AI186" i="3"/>
  <c r="AE183" i="1"/>
  <c r="AD183" i="1"/>
  <c r="AC183" i="1"/>
  <c r="AF183" i="1" s="1"/>
  <c r="AG183" i="1"/>
  <c r="AB184" i="1"/>
  <c r="AF187" i="3"/>
  <c r="AD188" i="3"/>
  <c r="AE187" i="3"/>
  <c r="AI187" i="3"/>
  <c r="AD184" i="1"/>
  <c r="AE184" i="1"/>
  <c r="AC184" i="1"/>
  <c r="AF184" i="1" s="1"/>
  <c r="AB185" i="1"/>
  <c r="AG184" i="1"/>
  <c r="AF188" i="3"/>
  <c r="AD189" i="3"/>
  <c r="AI188" i="3"/>
  <c r="AE188" i="3"/>
  <c r="AD185" i="1"/>
  <c r="AE185" i="1"/>
  <c r="AB186" i="1"/>
  <c r="AG185" i="1"/>
  <c r="AC185" i="1"/>
  <c r="AF185" i="1" s="1"/>
  <c r="AF189" i="3"/>
  <c r="AE189" i="3"/>
  <c r="AD190" i="3"/>
  <c r="AI189" i="3"/>
  <c r="AE186" i="1"/>
  <c r="AD186" i="1"/>
  <c r="AB187" i="1"/>
  <c r="AG186" i="1"/>
  <c r="AC186" i="1"/>
  <c r="AF186" i="1" s="1"/>
  <c r="AF190" i="3"/>
  <c r="AI190" i="3"/>
  <c r="AD191" i="3"/>
  <c r="AE190" i="3"/>
  <c r="AD187" i="1"/>
  <c r="AE187" i="1"/>
  <c r="AG187" i="1"/>
  <c r="AB188" i="1"/>
  <c r="AC187" i="1"/>
  <c r="AF187" i="1" s="1"/>
  <c r="AF191" i="3"/>
  <c r="AD192" i="3"/>
  <c r="AE191" i="3"/>
  <c r="AI191" i="3"/>
  <c r="AE188" i="1"/>
  <c r="AD188" i="1"/>
  <c r="AG188" i="1"/>
  <c r="AB189" i="1"/>
  <c r="AC188" i="1"/>
  <c r="AF188" i="1" s="1"/>
  <c r="AF192" i="3"/>
  <c r="AD193" i="3"/>
  <c r="AI192" i="3"/>
  <c r="AE192" i="3"/>
  <c r="AD189" i="1"/>
  <c r="AE189" i="1"/>
  <c r="AC189" i="1"/>
  <c r="AF189" i="1" s="1"/>
  <c r="AB190" i="1"/>
  <c r="AG189" i="1"/>
  <c r="AF193" i="3"/>
  <c r="AE193" i="3"/>
  <c r="AI193" i="3"/>
  <c r="AD194" i="3"/>
  <c r="AD190" i="1"/>
  <c r="AE190" i="1"/>
  <c r="AB191" i="1"/>
  <c r="AC190" i="1"/>
  <c r="AF190" i="1" s="1"/>
  <c r="AG190" i="1"/>
  <c r="AF194" i="3"/>
  <c r="AE194" i="3"/>
  <c r="AI194" i="3"/>
  <c r="AD195" i="3"/>
  <c r="AD191" i="1"/>
  <c r="AE191" i="1"/>
  <c r="AG191" i="1"/>
  <c r="AC191" i="1"/>
  <c r="AF191" i="1" s="1"/>
  <c r="AB192" i="1"/>
  <c r="AF195" i="3"/>
  <c r="AD196" i="3"/>
  <c r="AI195" i="3"/>
  <c r="AE195" i="3"/>
  <c r="AE192" i="1"/>
  <c r="AD192" i="1"/>
  <c r="AB193" i="1"/>
  <c r="AC192" i="1"/>
  <c r="AF192" i="1" s="1"/>
  <c r="AG192" i="1"/>
  <c r="AF196" i="3"/>
  <c r="AE196" i="3"/>
  <c r="AD197" i="3"/>
  <c r="AI196" i="3"/>
  <c r="AE193" i="1"/>
  <c r="AD193" i="1"/>
  <c r="AB194" i="1"/>
  <c r="AG193" i="1"/>
  <c r="AC193" i="1"/>
  <c r="AF193" i="1" s="1"/>
  <c r="AF197" i="3"/>
  <c r="AD198" i="3"/>
  <c r="AI197" i="3"/>
  <c r="AE197" i="3"/>
  <c r="AD194" i="1"/>
  <c r="AE194" i="1"/>
  <c r="AG194" i="1"/>
  <c r="AC194" i="1"/>
  <c r="AF194" i="1" s="1"/>
  <c r="AB195" i="1"/>
  <c r="AF198" i="3"/>
  <c r="AD199" i="3"/>
  <c r="AE198" i="3"/>
  <c r="AI198" i="3"/>
  <c r="AD195" i="1"/>
  <c r="AE195" i="1"/>
  <c r="AC195" i="1"/>
  <c r="AF195" i="1" s="1"/>
  <c r="AB196" i="1"/>
  <c r="AG195" i="1"/>
  <c r="AF199" i="3"/>
  <c r="AD200" i="3"/>
  <c r="AI199" i="3"/>
  <c r="AE199" i="3"/>
  <c r="AE196" i="1"/>
  <c r="AD196" i="1"/>
  <c r="AG196" i="1"/>
  <c r="AB197" i="1"/>
  <c r="AC196" i="1"/>
  <c r="AF196" i="1" s="1"/>
  <c r="AF200" i="3"/>
  <c r="AD201" i="3"/>
  <c r="AI200" i="3"/>
  <c r="AE200" i="3"/>
  <c r="AE197" i="1"/>
  <c r="AD197" i="1"/>
  <c r="AG197" i="1"/>
  <c r="AB198" i="1"/>
  <c r="AC197" i="1"/>
  <c r="AF197" i="1" s="1"/>
  <c r="AF201" i="3"/>
  <c r="AE201" i="3"/>
  <c r="AD202" i="3"/>
  <c r="AI201" i="3"/>
  <c r="AD198" i="1"/>
  <c r="AE198" i="1"/>
  <c r="AC198" i="1"/>
  <c r="AF198" i="1" s="1"/>
  <c r="AG198" i="1"/>
  <c r="AB199" i="1"/>
  <c r="AF202" i="3"/>
  <c r="AD203" i="3"/>
  <c r="AI202" i="3"/>
  <c r="AE202" i="3"/>
  <c r="AD199" i="1"/>
  <c r="AE199" i="1"/>
  <c r="AB200" i="1"/>
  <c r="AC199" i="1"/>
  <c r="AF199" i="1" s="1"/>
  <c r="AG199" i="1"/>
  <c r="AF203" i="3"/>
  <c r="AI203" i="3"/>
  <c r="AE203" i="3"/>
  <c r="AD204" i="3"/>
  <c r="AD200" i="1"/>
  <c r="AE200" i="1"/>
  <c r="AG200" i="1"/>
  <c r="AC200" i="1"/>
  <c r="AF200" i="1" s="1"/>
  <c r="AB201" i="1"/>
  <c r="AF204" i="3"/>
  <c r="AD205" i="3"/>
  <c r="AI204" i="3"/>
  <c r="AE204" i="3"/>
  <c r="AE201" i="1"/>
  <c r="AD201" i="1"/>
  <c r="AB202" i="1"/>
  <c r="AG201" i="1"/>
  <c r="AC201" i="1"/>
  <c r="AF201" i="1" s="1"/>
  <c r="AF205" i="3"/>
  <c r="AI205" i="3"/>
  <c r="AD206" i="3"/>
  <c r="AE205" i="3"/>
  <c r="AD202" i="1"/>
  <c r="AE202" i="1"/>
  <c r="AC202" i="1"/>
  <c r="AF202" i="1" s="1"/>
  <c r="AG202" i="1"/>
  <c r="AB203" i="1"/>
  <c r="AF206" i="3"/>
  <c r="AD207" i="3"/>
  <c r="AE206" i="3"/>
  <c r="AI206" i="3"/>
  <c r="AD203" i="1"/>
  <c r="AE203" i="1"/>
  <c r="AC203" i="1"/>
  <c r="AF203" i="1" s="1"/>
  <c r="AG203" i="1"/>
  <c r="AB204" i="1"/>
  <c r="AF207" i="3"/>
  <c r="AD208" i="3"/>
  <c r="AI207" i="3"/>
  <c r="AE207" i="3"/>
  <c r="AE204" i="1"/>
  <c r="AD204" i="1"/>
  <c r="AC204" i="1"/>
  <c r="AF204" i="1" s="1"/>
  <c r="AB205" i="1"/>
  <c r="AG204" i="1"/>
  <c r="AF208" i="3"/>
  <c r="AD209" i="3"/>
  <c r="AE208" i="3"/>
  <c r="AI208" i="3"/>
  <c r="AE205" i="1"/>
  <c r="AD205" i="1"/>
  <c r="AB206" i="1"/>
  <c r="AC205" i="1"/>
  <c r="AF205" i="1" s="1"/>
  <c r="AG205" i="1"/>
  <c r="AF209" i="3"/>
  <c r="AD210" i="3"/>
  <c r="AI209" i="3"/>
  <c r="AE209" i="3"/>
  <c r="AD206" i="1"/>
  <c r="AE206" i="1"/>
  <c r="AG206" i="1"/>
  <c r="AC206" i="1"/>
  <c r="AF206" i="1" s="1"/>
  <c r="AB207" i="1"/>
  <c r="AF210" i="3"/>
  <c r="AI210" i="3"/>
  <c r="AD211" i="3"/>
  <c r="AE210" i="3"/>
  <c r="AD207" i="1"/>
  <c r="AE207" i="1"/>
  <c r="AB208" i="1"/>
  <c r="AG207" i="1"/>
  <c r="AC207" i="1"/>
  <c r="AF207" i="1" s="1"/>
  <c r="AF211" i="3"/>
  <c r="AE211" i="3"/>
  <c r="AI211" i="3"/>
  <c r="AD212" i="3"/>
  <c r="AE208" i="1"/>
  <c r="AD208" i="1"/>
  <c r="AG208" i="1"/>
  <c r="AB209" i="1"/>
  <c r="AC208" i="1"/>
  <c r="AF208" i="1" s="1"/>
  <c r="AF212" i="3"/>
  <c r="AD213" i="3"/>
  <c r="AI212" i="3"/>
  <c r="AE212" i="3"/>
  <c r="AE209" i="1"/>
  <c r="AD209" i="1"/>
  <c r="AG209" i="1"/>
  <c r="AB210" i="1"/>
  <c r="AC209" i="1"/>
  <c r="AF209" i="1" s="1"/>
  <c r="AF213" i="3"/>
  <c r="AD214" i="3"/>
  <c r="AI213" i="3"/>
  <c r="AE213" i="3"/>
  <c r="AD210" i="1"/>
  <c r="AE210" i="1"/>
  <c r="AC210" i="1"/>
  <c r="AF210" i="1" s="1"/>
  <c r="AG210" i="1"/>
  <c r="AB211" i="1"/>
  <c r="AF214" i="3"/>
  <c r="AD215" i="3"/>
  <c r="AE214" i="3"/>
  <c r="AI214" i="3"/>
  <c r="AE211" i="1"/>
  <c r="AD211" i="1"/>
  <c r="AG211" i="1"/>
  <c r="AB212" i="1"/>
  <c r="AC211" i="1"/>
  <c r="AF211" i="1" s="1"/>
  <c r="AF215" i="3"/>
  <c r="AI215" i="3"/>
  <c r="AE215" i="3"/>
  <c r="AD216" i="3"/>
  <c r="AE212" i="1"/>
  <c r="AD212" i="1"/>
  <c r="AG212" i="1"/>
  <c r="AC212" i="1"/>
  <c r="AF212" i="1" s="1"/>
  <c r="AB213" i="1"/>
  <c r="AF216" i="3"/>
  <c r="AI216" i="3"/>
  <c r="AE216" i="3"/>
  <c r="AD217" i="3"/>
  <c r="AD213" i="1"/>
  <c r="AE213" i="1"/>
  <c r="AG213" i="1"/>
  <c r="AC213" i="1"/>
  <c r="AF213" i="1" s="1"/>
  <c r="AB214" i="1"/>
  <c r="AF217" i="3"/>
  <c r="AE217" i="3"/>
  <c r="AD218" i="3"/>
  <c r="AI217" i="3"/>
  <c r="AE214" i="1"/>
  <c r="AD214" i="1"/>
  <c r="AB215" i="1"/>
  <c r="AG214" i="1"/>
  <c r="AC214" i="1"/>
  <c r="AF214" i="1" s="1"/>
  <c r="AF218" i="3"/>
  <c r="AI218" i="3"/>
  <c r="AD219" i="3"/>
  <c r="AE218" i="3"/>
  <c r="AD215" i="1"/>
  <c r="AE215" i="1"/>
  <c r="AB216" i="1"/>
  <c r="AC215" i="1"/>
  <c r="AF215" i="1" s="1"/>
  <c r="AG215" i="1"/>
  <c r="AF219" i="3"/>
  <c r="AD220" i="3"/>
  <c r="AE219" i="3"/>
  <c r="AI219" i="3"/>
  <c r="AE216" i="1"/>
  <c r="AD216" i="1"/>
  <c r="AB217" i="1"/>
  <c r="AC216" i="1"/>
  <c r="AF216" i="1" s="1"/>
  <c r="AG216" i="1"/>
  <c r="AF220" i="3"/>
  <c r="AD221" i="3"/>
  <c r="AE220" i="3"/>
  <c r="AI220" i="3"/>
  <c r="AE217" i="1"/>
  <c r="AD217" i="1"/>
  <c r="AG217" i="1"/>
  <c r="AB218" i="1"/>
  <c r="AC217" i="1"/>
  <c r="AF217" i="1" s="1"/>
  <c r="AF221" i="3"/>
  <c r="AI221" i="3"/>
  <c r="AE221" i="3"/>
  <c r="AD222" i="3"/>
  <c r="AD218" i="1"/>
  <c r="AE218" i="1"/>
  <c r="AG218" i="1"/>
  <c r="AB219" i="1"/>
  <c r="AC218" i="1"/>
  <c r="AF218" i="1" s="1"/>
  <c r="AF222" i="3"/>
  <c r="AI222" i="3"/>
  <c r="AD223" i="3"/>
  <c r="AE222" i="3"/>
  <c r="AD219" i="1"/>
  <c r="AE219" i="1"/>
  <c r="AG219" i="1"/>
  <c r="AB220" i="1"/>
  <c r="AC219" i="1"/>
  <c r="AF219" i="1" s="1"/>
  <c r="AF223" i="3"/>
  <c r="AE223" i="3"/>
  <c r="AI223" i="3"/>
  <c r="AD224" i="3"/>
  <c r="AE220" i="1"/>
  <c r="AD220" i="1"/>
  <c r="AB221" i="1"/>
  <c r="AG220" i="1"/>
  <c r="AC220" i="1"/>
  <c r="AF220" i="1" s="1"/>
  <c r="AF224" i="3"/>
  <c r="AE224" i="3"/>
  <c r="AI224" i="3"/>
  <c r="AD225" i="3"/>
  <c r="AE221" i="1"/>
  <c r="AD221" i="1"/>
  <c r="AC221" i="1"/>
  <c r="AF221" i="1" s="1"/>
  <c r="AB222" i="1"/>
  <c r="AG221" i="1"/>
  <c r="AF225" i="3"/>
  <c r="AE225" i="3"/>
  <c r="AD226" i="3"/>
  <c r="AI225" i="3"/>
  <c r="AE222" i="1"/>
  <c r="AD222" i="1"/>
  <c r="AC222" i="1"/>
  <c r="AF222" i="1" s="1"/>
  <c r="AB223" i="1"/>
  <c r="AG222" i="1"/>
  <c r="AF226" i="3"/>
  <c r="AE226" i="3"/>
  <c r="AI226" i="3"/>
  <c r="AD227" i="3"/>
  <c r="AD223" i="1"/>
  <c r="AE223" i="1"/>
  <c r="AB224" i="1"/>
  <c r="AC223" i="1"/>
  <c r="AF223" i="1" s="1"/>
  <c r="AG223" i="1"/>
  <c r="AF227" i="3"/>
  <c r="AI227" i="3"/>
  <c r="AD228" i="3"/>
  <c r="AE227" i="3"/>
  <c r="AD224" i="1"/>
  <c r="AE224" i="1"/>
  <c r="AC224" i="1"/>
  <c r="AF224" i="1" s="1"/>
  <c r="AB225" i="1"/>
  <c r="AG224" i="1"/>
  <c r="AF228" i="3"/>
  <c r="AE228" i="3"/>
  <c r="AD229" i="3"/>
  <c r="AI228" i="3"/>
  <c r="AE225" i="1"/>
  <c r="AD225" i="1"/>
  <c r="AB226" i="1"/>
  <c r="AC225" i="1"/>
  <c r="AF225" i="1" s="1"/>
  <c r="AG225" i="1"/>
  <c r="AF229" i="3"/>
  <c r="AD230" i="3"/>
  <c r="AI229" i="3"/>
  <c r="AE229" i="3"/>
  <c r="AD226" i="1"/>
  <c r="AE226" i="1"/>
  <c r="AC226" i="1"/>
  <c r="AF226" i="1" s="1"/>
  <c r="AG226" i="1"/>
  <c r="AB227" i="1"/>
  <c r="AF230" i="3"/>
  <c r="AD231" i="3"/>
  <c r="AE230" i="3"/>
  <c r="AI230" i="3"/>
  <c r="AE227" i="1"/>
  <c r="AD227" i="1"/>
  <c r="AG227" i="1"/>
  <c r="AC227" i="1"/>
  <c r="AF227" i="1" s="1"/>
  <c r="AB228" i="1"/>
  <c r="AF231" i="3"/>
  <c r="AE231" i="3"/>
  <c r="AI231" i="3"/>
  <c r="AD232" i="3"/>
  <c r="AD228" i="1"/>
  <c r="AE228" i="1"/>
  <c r="AC228" i="1"/>
  <c r="AF228" i="1" s="1"/>
  <c r="AG228" i="1"/>
  <c r="AB229" i="1"/>
  <c r="AF232" i="3"/>
  <c r="AD233" i="3"/>
  <c r="AI232" i="3"/>
  <c r="AE232" i="3"/>
  <c r="AD229" i="1"/>
  <c r="AE229" i="1"/>
  <c r="AB230" i="1"/>
  <c r="AC229" i="1"/>
  <c r="AF229" i="1" s="1"/>
  <c r="AG229" i="1"/>
  <c r="AF233" i="3"/>
  <c r="AD234" i="3"/>
  <c r="AE233" i="3"/>
  <c r="AI233" i="3"/>
  <c r="AE230" i="1"/>
  <c r="AD230" i="1"/>
  <c r="AG230" i="1"/>
  <c r="AB231" i="1"/>
  <c r="AC230" i="1"/>
  <c r="AF230" i="1" s="1"/>
  <c r="AF234" i="3"/>
  <c r="AI234" i="3"/>
  <c r="AE234" i="3"/>
  <c r="AD235" i="3"/>
  <c r="AE231" i="1"/>
  <c r="AD231" i="1"/>
  <c r="AG231" i="1"/>
  <c r="AC231" i="1"/>
  <c r="AF231" i="1" s="1"/>
  <c r="AB232" i="1"/>
  <c r="AF235" i="3"/>
  <c r="AE235" i="3"/>
  <c r="AI235" i="3"/>
  <c r="AD236" i="3"/>
  <c r="AE232" i="1"/>
  <c r="AD232" i="1"/>
  <c r="AC232" i="1"/>
  <c r="AF232" i="1" s="1"/>
  <c r="AB233" i="1"/>
  <c r="AG232" i="1"/>
  <c r="AF236" i="3"/>
  <c r="AD237" i="3"/>
  <c r="AI236" i="3"/>
  <c r="AE236" i="3"/>
  <c r="AD233" i="1"/>
  <c r="AE233" i="1"/>
  <c r="AC233" i="1"/>
  <c r="AF233" i="1" s="1"/>
  <c r="AG233" i="1"/>
  <c r="AB234" i="1"/>
  <c r="AF237" i="3"/>
  <c r="AI237" i="3"/>
  <c r="AD238" i="3"/>
  <c r="AE237" i="3"/>
  <c r="AD234" i="1"/>
  <c r="AE234" i="1"/>
  <c r="AC234" i="1"/>
  <c r="AF234" i="1" s="1"/>
  <c r="AB235" i="1"/>
  <c r="AG234" i="1"/>
  <c r="AF238" i="3"/>
  <c r="AI238" i="3"/>
  <c r="AD239" i="3"/>
  <c r="AE238" i="3"/>
  <c r="AD235" i="1"/>
  <c r="AE235" i="1"/>
  <c r="AB236" i="1"/>
  <c r="AG235" i="1"/>
  <c r="AC235" i="1"/>
  <c r="AF235" i="1" s="1"/>
  <c r="AF239" i="3"/>
  <c r="AE239" i="3"/>
  <c r="AI239" i="3"/>
  <c r="AD240" i="3"/>
  <c r="AE236" i="1"/>
  <c r="AD236" i="1"/>
  <c r="AC236" i="1"/>
  <c r="AF236" i="1" s="1"/>
  <c r="AG236" i="1"/>
  <c r="AB237" i="1"/>
  <c r="AF240" i="3"/>
  <c r="AI240" i="3"/>
  <c r="AD241" i="3"/>
  <c r="AE240" i="3"/>
  <c r="AE237" i="1"/>
  <c r="AD237" i="1"/>
  <c r="AC237" i="1"/>
  <c r="AF237" i="1" s="1"/>
  <c r="AB238" i="1"/>
  <c r="AG237" i="1"/>
  <c r="AF241" i="3"/>
  <c r="AI241" i="3"/>
  <c r="AE241" i="3"/>
  <c r="AD242" i="3"/>
  <c r="AE238" i="1"/>
  <c r="AD238" i="1"/>
  <c r="AG238" i="1"/>
  <c r="AB239" i="1"/>
  <c r="AC238" i="1"/>
  <c r="AF238" i="1" s="1"/>
  <c r="AF242" i="3"/>
  <c r="AE242" i="3"/>
  <c r="AD243" i="3"/>
  <c r="AI242" i="3"/>
  <c r="AE239" i="1"/>
  <c r="AD239" i="1"/>
  <c r="AG239" i="1"/>
  <c r="AB240" i="1"/>
  <c r="AC239" i="1"/>
  <c r="AF239" i="1" s="1"/>
  <c r="AF243" i="3"/>
  <c r="AD244" i="3"/>
  <c r="AE243" i="3"/>
  <c r="AI243" i="3"/>
  <c r="AD240" i="1"/>
  <c r="AE240" i="1"/>
  <c r="AB241" i="1"/>
  <c r="AC240" i="1"/>
  <c r="AF240" i="1" s="1"/>
  <c r="AG240" i="1"/>
  <c r="AF244" i="3"/>
  <c r="AI244" i="3"/>
  <c r="AE244" i="3"/>
  <c r="AD245" i="3"/>
  <c r="AE241" i="1"/>
  <c r="AD241" i="1"/>
  <c r="AC241" i="1"/>
  <c r="AF241" i="1" s="1"/>
  <c r="AG241" i="1"/>
  <c r="AB242" i="1"/>
  <c r="AF245" i="3"/>
  <c r="AD246" i="3"/>
  <c r="AI245" i="3"/>
  <c r="AE245" i="3"/>
  <c r="AE242" i="1"/>
  <c r="AD242" i="1"/>
  <c r="AB243" i="1"/>
  <c r="AG242" i="1"/>
  <c r="AC242" i="1"/>
  <c r="AF242" i="1" s="1"/>
  <c r="AF246" i="3"/>
  <c r="AI246" i="3"/>
  <c r="AE246" i="3"/>
  <c r="AD247" i="3"/>
  <c r="AE243" i="1"/>
  <c r="AD243" i="1"/>
  <c r="AG243" i="1"/>
  <c r="AB244" i="1"/>
  <c r="AC243" i="1"/>
  <c r="AF243" i="1" s="1"/>
  <c r="AF247" i="3"/>
  <c r="AE247" i="3"/>
  <c r="AD248" i="3"/>
  <c r="AI247" i="3"/>
  <c r="AD244" i="1"/>
  <c r="AE244" i="1"/>
  <c r="AB245" i="1"/>
  <c r="AC244" i="1"/>
  <c r="AF244" i="1" s="1"/>
  <c r="AG244" i="1"/>
  <c r="AF248" i="3"/>
  <c r="AE248" i="3"/>
  <c r="AI248" i="3"/>
  <c r="AD249" i="3"/>
  <c r="AE245" i="1"/>
  <c r="AD245" i="1"/>
  <c r="AB246" i="1"/>
  <c r="AG245" i="1"/>
  <c r="AC245" i="1"/>
  <c r="AF245" i="1" s="1"/>
  <c r="AF249" i="3"/>
  <c r="AI249" i="3"/>
  <c r="AD250" i="3"/>
  <c r="AE249" i="3"/>
  <c r="AD246" i="1"/>
  <c r="AE246" i="1"/>
  <c r="AG246" i="1"/>
  <c r="AB247" i="1"/>
  <c r="AC246" i="1"/>
  <c r="AF246" i="1" s="1"/>
  <c r="AF250" i="3"/>
  <c r="AE250" i="3"/>
  <c r="AD251" i="3"/>
  <c r="AI250" i="3"/>
  <c r="AD247" i="1"/>
  <c r="AE247" i="1"/>
  <c r="AC247" i="1"/>
  <c r="AF247" i="1" s="1"/>
  <c r="AG247" i="1"/>
  <c r="AB248" i="1"/>
  <c r="AF251" i="3"/>
  <c r="AI251" i="3"/>
  <c r="AE251" i="3"/>
  <c r="AD252" i="3"/>
  <c r="AE248" i="1"/>
  <c r="AD248" i="1"/>
  <c r="AC248" i="1"/>
  <c r="AF248" i="1" s="1"/>
  <c r="AG248" i="1"/>
  <c r="AB249" i="1"/>
  <c r="AF252" i="3"/>
  <c r="AE252" i="3"/>
  <c r="AI252" i="3"/>
  <c r="AD253" i="3"/>
  <c r="AE249" i="1"/>
  <c r="AD249" i="1"/>
  <c r="AG249" i="1"/>
  <c r="AC249" i="1"/>
  <c r="AF249" i="1" s="1"/>
  <c r="AB250" i="1"/>
  <c r="AF253" i="3"/>
  <c r="AI253" i="3"/>
  <c r="AD254" i="3"/>
  <c r="AE253" i="3"/>
  <c r="AD250" i="1"/>
  <c r="AE250" i="1"/>
  <c r="AC250" i="1"/>
  <c r="AF250" i="1" s="1"/>
  <c r="AG250" i="1"/>
  <c r="AB251" i="1"/>
  <c r="AF254" i="3"/>
  <c r="AE254" i="3"/>
  <c r="AI254" i="3"/>
  <c r="AD255" i="3"/>
  <c r="AE251" i="1"/>
  <c r="AD251" i="1"/>
  <c r="AB252" i="1"/>
  <c r="AC251" i="1"/>
  <c r="AF251" i="1" s="1"/>
  <c r="AG251" i="1"/>
  <c r="AF255" i="3"/>
  <c r="AI255" i="3"/>
  <c r="AD256" i="3"/>
  <c r="AE255" i="3"/>
  <c r="AE252" i="1"/>
  <c r="AD252" i="1"/>
  <c r="AG252" i="1"/>
  <c r="AB253" i="1"/>
  <c r="AC252" i="1"/>
  <c r="AF252" i="1" s="1"/>
  <c r="AF256" i="3"/>
  <c r="AI256" i="3"/>
  <c r="AD257" i="3"/>
  <c r="AE256" i="3"/>
  <c r="AE253" i="1"/>
  <c r="AD253" i="1"/>
  <c r="AB254" i="1"/>
  <c r="AC253" i="1"/>
  <c r="AF253" i="1" s="1"/>
  <c r="AG253" i="1"/>
  <c r="AF257" i="3"/>
  <c r="AI257" i="3"/>
  <c r="AD258" i="3"/>
  <c r="AE257" i="3"/>
  <c r="AE254" i="1"/>
  <c r="AD254" i="1"/>
  <c r="AG254" i="1"/>
  <c r="AC254" i="1"/>
  <c r="AF254" i="1" s="1"/>
  <c r="AB255" i="1"/>
  <c r="AF258" i="3"/>
  <c r="AI258" i="3"/>
  <c r="AE258" i="3"/>
  <c r="AD259" i="3"/>
  <c r="AD255" i="1"/>
  <c r="AE255" i="1"/>
  <c r="AC255" i="1"/>
  <c r="AF255" i="1" s="1"/>
  <c r="AG255" i="1"/>
  <c r="AB256" i="1"/>
  <c r="AF259" i="3"/>
  <c r="AE259" i="3"/>
  <c r="AI259" i="3"/>
  <c r="AD260" i="3"/>
  <c r="AD256" i="1"/>
  <c r="AE256" i="1"/>
  <c r="AB257" i="1"/>
  <c r="AG256" i="1"/>
  <c r="AC256" i="1"/>
  <c r="AF256" i="1" s="1"/>
  <c r="AF260" i="3"/>
  <c r="AI260" i="3"/>
  <c r="AD261" i="3"/>
  <c r="AE260" i="3"/>
  <c r="AE257" i="1"/>
  <c r="AD257" i="1"/>
  <c r="AC257" i="1"/>
  <c r="AF257" i="1" s="1"/>
  <c r="AB258" i="1"/>
  <c r="AG257" i="1"/>
  <c r="AF261" i="3"/>
  <c r="AI261" i="3"/>
  <c r="AD262" i="3"/>
  <c r="AE261" i="3"/>
  <c r="AD258" i="1"/>
  <c r="AE258" i="1"/>
  <c r="AB259" i="1"/>
  <c r="AC258" i="1"/>
  <c r="AF258" i="1" s="1"/>
  <c r="AG258" i="1"/>
  <c r="AF262" i="3"/>
  <c r="AI262" i="3"/>
  <c r="AE262" i="3"/>
  <c r="AD263" i="3"/>
  <c r="AD259" i="1"/>
  <c r="AE259" i="1"/>
  <c r="AG259" i="1"/>
  <c r="AB260" i="1"/>
  <c r="AC259" i="1"/>
  <c r="AF259" i="1" s="1"/>
  <c r="AF263" i="3"/>
  <c r="AI263" i="3"/>
  <c r="AE263" i="3"/>
  <c r="AD264" i="3"/>
  <c r="AE260" i="1"/>
  <c r="AD260" i="1"/>
  <c r="AG260" i="1"/>
  <c r="AB261" i="1"/>
  <c r="AC260" i="1"/>
  <c r="AF260" i="1" s="1"/>
  <c r="AF264" i="3"/>
  <c r="AI264" i="3"/>
  <c r="AE264" i="3"/>
  <c r="AD265" i="3"/>
  <c r="AE261" i="1"/>
  <c r="AD261" i="1"/>
  <c r="AB262" i="1"/>
  <c r="AC261" i="1"/>
  <c r="AF261" i="1" s="1"/>
  <c r="AG261" i="1"/>
  <c r="AF265" i="3"/>
  <c r="AE265" i="3"/>
  <c r="AI265" i="3"/>
  <c r="AD266" i="3"/>
  <c r="AE262" i="1"/>
  <c r="AD262" i="1"/>
  <c r="AG262" i="1"/>
  <c r="AB263" i="1"/>
  <c r="AC262" i="1"/>
  <c r="AF262" i="1" s="1"/>
  <c r="AF266" i="3"/>
  <c r="AI266" i="3"/>
  <c r="AD267" i="3"/>
  <c r="AE266" i="3"/>
  <c r="AE263" i="1"/>
  <c r="AD263" i="1"/>
  <c r="AB264" i="1"/>
  <c r="AG263" i="1"/>
  <c r="AC263" i="1"/>
  <c r="AF263" i="1" s="1"/>
  <c r="AF267" i="3"/>
  <c r="AD268" i="3"/>
  <c r="AI267" i="3"/>
  <c r="AE267" i="3"/>
  <c r="AE264" i="1"/>
  <c r="AD264" i="1"/>
  <c r="AB265" i="1"/>
  <c r="AG264" i="1"/>
  <c r="AC264" i="1"/>
  <c r="AF264" i="1" s="1"/>
  <c r="AF268" i="3"/>
  <c r="AE268" i="3"/>
  <c r="AI268" i="3"/>
  <c r="AD269" i="3"/>
  <c r="AD265" i="1"/>
  <c r="AE265" i="1"/>
  <c r="AG265" i="1"/>
  <c r="AC265" i="1"/>
  <c r="AF265" i="1" s="1"/>
  <c r="AB266" i="1"/>
  <c r="AF269" i="3"/>
  <c r="AE269" i="3"/>
  <c r="AI269" i="3"/>
  <c r="AD270" i="3"/>
  <c r="AD266" i="1"/>
  <c r="AE266" i="1"/>
  <c r="AC266" i="1"/>
  <c r="AF266" i="1" s="1"/>
  <c r="AG266" i="1"/>
  <c r="AB267" i="1"/>
  <c r="AF270" i="3"/>
  <c r="AE270" i="3"/>
  <c r="AI270" i="3"/>
  <c r="AD271" i="3"/>
  <c r="AE267" i="1"/>
  <c r="AD267" i="1"/>
  <c r="AB268" i="1"/>
  <c r="AC267" i="1"/>
  <c r="AF267" i="1" s="1"/>
  <c r="AG267" i="1"/>
  <c r="AF271" i="3"/>
  <c r="AE271" i="3"/>
  <c r="AD272" i="3"/>
  <c r="AI271" i="3"/>
  <c r="AE268" i="1"/>
  <c r="AD268" i="1"/>
  <c r="AG268" i="1"/>
  <c r="AB269" i="1"/>
  <c r="AC268" i="1"/>
  <c r="AF268" i="1" s="1"/>
  <c r="AF272" i="3"/>
  <c r="AI272" i="3"/>
  <c r="AD273" i="3"/>
  <c r="AE272" i="3"/>
  <c r="AD269" i="1"/>
  <c r="AE269" i="1"/>
  <c r="AC269" i="1"/>
  <c r="AF269" i="1" s="1"/>
  <c r="AG269" i="1"/>
  <c r="AB270" i="1"/>
  <c r="AF273" i="3"/>
  <c r="AI273" i="3"/>
  <c r="AE273" i="3"/>
  <c r="AD274" i="3"/>
  <c r="AD270" i="1"/>
  <c r="AE270" i="1"/>
  <c r="AG270" i="1"/>
  <c r="AB271" i="1"/>
  <c r="AC270" i="1"/>
  <c r="AF270" i="1" s="1"/>
  <c r="AF274" i="3"/>
  <c r="AI274" i="3"/>
  <c r="AE274" i="3"/>
  <c r="AD275" i="3"/>
  <c r="AD271" i="1"/>
  <c r="AE271" i="1"/>
  <c r="AB272" i="1"/>
  <c r="AG271" i="1"/>
  <c r="AC271" i="1"/>
  <c r="AF271" i="1" s="1"/>
  <c r="AF275" i="3"/>
  <c r="AD276" i="3"/>
  <c r="AI275" i="3"/>
  <c r="AE275" i="3"/>
  <c r="AD272" i="1"/>
  <c r="AE272" i="1"/>
  <c r="AB273" i="1"/>
  <c r="AG272" i="1"/>
  <c r="AC272" i="1"/>
  <c r="AF272" i="1" s="1"/>
  <c r="AF276" i="3"/>
  <c r="AD277" i="3"/>
  <c r="AI276" i="3"/>
  <c r="AE276" i="3"/>
  <c r="AE273" i="1"/>
  <c r="AD273" i="1"/>
  <c r="AC273" i="1"/>
  <c r="AF273" i="1" s="1"/>
  <c r="AB274" i="1"/>
  <c r="AG273" i="1"/>
  <c r="AF277" i="3"/>
  <c r="AE277" i="3"/>
  <c r="AD278" i="3"/>
  <c r="AI277" i="3"/>
  <c r="AE274" i="1"/>
  <c r="AD274" i="1"/>
  <c r="AG274" i="1"/>
  <c r="AC274" i="1"/>
  <c r="AF274" i="1" s="1"/>
  <c r="AB275" i="1"/>
  <c r="AF278" i="3"/>
  <c r="AE278" i="3"/>
  <c r="AI278" i="3"/>
  <c r="AD279" i="3"/>
  <c r="AD275" i="1"/>
  <c r="AE275" i="1"/>
  <c r="AG275" i="1"/>
  <c r="AB276" i="1"/>
  <c r="AC275" i="1"/>
  <c r="AF275" i="1" s="1"/>
  <c r="AF279" i="3"/>
  <c r="AE279" i="3"/>
  <c r="AI279" i="3"/>
  <c r="AD280" i="3"/>
  <c r="AD276" i="1"/>
  <c r="AE276" i="1"/>
  <c r="AC276" i="1"/>
  <c r="AF276" i="1" s="1"/>
  <c r="AB277" i="1"/>
  <c r="AG276" i="1"/>
  <c r="AF280" i="3"/>
  <c r="AI280" i="3"/>
  <c r="AD281" i="3"/>
  <c r="AE280" i="3"/>
  <c r="AE277" i="1"/>
  <c r="AD277" i="1"/>
  <c r="AG277" i="1"/>
  <c r="AB278" i="1"/>
  <c r="AC277" i="1"/>
  <c r="AF277" i="1" s="1"/>
  <c r="AF281" i="3"/>
  <c r="AI281" i="3"/>
  <c r="AD282" i="3"/>
  <c r="AE281" i="3"/>
  <c r="AD278" i="1"/>
  <c r="AE278" i="1"/>
  <c r="AB279" i="1"/>
  <c r="AG278" i="1"/>
  <c r="AC278" i="1"/>
  <c r="AF278" i="1" s="1"/>
  <c r="AF282" i="3"/>
  <c r="AD283" i="3"/>
  <c r="AE282" i="3"/>
  <c r="AI282" i="3"/>
  <c r="AE279" i="1"/>
  <c r="AD279" i="1"/>
  <c r="AB280" i="1"/>
  <c r="AG279" i="1"/>
  <c r="AC279" i="1"/>
  <c r="AF279" i="1" s="1"/>
  <c r="AF283" i="3"/>
  <c r="AD284" i="3"/>
  <c r="AI283" i="3"/>
  <c r="AE283" i="3"/>
  <c r="AD280" i="1"/>
  <c r="AE280" i="1"/>
  <c r="AB281" i="1"/>
  <c r="AC280" i="1"/>
  <c r="AF280" i="1" s="1"/>
  <c r="AG280" i="1"/>
  <c r="AF284" i="3"/>
  <c r="AD285" i="3"/>
  <c r="AE284" i="3"/>
  <c r="AI284" i="3"/>
  <c r="AD281" i="1"/>
  <c r="AE281" i="1"/>
  <c r="AB282" i="1"/>
  <c r="AG281" i="1"/>
  <c r="AC281" i="1"/>
  <c r="AF281" i="1" s="1"/>
  <c r="AF285" i="3"/>
  <c r="AE285" i="3"/>
  <c r="AI285" i="3"/>
  <c r="AD286" i="3"/>
  <c r="AE282" i="1"/>
  <c r="AD282" i="1"/>
  <c r="AC282" i="1"/>
  <c r="AF282" i="1" s="1"/>
  <c r="AG282" i="1"/>
  <c r="AB283" i="1"/>
  <c r="AF286" i="3"/>
  <c r="AD287" i="3"/>
  <c r="AE286" i="3"/>
  <c r="AI286" i="3"/>
  <c r="AD283" i="1"/>
  <c r="AE283" i="1"/>
  <c r="AC283" i="1"/>
  <c r="AF283" i="1" s="1"/>
  <c r="AG283" i="1"/>
  <c r="AB284" i="1"/>
  <c r="AF287" i="3"/>
  <c r="AI287" i="3"/>
  <c r="AE287" i="3"/>
  <c r="AD288" i="3"/>
  <c r="AD284" i="1"/>
  <c r="AE284" i="1"/>
  <c r="AB285" i="1"/>
  <c r="AG284" i="1"/>
  <c r="AC284" i="1"/>
  <c r="AF284" i="1" s="1"/>
  <c r="AF288" i="3"/>
  <c r="AI288" i="3"/>
  <c r="AD289" i="3"/>
  <c r="AE288" i="3"/>
  <c r="AE285" i="1"/>
  <c r="AD285" i="1"/>
  <c r="AC285" i="1"/>
  <c r="AF285" i="1" s="1"/>
  <c r="AB286" i="1"/>
  <c r="AG285" i="1"/>
  <c r="AF289" i="3"/>
  <c r="AI289" i="3"/>
  <c r="AE289" i="3"/>
  <c r="AD290" i="3"/>
  <c r="AD286" i="1"/>
  <c r="AE286" i="1"/>
  <c r="AB287" i="1"/>
  <c r="AC286" i="1"/>
  <c r="AF286" i="1" s="1"/>
  <c r="AG286" i="1"/>
  <c r="AF290" i="3"/>
  <c r="AI290" i="3"/>
  <c r="AD291" i="3"/>
  <c r="AE290" i="3"/>
  <c r="AE287" i="1"/>
  <c r="AD287" i="1"/>
  <c r="AC287" i="1"/>
  <c r="AF287" i="1" s="1"/>
  <c r="AB288" i="1"/>
  <c r="AG287" i="1"/>
  <c r="AF291" i="3"/>
  <c r="AI291" i="3"/>
  <c r="AD292" i="3"/>
  <c r="AE291" i="3"/>
  <c r="AD288" i="1"/>
  <c r="AE288" i="1"/>
  <c r="AG288" i="1"/>
  <c r="AB289" i="1"/>
  <c r="AC288" i="1"/>
  <c r="AF288" i="1" s="1"/>
  <c r="AF292" i="3"/>
  <c r="AI292" i="3"/>
  <c r="AD293" i="3"/>
  <c r="AE292" i="3"/>
  <c r="AE289" i="1"/>
  <c r="AD289" i="1"/>
  <c r="AC289" i="1"/>
  <c r="AF289" i="1" s="1"/>
  <c r="AB290" i="1"/>
  <c r="AG289" i="1"/>
  <c r="AF293" i="3"/>
  <c r="AD294" i="3"/>
  <c r="AE293" i="3"/>
  <c r="AI293" i="3"/>
  <c r="AE290" i="1"/>
  <c r="AD290" i="1"/>
  <c r="AG290" i="1"/>
  <c r="AC290" i="1"/>
  <c r="AF290" i="1" s="1"/>
  <c r="AB291" i="1"/>
  <c r="AF294" i="3"/>
  <c r="AI294" i="3"/>
  <c r="AD295" i="3"/>
  <c r="AE294" i="3"/>
  <c r="AD291" i="1"/>
  <c r="AE291" i="1"/>
  <c r="AG291" i="1"/>
  <c r="AC291" i="1"/>
  <c r="AF291" i="1" s="1"/>
  <c r="AB292" i="1"/>
  <c r="AF295" i="3"/>
  <c r="AI295" i="3"/>
  <c r="AD296" i="3"/>
  <c r="AE295" i="3"/>
  <c r="AE292" i="1"/>
  <c r="AD292" i="1"/>
  <c r="AB293" i="1"/>
  <c r="AC292" i="1"/>
  <c r="AF292" i="1" s="1"/>
  <c r="AG292" i="1"/>
  <c r="AF296" i="3"/>
  <c r="AE296" i="3"/>
  <c r="AD297" i="3"/>
  <c r="AI296" i="3"/>
  <c r="AD293" i="1"/>
  <c r="AE293" i="1"/>
  <c r="AB294" i="1"/>
  <c r="AG293" i="1"/>
  <c r="AC293" i="1"/>
  <c r="AF293" i="1" s="1"/>
  <c r="AF297" i="3"/>
  <c r="AD298" i="3"/>
  <c r="AE297" i="3"/>
  <c r="AI297" i="3"/>
  <c r="AE294" i="1"/>
  <c r="AD294" i="1"/>
  <c r="AG294" i="1"/>
  <c r="AC294" i="1"/>
  <c r="AF294" i="1" s="1"/>
  <c r="AB295" i="1"/>
  <c r="AF298" i="3"/>
  <c r="AD299" i="3"/>
  <c r="AE298" i="3"/>
  <c r="AI298" i="3"/>
  <c r="AE295" i="1"/>
  <c r="AD295" i="1"/>
  <c r="AB296" i="1"/>
  <c r="AC295" i="1"/>
  <c r="AF295" i="1" s="1"/>
  <c r="AG295" i="1"/>
  <c r="AF299" i="3"/>
  <c r="AD300" i="3"/>
  <c r="AI299" i="3"/>
  <c r="AE299" i="3"/>
  <c r="AE296" i="1"/>
  <c r="AD296" i="1"/>
  <c r="AB297" i="1"/>
  <c r="AC296" i="1"/>
  <c r="AF296" i="1" s="1"/>
  <c r="AG296" i="1"/>
  <c r="AF300" i="3"/>
  <c r="AE300" i="3"/>
  <c r="AI300" i="3"/>
  <c r="AD301" i="3"/>
  <c r="AE297" i="1"/>
  <c r="AD297" i="1"/>
  <c r="AC297" i="1"/>
  <c r="AF297" i="1" s="1"/>
  <c r="AG297" i="1"/>
  <c r="AB298" i="1"/>
  <c r="AF301" i="3"/>
  <c r="AE301" i="3"/>
  <c r="AI301" i="3"/>
  <c r="AD302" i="3"/>
  <c r="AE298" i="1"/>
  <c r="AD298" i="1"/>
  <c r="AG298" i="1"/>
  <c r="AC298" i="1"/>
  <c r="AF298" i="1" s="1"/>
  <c r="AB299" i="1"/>
  <c r="AF302" i="3"/>
  <c r="AD303" i="3"/>
  <c r="AE302" i="3"/>
  <c r="AI302" i="3"/>
  <c r="AD299" i="1"/>
  <c r="AE299" i="1"/>
  <c r="AG299" i="1"/>
  <c r="AC299" i="1"/>
  <c r="AF299" i="1" s="1"/>
  <c r="AB300" i="1"/>
  <c r="AF303" i="3"/>
  <c r="AI303" i="3"/>
  <c r="AE303" i="3"/>
  <c r="AD304" i="3"/>
  <c r="AD300" i="1"/>
  <c r="AE300" i="1"/>
  <c r="AG300" i="1"/>
  <c r="AC300" i="1"/>
  <c r="AF300" i="1" s="1"/>
  <c r="AB301" i="1"/>
  <c r="AF304" i="3"/>
  <c r="AD305" i="3"/>
  <c r="AI304" i="3"/>
  <c r="AE304" i="3"/>
  <c r="AE301" i="1"/>
  <c r="AD301" i="1"/>
  <c r="AB302" i="1"/>
  <c r="AC301" i="1"/>
  <c r="AF301" i="1" s="1"/>
  <c r="AG301" i="1"/>
  <c r="AF305" i="3"/>
  <c r="AD306" i="3"/>
  <c r="AE305" i="3"/>
  <c r="AI305" i="3"/>
  <c r="AD302" i="1"/>
  <c r="AE302" i="1"/>
  <c r="AG302" i="1"/>
  <c r="AB303" i="1"/>
  <c r="AC302" i="1"/>
  <c r="AF302" i="1" s="1"/>
  <c r="AF306" i="3"/>
  <c r="AI306" i="3"/>
  <c r="AE306" i="3"/>
  <c r="AD307" i="3"/>
  <c r="AE303" i="1"/>
  <c r="AD303" i="1"/>
  <c r="AC303" i="1"/>
  <c r="AF303" i="1" s="1"/>
  <c r="AG303" i="1"/>
  <c r="AB304" i="1"/>
  <c r="AF307" i="3"/>
  <c r="AE307" i="3"/>
  <c r="AD308" i="3"/>
  <c r="AI307" i="3"/>
  <c r="AE304" i="1"/>
  <c r="AD304" i="1"/>
  <c r="AC304" i="1"/>
  <c r="AF304" i="1" s="1"/>
  <c r="AB305" i="1"/>
  <c r="AG304" i="1"/>
  <c r="AF308" i="3"/>
  <c r="AD309" i="3"/>
  <c r="AE308" i="3"/>
  <c r="AI308" i="3"/>
  <c r="AE305" i="1"/>
  <c r="AD305" i="1"/>
  <c r="AC305" i="1"/>
  <c r="AF305" i="1" s="1"/>
  <c r="AB306" i="1"/>
  <c r="AG305" i="1"/>
  <c r="AF309" i="3"/>
  <c r="AE309" i="3"/>
  <c r="AD310" i="3"/>
  <c r="AI309" i="3"/>
  <c r="AE306" i="1"/>
  <c r="AD306" i="1"/>
  <c r="AG306" i="1"/>
  <c r="AB307" i="1"/>
  <c r="AC306" i="1"/>
  <c r="AF306" i="1" s="1"/>
  <c r="AF310" i="3"/>
  <c r="AI310" i="3"/>
  <c r="AE310" i="3"/>
  <c r="AD311" i="3"/>
  <c r="AE307" i="1"/>
  <c r="AD307" i="1"/>
  <c r="AC307" i="1"/>
  <c r="AF307" i="1" s="1"/>
  <c r="AG307" i="1"/>
  <c r="AB308" i="1"/>
  <c r="AF311" i="3"/>
  <c r="AE311" i="3"/>
  <c r="AD312" i="3"/>
  <c r="AI311" i="3"/>
  <c r="AE308" i="1"/>
  <c r="AD308" i="1"/>
  <c r="AC308" i="1"/>
  <c r="AF308" i="1" s="1"/>
  <c r="AG308" i="1"/>
  <c r="AB309" i="1"/>
  <c r="AF312" i="3"/>
  <c r="AD313" i="3"/>
  <c r="AI312" i="3"/>
  <c r="AE312" i="3"/>
  <c r="AD309" i="1"/>
  <c r="AE309" i="1"/>
  <c r="AC309" i="1"/>
  <c r="AF309" i="1" s="1"/>
  <c r="AG309" i="1"/>
  <c r="AB310" i="1"/>
  <c r="AF313" i="3"/>
  <c r="AE313" i="3"/>
  <c r="AD314" i="3"/>
  <c r="AI313" i="3"/>
  <c r="AD310" i="1"/>
  <c r="AE310" i="1"/>
  <c r="AC310" i="1"/>
  <c r="AF310" i="1" s="1"/>
  <c r="AG310" i="1"/>
  <c r="AB311" i="1"/>
  <c r="AF314" i="3"/>
  <c r="AI314" i="3"/>
  <c r="AD315" i="3"/>
  <c r="AE314" i="3"/>
  <c r="AD311" i="1"/>
  <c r="AE311" i="1"/>
  <c r="AB312" i="1"/>
  <c r="AG311" i="1"/>
  <c r="AC311" i="1"/>
  <c r="AF311" i="1" s="1"/>
  <c r="AF315" i="3"/>
  <c r="AI315" i="3"/>
  <c r="AD316" i="3"/>
  <c r="AE315" i="3"/>
  <c r="AD312" i="1"/>
  <c r="AE312" i="1"/>
  <c r="AG312" i="1"/>
  <c r="AB313" i="1"/>
  <c r="AC312" i="1"/>
  <c r="AF312" i="1" s="1"/>
  <c r="AF316" i="3"/>
  <c r="AI316" i="3"/>
  <c r="AE316" i="3"/>
  <c r="AD317" i="3"/>
  <c r="AD313" i="1"/>
  <c r="AE313" i="1"/>
  <c r="AB314" i="1"/>
  <c r="AG313" i="1"/>
  <c r="AC313" i="1"/>
  <c r="AF313" i="1" s="1"/>
  <c r="AF317" i="3"/>
  <c r="AI317" i="3"/>
  <c r="AD318" i="3"/>
  <c r="AE317" i="3"/>
  <c r="AD314" i="1"/>
  <c r="AE314" i="1"/>
  <c r="AB315" i="1"/>
  <c r="AG314" i="1"/>
  <c r="AC314" i="1"/>
  <c r="AF314" i="1" s="1"/>
  <c r="AF318" i="3"/>
  <c r="AE318" i="3"/>
  <c r="AI318" i="3"/>
  <c r="AD319" i="3"/>
  <c r="AD315" i="1"/>
  <c r="AE315" i="1"/>
  <c r="AC315" i="1"/>
  <c r="AF315" i="1" s="1"/>
  <c r="AG315" i="1"/>
  <c r="AB316" i="1"/>
  <c r="AF319" i="3"/>
  <c r="AE319" i="3"/>
  <c r="AI319" i="3"/>
  <c r="AD320" i="3"/>
  <c r="AE316" i="1"/>
  <c r="AD316" i="1"/>
  <c r="AG316" i="1"/>
  <c r="AC316" i="1"/>
  <c r="AF316" i="1" s="1"/>
  <c r="AB317" i="1"/>
  <c r="AF320" i="3"/>
  <c r="AD321" i="3"/>
  <c r="AE320" i="3"/>
  <c r="AI320" i="3"/>
  <c r="AD317" i="1"/>
  <c r="AE317" i="1"/>
  <c r="AB318" i="1"/>
  <c r="AG317" i="1"/>
  <c r="AC317" i="1"/>
  <c r="AF317" i="1" s="1"/>
  <c r="AF321" i="3"/>
  <c r="AD322" i="3"/>
  <c r="AI321" i="3"/>
  <c r="AE321" i="3"/>
  <c r="AE318" i="1"/>
  <c r="AD318" i="1"/>
  <c r="AC318" i="1"/>
  <c r="AF318" i="1" s="1"/>
  <c r="AG318" i="1"/>
  <c r="AB319" i="1"/>
  <c r="AF322" i="3"/>
  <c r="AD323" i="3"/>
  <c r="AE322" i="3"/>
  <c r="AI322" i="3"/>
  <c r="AD319" i="1"/>
  <c r="AE319" i="1"/>
  <c r="AC319" i="1"/>
  <c r="AF319" i="1" s="1"/>
  <c r="AB320" i="1"/>
  <c r="AG319" i="1"/>
  <c r="AF323" i="3"/>
  <c r="AI323" i="3"/>
  <c r="AE323" i="3"/>
  <c r="AD324" i="3"/>
  <c r="AE320" i="1"/>
  <c r="AD320" i="1"/>
  <c r="AB321" i="1"/>
  <c r="AG320" i="1"/>
  <c r="AC320" i="1"/>
  <c r="AF320" i="1" s="1"/>
  <c r="AF324" i="3"/>
  <c r="AE324" i="3"/>
  <c r="AI324" i="3"/>
  <c r="AD325" i="3"/>
  <c r="AD321" i="1"/>
  <c r="AE321" i="1"/>
  <c r="AC321" i="1"/>
  <c r="AF321" i="1" s="1"/>
  <c r="AG321" i="1"/>
  <c r="AB322" i="1"/>
  <c r="AF325" i="3"/>
  <c r="AD326" i="3"/>
  <c r="AI325" i="3"/>
  <c r="AE325" i="3"/>
  <c r="AD322" i="1"/>
  <c r="AE322" i="1"/>
  <c r="AG322" i="1"/>
  <c r="AC322" i="1"/>
  <c r="AF322" i="1" s="1"/>
  <c r="AB323" i="1"/>
  <c r="AF326" i="3"/>
  <c r="AD327" i="3"/>
  <c r="AI326" i="3"/>
  <c r="AE326" i="3"/>
  <c r="AD323" i="1"/>
  <c r="AE323" i="1"/>
  <c r="AB324" i="1"/>
  <c r="AC323" i="1"/>
  <c r="AF323" i="1" s="1"/>
  <c r="AG323" i="1"/>
  <c r="AF327" i="3"/>
  <c r="AI327" i="3"/>
  <c r="AE327" i="3"/>
  <c r="AD328" i="3"/>
  <c r="AD324" i="1"/>
  <c r="AE324" i="1"/>
  <c r="AC324" i="1"/>
  <c r="AF324" i="1" s="1"/>
  <c r="AB325" i="1"/>
  <c r="AG324" i="1"/>
  <c r="AF328" i="3"/>
  <c r="AD329" i="3"/>
  <c r="AE328" i="3"/>
  <c r="AI328" i="3"/>
  <c r="AD325" i="1"/>
  <c r="AE325" i="1"/>
  <c r="AB326" i="1"/>
  <c r="AC325" i="1"/>
  <c r="AF325" i="1" s="1"/>
  <c r="AG325" i="1"/>
  <c r="AF329" i="3"/>
  <c r="AE329" i="3"/>
  <c r="AI329" i="3"/>
  <c r="AD330" i="3"/>
  <c r="AE326" i="1"/>
  <c r="AD326" i="1"/>
  <c r="AB327" i="1"/>
  <c r="AG326" i="1"/>
  <c r="AC326" i="1"/>
  <c r="AF326" i="1" s="1"/>
  <c r="AF330" i="3"/>
  <c r="AE330" i="3"/>
  <c r="AI330" i="3"/>
  <c r="AD331" i="3"/>
  <c r="AE327" i="1"/>
  <c r="AD327" i="1"/>
  <c r="AG327" i="1"/>
  <c r="AB328" i="1"/>
  <c r="AC327" i="1"/>
  <c r="AF327" i="1" s="1"/>
  <c r="AF331" i="3"/>
  <c r="AD332" i="3"/>
  <c r="AE331" i="3"/>
  <c r="AI331" i="3"/>
  <c r="AD328" i="1"/>
  <c r="AE328" i="1"/>
  <c r="AC328" i="1"/>
  <c r="AF328" i="1" s="1"/>
  <c r="AG328" i="1"/>
  <c r="AB329" i="1"/>
  <c r="AF332" i="3"/>
  <c r="AI332" i="3"/>
  <c r="AD333" i="3"/>
  <c r="AE332" i="3"/>
  <c r="AE329" i="1"/>
  <c r="AD329" i="1"/>
  <c r="AB330" i="1"/>
  <c r="AG329" i="1"/>
  <c r="AC329" i="1"/>
  <c r="AF329" i="1" s="1"/>
  <c r="AF333" i="3"/>
  <c r="AD334" i="3"/>
  <c r="AE333" i="3"/>
  <c r="AI333" i="3"/>
  <c r="AE330" i="1"/>
  <c r="AD330" i="1"/>
  <c r="AB331" i="1"/>
  <c r="AG330" i="1"/>
  <c r="AC330" i="1"/>
  <c r="AF330" i="1" s="1"/>
  <c r="AF334" i="3"/>
  <c r="AD335" i="3"/>
  <c r="AE334" i="3"/>
  <c r="AI334" i="3"/>
  <c r="AE331" i="1"/>
  <c r="AD331" i="1"/>
  <c r="AG331" i="1"/>
  <c r="AB332" i="1"/>
  <c r="AC331" i="1"/>
  <c r="AF331" i="1" s="1"/>
  <c r="AF335" i="3"/>
  <c r="AI335" i="3"/>
  <c r="AE335" i="3"/>
  <c r="AD336" i="3"/>
  <c r="AE332" i="1"/>
  <c r="AD332" i="1"/>
  <c r="AG332" i="1"/>
  <c r="AB333" i="1"/>
  <c r="AC332" i="1"/>
  <c r="AF332" i="1" s="1"/>
  <c r="AF336" i="3"/>
  <c r="AD337" i="3"/>
  <c r="AE336" i="3"/>
  <c r="AI336" i="3"/>
  <c r="AD333" i="1"/>
  <c r="AE333" i="1"/>
  <c r="AG333" i="1"/>
  <c r="AC333" i="1"/>
  <c r="AF333" i="1" s="1"/>
  <c r="AB334" i="1"/>
  <c r="AF337" i="3"/>
  <c r="AE337" i="3"/>
  <c r="AD338" i="3"/>
  <c r="AI337" i="3"/>
  <c r="AE334" i="1"/>
  <c r="AD334" i="1"/>
  <c r="AG334" i="1"/>
  <c r="AC334" i="1"/>
  <c r="AF334" i="1" s="1"/>
  <c r="AB335" i="1"/>
  <c r="AF338" i="3"/>
  <c r="AE338" i="3"/>
  <c r="AD339" i="3"/>
  <c r="AI338" i="3"/>
  <c r="AE335" i="1"/>
  <c r="AD335" i="1"/>
  <c r="AC335" i="1"/>
  <c r="AF335" i="1" s="1"/>
  <c r="AB336" i="1"/>
  <c r="AG335" i="1"/>
  <c r="AF339" i="3"/>
  <c r="AI339" i="3"/>
  <c r="AE339" i="3"/>
  <c r="AD340" i="3"/>
  <c r="AD336" i="1"/>
  <c r="AE336" i="1"/>
  <c r="AG336" i="1"/>
  <c r="AB337" i="1"/>
  <c r="AC336" i="1"/>
  <c r="AF336" i="1" s="1"/>
  <c r="AF340" i="3"/>
  <c r="AE340" i="3"/>
  <c r="AD341" i="3"/>
  <c r="AI340" i="3"/>
  <c r="AE337" i="1"/>
  <c r="AD337" i="1"/>
  <c r="AB338" i="1"/>
  <c r="AG337" i="1"/>
  <c r="AC337" i="1"/>
  <c r="AF337" i="1" s="1"/>
  <c r="AF341" i="3"/>
  <c r="AD342" i="3"/>
  <c r="AI341" i="3"/>
  <c r="AE341" i="3"/>
  <c r="AE338" i="1"/>
  <c r="AD338" i="1"/>
  <c r="AC338" i="1"/>
  <c r="AF338" i="1" s="1"/>
  <c r="AB339" i="1"/>
  <c r="AG338" i="1"/>
  <c r="AF342" i="3"/>
  <c r="AE342" i="3"/>
  <c r="AD343" i="3"/>
  <c r="AI342" i="3"/>
  <c r="AE339" i="1"/>
  <c r="AD339" i="1"/>
  <c r="AB340" i="1"/>
  <c r="AC339" i="1"/>
  <c r="AF339" i="1" s="1"/>
  <c r="AG339" i="1"/>
  <c r="AF343" i="3"/>
  <c r="AD344" i="3"/>
  <c r="AE343" i="3"/>
  <c r="AI343" i="3"/>
  <c r="AE340" i="1"/>
  <c r="AD340" i="1"/>
  <c r="AC340" i="1"/>
  <c r="AF340" i="1" s="1"/>
  <c r="AB341" i="1"/>
  <c r="AG340" i="1"/>
  <c r="AF344" i="3"/>
  <c r="AI344" i="3"/>
  <c r="AD345" i="3"/>
  <c r="AE344" i="3"/>
  <c r="AD341" i="1"/>
  <c r="AE341" i="1"/>
  <c r="AG341" i="1"/>
  <c r="AC341" i="1"/>
  <c r="AF341" i="1" s="1"/>
  <c r="AB342" i="1"/>
  <c r="AF345" i="3"/>
  <c r="AI345" i="3"/>
  <c r="AE345" i="3"/>
  <c r="AD346" i="3"/>
  <c r="AE342" i="1"/>
  <c r="AD342" i="1"/>
  <c r="AG342" i="1"/>
  <c r="AC342" i="1"/>
  <c r="AF342" i="1" s="1"/>
  <c r="AB343" i="1"/>
  <c r="AF346" i="3"/>
  <c r="AE346" i="3"/>
  <c r="AD347" i="3"/>
  <c r="AI346" i="3"/>
  <c r="AE343" i="1"/>
  <c r="AD343" i="1"/>
  <c r="AG343" i="1"/>
  <c r="AC343" i="1"/>
  <c r="AF343" i="1" s="1"/>
  <c r="AB344" i="1"/>
  <c r="AF347" i="3"/>
  <c r="AI347" i="3"/>
  <c r="AE347" i="3"/>
  <c r="AD348" i="3"/>
  <c r="AD344" i="1"/>
  <c r="AE344" i="1"/>
  <c r="AG344" i="1"/>
  <c r="AB345" i="1"/>
  <c r="AC344" i="1"/>
  <c r="AF344" i="1" s="1"/>
  <c r="AF348" i="3"/>
  <c r="AI348" i="3"/>
  <c r="AD349" i="3"/>
  <c r="AE348" i="3"/>
  <c r="AD345" i="1"/>
  <c r="AE345" i="1"/>
  <c r="AG345" i="1"/>
  <c r="AC345" i="1"/>
  <c r="AF345" i="1" s="1"/>
  <c r="AB346" i="1"/>
  <c r="AF349" i="3"/>
  <c r="AE349" i="3"/>
  <c r="AD350" i="3"/>
  <c r="AI349" i="3"/>
  <c r="AE346" i="1"/>
  <c r="AD346" i="1"/>
  <c r="AB347" i="1"/>
  <c r="AG346" i="1"/>
  <c r="AC346" i="1"/>
  <c r="AF346" i="1" s="1"/>
  <c r="AF350" i="3"/>
  <c r="AI350" i="3"/>
  <c r="AD351" i="3"/>
  <c r="AE350" i="3"/>
  <c r="AD347" i="1"/>
  <c r="AE347" i="1"/>
  <c r="AB348" i="1"/>
  <c r="AC347" i="1"/>
  <c r="AF347" i="1" s="1"/>
  <c r="AG347" i="1"/>
  <c r="AF351" i="3"/>
  <c r="AI351" i="3"/>
  <c r="AD352" i="3"/>
  <c r="AE351" i="3"/>
  <c r="AE348" i="1"/>
  <c r="AD348" i="1"/>
  <c r="AB349" i="1"/>
  <c r="AC348" i="1"/>
  <c r="AF348" i="1" s="1"/>
  <c r="AG348" i="1"/>
  <c r="AF352" i="3"/>
  <c r="AI352" i="3"/>
  <c r="AE352" i="3"/>
  <c r="AD353" i="3"/>
  <c r="AE349" i="1"/>
  <c r="AD349" i="1"/>
  <c r="AC349" i="1"/>
  <c r="AF349" i="1" s="1"/>
  <c r="AB350" i="1"/>
  <c r="AG349" i="1"/>
  <c r="AF353" i="3"/>
  <c r="AE353" i="3"/>
  <c r="AD354" i="3"/>
  <c r="AI353" i="3"/>
  <c r="AE350" i="1"/>
  <c r="AD350" i="1"/>
  <c r="AC350" i="1"/>
  <c r="AF350" i="1" s="1"/>
  <c r="AB351" i="1"/>
  <c r="AG350" i="1"/>
  <c r="AF354" i="3"/>
  <c r="AD355" i="3"/>
  <c r="AI354" i="3"/>
  <c r="AE354" i="3"/>
  <c r="AE351" i="1"/>
  <c r="AD351" i="1"/>
  <c r="AC351" i="1"/>
  <c r="AF351" i="1" s="1"/>
  <c r="AB352" i="1"/>
  <c r="AG351" i="1"/>
  <c r="AF355" i="3"/>
  <c r="AE355" i="3"/>
  <c r="AI355" i="3"/>
  <c r="AD356" i="3"/>
  <c r="AD352" i="1"/>
  <c r="AE352" i="1"/>
  <c r="AB353" i="1"/>
  <c r="AG352" i="1"/>
  <c r="AC352" i="1"/>
  <c r="AF352" i="1" s="1"/>
  <c r="AF356" i="3"/>
  <c r="AD357" i="3"/>
  <c r="AE356" i="3"/>
  <c r="AI356" i="3"/>
  <c r="AE353" i="1"/>
  <c r="AD353" i="1"/>
  <c r="AB354" i="1"/>
  <c r="AC353" i="1"/>
  <c r="AF353" i="1" s="1"/>
  <c r="AG353" i="1"/>
  <c r="AF357" i="3"/>
  <c r="AE357" i="3"/>
  <c r="AD358" i="3"/>
  <c r="AI357" i="3"/>
  <c r="AD354" i="1"/>
  <c r="AE354" i="1"/>
  <c r="AC354" i="1"/>
  <c r="AF354" i="1" s="1"/>
  <c r="AG354" i="1"/>
  <c r="AB355" i="1"/>
  <c r="AF358" i="3"/>
  <c r="AE358" i="3"/>
  <c r="AI358" i="3"/>
  <c r="AD359" i="3"/>
  <c r="AD355" i="1"/>
  <c r="AE355" i="1"/>
  <c r="AB356" i="1"/>
  <c r="AG355" i="1"/>
  <c r="AC355" i="1"/>
  <c r="AF355" i="1" s="1"/>
  <c r="AF359" i="3"/>
  <c r="AE359" i="3"/>
  <c r="AD360" i="3"/>
  <c r="AI359" i="3"/>
  <c r="AD356" i="1"/>
  <c r="AE356" i="1"/>
  <c r="AG356" i="1"/>
  <c r="AB357" i="1"/>
  <c r="AC356" i="1"/>
  <c r="AF356" i="1" s="1"/>
  <c r="AF360" i="3"/>
  <c r="AD361" i="3"/>
  <c r="AE360" i="3"/>
  <c r="AI360" i="3"/>
  <c r="AE357" i="1"/>
  <c r="AD357" i="1"/>
  <c r="AC357" i="1"/>
  <c r="AF357" i="1" s="1"/>
  <c r="AB358" i="1"/>
  <c r="AG357" i="1"/>
  <c r="AF361" i="3"/>
  <c r="AE361" i="3"/>
  <c r="AI361" i="3"/>
  <c r="AD362" i="3"/>
  <c r="AD358" i="1"/>
  <c r="AE358" i="1"/>
  <c r="AC358" i="1"/>
  <c r="AF358" i="1" s="1"/>
  <c r="AB359" i="1"/>
  <c r="AG358" i="1"/>
  <c r="AF362" i="3"/>
  <c r="AD363" i="3"/>
  <c r="AI362" i="3"/>
  <c r="AE362" i="3"/>
  <c r="AD359" i="1"/>
  <c r="AE359" i="1"/>
  <c r="AC359" i="1"/>
  <c r="AF359" i="1" s="1"/>
  <c r="AB360" i="1"/>
  <c r="AG359" i="1"/>
  <c r="AF363" i="3"/>
  <c r="AI363" i="3"/>
  <c r="AD364" i="3"/>
  <c r="AE363" i="3"/>
  <c r="AD360" i="1"/>
  <c r="AE360" i="1"/>
  <c r="AG360" i="1"/>
  <c r="AC360" i="1"/>
  <c r="AF360" i="1" s="1"/>
  <c r="AB361" i="1"/>
  <c r="AF364" i="3"/>
  <c r="AE364" i="3"/>
  <c r="AD365" i="3"/>
  <c r="AI364" i="3"/>
  <c r="AE361" i="1"/>
  <c r="AD361" i="1"/>
  <c r="AB362" i="1"/>
  <c r="AG361" i="1"/>
  <c r="AC361" i="1"/>
  <c r="AF361" i="1" s="1"/>
  <c r="AF365" i="3"/>
  <c r="AI365" i="3"/>
  <c r="AD366" i="3"/>
  <c r="AE365" i="3"/>
  <c r="AD362" i="1"/>
  <c r="AE362" i="1"/>
  <c r="AB363" i="1"/>
  <c r="AC362" i="1"/>
  <c r="AF362" i="1" s="1"/>
  <c r="AG362" i="1"/>
  <c r="AF366" i="3"/>
  <c r="AE366" i="3"/>
  <c r="AD367" i="3"/>
  <c r="AI366" i="3"/>
  <c r="AD363" i="1"/>
  <c r="AE363" i="1"/>
  <c r="AC363" i="1"/>
  <c r="AF363" i="1" s="1"/>
  <c r="AG363" i="1"/>
  <c r="AB364" i="1"/>
  <c r="AF367" i="3"/>
  <c r="AI367" i="3"/>
  <c r="AE367" i="3"/>
  <c r="AD368" i="3"/>
  <c r="AE364" i="1"/>
  <c r="AD364" i="1"/>
  <c r="AC364" i="1"/>
  <c r="AF364" i="1" s="1"/>
  <c r="AG364" i="1"/>
  <c r="AB365" i="1"/>
  <c r="AF368" i="3"/>
  <c r="AI368" i="3"/>
  <c r="AD369" i="3"/>
  <c r="AE368" i="3"/>
  <c r="AD365" i="1"/>
  <c r="AE365" i="1"/>
  <c r="AG365" i="1"/>
  <c r="AB366" i="1"/>
  <c r="AC365" i="1"/>
  <c r="AF365" i="1" s="1"/>
  <c r="AF369" i="3"/>
  <c r="AD370" i="3"/>
  <c r="AE369" i="3"/>
  <c r="AI369" i="3"/>
  <c r="AE366" i="1"/>
  <c r="AD366" i="1"/>
  <c r="AG366" i="1"/>
  <c r="AC366" i="1"/>
  <c r="AF366" i="1" s="1"/>
  <c r="AB367" i="1"/>
  <c r="AF370" i="3"/>
  <c r="AE370" i="3"/>
  <c r="AD371" i="3"/>
  <c r="AI370" i="3"/>
  <c r="AE367" i="1"/>
  <c r="AD367" i="1"/>
  <c r="AC367" i="1"/>
  <c r="AF367" i="1" s="1"/>
  <c r="AB368" i="1"/>
  <c r="AG367" i="1"/>
  <c r="AF371" i="3"/>
  <c r="AD372" i="3"/>
  <c r="AI371" i="3"/>
  <c r="AE371" i="3"/>
  <c r="AD368" i="1"/>
  <c r="AE368" i="1"/>
  <c r="AG368" i="1"/>
  <c r="AC368" i="1"/>
  <c r="AF368" i="1" s="1"/>
  <c r="AB369" i="1"/>
  <c r="AF372" i="3"/>
  <c r="AD373" i="3"/>
  <c r="AE372" i="3"/>
  <c r="AI372" i="3"/>
  <c r="AE369" i="1"/>
  <c r="AD369" i="1"/>
  <c r="AG369" i="1"/>
  <c r="AC369" i="1"/>
  <c r="AF369" i="1" s="1"/>
  <c r="AB370" i="1"/>
  <c r="AF373" i="3"/>
  <c r="AD374" i="3"/>
  <c r="AE373" i="3"/>
  <c r="AI373" i="3"/>
  <c r="AE370" i="1"/>
  <c r="AD370" i="1"/>
  <c r="AC370" i="1"/>
  <c r="AF370" i="1" s="1"/>
  <c r="AB371" i="1"/>
  <c r="AG370" i="1"/>
  <c r="AF374" i="3"/>
  <c r="AI374" i="3"/>
  <c r="AE374" i="3"/>
  <c r="AD375" i="3"/>
  <c r="AD371" i="1"/>
  <c r="AE371" i="1"/>
  <c r="AB372" i="1"/>
  <c r="AC371" i="1"/>
  <c r="AF371" i="1" s="1"/>
  <c r="AG371" i="1"/>
  <c r="AF375" i="3"/>
  <c r="AE375" i="3"/>
  <c r="AI375" i="3"/>
  <c r="AD376" i="3"/>
  <c r="AD372" i="1"/>
  <c r="AE372" i="1"/>
  <c r="AC372" i="1"/>
  <c r="AF372" i="1" s="1"/>
  <c r="AB373" i="1"/>
  <c r="AG372" i="1"/>
  <c r="AF376" i="3"/>
  <c r="AE376" i="3"/>
  <c r="AD377" i="3"/>
  <c r="AI376" i="3"/>
  <c r="AD373" i="1"/>
  <c r="AE373" i="1"/>
  <c r="AB374" i="1"/>
  <c r="AC373" i="1"/>
  <c r="AF373" i="1" s="1"/>
  <c r="AG373" i="1"/>
  <c r="AF377" i="3"/>
  <c r="AE377" i="3"/>
  <c r="AD378" i="3"/>
  <c r="AI377" i="3"/>
  <c r="AD374" i="1"/>
  <c r="AE374" i="1"/>
  <c r="AG374" i="1"/>
  <c r="AC374" i="1"/>
  <c r="AF374" i="1" s="1"/>
  <c r="AB375" i="1"/>
  <c r="AF378" i="3"/>
  <c r="AI378" i="3"/>
  <c r="AD379" i="3"/>
  <c r="AE378" i="3"/>
  <c r="AE375" i="1"/>
  <c r="AD375" i="1"/>
  <c r="AG375" i="1"/>
  <c r="AB376" i="1"/>
  <c r="AC375" i="1"/>
  <c r="AF375" i="1" s="1"/>
  <c r="AF379" i="3"/>
  <c r="AE379" i="3"/>
  <c r="AI379" i="3"/>
  <c r="AD380" i="3"/>
  <c r="AD376" i="1"/>
  <c r="AE376" i="1"/>
  <c r="AC376" i="1"/>
  <c r="AF376" i="1" s="1"/>
  <c r="AB377" i="1"/>
  <c r="AG376" i="1"/>
  <c r="AF380" i="3"/>
  <c r="AD381" i="3"/>
  <c r="AE380" i="3"/>
  <c r="AI380" i="3"/>
  <c r="AD377" i="1"/>
  <c r="AE377" i="1"/>
  <c r="AG377" i="1"/>
  <c r="AB378" i="1"/>
  <c r="AC377" i="1"/>
  <c r="AF377" i="1" s="1"/>
  <c r="AF381" i="3"/>
  <c r="AI381" i="3"/>
  <c r="AD382" i="3"/>
  <c r="AE381" i="3"/>
  <c r="AD378" i="1"/>
  <c r="AE378" i="1"/>
  <c r="AC378" i="1"/>
  <c r="AF378" i="1" s="1"/>
  <c r="AG378" i="1"/>
  <c r="AB379" i="1"/>
  <c r="AF382" i="3"/>
  <c r="AI382" i="3"/>
  <c r="AD383" i="3"/>
  <c r="AE382" i="3"/>
  <c r="AE379" i="1"/>
  <c r="AD379" i="1"/>
  <c r="AC379" i="1"/>
  <c r="AF379" i="1" s="1"/>
  <c r="AB380" i="1"/>
  <c r="AG379" i="1"/>
  <c r="AF383" i="3"/>
  <c r="AE383" i="3"/>
  <c r="AD384" i="3"/>
  <c r="AI383" i="3"/>
  <c r="AD380" i="1"/>
  <c r="AE380" i="1"/>
  <c r="AB381" i="1"/>
  <c r="AG380" i="1"/>
  <c r="AC380" i="1"/>
  <c r="AF380" i="1" s="1"/>
  <c r="AF384" i="3"/>
  <c r="AE384" i="3"/>
  <c r="AD385" i="3"/>
  <c r="AI384" i="3"/>
  <c r="AD381" i="1"/>
  <c r="AE381" i="1"/>
  <c r="AB382" i="1"/>
  <c r="AG381" i="1"/>
  <c r="AC381" i="1"/>
  <c r="AF381" i="1" s="1"/>
  <c r="AF385" i="3"/>
  <c r="AD386" i="3"/>
  <c r="AI385" i="3"/>
  <c r="AE385" i="3"/>
  <c r="AD382" i="1"/>
  <c r="AE382" i="1"/>
  <c r="AC382" i="1"/>
  <c r="AF382" i="1" s="1"/>
  <c r="AG382" i="1"/>
  <c r="AB383" i="1"/>
  <c r="AF386" i="3"/>
  <c r="AD387" i="3"/>
  <c r="AI386" i="3"/>
  <c r="AE386" i="3"/>
  <c r="AE383" i="1"/>
  <c r="AD383" i="1"/>
  <c r="AB384" i="1"/>
  <c r="AG383" i="1"/>
  <c r="AC383" i="1"/>
  <c r="AF383" i="1" s="1"/>
  <c r="AF387" i="3"/>
  <c r="AD388" i="3"/>
  <c r="AE387" i="3"/>
  <c r="AI387" i="3"/>
  <c r="AE384" i="1"/>
  <c r="AD384" i="1"/>
  <c r="AB385" i="1"/>
  <c r="AG384" i="1"/>
  <c r="AC384" i="1"/>
  <c r="AF384" i="1" s="1"/>
  <c r="AF388" i="3"/>
  <c r="AD389" i="3"/>
  <c r="AE388" i="3"/>
  <c r="AI388" i="3"/>
  <c r="AE385" i="1"/>
  <c r="AD385" i="1"/>
  <c r="AC385" i="1"/>
  <c r="AF385" i="1" s="1"/>
  <c r="AG385" i="1"/>
  <c r="AB386" i="1"/>
  <c r="AF389" i="3"/>
  <c r="AD390" i="3"/>
  <c r="AI389" i="3"/>
  <c r="AE389" i="3"/>
  <c r="AE386" i="1"/>
  <c r="AD386" i="1"/>
  <c r="AG386" i="1"/>
  <c r="AC386" i="1"/>
  <c r="AF386" i="1" s="1"/>
  <c r="AB387" i="1"/>
  <c r="AF390" i="3"/>
  <c r="AE390" i="3"/>
  <c r="AI390" i="3"/>
  <c r="AD391" i="3"/>
  <c r="AE387" i="1"/>
  <c r="AD387" i="1"/>
  <c r="AC387" i="1"/>
  <c r="AF387" i="1" s="1"/>
  <c r="AB388" i="1"/>
  <c r="AG387" i="1"/>
  <c r="AF391" i="3"/>
  <c r="AD392" i="3"/>
  <c r="AE391" i="3"/>
  <c r="AI391" i="3"/>
  <c r="AD388" i="1"/>
  <c r="AE388" i="1"/>
  <c r="AB389" i="1"/>
  <c r="AG388" i="1"/>
  <c r="AC388" i="1"/>
  <c r="AF388" i="1" s="1"/>
  <c r="AF392" i="3"/>
  <c r="AD393" i="3"/>
  <c r="AI392" i="3"/>
  <c r="AE392" i="3"/>
  <c r="AD389" i="1"/>
  <c r="AE389" i="1"/>
  <c r="AG389" i="1"/>
  <c r="AC389" i="1"/>
  <c r="AF389" i="1" s="1"/>
  <c r="AB390" i="1"/>
  <c r="AF393" i="3"/>
  <c r="AE393" i="3"/>
  <c r="AI393" i="3"/>
  <c r="AD394" i="3"/>
  <c r="AE390" i="1"/>
  <c r="AD390" i="1"/>
  <c r="AC390" i="1"/>
  <c r="AF390" i="1" s="1"/>
  <c r="AB391" i="1"/>
  <c r="AG390" i="1"/>
  <c r="AF394" i="3"/>
  <c r="AI394" i="3"/>
  <c r="AE394" i="3"/>
  <c r="AD395" i="3"/>
  <c r="AD391" i="1"/>
  <c r="AE391" i="1"/>
  <c r="AB392" i="1"/>
  <c r="AG391" i="1"/>
  <c r="AC391" i="1"/>
  <c r="AF391" i="1" s="1"/>
  <c r="AF395" i="3"/>
  <c r="AE395" i="3"/>
  <c r="AD396" i="3"/>
  <c r="AI395" i="3"/>
  <c r="AE392" i="1"/>
  <c r="AD392" i="1"/>
  <c r="AG392" i="1"/>
  <c r="AC392" i="1"/>
  <c r="AF392" i="1" s="1"/>
  <c r="AB393" i="1"/>
  <c r="AF396" i="3"/>
  <c r="AD397" i="3"/>
  <c r="AI396" i="3"/>
  <c r="AE396" i="3"/>
  <c r="AD393" i="1"/>
  <c r="AE393" i="1"/>
  <c r="AC393" i="1"/>
  <c r="AF393" i="1" s="1"/>
  <c r="AG393" i="1"/>
  <c r="AB394" i="1"/>
  <c r="AF397" i="3"/>
  <c r="AI397" i="3"/>
  <c r="AD398" i="3"/>
  <c r="AE397" i="3"/>
  <c r="AD394" i="1"/>
  <c r="AE394" i="1"/>
  <c r="AB395" i="1"/>
  <c r="AG394" i="1"/>
  <c r="AC394" i="1"/>
  <c r="AF394" i="1" s="1"/>
  <c r="AF398" i="3"/>
  <c r="AI398" i="3"/>
  <c r="AD399" i="3"/>
  <c r="AE398" i="3"/>
  <c r="AE395" i="1"/>
  <c r="AD395" i="1"/>
  <c r="AC395" i="1"/>
  <c r="AF395" i="1" s="1"/>
  <c r="AG395" i="1"/>
  <c r="AB396" i="1"/>
  <c r="AF399" i="3"/>
  <c r="AE399" i="3"/>
  <c r="AI399" i="3"/>
  <c r="AD400" i="3"/>
  <c r="AD396" i="1"/>
  <c r="AE396" i="1"/>
  <c r="AB397" i="1"/>
  <c r="AG396" i="1"/>
  <c r="AC396" i="1"/>
  <c r="AF396" i="1" s="1"/>
  <c r="AF400" i="3"/>
  <c r="AI400" i="3"/>
  <c r="AD401" i="3"/>
  <c r="AE400" i="3"/>
  <c r="AD397" i="1"/>
  <c r="AE397" i="1"/>
  <c r="AG397" i="1"/>
  <c r="AB398" i="1"/>
  <c r="AC397" i="1"/>
  <c r="AF397" i="1" s="1"/>
  <c r="AF401" i="3"/>
  <c r="AI401" i="3"/>
  <c r="AE401" i="3"/>
  <c r="AD402" i="3"/>
  <c r="AE398" i="1"/>
  <c r="AD398" i="1"/>
  <c r="AC398" i="1"/>
  <c r="AF398" i="1" s="1"/>
  <c r="AG398" i="1"/>
  <c r="AB399" i="1"/>
  <c r="AF402" i="3"/>
  <c r="AD403" i="3"/>
  <c r="AI402" i="3"/>
  <c r="AE402" i="3"/>
  <c r="AE399" i="1"/>
  <c r="AD399" i="1"/>
  <c r="AB400" i="1"/>
  <c r="AC399" i="1"/>
  <c r="AF399" i="1" s="1"/>
  <c r="AG399" i="1"/>
  <c r="AF403" i="3"/>
  <c r="AE403" i="3"/>
  <c r="AD404" i="3"/>
  <c r="AI403" i="3"/>
  <c r="AD400" i="1"/>
  <c r="AE400" i="1"/>
  <c r="AG400" i="1"/>
  <c r="AB401" i="1"/>
  <c r="AC400" i="1"/>
  <c r="AF400" i="1" s="1"/>
  <c r="AF404" i="3"/>
  <c r="AI404" i="3"/>
  <c r="AD405" i="3"/>
  <c r="AE404" i="3"/>
  <c r="AD401" i="1"/>
  <c r="AE401" i="1"/>
  <c r="AB402" i="1"/>
  <c r="AG401" i="1"/>
  <c r="AC401" i="1"/>
  <c r="AF401" i="1" s="1"/>
  <c r="AF405" i="3"/>
  <c r="AE405" i="3"/>
  <c r="AD406" i="3"/>
  <c r="AI405" i="3"/>
  <c r="AD402" i="1"/>
  <c r="AE402" i="1"/>
  <c r="AG402" i="1"/>
  <c r="AB403" i="1"/>
  <c r="AC402" i="1"/>
  <c r="AF402" i="1" s="1"/>
  <c r="AF406" i="3"/>
  <c r="AI406" i="3"/>
  <c r="AE406" i="3"/>
  <c r="AD407" i="3"/>
  <c r="AD403" i="1"/>
  <c r="AE403" i="1"/>
  <c r="AB404" i="1"/>
  <c r="AC403" i="1"/>
  <c r="AF403" i="1" s="1"/>
  <c r="AG403" i="1"/>
  <c r="AF407" i="3"/>
  <c r="AI407" i="3"/>
  <c r="AD408" i="3"/>
  <c r="AE407" i="3"/>
  <c r="AE404" i="1"/>
  <c r="AD404" i="1"/>
  <c r="AB405" i="1"/>
  <c r="AG404" i="1"/>
  <c r="AC404" i="1"/>
  <c r="AF404" i="1" s="1"/>
  <c r="AF408" i="3"/>
  <c r="AI408" i="3"/>
  <c r="AE408" i="3"/>
  <c r="AD409" i="3"/>
  <c r="AE405" i="1"/>
  <c r="AD405" i="1"/>
  <c r="AB406" i="1"/>
  <c r="AC405" i="1"/>
  <c r="AF405" i="1" s="1"/>
  <c r="AG405" i="1"/>
  <c r="AF409" i="3"/>
  <c r="AD410" i="3"/>
  <c r="AE409" i="3"/>
  <c r="AI409" i="3"/>
  <c r="AD406" i="1"/>
  <c r="AE406" i="1"/>
  <c r="AC406" i="1"/>
  <c r="AF406" i="1" s="1"/>
  <c r="AB407" i="1"/>
  <c r="AG406" i="1"/>
  <c r="AF410" i="3"/>
  <c r="AI410" i="3"/>
  <c r="AD411" i="3"/>
  <c r="AE410" i="3"/>
  <c r="AD407" i="1"/>
  <c r="AE407" i="1"/>
  <c r="AB408" i="1"/>
  <c r="AC407" i="1"/>
  <c r="AF407" i="1" s="1"/>
  <c r="AG407" i="1"/>
  <c r="AF411" i="3"/>
  <c r="AD412" i="3"/>
  <c r="AI411" i="3"/>
  <c r="AE411" i="3"/>
  <c r="AD408" i="1"/>
  <c r="AE408" i="1"/>
  <c r="AB409" i="1"/>
  <c r="AG408" i="1"/>
  <c r="AC408" i="1"/>
  <c r="AF408" i="1" s="1"/>
  <c r="AF412" i="3"/>
  <c r="AD413" i="3"/>
  <c r="AI412" i="3"/>
  <c r="AE412" i="3"/>
  <c r="AE409" i="1"/>
  <c r="AD409" i="1"/>
  <c r="AC409" i="1"/>
  <c r="AF409" i="1" s="1"/>
  <c r="AB410" i="1"/>
  <c r="AG409" i="1"/>
  <c r="AF413" i="3"/>
  <c r="AD414" i="3"/>
  <c r="AE413" i="3"/>
  <c r="AI413" i="3"/>
  <c r="AE410" i="1"/>
  <c r="AD410" i="1"/>
  <c r="AB411" i="1"/>
  <c r="AC410" i="1"/>
  <c r="AF410" i="1" s="1"/>
  <c r="AG410" i="1"/>
  <c r="AF414" i="3"/>
  <c r="AE414" i="3"/>
  <c r="AD415" i="3"/>
  <c r="AI414" i="3"/>
  <c r="AD411" i="1"/>
  <c r="AE411" i="1"/>
  <c r="AB412" i="1"/>
  <c r="AG411" i="1"/>
  <c r="AC411" i="1"/>
  <c r="AF411" i="1" s="1"/>
  <c r="AF415" i="3"/>
  <c r="AE415" i="3"/>
  <c r="AD416" i="3"/>
  <c r="AI415" i="3"/>
  <c r="AE412" i="1"/>
  <c r="AD412" i="1"/>
  <c r="AG412" i="1"/>
  <c r="AB413" i="1"/>
  <c r="AC412" i="1"/>
  <c r="AF412" i="1" s="1"/>
  <c r="AF416" i="3"/>
  <c r="AE416" i="3"/>
  <c r="AI416" i="3"/>
  <c r="AD417" i="3"/>
  <c r="AE413" i="1"/>
  <c r="AD413" i="1"/>
  <c r="AC413" i="1"/>
  <c r="AF413" i="1" s="1"/>
  <c r="AG413" i="1"/>
  <c r="AB414" i="1"/>
  <c r="AF417" i="3"/>
  <c r="AD418" i="3"/>
  <c r="AE417" i="3"/>
  <c r="AI417" i="3"/>
  <c r="AD414" i="1"/>
  <c r="AE414" i="1"/>
  <c r="AC414" i="1"/>
  <c r="AF414" i="1" s="1"/>
  <c r="AB415" i="1"/>
  <c r="AG414" i="1"/>
  <c r="AF418" i="3"/>
  <c r="AE418" i="3"/>
  <c r="AI418" i="3"/>
  <c r="AD419" i="3"/>
  <c r="AD415" i="1"/>
  <c r="AE415" i="1"/>
  <c r="AC415" i="1"/>
  <c r="AF415" i="1" s="1"/>
  <c r="AG415" i="1"/>
  <c r="AB416" i="1"/>
  <c r="AF419" i="3"/>
  <c r="AD420" i="3"/>
  <c r="AE419" i="3"/>
  <c r="AI419" i="3"/>
  <c r="AD416" i="1"/>
  <c r="AE416" i="1"/>
  <c r="AG416" i="1"/>
  <c r="AC416" i="1"/>
  <c r="AF416" i="1" s="1"/>
  <c r="AB417" i="1"/>
  <c r="AF420" i="3"/>
  <c r="AI420" i="3"/>
  <c r="AD421" i="3"/>
  <c r="AE420" i="3"/>
  <c r="AD417" i="1"/>
  <c r="AE417" i="1"/>
  <c r="AG417" i="1"/>
  <c r="AC417" i="1"/>
  <c r="AF417" i="1" s="1"/>
  <c r="AB418" i="1"/>
  <c r="AF421" i="3"/>
  <c r="AI421" i="3"/>
  <c r="AE421" i="3"/>
  <c r="AD422" i="3"/>
  <c r="AE418" i="1"/>
  <c r="AD418" i="1"/>
  <c r="AB419" i="1"/>
  <c r="AG418" i="1"/>
  <c r="AC418" i="1"/>
  <c r="AF418" i="1" s="1"/>
  <c r="AF422" i="3"/>
  <c r="AI422" i="3"/>
  <c r="AE422" i="3"/>
  <c r="AD423" i="3"/>
  <c r="AD419" i="1"/>
  <c r="AE419" i="1"/>
  <c r="AG419" i="1"/>
  <c r="AC419" i="1"/>
  <c r="AF419" i="1" s="1"/>
  <c r="AB420" i="1"/>
  <c r="AF423" i="3"/>
  <c r="AI423" i="3"/>
  <c r="AD424" i="3"/>
  <c r="AE423" i="3"/>
  <c r="AD420" i="1"/>
  <c r="AE420" i="1"/>
  <c r="AC420" i="1"/>
  <c r="AF420" i="1" s="1"/>
  <c r="AB421" i="1"/>
  <c r="AG420" i="1"/>
  <c r="AF424" i="3"/>
  <c r="AD425" i="3"/>
  <c r="AE424" i="3"/>
  <c r="AI424" i="3"/>
  <c r="AD421" i="1"/>
  <c r="AE421" i="1"/>
  <c r="AG421" i="1"/>
  <c r="AB422" i="1"/>
  <c r="AC421" i="1"/>
  <c r="AF421" i="1" s="1"/>
  <c r="AF425" i="3"/>
  <c r="AD426" i="3"/>
  <c r="AI425" i="3"/>
  <c r="AE425" i="3"/>
  <c r="AE422" i="1"/>
  <c r="AD422" i="1"/>
  <c r="AB423" i="1"/>
  <c r="AC422" i="1"/>
  <c r="AF422" i="1" s="1"/>
  <c r="AG422" i="1"/>
  <c r="AF426" i="3"/>
  <c r="AE426" i="3"/>
  <c r="AI426" i="3"/>
  <c r="AD427" i="3"/>
  <c r="AD423" i="1"/>
  <c r="AE423" i="1"/>
  <c r="AG423" i="1"/>
  <c r="AC423" i="1"/>
  <c r="AF423" i="1" s="1"/>
  <c r="AB424" i="1"/>
  <c r="AF427" i="3"/>
  <c r="AI427" i="3"/>
  <c r="AD428" i="3"/>
  <c r="AE427" i="3"/>
  <c r="AD424" i="1"/>
  <c r="AE424" i="1"/>
  <c r="AC424" i="1"/>
  <c r="AF424" i="1" s="1"/>
  <c r="AB425" i="1"/>
  <c r="AG424" i="1"/>
  <c r="AF428" i="3"/>
  <c r="AD429" i="3"/>
  <c r="AI428" i="3"/>
  <c r="AE428" i="3"/>
  <c r="AE425" i="1"/>
  <c r="AD425" i="1"/>
  <c r="AC425" i="1"/>
  <c r="AF425" i="1" s="1"/>
  <c r="AB426" i="1"/>
  <c r="AG425" i="1"/>
  <c r="AF429" i="3"/>
  <c r="AE429" i="3"/>
  <c r="AD430" i="3"/>
  <c r="AI429" i="3"/>
  <c r="AD426" i="1"/>
  <c r="AE426" i="1"/>
  <c r="AC426" i="1"/>
  <c r="AF426" i="1" s="1"/>
  <c r="AG426" i="1"/>
  <c r="AB427" i="1"/>
  <c r="AF430" i="3"/>
  <c r="AD431" i="3"/>
  <c r="AI430" i="3"/>
  <c r="AE430" i="3"/>
  <c r="AD427" i="1"/>
  <c r="AE427" i="1"/>
  <c r="AC427" i="1"/>
  <c r="AF427" i="1" s="1"/>
  <c r="AG427" i="1"/>
  <c r="AB428" i="1"/>
  <c r="AF431" i="3"/>
  <c r="AE431" i="3"/>
  <c r="AD432" i="3"/>
  <c r="AI431" i="3"/>
  <c r="AD428" i="1"/>
  <c r="AE428" i="1"/>
  <c r="AC428" i="1"/>
  <c r="AF428" i="1" s="1"/>
  <c r="AB429" i="1"/>
  <c r="AG428" i="1"/>
  <c r="AF432" i="3"/>
  <c r="AI432" i="3"/>
  <c r="AD433" i="3"/>
  <c r="AE432" i="3"/>
  <c r="AD429" i="1"/>
  <c r="AE429" i="1"/>
  <c r="AB430" i="1"/>
  <c r="AG429" i="1"/>
  <c r="AC429" i="1"/>
  <c r="AF429" i="1" s="1"/>
  <c r="AF433" i="3"/>
  <c r="AE433" i="3"/>
  <c r="AD434" i="3"/>
  <c r="AI433" i="3"/>
  <c r="AE430" i="1"/>
  <c r="AD430" i="1"/>
  <c r="AC430" i="1"/>
  <c r="AF430" i="1" s="1"/>
  <c r="AG430" i="1"/>
  <c r="AB431" i="1"/>
  <c r="AF434" i="3"/>
  <c r="AD435" i="3"/>
  <c r="AI434" i="3"/>
  <c r="AE434" i="3"/>
  <c r="AE431" i="1"/>
  <c r="AD431" i="1"/>
  <c r="AC431" i="1"/>
  <c r="AF431" i="1" s="1"/>
  <c r="AG431" i="1"/>
  <c r="AB432" i="1"/>
  <c r="AF435" i="3"/>
  <c r="AE435" i="3"/>
  <c r="AI435" i="3"/>
  <c r="AD436" i="3"/>
  <c r="AE432" i="1"/>
  <c r="AD432" i="1"/>
  <c r="AC432" i="1"/>
  <c r="AF432" i="1" s="1"/>
  <c r="AG432" i="1"/>
  <c r="AB433" i="1"/>
  <c r="AF436" i="3"/>
  <c r="AE436" i="3"/>
  <c r="AD437" i="3"/>
  <c r="AI436" i="3"/>
  <c r="AE433" i="1"/>
  <c r="AD433" i="1"/>
  <c r="AB434" i="1"/>
  <c r="AG433" i="1"/>
  <c r="AC433" i="1"/>
  <c r="AF433" i="1" s="1"/>
  <c r="AF437" i="3"/>
  <c r="AE437" i="3"/>
  <c r="AI437" i="3"/>
  <c r="AD438" i="3"/>
  <c r="AD434" i="1"/>
  <c r="AE434" i="1"/>
  <c r="AG434" i="1"/>
  <c r="AC434" i="1"/>
  <c r="AF434" i="1" s="1"/>
  <c r="AB435" i="1"/>
  <c r="AF438" i="3"/>
  <c r="AD439" i="3"/>
  <c r="AE438" i="3"/>
  <c r="AI438" i="3"/>
  <c r="AE435" i="1"/>
  <c r="AD435" i="1"/>
  <c r="AC435" i="1"/>
  <c r="AF435" i="1" s="1"/>
  <c r="AG435" i="1"/>
  <c r="AB436" i="1"/>
  <c r="AF439" i="3"/>
  <c r="AE439" i="3"/>
  <c r="AI439" i="3"/>
  <c r="AD440" i="3"/>
  <c r="AE436" i="1"/>
  <c r="AD436" i="1"/>
  <c r="AC436" i="1"/>
  <c r="AF436" i="1" s="1"/>
  <c r="AG436" i="1"/>
  <c r="AB437" i="1"/>
  <c r="AF440" i="3"/>
  <c r="AE440" i="3"/>
  <c r="AD441" i="3"/>
  <c r="AI440" i="3"/>
  <c r="AD437" i="1"/>
  <c r="AE437" i="1"/>
  <c r="AC437" i="1"/>
  <c r="AF437" i="1" s="1"/>
  <c r="AG437" i="1"/>
  <c r="AB438" i="1"/>
  <c r="AF441" i="3"/>
  <c r="AI441" i="3"/>
  <c r="AE441" i="3"/>
  <c r="AD442" i="3"/>
  <c r="AE438" i="1"/>
  <c r="AD438" i="1"/>
  <c r="AG438" i="1"/>
  <c r="AC438" i="1"/>
  <c r="AF438" i="1" s="1"/>
  <c r="AB439" i="1"/>
  <c r="AF442" i="3"/>
  <c r="AD443" i="3"/>
  <c r="AE442" i="3"/>
  <c r="AI442" i="3"/>
  <c r="AD439" i="1"/>
  <c r="AE439" i="1"/>
  <c r="AG439" i="1"/>
  <c r="AB440" i="1"/>
  <c r="AC439" i="1"/>
  <c r="AF439" i="1" s="1"/>
  <c r="AF443" i="3"/>
  <c r="AE443" i="3"/>
  <c r="AI443" i="3"/>
  <c r="AD444" i="3"/>
  <c r="AD440" i="1"/>
  <c r="AE440" i="1"/>
  <c r="AB441" i="1"/>
  <c r="AC440" i="1"/>
  <c r="AF440" i="1" s="1"/>
  <c r="AG440" i="1"/>
  <c r="AF444" i="3"/>
  <c r="AE444" i="3"/>
  <c r="AI444" i="3"/>
  <c r="AD445" i="3"/>
  <c r="AD441" i="1"/>
  <c r="AE441" i="1"/>
  <c r="AG441" i="1"/>
  <c r="AC441" i="1"/>
  <c r="AF441" i="1" s="1"/>
  <c r="AB442" i="1"/>
  <c r="AF445" i="3"/>
  <c r="AI445" i="3"/>
  <c r="AE445" i="3"/>
  <c r="AD446" i="3"/>
  <c r="AE442" i="1"/>
  <c r="AD442" i="1"/>
  <c r="AG442" i="1"/>
  <c r="AB443" i="1"/>
  <c r="AC442" i="1"/>
  <c r="AF442" i="1" s="1"/>
  <c r="AF446" i="3"/>
  <c r="AI446" i="3"/>
  <c r="AD447" i="3"/>
  <c r="AE446" i="3"/>
  <c r="AE443" i="1"/>
  <c r="AD443" i="1"/>
  <c r="AG443" i="1"/>
  <c r="AB444" i="1"/>
  <c r="AC443" i="1"/>
  <c r="AF443" i="1" s="1"/>
  <c r="AF447" i="3"/>
  <c r="AI447" i="3"/>
  <c r="AE447" i="3"/>
  <c r="AD448" i="3"/>
  <c r="AD444" i="1"/>
  <c r="AE444" i="1"/>
  <c r="AC444" i="1"/>
  <c r="AF444" i="1" s="1"/>
  <c r="AB445" i="1"/>
  <c r="AG444" i="1"/>
  <c r="AF448" i="3"/>
  <c r="AE448" i="3"/>
  <c r="AD449" i="3"/>
  <c r="AI448" i="3"/>
  <c r="AD445" i="1"/>
  <c r="AE445" i="1"/>
  <c r="AG445" i="1"/>
  <c r="AB446" i="1"/>
  <c r="AC445" i="1"/>
  <c r="AF445" i="1" s="1"/>
  <c r="AF449" i="3"/>
  <c r="AI449" i="3"/>
  <c r="AD450" i="3"/>
  <c r="AE449" i="3"/>
  <c r="AD446" i="1"/>
  <c r="AE446" i="1"/>
  <c r="AC446" i="1"/>
  <c r="AF446" i="1" s="1"/>
  <c r="AG446" i="1"/>
  <c r="AB447" i="1"/>
  <c r="AF450" i="3"/>
  <c r="AI450" i="3"/>
  <c r="AE450" i="3"/>
  <c r="AD451" i="3"/>
  <c r="AE447" i="1"/>
  <c r="AD447" i="1"/>
  <c r="AG447" i="1"/>
  <c r="AB448" i="1"/>
  <c r="AC447" i="1"/>
  <c r="AF447" i="1" s="1"/>
  <c r="AF451" i="3"/>
  <c r="AD452" i="3"/>
  <c r="AE451" i="3"/>
  <c r="AI451" i="3"/>
  <c r="AE448" i="1"/>
  <c r="AD448" i="1"/>
  <c r="AC448" i="1"/>
  <c r="AF448" i="1" s="1"/>
  <c r="AG448" i="1"/>
  <c r="AB449" i="1"/>
  <c r="AF452" i="3"/>
  <c r="AE452" i="3"/>
  <c r="AI452" i="3"/>
  <c r="AD453" i="3"/>
  <c r="AD449" i="1"/>
  <c r="AE449" i="1"/>
  <c r="AB450" i="1"/>
  <c r="AG449" i="1"/>
  <c r="AC449" i="1"/>
  <c r="AF449" i="1" s="1"/>
  <c r="AF453" i="3"/>
  <c r="AD454" i="3"/>
  <c r="AI453" i="3"/>
  <c r="AE453" i="3"/>
  <c r="AD450" i="1"/>
  <c r="AE450" i="1"/>
  <c r="AG450" i="1"/>
  <c r="AB451" i="1"/>
  <c r="AC450" i="1"/>
  <c r="AF450" i="1" s="1"/>
  <c r="AF454" i="3"/>
  <c r="AE454" i="3"/>
  <c r="AI454" i="3"/>
  <c r="AD455" i="3"/>
  <c r="AE451" i="1"/>
  <c r="AD451" i="1"/>
  <c r="AC451" i="1"/>
  <c r="AF451" i="1" s="1"/>
  <c r="AB452" i="1"/>
  <c r="AG451" i="1"/>
  <c r="AF455" i="3"/>
  <c r="AD456" i="3"/>
  <c r="AI455" i="3"/>
  <c r="AE455" i="3"/>
  <c r="AD452" i="1"/>
  <c r="AE452" i="1"/>
  <c r="AB453" i="1"/>
  <c r="AC452" i="1"/>
  <c r="AF452" i="1" s="1"/>
  <c r="AG452" i="1"/>
  <c r="AF456" i="3"/>
  <c r="AE456" i="3"/>
  <c r="AD457" i="3"/>
  <c r="AI456" i="3"/>
  <c r="AE453" i="1"/>
  <c r="AD453" i="1"/>
  <c r="AB454" i="1"/>
  <c r="AG453" i="1"/>
  <c r="AC453" i="1"/>
  <c r="AF453" i="1" s="1"/>
  <c r="AF457" i="3"/>
  <c r="AI457" i="3"/>
  <c r="AD458" i="3"/>
  <c r="AE457" i="3"/>
  <c r="AE454" i="1"/>
  <c r="AD454" i="1"/>
  <c r="AG454" i="1"/>
  <c r="AB455" i="1"/>
  <c r="AC454" i="1"/>
  <c r="AF454" i="1" s="1"/>
  <c r="AF458" i="3"/>
  <c r="AI458" i="3"/>
  <c r="AD459" i="3"/>
  <c r="AE458" i="3"/>
  <c r="AE455" i="1"/>
  <c r="AD455" i="1"/>
  <c r="AG455" i="1"/>
  <c r="AB456" i="1"/>
  <c r="AC455" i="1"/>
  <c r="AF455" i="1" s="1"/>
  <c r="AF459" i="3"/>
  <c r="AE459" i="3"/>
  <c r="AI459" i="3"/>
  <c r="AD460" i="3"/>
  <c r="AD456" i="1"/>
  <c r="AE456" i="1"/>
  <c r="AB457" i="1"/>
  <c r="AG456" i="1"/>
  <c r="AC456" i="1"/>
  <c r="AF456" i="1" s="1"/>
  <c r="AF460" i="3"/>
  <c r="AE460" i="3"/>
  <c r="AD461" i="3"/>
  <c r="AI460" i="3"/>
  <c r="AE457" i="1"/>
  <c r="AD457" i="1"/>
  <c r="AG457" i="1"/>
  <c r="AC457" i="1"/>
  <c r="AF457" i="1" s="1"/>
  <c r="AB458" i="1"/>
  <c r="AF461" i="3"/>
  <c r="AE461" i="3"/>
  <c r="AI461" i="3"/>
  <c r="AD462" i="3"/>
  <c r="AE458" i="1"/>
  <c r="AD458" i="1"/>
  <c r="AB459" i="1"/>
  <c r="AG458" i="1"/>
  <c r="AC458" i="1"/>
  <c r="AF458" i="1" s="1"/>
  <c r="AF462" i="3"/>
  <c r="AI462" i="3"/>
  <c r="AE462" i="3"/>
  <c r="AD463" i="3"/>
  <c r="AD459" i="1"/>
  <c r="AE459" i="1"/>
  <c r="AC459" i="1"/>
  <c r="AF459" i="1" s="1"/>
  <c r="AB460" i="1"/>
  <c r="AG459" i="1"/>
  <c r="AF463" i="3"/>
  <c r="AE463" i="3"/>
  <c r="AD464" i="3"/>
  <c r="AI463" i="3"/>
  <c r="AD460" i="1"/>
  <c r="AE460" i="1"/>
  <c r="AB461" i="1"/>
  <c r="AC460" i="1"/>
  <c r="AF460" i="1" s="1"/>
  <c r="AG460" i="1"/>
  <c r="AF464" i="3"/>
  <c r="AD465" i="3"/>
  <c r="AE464" i="3"/>
  <c r="AI464" i="3"/>
  <c r="AD461" i="1"/>
  <c r="AE461" i="1"/>
  <c r="AC461" i="1"/>
  <c r="AF461" i="1" s="1"/>
  <c r="AB462" i="1"/>
  <c r="AG461" i="1"/>
  <c r="AF465" i="3"/>
  <c r="AI465" i="3"/>
  <c r="AD466" i="3"/>
  <c r="AE465" i="3"/>
  <c r="AE462" i="1"/>
  <c r="AD462" i="1"/>
  <c r="AC462" i="1"/>
  <c r="AF462" i="1" s="1"/>
  <c r="AG462" i="1"/>
  <c r="AB463" i="1"/>
  <c r="AF466" i="3"/>
  <c r="AE466" i="3"/>
  <c r="AI466" i="3"/>
  <c r="AD467" i="3"/>
  <c r="AD463" i="1"/>
  <c r="AE463" i="1"/>
  <c r="AG463" i="1"/>
  <c r="AB464" i="1"/>
  <c r="AC463" i="1"/>
  <c r="AF463" i="1" s="1"/>
  <c r="AF467" i="3"/>
  <c r="AE467" i="3"/>
  <c r="AI467" i="3"/>
  <c r="AD468" i="3"/>
  <c r="AD464" i="1"/>
  <c r="AE464" i="1"/>
  <c r="AG464" i="1"/>
  <c r="AC464" i="1"/>
  <c r="AF464" i="1" s="1"/>
  <c r="AB465" i="1"/>
  <c r="AF468" i="3"/>
  <c r="AE468" i="3"/>
  <c r="AI468" i="3"/>
  <c r="AD469" i="3"/>
  <c r="AD465" i="1"/>
  <c r="AE465" i="1"/>
  <c r="AG465" i="1"/>
  <c r="AB466" i="1"/>
  <c r="AC465" i="1"/>
  <c r="AF465" i="1" s="1"/>
  <c r="AF469" i="3"/>
  <c r="AE469" i="3"/>
  <c r="AI469" i="3"/>
  <c r="AD470" i="3"/>
  <c r="AD466" i="1"/>
  <c r="AE466" i="1"/>
  <c r="AB467" i="1"/>
  <c r="AC466" i="1"/>
  <c r="AF466" i="1" s="1"/>
  <c r="AG466" i="1"/>
  <c r="AF470" i="3"/>
  <c r="AI470" i="3"/>
  <c r="AE470" i="3"/>
  <c r="AD471" i="3"/>
  <c r="AE467" i="1"/>
  <c r="AD467" i="1"/>
  <c r="AC467" i="1"/>
  <c r="AF467" i="1" s="1"/>
  <c r="AB468" i="1"/>
  <c r="AG467" i="1"/>
  <c r="AF471" i="3"/>
  <c r="AD472" i="3"/>
  <c r="AI471" i="3"/>
  <c r="AE471" i="3"/>
  <c r="AD468" i="1"/>
  <c r="AE468" i="1"/>
  <c r="AG468" i="1"/>
  <c r="AC468" i="1"/>
  <c r="AF468" i="1" s="1"/>
  <c r="AB469" i="1"/>
  <c r="AF472" i="3"/>
  <c r="AD473" i="3"/>
  <c r="AE472" i="3"/>
  <c r="AI472" i="3"/>
  <c r="AD469" i="1"/>
  <c r="AE469" i="1"/>
  <c r="AC469" i="1"/>
  <c r="AF469" i="1" s="1"/>
  <c r="AG469" i="1"/>
  <c r="AB470" i="1"/>
  <c r="AF473" i="3"/>
  <c r="AI473" i="3"/>
  <c r="AE473" i="3"/>
  <c r="AD474" i="3"/>
  <c r="AE470" i="1"/>
  <c r="AD470" i="1"/>
  <c r="AG470" i="1"/>
  <c r="AB471" i="1"/>
  <c r="AC470" i="1"/>
  <c r="AF470" i="1" s="1"/>
  <c r="AF474" i="3"/>
  <c r="AD475" i="3"/>
  <c r="AI474" i="3"/>
  <c r="AE474" i="3"/>
  <c r="AE471" i="1"/>
  <c r="AD471" i="1"/>
  <c r="AB472" i="1"/>
  <c r="AG471" i="1"/>
  <c r="AC471" i="1"/>
  <c r="AF471" i="1" s="1"/>
  <c r="AF475" i="3"/>
  <c r="AE475" i="3"/>
  <c r="AD476" i="3"/>
  <c r="AI475" i="3"/>
  <c r="AE472" i="1"/>
  <c r="AD472" i="1"/>
  <c r="AC472" i="1"/>
  <c r="AF472" i="1" s="1"/>
  <c r="AG472" i="1"/>
  <c r="AB473" i="1"/>
  <c r="AF476" i="3"/>
  <c r="AI476" i="3"/>
  <c r="AE476" i="3"/>
  <c r="AD477" i="3"/>
  <c r="AD473" i="1"/>
  <c r="AE473" i="1"/>
  <c r="AC473" i="1"/>
  <c r="AF473" i="1" s="1"/>
  <c r="AB474" i="1"/>
  <c r="AG473" i="1"/>
  <c r="AF477" i="3"/>
  <c r="AD478" i="3"/>
  <c r="AE477" i="3"/>
  <c r="AI477" i="3"/>
  <c r="AD474" i="1"/>
  <c r="AE474" i="1"/>
  <c r="AG474" i="1"/>
  <c r="AC474" i="1"/>
  <c r="AF474" i="1" s="1"/>
  <c r="AB475" i="1"/>
  <c r="AF478" i="3"/>
  <c r="AD479" i="3"/>
  <c r="AE478" i="3"/>
  <c r="AI478" i="3"/>
  <c r="AE475" i="1"/>
  <c r="AD475" i="1"/>
  <c r="AC475" i="1"/>
  <c r="AF475" i="1" s="1"/>
  <c r="AB476" i="1"/>
  <c r="AG475" i="1"/>
  <c r="AF479" i="3"/>
  <c r="AE479" i="3"/>
  <c r="AI479" i="3"/>
  <c r="AD480" i="3"/>
  <c r="AE476" i="1"/>
  <c r="AD476" i="1"/>
  <c r="AC476" i="1"/>
  <c r="AF476" i="1" s="1"/>
  <c r="AG476" i="1"/>
  <c r="AB477" i="1"/>
  <c r="AF480" i="3"/>
  <c r="AI480" i="3"/>
  <c r="AD481" i="3"/>
  <c r="AE480" i="3"/>
  <c r="AE477" i="1"/>
  <c r="AD477" i="1"/>
  <c r="AB478" i="1"/>
  <c r="AG477" i="1"/>
  <c r="AC477" i="1"/>
  <c r="AF477" i="1" s="1"/>
  <c r="AF481" i="3"/>
  <c r="AI481" i="3"/>
  <c r="AE481" i="3"/>
  <c r="AD482" i="3"/>
  <c r="AE478" i="1"/>
  <c r="AD478" i="1"/>
  <c r="AG478" i="1"/>
  <c r="AB479" i="1"/>
  <c r="AC478" i="1"/>
  <c r="AF478" i="1" s="1"/>
  <c r="AF482" i="3"/>
  <c r="AI482" i="3"/>
  <c r="AD483" i="3"/>
  <c r="AE482" i="3"/>
  <c r="AE479" i="1"/>
  <c r="AD479" i="1"/>
  <c r="AB480" i="1"/>
  <c r="AG479" i="1"/>
  <c r="AC479" i="1"/>
  <c r="AF479" i="1" s="1"/>
  <c r="AF483" i="3"/>
  <c r="AI483" i="3"/>
  <c r="AD484" i="3"/>
  <c r="AE483" i="3"/>
  <c r="AD480" i="1"/>
  <c r="AE480" i="1"/>
  <c r="AG480" i="1"/>
  <c r="AC480" i="1"/>
  <c r="AF480" i="1" s="1"/>
  <c r="AB481" i="1"/>
  <c r="AF484" i="3"/>
  <c r="AI484" i="3"/>
  <c r="AD485" i="3"/>
  <c r="AE484" i="3"/>
  <c r="AD481" i="1"/>
  <c r="AE481" i="1"/>
  <c r="AG481" i="1"/>
  <c r="AB482" i="1"/>
  <c r="AC481" i="1"/>
  <c r="AF481" i="1" s="1"/>
  <c r="AF485" i="3"/>
  <c r="AI485" i="3"/>
  <c r="AD486" i="3"/>
  <c r="AE485" i="3"/>
  <c r="AE482" i="1"/>
  <c r="AD482" i="1"/>
  <c r="AC482" i="1"/>
  <c r="AF482" i="1" s="1"/>
  <c r="AG482" i="1"/>
  <c r="AB483" i="1"/>
  <c r="AF486" i="3"/>
  <c r="AI486" i="3"/>
  <c r="AE486" i="3"/>
  <c r="AD487" i="3"/>
  <c r="AE483" i="1"/>
  <c r="AD483" i="1"/>
  <c r="AB484" i="1"/>
  <c r="AC483" i="1"/>
  <c r="AF483" i="1" s="1"/>
  <c r="AG483" i="1"/>
  <c r="AF487" i="3"/>
  <c r="AD488" i="3"/>
  <c r="AE487" i="3"/>
  <c r="AI487" i="3"/>
  <c r="AE484" i="1"/>
  <c r="AD484" i="1"/>
  <c r="AG484" i="1"/>
  <c r="AB485" i="1"/>
  <c r="AC484" i="1"/>
  <c r="AF484" i="1" s="1"/>
  <c r="AF488" i="3"/>
  <c r="AD489" i="3"/>
  <c r="AI488" i="3"/>
  <c r="AE488" i="3"/>
  <c r="AD485" i="1"/>
  <c r="AE485" i="1"/>
  <c r="AG485" i="1"/>
  <c r="AC485" i="1"/>
  <c r="AF485" i="1" s="1"/>
  <c r="AB486" i="1"/>
  <c r="AF489" i="3"/>
  <c r="AI489" i="3"/>
  <c r="AE489" i="3"/>
  <c r="AD490" i="3"/>
  <c r="AE486" i="1"/>
  <c r="AD486" i="1"/>
  <c r="AC486" i="1"/>
  <c r="AF486" i="1" s="1"/>
  <c r="AG486" i="1"/>
  <c r="AB487" i="1"/>
  <c r="AF490" i="3"/>
  <c r="AI490" i="3"/>
  <c r="AD491" i="3"/>
  <c r="AE490" i="3"/>
  <c r="AE487" i="1"/>
  <c r="AD487" i="1"/>
  <c r="AC487" i="1"/>
  <c r="AF487" i="1" s="1"/>
  <c r="AB488" i="1"/>
  <c r="AG487" i="1"/>
  <c r="AF491" i="3"/>
  <c r="AI491" i="3"/>
  <c r="AE491" i="3"/>
  <c r="AD492" i="3"/>
  <c r="AE488" i="1"/>
  <c r="AD488" i="1"/>
  <c r="AB489" i="1"/>
  <c r="AC488" i="1"/>
  <c r="AF488" i="1" s="1"/>
  <c r="AG488" i="1"/>
  <c r="AF492" i="3"/>
  <c r="AE492" i="3"/>
  <c r="AD493" i="3"/>
  <c r="AI492" i="3"/>
  <c r="AD489" i="1"/>
  <c r="AE489" i="1"/>
  <c r="AB490" i="1"/>
  <c r="AC489" i="1"/>
  <c r="AF489" i="1" s="1"/>
  <c r="AG489" i="1"/>
  <c r="AF493" i="3"/>
  <c r="AD494" i="3"/>
  <c r="AI493" i="3"/>
  <c r="AE493" i="3"/>
  <c r="AD490" i="1"/>
  <c r="AE490" i="1"/>
  <c r="AG490" i="1"/>
  <c r="AB491" i="1"/>
  <c r="AC490" i="1"/>
  <c r="AF490" i="1" s="1"/>
  <c r="AF494" i="3"/>
  <c r="AI494" i="3"/>
  <c r="AE494" i="3"/>
  <c r="AD495" i="3"/>
  <c r="AE491" i="1"/>
  <c r="AD491" i="1"/>
  <c r="AC491" i="1"/>
  <c r="AF491" i="1" s="1"/>
  <c r="AG491" i="1"/>
  <c r="AB492" i="1"/>
  <c r="AF495" i="3"/>
  <c r="AE495" i="3"/>
  <c r="AI495" i="3"/>
  <c r="AD496" i="3"/>
  <c r="AE492" i="1"/>
  <c r="AD492" i="1"/>
  <c r="AC492" i="1"/>
  <c r="AF492" i="1" s="1"/>
  <c r="AG492" i="1"/>
  <c r="AB493" i="1"/>
  <c r="AF496" i="3"/>
  <c r="AD497" i="3"/>
  <c r="AI496" i="3"/>
  <c r="AE496" i="3"/>
  <c r="AE493" i="1"/>
  <c r="AD493" i="1"/>
  <c r="AG493" i="1"/>
  <c r="AB494" i="1"/>
  <c r="AC493" i="1"/>
  <c r="AF493" i="1" s="1"/>
  <c r="AF497" i="3"/>
  <c r="AI497" i="3"/>
  <c r="AE497" i="3"/>
  <c r="AD498" i="3"/>
  <c r="AE494" i="1"/>
  <c r="AD494" i="1"/>
  <c r="AG494" i="1"/>
  <c r="AC494" i="1"/>
  <c r="AF494" i="1" s="1"/>
  <c r="AB495" i="1"/>
  <c r="AF498" i="3"/>
  <c r="AI498" i="3"/>
  <c r="AD499" i="3"/>
  <c r="AE498" i="3"/>
  <c r="AD495" i="1"/>
  <c r="AE495" i="1"/>
  <c r="AG495" i="1"/>
  <c r="AB496" i="1"/>
  <c r="AC495" i="1"/>
  <c r="AF495" i="1" s="1"/>
  <c r="AF499" i="3"/>
  <c r="AD500" i="3"/>
  <c r="AE499" i="3"/>
  <c r="AI499" i="3"/>
  <c r="AE496" i="1"/>
  <c r="AD496" i="1"/>
  <c r="AB497" i="1"/>
  <c r="AC496" i="1"/>
  <c r="AF496" i="1" s="1"/>
  <c r="AG496" i="1"/>
  <c r="AF500" i="3"/>
  <c r="AE500" i="3"/>
  <c r="AD501" i="3"/>
  <c r="AI500" i="3"/>
  <c r="AD497" i="1"/>
  <c r="AE497" i="1"/>
  <c r="AG497" i="1"/>
  <c r="AB498" i="1"/>
  <c r="AC497" i="1"/>
  <c r="AF497" i="1" s="1"/>
  <c r="AF501" i="3"/>
  <c r="AD502" i="3"/>
  <c r="AI501" i="3"/>
  <c r="AE501" i="3"/>
  <c r="AE498" i="1"/>
  <c r="AD498" i="1"/>
  <c r="AC498" i="1"/>
  <c r="AF498" i="1" s="1"/>
  <c r="AB499" i="1"/>
  <c r="AG498" i="1"/>
  <c r="AF502" i="3"/>
  <c r="AI502" i="3"/>
  <c r="AE502" i="3"/>
  <c r="AD503" i="3"/>
  <c r="AE499" i="1"/>
  <c r="AD499" i="1"/>
  <c r="AC499" i="1"/>
  <c r="AF499" i="1" s="1"/>
  <c r="AB500" i="1"/>
  <c r="AG499" i="1"/>
  <c r="AF503" i="3"/>
  <c r="AD504" i="3"/>
  <c r="AE503" i="3"/>
  <c r="AI503" i="3"/>
  <c r="AD500" i="1"/>
  <c r="AE500" i="1"/>
  <c r="AG500" i="1"/>
  <c r="AC500" i="1"/>
  <c r="AF500" i="1" s="1"/>
  <c r="AB501" i="1"/>
  <c r="AF504" i="3"/>
  <c r="AD505" i="3"/>
  <c r="AE504" i="3"/>
  <c r="AI504" i="3"/>
  <c r="AE501" i="1"/>
  <c r="AD501" i="1"/>
  <c r="AC501" i="1"/>
  <c r="AF501" i="1" s="1"/>
  <c r="AG501" i="1"/>
  <c r="AB502" i="1"/>
  <c r="AF505" i="3"/>
  <c r="AI505" i="3"/>
  <c r="AD506" i="3"/>
  <c r="AE505" i="3"/>
  <c r="AE502" i="1"/>
  <c r="AD502" i="1"/>
  <c r="AB503" i="1"/>
  <c r="AG502" i="1"/>
  <c r="AC502" i="1"/>
  <c r="AF502" i="1" s="1"/>
  <c r="AF506" i="3"/>
  <c r="AI506" i="3"/>
  <c r="AE506" i="3"/>
  <c r="AD507" i="3"/>
  <c r="AD503" i="1"/>
  <c r="AE503" i="1"/>
  <c r="AG503" i="1"/>
  <c r="AB504" i="1"/>
  <c r="AC503" i="1"/>
  <c r="AF503" i="1" s="1"/>
  <c r="AF507" i="3"/>
  <c r="AE507" i="3"/>
  <c r="AD508" i="3"/>
  <c r="AI507" i="3"/>
  <c r="AE504" i="1"/>
  <c r="AD504" i="1"/>
  <c r="AC504" i="1"/>
  <c r="AF504" i="1" s="1"/>
  <c r="AB505" i="1"/>
  <c r="AG504" i="1"/>
  <c r="AF508" i="3"/>
  <c r="AI508" i="3"/>
  <c r="AE508" i="3"/>
  <c r="AD509" i="3"/>
  <c r="AD505" i="1"/>
  <c r="AE505" i="1"/>
  <c r="AG505" i="1"/>
  <c r="AB506" i="1"/>
  <c r="AC505" i="1"/>
  <c r="AF505" i="1" s="1"/>
  <c r="AF509" i="3"/>
  <c r="AI509" i="3"/>
  <c r="AE509" i="3"/>
  <c r="AD510" i="3"/>
  <c r="AE506" i="1"/>
  <c r="AD506" i="1"/>
  <c r="AC506" i="1"/>
  <c r="AF506" i="1" s="1"/>
  <c r="AG506" i="1"/>
  <c r="AB507" i="1"/>
  <c r="AF510" i="3"/>
  <c r="AD511" i="3"/>
  <c r="AE510" i="3"/>
  <c r="AI510" i="3"/>
  <c r="AE507" i="1"/>
  <c r="AD507" i="1"/>
  <c r="AG507" i="1"/>
  <c r="AB508" i="1"/>
  <c r="AC507" i="1"/>
  <c r="AF507" i="1" s="1"/>
  <c r="AF511" i="3"/>
  <c r="AD512" i="3"/>
  <c r="AE511" i="3"/>
  <c r="AI511" i="3"/>
  <c r="AD508" i="1"/>
  <c r="AE508" i="1"/>
  <c r="AB509" i="1"/>
  <c r="AG508" i="1"/>
  <c r="AC508" i="1"/>
  <c r="AF508" i="1" s="1"/>
  <c r="AF512" i="3"/>
  <c r="AI512" i="3"/>
  <c r="AD513" i="3"/>
  <c r="AE512" i="3"/>
  <c r="AD509" i="1"/>
  <c r="AE509" i="1"/>
  <c r="AB510" i="1"/>
  <c r="AG509" i="1"/>
  <c r="AC509" i="1"/>
  <c r="AF509" i="1" s="1"/>
  <c r="AF513" i="3"/>
  <c r="AD514" i="3"/>
  <c r="AI513" i="3"/>
  <c r="AE513" i="3"/>
  <c r="AE510" i="1"/>
  <c r="AD510" i="1"/>
  <c r="AB511" i="1"/>
  <c r="AG510" i="1"/>
  <c r="AC510" i="1"/>
  <c r="AF510" i="1" s="1"/>
  <c r="AF514" i="3"/>
  <c r="AI514" i="3"/>
  <c r="AE514" i="3"/>
  <c r="AD515" i="3"/>
  <c r="AE511" i="1"/>
  <c r="AD511" i="1"/>
  <c r="AG511" i="1"/>
  <c r="AB512" i="1"/>
  <c r="AC511" i="1"/>
  <c r="AF511" i="1" s="1"/>
  <c r="AF515" i="3"/>
  <c r="AI515" i="3"/>
  <c r="AD516" i="3"/>
  <c r="AE515" i="3"/>
  <c r="AE512" i="1"/>
  <c r="AD512" i="1"/>
  <c r="AC512" i="1"/>
  <c r="AF512" i="1" s="1"/>
  <c r="AB513" i="1"/>
  <c r="AG512" i="1"/>
  <c r="AF516" i="3"/>
  <c r="AD517" i="3"/>
  <c r="AI516" i="3"/>
  <c r="AE516" i="3"/>
  <c r="AE513" i="1"/>
  <c r="AD513" i="1"/>
  <c r="AC513" i="1"/>
  <c r="AF513" i="1" s="1"/>
  <c r="AG513" i="1"/>
  <c r="AB514" i="1"/>
  <c r="AF517" i="3"/>
  <c r="AI517" i="3"/>
  <c r="AD518" i="3"/>
  <c r="AE517" i="3"/>
  <c r="AE514" i="1"/>
  <c r="AD514" i="1"/>
  <c r="AC514" i="1"/>
  <c r="AF514" i="1" s="1"/>
  <c r="AB515" i="1"/>
  <c r="AG514" i="1"/>
  <c r="AF518" i="3"/>
  <c r="AD519" i="3"/>
  <c r="AI518" i="3"/>
  <c r="AE518" i="3"/>
  <c r="AE515" i="1"/>
  <c r="AD515" i="1"/>
  <c r="AG515" i="1"/>
  <c r="AC515" i="1"/>
  <c r="AF515" i="1" s="1"/>
  <c r="AB516" i="1"/>
  <c r="AF519" i="3"/>
  <c r="AE519" i="3"/>
  <c r="AD520" i="3"/>
  <c r="AI519" i="3"/>
  <c r="AD516" i="1"/>
  <c r="AE516" i="1"/>
  <c r="AG516" i="1"/>
  <c r="AB517" i="1"/>
  <c r="AC516" i="1"/>
  <c r="AF516" i="1" s="1"/>
  <c r="AF520" i="3"/>
  <c r="AE520" i="3"/>
  <c r="AD521" i="3"/>
  <c r="AI520" i="3"/>
  <c r="AD517" i="1"/>
  <c r="AE517" i="1"/>
  <c r="AG517" i="1"/>
  <c r="AC517" i="1"/>
  <c r="AF517" i="1" s="1"/>
  <c r="AB518" i="1"/>
  <c r="AF521" i="3"/>
  <c r="AD522" i="3"/>
  <c r="AE521" i="3"/>
  <c r="AI521" i="3"/>
  <c r="AE518" i="1"/>
  <c r="AD518" i="1"/>
  <c r="AB519" i="1"/>
  <c r="AC518" i="1"/>
  <c r="AF518" i="1" s="1"/>
  <c r="AG518" i="1"/>
  <c r="AF522" i="3"/>
  <c r="AI522" i="3"/>
  <c r="AE522" i="3"/>
  <c r="AD523" i="3"/>
  <c r="AE519" i="1"/>
  <c r="AD519" i="1"/>
  <c r="AC519" i="1"/>
  <c r="AF519" i="1" s="1"/>
  <c r="AB520" i="1"/>
  <c r="AG519" i="1"/>
  <c r="AF523" i="3"/>
  <c r="AE523" i="3"/>
  <c r="AI523" i="3"/>
  <c r="AD524" i="3"/>
  <c r="AE520" i="1"/>
  <c r="AD520" i="1"/>
  <c r="AG520" i="1"/>
  <c r="AC520" i="1"/>
  <c r="AF520" i="1" s="1"/>
  <c r="AB521" i="1"/>
  <c r="AF524" i="3"/>
  <c r="AD525" i="3"/>
  <c r="AE524" i="3"/>
  <c r="AI524" i="3"/>
  <c r="AE521" i="1"/>
  <c r="AD521" i="1"/>
  <c r="AG521" i="1"/>
  <c r="AB522" i="1"/>
  <c r="AC521" i="1"/>
  <c r="AF521" i="1" s="1"/>
  <c r="AF525" i="3"/>
  <c r="AD526" i="3"/>
  <c r="AE525" i="3"/>
  <c r="AI525" i="3"/>
  <c r="AD522" i="1"/>
  <c r="AE522" i="1"/>
  <c r="AC522" i="1"/>
  <c r="AF522" i="1" s="1"/>
  <c r="AB523" i="1"/>
  <c r="AG522" i="1"/>
  <c r="AF526" i="3"/>
  <c r="AD527" i="3"/>
  <c r="AE526" i="3"/>
  <c r="AI526" i="3"/>
  <c r="AD523" i="1"/>
  <c r="AE523" i="1"/>
  <c r="AB524" i="1"/>
  <c r="AG523" i="1"/>
  <c r="AC523" i="1"/>
  <c r="AF523" i="1" s="1"/>
  <c r="AF527" i="3"/>
  <c r="AD528" i="3"/>
  <c r="AE527" i="3"/>
  <c r="AI527" i="3"/>
  <c r="AE524" i="1"/>
  <c r="AD524" i="1"/>
  <c r="AB525" i="1"/>
  <c r="AG524" i="1"/>
  <c r="AC524" i="1"/>
  <c r="AF524" i="1" s="1"/>
  <c r="AF528" i="3"/>
  <c r="AE528" i="3"/>
  <c r="AI528" i="3"/>
  <c r="AD529" i="3"/>
  <c r="AE525" i="1"/>
  <c r="AD525" i="1"/>
  <c r="AG525" i="1"/>
  <c r="AC525" i="1"/>
  <c r="AF525" i="1" s="1"/>
  <c r="AB526" i="1"/>
  <c r="AF529" i="3"/>
  <c r="AD530" i="3"/>
  <c r="AI529" i="3"/>
  <c r="AE529" i="3"/>
  <c r="AE526" i="1"/>
  <c r="AD526" i="1"/>
  <c r="AB527" i="1"/>
  <c r="AC526" i="1"/>
  <c r="AF526" i="1" s="1"/>
  <c r="AG526" i="1"/>
  <c r="AF530" i="3"/>
  <c r="AD531" i="3"/>
  <c r="AE530" i="3"/>
  <c r="AI530" i="3"/>
  <c r="AE527" i="1"/>
  <c r="AD527" i="1"/>
  <c r="AG527" i="1"/>
  <c r="AB528" i="1"/>
  <c r="AC527" i="1"/>
  <c r="AF527" i="1" s="1"/>
  <c r="AF531" i="3"/>
  <c r="AI531" i="3"/>
  <c r="AE531" i="3"/>
  <c r="AD532" i="3"/>
  <c r="AE528" i="1"/>
  <c r="AD528" i="1"/>
  <c r="AC528" i="1"/>
  <c r="AF528" i="1" s="1"/>
  <c r="AB529" i="1"/>
  <c r="AG528" i="1"/>
  <c r="AF532" i="3"/>
  <c r="AD533" i="3"/>
  <c r="AE532" i="3"/>
  <c r="AI532" i="3"/>
  <c r="AD529" i="1"/>
  <c r="AE529" i="1"/>
  <c r="AB530" i="1"/>
  <c r="AC529" i="1"/>
  <c r="AF529" i="1" s="1"/>
  <c r="AG529" i="1"/>
  <c r="AF533" i="3"/>
  <c r="AI533" i="3"/>
  <c r="AE533" i="3"/>
  <c r="AD534" i="3"/>
  <c r="AD530" i="1"/>
  <c r="AE530" i="1"/>
  <c r="AG530" i="1"/>
  <c r="AC530" i="1"/>
  <c r="AF530" i="1" s="1"/>
  <c r="AB531" i="1"/>
  <c r="AF534" i="3"/>
  <c r="AD535" i="3"/>
  <c r="AI534" i="3"/>
  <c r="AE534" i="3"/>
  <c r="AD531" i="1"/>
  <c r="AE531" i="1"/>
  <c r="AG531" i="1"/>
  <c r="AC531" i="1"/>
  <c r="AF531" i="1" s="1"/>
  <c r="AB532" i="1"/>
  <c r="AF535" i="3"/>
  <c r="AI535" i="3"/>
  <c r="AD536" i="3"/>
  <c r="AE535" i="3"/>
  <c r="AD532" i="1"/>
  <c r="AE532" i="1"/>
  <c r="AB533" i="1"/>
  <c r="AC532" i="1"/>
  <c r="AF532" i="1" s="1"/>
  <c r="AG532" i="1"/>
  <c r="AF536" i="3"/>
  <c r="AI536" i="3"/>
  <c r="AE536" i="3"/>
  <c r="AD537" i="3"/>
  <c r="AE533" i="1"/>
  <c r="AD533" i="1"/>
  <c r="AG533" i="1"/>
  <c r="AB534" i="1"/>
  <c r="AC533" i="1"/>
  <c r="AF533" i="1" s="1"/>
  <c r="AF537" i="3"/>
  <c r="AE537" i="3"/>
  <c r="AD538" i="3"/>
  <c r="AI537" i="3"/>
  <c r="AE534" i="1"/>
  <c r="AD534" i="1"/>
  <c r="AC534" i="1"/>
  <c r="AF534" i="1" s="1"/>
  <c r="AB535" i="1"/>
  <c r="AG534" i="1"/>
  <c r="AF538" i="3"/>
  <c r="AE538" i="3"/>
  <c r="AD539" i="3"/>
  <c r="AI538" i="3"/>
  <c r="AE535" i="1"/>
  <c r="AD535" i="1"/>
  <c r="AC535" i="1"/>
  <c r="AF535" i="1" s="1"/>
  <c r="AB536" i="1"/>
  <c r="AG535" i="1"/>
  <c r="AF539" i="3"/>
  <c r="AI539" i="3"/>
  <c r="AE539" i="3"/>
  <c r="AD540" i="3"/>
  <c r="AE536" i="1"/>
  <c r="AD536" i="1"/>
  <c r="AC536" i="1"/>
  <c r="AF536" i="1" s="1"/>
  <c r="AB537" i="1"/>
  <c r="AG536" i="1"/>
  <c r="AF540" i="3"/>
  <c r="AD541" i="3"/>
  <c r="AE540" i="3"/>
  <c r="AI540" i="3"/>
  <c r="AD537" i="1"/>
  <c r="AE537" i="1"/>
  <c r="AB538" i="1"/>
  <c r="AC537" i="1"/>
  <c r="AF537" i="1" s="1"/>
  <c r="AG537" i="1"/>
  <c r="AF541" i="3"/>
  <c r="AI541" i="3"/>
  <c r="AD542" i="3"/>
  <c r="AE541" i="3"/>
  <c r="AE538" i="1"/>
  <c r="AD538" i="1"/>
  <c r="AB539" i="1"/>
  <c r="AG538" i="1"/>
  <c r="AC538" i="1"/>
  <c r="AF538" i="1" s="1"/>
  <c r="AF542" i="3"/>
  <c r="AI542" i="3"/>
  <c r="AD543" i="3"/>
  <c r="AE542" i="3"/>
  <c r="AD539" i="1"/>
  <c r="AE539" i="1"/>
  <c r="AG539" i="1"/>
  <c r="AC539" i="1"/>
  <c r="AF539" i="1" s="1"/>
  <c r="AB540" i="1"/>
  <c r="AF543" i="3"/>
  <c r="AE543" i="3"/>
  <c r="AI543" i="3"/>
  <c r="AD544" i="3"/>
  <c r="AE540" i="1"/>
  <c r="AD540" i="1"/>
  <c r="AG540" i="1"/>
  <c r="AB541" i="1"/>
  <c r="AC540" i="1"/>
  <c r="AF540" i="1" s="1"/>
  <c r="AF544" i="3"/>
  <c r="AI544" i="3"/>
  <c r="AE544" i="3"/>
  <c r="AD545" i="3"/>
  <c r="AE541" i="1"/>
  <c r="AD541" i="1"/>
  <c r="AB542" i="1"/>
  <c r="AC541" i="1"/>
  <c r="AF541" i="1" s="1"/>
  <c r="AG541" i="1"/>
  <c r="AF545" i="3"/>
  <c r="AD546" i="3"/>
  <c r="AI545" i="3"/>
  <c r="AE545" i="3"/>
  <c r="AE542" i="1"/>
  <c r="AD542" i="1"/>
  <c r="AC542" i="1"/>
  <c r="AF542" i="1" s="1"/>
  <c r="AB543" i="1"/>
  <c r="AG542" i="1"/>
  <c r="AF546" i="3"/>
  <c r="AE546" i="3"/>
  <c r="AD547" i="3"/>
  <c r="AI546" i="3"/>
  <c r="AD543" i="1"/>
  <c r="AE543" i="1"/>
  <c r="AG543" i="1"/>
  <c r="AB544" i="1"/>
  <c r="AC543" i="1"/>
  <c r="AF543" i="1" s="1"/>
  <c r="AF547" i="3"/>
  <c r="AE547" i="3"/>
  <c r="AD548" i="3"/>
  <c r="AI547" i="3"/>
  <c r="AE544" i="1"/>
  <c r="AD544" i="1"/>
  <c r="AG544" i="1"/>
  <c r="AB545" i="1"/>
  <c r="AC544" i="1"/>
  <c r="AF544" i="1" s="1"/>
  <c r="AF548" i="3"/>
  <c r="AI548" i="3"/>
  <c r="AE548" i="3"/>
  <c r="AD549" i="3"/>
  <c r="AD545" i="1"/>
  <c r="AE545" i="1"/>
  <c r="AC545" i="1"/>
  <c r="AF545" i="1" s="1"/>
  <c r="AG545" i="1"/>
  <c r="AB546" i="1"/>
  <c r="AF549" i="3"/>
  <c r="AD550" i="3"/>
  <c r="AE549" i="3"/>
  <c r="AI549" i="3"/>
  <c r="AE546" i="1"/>
  <c r="AD546" i="1"/>
  <c r="AG546" i="1"/>
  <c r="AC546" i="1"/>
  <c r="AF546" i="1" s="1"/>
  <c r="AB547" i="1"/>
  <c r="AF550" i="3"/>
  <c r="AE550" i="3"/>
  <c r="AD551" i="3"/>
  <c r="AI550" i="3"/>
  <c r="AE547" i="1"/>
  <c r="AD547" i="1"/>
  <c r="AB548" i="1"/>
  <c r="AG547" i="1"/>
  <c r="AC547" i="1"/>
  <c r="AF547" i="1" s="1"/>
  <c r="AF551" i="3"/>
  <c r="AE551" i="3"/>
  <c r="AD552" i="3"/>
  <c r="AI551" i="3"/>
  <c r="AD548" i="1"/>
  <c r="AE548" i="1"/>
  <c r="AC548" i="1"/>
  <c r="AF548" i="1" s="1"/>
  <c r="AG548" i="1"/>
  <c r="AB549" i="1"/>
  <c r="AF552" i="3"/>
  <c r="AD553" i="3"/>
  <c r="AI552" i="3"/>
  <c r="AE552" i="3"/>
  <c r="AD549" i="1"/>
  <c r="AE549" i="1"/>
  <c r="AB550" i="1"/>
  <c r="AG549" i="1"/>
  <c r="AC549" i="1"/>
  <c r="AF549" i="1" s="1"/>
  <c r="AF553" i="3"/>
  <c r="AD554" i="3"/>
  <c r="AE553" i="3"/>
  <c r="AI553" i="3"/>
  <c r="AD550" i="1"/>
  <c r="AE550" i="1"/>
  <c r="AB551" i="1"/>
  <c r="AC550" i="1"/>
  <c r="AF550" i="1" s="1"/>
  <c r="AG550" i="1"/>
  <c r="AF554" i="3"/>
  <c r="AE554" i="3"/>
  <c r="AI554" i="3"/>
  <c r="AD555" i="3"/>
  <c r="AD551" i="1"/>
  <c r="AE551" i="1"/>
  <c r="AC551" i="1"/>
  <c r="AF551" i="1" s="1"/>
  <c r="AG551" i="1"/>
  <c r="AB552" i="1"/>
  <c r="AF555" i="3"/>
  <c r="AD556" i="3"/>
  <c r="AI555" i="3"/>
  <c r="AE555" i="3"/>
  <c r="AE552" i="1"/>
  <c r="AD552" i="1"/>
  <c r="AB553" i="1"/>
  <c r="AG552" i="1"/>
  <c r="AC552" i="1"/>
  <c r="AF552" i="1" s="1"/>
  <c r="AF556" i="3"/>
  <c r="AI556" i="3"/>
  <c r="AE556" i="3"/>
  <c r="AD557" i="3"/>
  <c r="AD553" i="1"/>
  <c r="AE553" i="1"/>
  <c r="AC553" i="1"/>
  <c r="AF553" i="1" s="1"/>
  <c r="AB554" i="1"/>
  <c r="AG553" i="1"/>
  <c r="AF557" i="3"/>
  <c r="AE557" i="3"/>
  <c r="AD558" i="3"/>
  <c r="AI557" i="3"/>
  <c r="AE554" i="1"/>
  <c r="AD554" i="1"/>
  <c r="AG554" i="1"/>
  <c r="AC554" i="1"/>
  <c r="AF554" i="1" s="1"/>
  <c r="AB555" i="1"/>
  <c r="AF558" i="3"/>
  <c r="AI558" i="3"/>
  <c r="AE558" i="3"/>
  <c r="AD559" i="3"/>
  <c r="AE555" i="1"/>
  <c r="AD555" i="1"/>
  <c r="AC555" i="1"/>
  <c r="AF555" i="1" s="1"/>
  <c r="AB556" i="1"/>
  <c r="AG555" i="1"/>
  <c r="AF559" i="3"/>
  <c r="AD560" i="3"/>
  <c r="AI559" i="3"/>
  <c r="AE559" i="3"/>
  <c r="AE556" i="1"/>
  <c r="AD556" i="1"/>
  <c r="AG556" i="1"/>
  <c r="AC556" i="1"/>
  <c r="AF556" i="1" s="1"/>
  <c r="AB557" i="1"/>
  <c r="AF560" i="3"/>
  <c r="AE560" i="3"/>
  <c r="AD561" i="3"/>
  <c r="AI560" i="3"/>
  <c r="AD557" i="1"/>
  <c r="AE557" i="1"/>
  <c r="AG557" i="1"/>
  <c r="AC557" i="1"/>
  <c r="AF557" i="1" s="1"/>
  <c r="AB558" i="1"/>
  <c r="AF561" i="3"/>
  <c r="AD562" i="3"/>
  <c r="AI561" i="3"/>
  <c r="AE561" i="3"/>
  <c r="AD558" i="1"/>
  <c r="AE558" i="1"/>
  <c r="AC558" i="1"/>
  <c r="AF558" i="1" s="1"/>
  <c r="AG558" i="1"/>
  <c r="AB559" i="1"/>
  <c r="AF562" i="3"/>
  <c r="AI562" i="3"/>
  <c r="AE562" i="3"/>
  <c r="AD563" i="3"/>
  <c r="AD559" i="1"/>
  <c r="AE559" i="1"/>
  <c r="AB560" i="1"/>
  <c r="AC559" i="1"/>
  <c r="AF559" i="1" s="1"/>
  <c r="AG559" i="1"/>
  <c r="AF563" i="3"/>
  <c r="AE563" i="3"/>
  <c r="AI563" i="3"/>
  <c r="AD564" i="3"/>
  <c r="AD560" i="1"/>
  <c r="AE560" i="1"/>
  <c r="AG560" i="1"/>
  <c r="AC560" i="1"/>
  <c r="AF560" i="1" s="1"/>
  <c r="AB561" i="1"/>
  <c r="AF564" i="3"/>
  <c r="AE564" i="3"/>
  <c r="AI564" i="3"/>
  <c r="AD565" i="3"/>
  <c r="AD561" i="1"/>
  <c r="AE561" i="1"/>
  <c r="AG561" i="1"/>
  <c r="AC561" i="1"/>
  <c r="AF561" i="1" s="1"/>
  <c r="AB562" i="1"/>
  <c r="AF565" i="3"/>
  <c r="AI565" i="3"/>
  <c r="AD566" i="3"/>
  <c r="AE565" i="3"/>
  <c r="AD562" i="1"/>
  <c r="AE562" i="1"/>
  <c r="AB563" i="1"/>
  <c r="AC562" i="1"/>
  <c r="AF562" i="1" s="1"/>
  <c r="AG562" i="1"/>
  <c r="AF566" i="3"/>
  <c r="AD567" i="3"/>
  <c r="AI566" i="3"/>
  <c r="AE566" i="3"/>
  <c r="AD563" i="1"/>
  <c r="AE563" i="1"/>
  <c r="AC563" i="1"/>
  <c r="AF563" i="1" s="1"/>
  <c r="AG563" i="1"/>
  <c r="AB564" i="1"/>
  <c r="AF567" i="3"/>
  <c r="AI567" i="3"/>
  <c r="AD568" i="3"/>
  <c r="AE567" i="3"/>
  <c r="AD564" i="1"/>
  <c r="AE564" i="1"/>
  <c r="AG564" i="1"/>
  <c r="AC564" i="1"/>
  <c r="AF564" i="1" s="1"/>
  <c r="AB565" i="1"/>
  <c r="AF568" i="3"/>
  <c r="AI568" i="3"/>
  <c r="AE568" i="3"/>
  <c r="AD569" i="3"/>
  <c r="AE565" i="1"/>
  <c r="AD565" i="1"/>
  <c r="AC565" i="1"/>
  <c r="AF565" i="1" s="1"/>
  <c r="AG565" i="1"/>
  <c r="AB566" i="1"/>
  <c r="AF569" i="3"/>
  <c r="AD570" i="3"/>
  <c r="AI569" i="3"/>
  <c r="AE569" i="3"/>
  <c r="AD566" i="1"/>
  <c r="AE566" i="1"/>
  <c r="AB567" i="1"/>
  <c r="AC566" i="1"/>
  <c r="AF566" i="1" s="1"/>
  <c r="AG566" i="1"/>
  <c r="AF570" i="3"/>
  <c r="AD571" i="3"/>
  <c r="AE570" i="3"/>
  <c r="AI570" i="3"/>
  <c r="AE567" i="1"/>
  <c r="AD567" i="1"/>
  <c r="AB568" i="1"/>
  <c r="AG567" i="1"/>
  <c r="AC567" i="1"/>
  <c r="AF567" i="1" s="1"/>
  <c r="AF571" i="3"/>
  <c r="AI571" i="3"/>
  <c r="AD572" i="3"/>
  <c r="AE571" i="3"/>
  <c r="AE568" i="1"/>
  <c r="AD568" i="1"/>
  <c r="AG568" i="1"/>
  <c r="AC568" i="1"/>
  <c r="AF568" i="1" s="1"/>
  <c r="AB569" i="1"/>
  <c r="AF572" i="3"/>
  <c r="AI572" i="3"/>
  <c r="AD573" i="3"/>
  <c r="AE572" i="3"/>
  <c r="AE569" i="1"/>
  <c r="AD569" i="1"/>
  <c r="AC569" i="1"/>
  <c r="AF569" i="1" s="1"/>
  <c r="AG569" i="1"/>
  <c r="AB570" i="1"/>
  <c r="AF573" i="3"/>
  <c r="AD574" i="3"/>
  <c r="AE573" i="3"/>
  <c r="AI573" i="3"/>
  <c r="AD570" i="1"/>
  <c r="AE570" i="1"/>
  <c r="AB571" i="1"/>
  <c r="AG570" i="1"/>
  <c r="AC570" i="1"/>
  <c r="AF570" i="1" s="1"/>
  <c r="AF574" i="3"/>
  <c r="AD575" i="3"/>
  <c r="AE574" i="3"/>
  <c r="AI574" i="3"/>
  <c r="AD571" i="1"/>
  <c r="AE571" i="1"/>
  <c r="AC571" i="1"/>
  <c r="AF571" i="1" s="1"/>
  <c r="AB572" i="1"/>
  <c r="AG571" i="1"/>
  <c r="AF575" i="3"/>
  <c r="AD576" i="3"/>
  <c r="AE575" i="3"/>
  <c r="AI575" i="3"/>
  <c r="AD572" i="1"/>
  <c r="AE572" i="1"/>
  <c r="AG572" i="1"/>
  <c r="AC572" i="1"/>
  <c r="AF572" i="1" s="1"/>
  <c r="AB573" i="1"/>
  <c r="AF576" i="3"/>
  <c r="AD577" i="3"/>
  <c r="AI576" i="3"/>
  <c r="AE576" i="3"/>
  <c r="AE573" i="1"/>
  <c r="AD573" i="1"/>
  <c r="AC573" i="1"/>
  <c r="AF573" i="1" s="1"/>
  <c r="AG573" i="1"/>
  <c r="AB574" i="1"/>
  <c r="AF577" i="3"/>
  <c r="AD578" i="3"/>
  <c r="AI577" i="3"/>
  <c r="AE577" i="3"/>
  <c r="AE574" i="1"/>
  <c r="AD574" i="1"/>
  <c r="AC574" i="1"/>
  <c r="AF574" i="1" s="1"/>
  <c r="AG574" i="1"/>
  <c r="AB575" i="1"/>
  <c r="AF578" i="3"/>
  <c r="AD579" i="3"/>
  <c r="AI578" i="3"/>
  <c r="AE578" i="3"/>
  <c r="AE575" i="1"/>
  <c r="AD575" i="1"/>
  <c r="AC575" i="1"/>
  <c r="AF575" i="1" s="1"/>
  <c r="AB576" i="1"/>
  <c r="AG575" i="1"/>
  <c r="AF579" i="3"/>
  <c r="AD580" i="3"/>
  <c r="AI579" i="3"/>
  <c r="AE579" i="3"/>
  <c r="AE576" i="1"/>
  <c r="AD576" i="1"/>
  <c r="AG576" i="1"/>
  <c r="AB577" i="1"/>
  <c r="AC576" i="1"/>
  <c r="AF576" i="1" s="1"/>
  <c r="AF580" i="3"/>
  <c r="AI580" i="3"/>
  <c r="AE580" i="3"/>
  <c r="AD581" i="3"/>
  <c r="AE577" i="1"/>
  <c r="AD577" i="1"/>
  <c r="AC577" i="1"/>
  <c r="AF577" i="1" s="1"/>
  <c r="AG577" i="1"/>
  <c r="AB578" i="1"/>
  <c r="AF581" i="3"/>
  <c r="AI581" i="3"/>
  <c r="AE581" i="3"/>
  <c r="AD582" i="3"/>
  <c r="AE578" i="1"/>
  <c r="AD578" i="1"/>
  <c r="AB579" i="1"/>
  <c r="AG578" i="1"/>
  <c r="AC578" i="1"/>
  <c r="AF578" i="1" s="1"/>
  <c r="AF582" i="3"/>
  <c r="AE582" i="3"/>
  <c r="AI582" i="3"/>
  <c r="AD583" i="3"/>
  <c r="AE579" i="1"/>
  <c r="AD579" i="1"/>
  <c r="AC579" i="1"/>
  <c r="AF579" i="1" s="1"/>
  <c r="AB580" i="1"/>
  <c r="AG579" i="1"/>
  <c r="AF583" i="3"/>
  <c r="AD584" i="3"/>
  <c r="AI583" i="3"/>
  <c r="AE583" i="3"/>
  <c r="AD580" i="1"/>
  <c r="AE580" i="1"/>
  <c r="AG580" i="1"/>
  <c r="AB581" i="1"/>
  <c r="AC580" i="1"/>
  <c r="AF580" i="1" s="1"/>
  <c r="AF584" i="3"/>
  <c r="AE584" i="3"/>
  <c r="AI584" i="3"/>
  <c r="AD585" i="3"/>
  <c r="AD581" i="1"/>
  <c r="AE581" i="1"/>
  <c r="AB582" i="1"/>
  <c r="AG581" i="1"/>
  <c r="AC581" i="1"/>
  <c r="AF581" i="1" s="1"/>
  <c r="AF585" i="3"/>
  <c r="AE585" i="3"/>
  <c r="AD586" i="3"/>
  <c r="AI585" i="3"/>
  <c r="AD582" i="1"/>
  <c r="AE582" i="1"/>
  <c r="AC582" i="1"/>
  <c r="AF582" i="1" s="1"/>
  <c r="AG582" i="1"/>
  <c r="AB583" i="1"/>
  <c r="AF586" i="3"/>
  <c r="AI586" i="3"/>
  <c r="AE586" i="3"/>
  <c r="AD587" i="3"/>
  <c r="AE583" i="1"/>
  <c r="AD583" i="1"/>
  <c r="AB584" i="1"/>
  <c r="AG583" i="1"/>
  <c r="AC583" i="1"/>
  <c r="AF583" i="1" s="1"/>
  <c r="AF587" i="3"/>
  <c r="AE587" i="3"/>
  <c r="AI587" i="3"/>
  <c r="AD588" i="3"/>
  <c r="AD584" i="1"/>
  <c r="AE584" i="1"/>
  <c r="AG584" i="1"/>
  <c r="AC584" i="1"/>
  <c r="AF584" i="1" s="1"/>
  <c r="AB585" i="1"/>
  <c r="AF588" i="3"/>
  <c r="AI588" i="3"/>
  <c r="AD589" i="3"/>
  <c r="AE588" i="3"/>
  <c r="AE585" i="1"/>
  <c r="AD585" i="1"/>
  <c r="AC585" i="1"/>
  <c r="AF585" i="1" s="1"/>
  <c r="AG585" i="1"/>
  <c r="AB586" i="1"/>
  <c r="AF589" i="3"/>
  <c r="AI589" i="3"/>
  <c r="AD590" i="3"/>
  <c r="AE589" i="3"/>
  <c r="AD586" i="1"/>
  <c r="AE586" i="1"/>
  <c r="AC586" i="1"/>
  <c r="AF586" i="1" s="1"/>
  <c r="AG586" i="1"/>
  <c r="AB587" i="1"/>
  <c r="AF590" i="3"/>
  <c r="AD591" i="3"/>
  <c r="AI590" i="3"/>
  <c r="AE590" i="3"/>
  <c r="AD587" i="1"/>
  <c r="AE587" i="1"/>
  <c r="AG587" i="1"/>
  <c r="AB588" i="1"/>
  <c r="AC587" i="1"/>
  <c r="AF587" i="1" s="1"/>
  <c r="AF591" i="3"/>
  <c r="AE591" i="3"/>
  <c r="AI591" i="3"/>
  <c r="AD592" i="3"/>
  <c r="AE588" i="1"/>
  <c r="AD588" i="1"/>
  <c r="AB589" i="1"/>
  <c r="AC588" i="1"/>
  <c r="AF588" i="1" s="1"/>
  <c r="AG588" i="1"/>
  <c r="AF592" i="3"/>
  <c r="AE592" i="3"/>
  <c r="AI592" i="3"/>
  <c r="AD593" i="3"/>
  <c r="AE589" i="1"/>
  <c r="AD589" i="1"/>
  <c r="AG589" i="1"/>
  <c r="AC589" i="1"/>
  <c r="AF589" i="1" s="1"/>
  <c r="AB590" i="1"/>
  <c r="AF593" i="3"/>
  <c r="AD594" i="3"/>
  <c r="AI593" i="3"/>
  <c r="AE593" i="3"/>
  <c r="AE590" i="1"/>
  <c r="AD590" i="1"/>
  <c r="AC590" i="1"/>
  <c r="AF590" i="1" s="1"/>
  <c r="AB591" i="1"/>
  <c r="AG590" i="1"/>
  <c r="AF594" i="3"/>
  <c r="AE594" i="3"/>
  <c r="AD595" i="3"/>
  <c r="AI594" i="3"/>
  <c r="AD591" i="1"/>
  <c r="AE591" i="1"/>
  <c r="AG591" i="1"/>
  <c r="AC591" i="1"/>
  <c r="AF591" i="1" s="1"/>
  <c r="AB592" i="1"/>
  <c r="AF595" i="3"/>
  <c r="AI595" i="3"/>
  <c r="AE595" i="3"/>
  <c r="AD596" i="3"/>
  <c r="AE592" i="1"/>
  <c r="AD592" i="1"/>
  <c r="AB593" i="1"/>
  <c r="AC592" i="1"/>
  <c r="AF592" i="1" s="1"/>
  <c r="AG592" i="1"/>
  <c r="AF596" i="3"/>
  <c r="AD597" i="3"/>
  <c r="AE596" i="3"/>
  <c r="AI596" i="3"/>
  <c r="AD593" i="1"/>
  <c r="AE593" i="1"/>
  <c r="AG593" i="1"/>
  <c r="AC593" i="1"/>
  <c r="AF593" i="1" s="1"/>
  <c r="AB594" i="1"/>
  <c r="AF597" i="3"/>
  <c r="AI597" i="3"/>
  <c r="AD598" i="3"/>
  <c r="AE597" i="3"/>
  <c r="AE594" i="1"/>
  <c r="AD594" i="1"/>
  <c r="AG594" i="1"/>
  <c r="AC594" i="1"/>
  <c r="AF594" i="1" s="1"/>
  <c r="AB595" i="1"/>
  <c r="AF598" i="3"/>
  <c r="AE598" i="3"/>
  <c r="AD599" i="3"/>
  <c r="AI598" i="3"/>
  <c r="AD595" i="1"/>
  <c r="AE595" i="1"/>
  <c r="AC595" i="1"/>
  <c r="AF595" i="1" s="1"/>
  <c r="AG595" i="1"/>
  <c r="AB596" i="1"/>
  <c r="AF599" i="3"/>
  <c r="AD600" i="3"/>
  <c r="AI599" i="3"/>
  <c r="AE599" i="3"/>
  <c r="AE596" i="1"/>
  <c r="AD596" i="1"/>
  <c r="AC596" i="1"/>
  <c r="AF596" i="1" s="1"/>
  <c r="AB597" i="1"/>
  <c r="AG596" i="1"/>
  <c r="AF600" i="3"/>
  <c r="AE600" i="3"/>
  <c r="AD601" i="3"/>
  <c r="AI600" i="3"/>
  <c r="AE597" i="1"/>
  <c r="AD597" i="1"/>
  <c r="AC597" i="1"/>
  <c r="AF597" i="1" s="1"/>
  <c r="AG597" i="1"/>
  <c r="AB598" i="1"/>
  <c r="AF601" i="3"/>
  <c r="AI601" i="3"/>
  <c r="AE601" i="3"/>
  <c r="AD602" i="3"/>
  <c r="AD598" i="1"/>
  <c r="AE598" i="1"/>
  <c r="AC598" i="1"/>
  <c r="AF598" i="1" s="1"/>
  <c r="AB599" i="1"/>
  <c r="AG598" i="1"/>
  <c r="AF602" i="3"/>
  <c r="AI602" i="3"/>
  <c r="AE602" i="3"/>
  <c r="AD603" i="3"/>
  <c r="AD599" i="1"/>
  <c r="AE599" i="1"/>
  <c r="AC599" i="1"/>
  <c r="AF599" i="1" s="1"/>
  <c r="AB600" i="1"/>
  <c r="AG599" i="1"/>
  <c r="AF603" i="3"/>
  <c r="AE603" i="3"/>
  <c r="AD604" i="3"/>
  <c r="AI603" i="3"/>
  <c r="AD600" i="1"/>
  <c r="AE600" i="1"/>
  <c r="AC600" i="1"/>
  <c r="AF600" i="1" s="1"/>
  <c r="AB601" i="1"/>
  <c r="AG600" i="1"/>
  <c r="AF604" i="3"/>
  <c r="AE604" i="3"/>
  <c r="AD605" i="3"/>
  <c r="AI604" i="3"/>
  <c r="AD601" i="1"/>
  <c r="AE601" i="1"/>
  <c r="AC601" i="1"/>
  <c r="AF601" i="1" s="1"/>
  <c r="AG601" i="1"/>
  <c r="AB602" i="1"/>
  <c r="AF605" i="3"/>
  <c r="AE605" i="3"/>
  <c r="AI605" i="3"/>
  <c r="AD606" i="3"/>
  <c r="AE602" i="1"/>
  <c r="AD602" i="1"/>
  <c r="AB603" i="1"/>
  <c r="AG602" i="1"/>
  <c r="AC602" i="1"/>
  <c r="AF602" i="1" s="1"/>
  <c r="AF606" i="3"/>
  <c r="AD607" i="3"/>
  <c r="AE606" i="3"/>
  <c r="AI606" i="3"/>
  <c r="AE603" i="1"/>
  <c r="AD603" i="1"/>
  <c r="AC603" i="1"/>
  <c r="AF603" i="1" s="1"/>
  <c r="AG603" i="1"/>
  <c r="AB604" i="1"/>
  <c r="AF607" i="3"/>
  <c r="AE607" i="3"/>
  <c r="AI607" i="3"/>
  <c r="AD608" i="3"/>
  <c r="AE604" i="1"/>
  <c r="AD604" i="1"/>
  <c r="AC604" i="1"/>
  <c r="AF604" i="1" s="1"/>
  <c r="AB605" i="1"/>
  <c r="AG604" i="1"/>
  <c r="AF608" i="3"/>
  <c r="AE608" i="3"/>
  <c r="AI608" i="3"/>
  <c r="AD609" i="3"/>
  <c r="AD605" i="1"/>
  <c r="AE605" i="1"/>
  <c r="AB606" i="1"/>
  <c r="AC605" i="1"/>
  <c r="AF605" i="1" s="1"/>
  <c r="AG605" i="1"/>
  <c r="AF609" i="3"/>
  <c r="AI609" i="3"/>
  <c r="AE609" i="3"/>
  <c r="AD610" i="3"/>
  <c r="AD606" i="1"/>
  <c r="AE606" i="1"/>
  <c r="AC606" i="1"/>
  <c r="AF606" i="1" s="1"/>
  <c r="AG606" i="1"/>
  <c r="AB607" i="1"/>
  <c r="AF610" i="3"/>
  <c r="AE610" i="3"/>
  <c r="AI610" i="3"/>
  <c r="AD611" i="3"/>
  <c r="AE607" i="1"/>
  <c r="AD607" i="1"/>
  <c r="AB608" i="1"/>
  <c r="AC607" i="1"/>
  <c r="AF607" i="1" s="1"/>
  <c r="AG607" i="1"/>
  <c r="AF611" i="3"/>
  <c r="AD612" i="3"/>
  <c r="AI611" i="3"/>
  <c r="AE611" i="3"/>
  <c r="AD608" i="1"/>
  <c r="AE608" i="1"/>
  <c r="AB609" i="1"/>
  <c r="AC608" i="1"/>
  <c r="AF608" i="1" s="1"/>
  <c r="AG608" i="1"/>
  <c r="AF612" i="3"/>
  <c r="AI612" i="3"/>
  <c r="AE612" i="3"/>
  <c r="AD613" i="3"/>
  <c r="AD609" i="1"/>
  <c r="AE609" i="1"/>
  <c r="AC609" i="1"/>
  <c r="AF609" i="1" s="1"/>
  <c r="AG609" i="1"/>
  <c r="AB610" i="1"/>
  <c r="AF613" i="3"/>
  <c r="AI613" i="3"/>
  <c r="AD614" i="3"/>
  <c r="AE613" i="3"/>
  <c r="AD610" i="1"/>
  <c r="AE610" i="1"/>
  <c r="AC610" i="1"/>
  <c r="AF610" i="1" s="1"/>
  <c r="AB611" i="1"/>
  <c r="AG610" i="1"/>
  <c r="AF614" i="3"/>
  <c r="AE614" i="3"/>
  <c r="AD615" i="3"/>
  <c r="AI614" i="3"/>
  <c r="AD611" i="1"/>
  <c r="AE611" i="1"/>
  <c r="AG611" i="1"/>
  <c r="AC611" i="1"/>
  <c r="AF611" i="1" s="1"/>
  <c r="AB612" i="1"/>
  <c r="AF615" i="3"/>
  <c r="AD616" i="3"/>
  <c r="AE615" i="3"/>
  <c r="AI615" i="3"/>
  <c r="AD612" i="1"/>
  <c r="AE612" i="1"/>
  <c r="AG612" i="1"/>
  <c r="AC612" i="1"/>
  <c r="AF612" i="1" s="1"/>
  <c r="AB613" i="1"/>
  <c r="AF616" i="3"/>
  <c r="AI616" i="3"/>
  <c r="AD617" i="3"/>
  <c r="AE616" i="3"/>
  <c r="AD613" i="1"/>
  <c r="AE613" i="1"/>
  <c r="AG613" i="1"/>
  <c r="AC613" i="1"/>
  <c r="AF613" i="1" s="1"/>
  <c r="AB614" i="1"/>
  <c r="AF617" i="3"/>
  <c r="AD618" i="3"/>
  <c r="AI617" i="3"/>
  <c r="AE617" i="3"/>
  <c r="AE614" i="1"/>
  <c r="AD614" i="1"/>
  <c r="AC614" i="1"/>
  <c r="AF614" i="1" s="1"/>
  <c r="AB615" i="1"/>
  <c r="AG614" i="1"/>
  <c r="AF618" i="3"/>
  <c r="AD619" i="3"/>
  <c r="AI618" i="3"/>
  <c r="AE618" i="3"/>
  <c r="AD615" i="1"/>
  <c r="AE615" i="1"/>
  <c r="AC615" i="1"/>
  <c r="AF615" i="1" s="1"/>
  <c r="AB616" i="1"/>
  <c r="AG615" i="1"/>
  <c r="AF619" i="3"/>
  <c r="AD620" i="3"/>
  <c r="AI619" i="3"/>
  <c r="AE619" i="3"/>
  <c r="AE616" i="1"/>
  <c r="AD616" i="1"/>
  <c r="AB617" i="1"/>
  <c r="AG616" i="1"/>
  <c r="AC616" i="1"/>
  <c r="AF616" i="1" s="1"/>
  <c r="AF620" i="3"/>
  <c r="AE620" i="3"/>
  <c r="AI620" i="3"/>
  <c r="AD621" i="3"/>
  <c r="AD617" i="1"/>
  <c r="AE617" i="1"/>
  <c r="AG617" i="1"/>
  <c r="AC617" i="1"/>
  <c r="AF617" i="1" s="1"/>
  <c r="AB618" i="1"/>
  <c r="AF621" i="3"/>
  <c r="AI621" i="3"/>
  <c r="AE621" i="3"/>
  <c r="AD622" i="3"/>
  <c r="AD618" i="1"/>
  <c r="AE618" i="1"/>
  <c r="AG618" i="1"/>
  <c r="AB619" i="1"/>
  <c r="AC618" i="1"/>
  <c r="AF618" i="1" s="1"/>
  <c r="AF622" i="3"/>
  <c r="AD623" i="3"/>
  <c r="AI622" i="3"/>
  <c r="AE622" i="3"/>
  <c r="AE619" i="1"/>
  <c r="AD619" i="1"/>
  <c r="AG619" i="1"/>
  <c r="AC619" i="1"/>
  <c r="AF619" i="1" s="1"/>
  <c r="AB620" i="1"/>
  <c r="AF623" i="3"/>
  <c r="AI623" i="3"/>
  <c r="AD624" i="3"/>
  <c r="AE623" i="3"/>
  <c r="AD620" i="1"/>
  <c r="AE620" i="1"/>
  <c r="AC620" i="1"/>
  <c r="AF620" i="1" s="1"/>
  <c r="AG620" i="1"/>
  <c r="AB621" i="1"/>
  <c r="AF624" i="3"/>
  <c r="AI624" i="3"/>
  <c r="AE624" i="3"/>
  <c r="AD625" i="3"/>
  <c r="AE621" i="1"/>
  <c r="AD621" i="1"/>
  <c r="AC621" i="1"/>
  <c r="AF621" i="1" s="1"/>
  <c r="AB622" i="1"/>
  <c r="AG621" i="1"/>
  <c r="AF625" i="3"/>
  <c r="AI625" i="3"/>
  <c r="AE625" i="3"/>
  <c r="AD626" i="3"/>
  <c r="AE622" i="1"/>
  <c r="AD622" i="1"/>
  <c r="AC622" i="1"/>
  <c r="AF622" i="1" s="1"/>
  <c r="AG622" i="1"/>
  <c r="AB623" i="1"/>
  <c r="AF626" i="3"/>
  <c r="AI626" i="3"/>
  <c r="AD627" i="3"/>
  <c r="AE626" i="3"/>
  <c r="AD623" i="1"/>
  <c r="AE623" i="1"/>
  <c r="AB624" i="1"/>
  <c r="AG623" i="1"/>
  <c r="AC623" i="1"/>
  <c r="AF623" i="1" s="1"/>
  <c r="AF627" i="3"/>
  <c r="AD628" i="3"/>
  <c r="AI627" i="3"/>
  <c r="AE627" i="3"/>
  <c r="AD624" i="1"/>
  <c r="AE624" i="1"/>
  <c r="AC624" i="1"/>
  <c r="AF624" i="1" s="1"/>
  <c r="AG624" i="1"/>
  <c r="AB625" i="1"/>
  <c r="AF628" i="3"/>
  <c r="AE628" i="3"/>
  <c r="AI628" i="3"/>
  <c r="AD629" i="3"/>
  <c r="AE625" i="1"/>
  <c r="AD625" i="1"/>
  <c r="AC625" i="1"/>
  <c r="AF625" i="1" s="1"/>
  <c r="AG625" i="1"/>
  <c r="AB626" i="1"/>
  <c r="AF629" i="3"/>
  <c r="AD630" i="3"/>
  <c r="AI629" i="3"/>
  <c r="AE629" i="3"/>
  <c r="AE626" i="1"/>
  <c r="AD626" i="1"/>
  <c r="AC626" i="1"/>
  <c r="AF626" i="1" s="1"/>
  <c r="AG626" i="1"/>
  <c r="AB627" i="1"/>
  <c r="AF630" i="3"/>
  <c r="AI630" i="3"/>
  <c r="AE630" i="3"/>
  <c r="AD631" i="3"/>
  <c r="AE627" i="1"/>
  <c r="AD627" i="1"/>
  <c r="AG627" i="1"/>
  <c r="AB628" i="1"/>
  <c r="AC627" i="1"/>
  <c r="AF627" i="1" s="1"/>
  <c r="AF631" i="3"/>
  <c r="AD632" i="3"/>
  <c r="AI631" i="3"/>
  <c r="AE631" i="3"/>
  <c r="AE628" i="1"/>
  <c r="AD628" i="1"/>
  <c r="AG628" i="1"/>
  <c r="AC628" i="1"/>
  <c r="AF628" i="1" s="1"/>
  <c r="AB629" i="1"/>
  <c r="AF632" i="3"/>
  <c r="AE632" i="3"/>
  <c r="AD633" i="3"/>
  <c r="AI632" i="3"/>
  <c r="AE629" i="1"/>
  <c r="AD629" i="1"/>
  <c r="AB630" i="1"/>
  <c r="AG629" i="1"/>
  <c r="AC629" i="1"/>
  <c r="AF629" i="1" s="1"/>
  <c r="AF633" i="3"/>
  <c r="AI633" i="3"/>
  <c r="AE633" i="3"/>
  <c r="AD634" i="3"/>
  <c r="AD630" i="1"/>
  <c r="AE630" i="1"/>
  <c r="AB631" i="1"/>
  <c r="AG630" i="1"/>
  <c r="AC630" i="1"/>
  <c r="AF630" i="1" s="1"/>
  <c r="AF634" i="3"/>
  <c r="AI634" i="3"/>
  <c r="AD635" i="3"/>
  <c r="AE634" i="3"/>
  <c r="AE631" i="1"/>
  <c r="AD631" i="1"/>
  <c r="AC631" i="1"/>
  <c r="AF631" i="1" s="1"/>
  <c r="AB632" i="1"/>
  <c r="AG631" i="1"/>
  <c r="AF635" i="3"/>
  <c r="AD636" i="3"/>
  <c r="AI635" i="3"/>
  <c r="AE635" i="3"/>
  <c r="AD632" i="1"/>
  <c r="AE632" i="1"/>
  <c r="AG632" i="1"/>
  <c r="AB633" i="1"/>
  <c r="AC632" i="1"/>
  <c r="AF632" i="1" s="1"/>
  <c r="AF636" i="3"/>
  <c r="AE636" i="3"/>
  <c r="AD637" i="3"/>
  <c r="AI636" i="3"/>
  <c r="AE633" i="1"/>
  <c r="AD633" i="1"/>
  <c r="AB634" i="1"/>
  <c r="AC633" i="1"/>
  <c r="AF633" i="1" s="1"/>
  <c r="AG633" i="1"/>
  <c r="AF637" i="3"/>
  <c r="AE637" i="3"/>
  <c r="AI637" i="3"/>
  <c r="AD638" i="3"/>
  <c r="AE634" i="1"/>
  <c r="AD634" i="1"/>
  <c r="AB635" i="1"/>
  <c r="AC634" i="1"/>
  <c r="AF634" i="1" s="1"/>
  <c r="AG634" i="1"/>
  <c r="AF638" i="3"/>
  <c r="AI638" i="3"/>
  <c r="AE638" i="3"/>
  <c r="AD639" i="3"/>
  <c r="AD635" i="1"/>
  <c r="AE635" i="1"/>
  <c r="AG635" i="1"/>
  <c r="AB636" i="1"/>
  <c r="AC635" i="1"/>
  <c r="AF635" i="1" s="1"/>
  <c r="AF639" i="3"/>
  <c r="AD640" i="3"/>
  <c r="AI639" i="3"/>
  <c r="AE639" i="3"/>
  <c r="AE636" i="1"/>
  <c r="AD636" i="1"/>
  <c r="AG636" i="1"/>
  <c r="AC636" i="1"/>
  <c r="AF636" i="1" s="1"/>
  <c r="AB637" i="1"/>
  <c r="AF640" i="3"/>
  <c r="AI640" i="3"/>
  <c r="AE640" i="3"/>
  <c r="AD641" i="3"/>
  <c r="AE637" i="1"/>
  <c r="AD637" i="1"/>
  <c r="AC637" i="1"/>
  <c r="AF637" i="1" s="1"/>
  <c r="AG637" i="1"/>
  <c r="AB638" i="1"/>
  <c r="AF641" i="3"/>
  <c r="AD642" i="3"/>
  <c r="AE641" i="3"/>
  <c r="AI641" i="3"/>
  <c r="AD638" i="1"/>
  <c r="AE638" i="1"/>
  <c r="AC638" i="1"/>
  <c r="AF638" i="1" s="1"/>
  <c r="AG638" i="1"/>
  <c r="AB639" i="1"/>
  <c r="AF642" i="3"/>
  <c r="AE642" i="3"/>
  <c r="AD643" i="3"/>
  <c r="AI642" i="3"/>
  <c r="AD639" i="1"/>
  <c r="AE639" i="1"/>
  <c r="AB640" i="1"/>
  <c r="AG639" i="1"/>
  <c r="AC639" i="1"/>
  <c r="AF639" i="1" s="1"/>
  <c r="AF643" i="3"/>
  <c r="AI643" i="3"/>
  <c r="AE643" i="3"/>
  <c r="AD644" i="3"/>
  <c r="AE640" i="1"/>
  <c r="AD640" i="1"/>
  <c r="AC640" i="1"/>
  <c r="AF640" i="1" s="1"/>
  <c r="AB641" i="1"/>
  <c r="AG640" i="1"/>
  <c r="AF644" i="3"/>
  <c r="AD645" i="3"/>
  <c r="AI644" i="3"/>
  <c r="AE644" i="3"/>
  <c r="AD641" i="1"/>
  <c r="AE641" i="1"/>
  <c r="AB642" i="1"/>
  <c r="AG641" i="1"/>
  <c r="AC641" i="1"/>
  <c r="AF641" i="1" s="1"/>
  <c r="AF645" i="3"/>
  <c r="AD646" i="3"/>
  <c r="AI645" i="3"/>
  <c r="AE645" i="3"/>
  <c r="AD642" i="1"/>
  <c r="AE642" i="1"/>
  <c r="AB643" i="1"/>
  <c r="AG642" i="1"/>
  <c r="AC642" i="1"/>
  <c r="AF642" i="1" s="1"/>
  <c r="AF646" i="3"/>
  <c r="AI646" i="3"/>
  <c r="AD647" i="3"/>
  <c r="AE646" i="3"/>
  <c r="AE643" i="1"/>
  <c r="AD643" i="1"/>
  <c r="AB644" i="1"/>
  <c r="AG643" i="1"/>
  <c r="AC643" i="1"/>
  <c r="AF643" i="1" s="1"/>
  <c r="AF647" i="3"/>
  <c r="AI647" i="3"/>
  <c r="AD648" i="3"/>
  <c r="AE647" i="3"/>
  <c r="AE644" i="1"/>
  <c r="AD644" i="1"/>
  <c r="AB645" i="1"/>
  <c r="AG644" i="1"/>
  <c r="AC644" i="1"/>
  <c r="AF644" i="1" s="1"/>
  <c r="AF648" i="3"/>
  <c r="AI648" i="3"/>
  <c r="AE648" i="3"/>
  <c r="AD649" i="3"/>
  <c r="AE645" i="1"/>
  <c r="AD645" i="1"/>
  <c r="AC645" i="1"/>
  <c r="AF645" i="1" s="1"/>
  <c r="AG645" i="1"/>
  <c r="AB646" i="1"/>
  <c r="AF649" i="3"/>
  <c r="AI649" i="3"/>
  <c r="AE649" i="3"/>
  <c r="AD650" i="3"/>
  <c r="AD646" i="1"/>
  <c r="AE646" i="1"/>
  <c r="AB647" i="1"/>
  <c r="AG646" i="1"/>
  <c r="AC646" i="1"/>
  <c r="AF646" i="1" s="1"/>
  <c r="AF650" i="3"/>
  <c r="AI650" i="3"/>
  <c r="AD651" i="3"/>
  <c r="AE650" i="3"/>
  <c r="AD647" i="1"/>
  <c r="AE647" i="1"/>
  <c r="AB648" i="1"/>
  <c r="AG647" i="1"/>
  <c r="AC647" i="1"/>
  <c r="AF647" i="1" s="1"/>
  <c r="AF651" i="3"/>
  <c r="AD652" i="3"/>
  <c r="AI651" i="3"/>
  <c r="AE651" i="3"/>
  <c r="AE648" i="1"/>
  <c r="AD648" i="1"/>
  <c r="AC648" i="1"/>
  <c r="AF648" i="1" s="1"/>
  <c r="AG648" i="1"/>
  <c r="AB649" i="1"/>
  <c r="AF652" i="3"/>
  <c r="AI652" i="3"/>
  <c r="AE652" i="3"/>
  <c r="AD653" i="3"/>
  <c r="AD649" i="1"/>
  <c r="AE649" i="1"/>
  <c r="AG649" i="1"/>
  <c r="AB650" i="1"/>
  <c r="AC649" i="1"/>
  <c r="AF649" i="1" s="1"/>
  <c r="AF653" i="3"/>
  <c r="AE653" i="3"/>
  <c r="AI653" i="3"/>
  <c r="AD654" i="3"/>
  <c r="AD650" i="1"/>
  <c r="AE650" i="1"/>
  <c r="AB651" i="1"/>
  <c r="AC650" i="1"/>
  <c r="AF650" i="1" s="1"/>
  <c r="AG650" i="1"/>
  <c r="AF654" i="3"/>
  <c r="AI654" i="3"/>
  <c r="AD655" i="3"/>
  <c r="AE654" i="3"/>
  <c r="AD651" i="1"/>
  <c r="AE651" i="1"/>
  <c r="AB652" i="1"/>
  <c r="AG651" i="1"/>
  <c r="AC651" i="1"/>
  <c r="AF651" i="1" s="1"/>
  <c r="AF655" i="3"/>
  <c r="AI655" i="3"/>
  <c r="AE655" i="3"/>
  <c r="AD656" i="3"/>
  <c r="AD652" i="1"/>
  <c r="AE652" i="1"/>
  <c r="AG652" i="1"/>
  <c r="AB653" i="1"/>
  <c r="AC652" i="1"/>
  <c r="AF652" i="1" s="1"/>
  <c r="AF656" i="3"/>
  <c r="AD657" i="3"/>
  <c r="AI656" i="3"/>
  <c r="AE656" i="3"/>
  <c r="AD653" i="1"/>
  <c r="AE653" i="1"/>
  <c r="AC653" i="1"/>
  <c r="AF653" i="1" s="1"/>
  <c r="AB654" i="1"/>
  <c r="AG653" i="1"/>
  <c r="AF657" i="3"/>
  <c r="AI657" i="3"/>
  <c r="AD658" i="3"/>
  <c r="AE657" i="3"/>
  <c r="AE654" i="1"/>
  <c r="AD654" i="1"/>
  <c r="AB655" i="1"/>
  <c r="AG654" i="1"/>
  <c r="AC654" i="1"/>
  <c r="AF654" i="1" s="1"/>
  <c r="AF658" i="3"/>
  <c r="AI658" i="3"/>
  <c r="AD659" i="3"/>
  <c r="AE658" i="3"/>
  <c r="AE655" i="1"/>
  <c r="AD655" i="1"/>
  <c r="AB656" i="1"/>
  <c r="AG655" i="1"/>
  <c r="AC655" i="1"/>
  <c r="AF655" i="1" s="1"/>
  <c r="AF659" i="3"/>
  <c r="AI659" i="3"/>
  <c r="AD660" i="3"/>
  <c r="AE659" i="3"/>
  <c r="AE656" i="1"/>
  <c r="AD656" i="1"/>
  <c r="AB657" i="1"/>
  <c r="AG656" i="1"/>
  <c r="AC656" i="1"/>
  <c r="AF656" i="1" s="1"/>
  <c r="AF660" i="3"/>
  <c r="AE660" i="3"/>
  <c r="AD661" i="3"/>
  <c r="AI660" i="3"/>
  <c r="AE657" i="1"/>
  <c r="AD657" i="1"/>
  <c r="AC657" i="1"/>
  <c r="AF657" i="1" s="1"/>
  <c r="AB658" i="1"/>
  <c r="AG657" i="1"/>
  <c r="AF661" i="3"/>
  <c r="AD662" i="3"/>
  <c r="AI661" i="3"/>
  <c r="AE661" i="3"/>
  <c r="AE658" i="1"/>
  <c r="AD658" i="1"/>
  <c r="AC658" i="1"/>
  <c r="AF658" i="1" s="1"/>
  <c r="AG658" i="1"/>
  <c r="AB659" i="1"/>
  <c r="AF662" i="3"/>
  <c r="AE662" i="3"/>
  <c r="AI662" i="3"/>
  <c r="AD663" i="3"/>
  <c r="AE659" i="1"/>
  <c r="AD659" i="1"/>
  <c r="AG659" i="1"/>
  <c r="AB660" i="1"/>
  <c r="AC659" i="1"/>
  <c r="AF659" i="1" s="1"/>
  <c r="AF663" i="3"/>
  <c r="AE663" i="3"/>
  <c r="AI663" i="3"/>
  <c r="AD664" i="3"/>
  <c r="AE660" i="1"/>
  <c r="AD660" i="1"/>
  <c r="AG660" i="1"/>
  <c r="AC660" i="1"/>
  <c r="AF660" i="1" s="1"/>
  <c r="AB661" i="1"/>
  <c r="AF664" i="3"/>
  <c r="AI664" i="3"/>
  <c r="AE664" i="3"/>
  <c r="AD665" i="3"/>
  <c r="AE661" i="1"/>
  <c r="AD661" i="1"/>
  <c r="AB662" i="1"/>
  <c r="AC661" i="1"/>
  <c r="AF661" i="1" s="1"/>
  <c r="AG661" i="1"/>
  <c r="AF665" i="3"/>
  <c r="AD666" i="3"/>
  <c r="AI665" i="3"/>
  <c r="AE665" i="3"/>
  <c r="AD662" i="1"/>
  <c r="AE662" i="1"/>
  <c r="AC662" i="1"/>
  <c r="AF662" i="1" s="1"/>
  <c r="AG662" i="1"/>
  <c r="AB663" i="1"/>
  <c r="AF666" i="3"/>
  <c r="AD667" i="3"/>
  <c r="AI666" i="3"/>
  <c r="AE666" i="3"/>
  <c r="AD663" i="1"/>
  <c r="AE663" i="1"/>
  <c r="AB664" i="1"/>
  <c r="AG663" i="1"/>
  <c r="AC663" i="1"/>
  <c r="AF663" i="1" s="1"/>
  <c r="AF667" i="3"/>
  <c r="AD668" i="3"/>
  <c r="AI667" i="3"/>
  <c r="AE667" i="3"/>
  <c r="AD664" i="1"/>
  <c r="AE664" i="1"/>
  <c r="AC664" i="1"/>
  <c r="AF664" i="1" s="1"/>
  <c r="AB665" i="1"/>
  <c r="AG664" i="1"/>
  <c r="AF668" i="3"/>
  <c r="AD669" i="3"/>
  <c r="AE668" i="3"/>
  <c r="AI668" i="3"/>
  <c r="AD665" i="1"/>
  <c r="AE665" i="1"/>
  <c r="AG665" i="1"/>
  <c r="AB666" i="1"/>
  <c r="AC665" i="1"/>
  <c r="AF665" i="1" s="1"/>
  <c r="AF669" i="3"/>
  <c r="AI669" i="3"/>
  <c r="AE669" i="3"/>
  <c r="AD670" i="3"/>
  <c r="AE666" i="1"/>
  <c r="AD666" i="1"/>
  <c r="AB667" i="1"/>
  <c r="AC666" i="1"/>
  <c r="AF666" i="1" s="1"/>
  <c r="AG666" i="1"/>
  <c r="AF670" i="3"/>
  <c r="AE670" i="3"/>
  <c r="AI670" i="3"/>
  <c r="AD671" i="3"/>
  <c r="AD667" i="1"/>
  <c r="AE667" i="1"/>
  <c r="AB668" i="1"/>
  <c r="AG667" i="1"/>
  <c r="AC667" i="1"/>
  <c r="AF667" i="1" s="1"/>
  <c r="AF671" i="3"/>
  <c r="AE671" i="3"/>
  <c r="AD672" i="3"/>
  <c r="AI671" i="3"/>
  <c r="AD668" i="1"/>
  <c r="AE668" i="1"/>
  <c r="AC668" i="1"/>
  <c r="AF668" i="1" s="1"/>
  <c r="AB669" i="1"/>
  <c r="AG668" i="1"/>
  <c r="AF672" i="3"/>
  <c r="AD673" i="3"/>
  <c r="AE672" i="3"/>
  <c r="AI672" i="3"/>
  <c r="AE669" i="1"/>
  <c r="AD669" i="1"/>
  <c r="AC669" i="1"/>
  <c r="AF669" i="1" s="1"/>
  <c r="AG669" i="1"/>
  <c r="AB670" i="1"/>
  <c r="AF673" i="3"/>
  <c r="AE673" i="3"/>
  <c r="AD674" i="3"/>
  <c r="AI673" i="3"/>
  <c r="AE670" i="1"/>
  <c r="AD670" i="1"/>
  <c r="AC670" i="1"/>
  <c r="AF670" i="1" s="1"/>
  <c r="AG670" i="1"/>
  <c r="AB671" i="1"/>
  <c r="AF674" i="3"/>
  <c r="AD675" i="3"/>
  <c r="AI674" i="3"/>
  <c r="AE674" i="3"/>
  <c r="AE671" i="1"/>
  <c r="AD671" i="1"/>
  <c r="AG671" i="1"/>
  <c r="AB672" i="1"/>
  <c r="AC671" i="1"/>
  <c r="AF671" i="1" s="1"/>
  <c r="AF675" i="3"/>
  <c r="AI675" i="3"/>
  <c r="AE675" i="3"/>
  <c r="AD676" i="3"/>
  <c r="AD672" i="1"/>
  <c r="AE672" i="1"/>
  <c r="AG672" i="1"/>
  <c r="AC672" i="1"/>
  <c r="AF672" i="1" s="1"/>
  <c r="AB673" i="1"/>
  <c r="AF676" i="3"/>
  <c r="AI676" i="3"/>
  <c r="AE676" i="3"/>
  <c r="AD677" i="3"/>
  <c r="AD673" i="1"/>
  <c r="AE673" i="1"/>
  <c r="AC673" i="1"/>
  <c r="AF673" i="1" s="1"/>
  <c r="AG673" i="1"/>
  <c r="AB674" i="1"/>
  <c r="AF677" i="3"/>
  <c r="AD678" i="3"/>
  <c r="AE677" i="3"/>
  <c r="AI677" i="3"/>
  <c r="AD674" i="1"/>
  <c r="AE674" i="1"/>
  <c r="AB675" i="1"/>
  <c r="AC674" i="1"/>
  <c r="AF674" i="1" s="1"/>
  <c r="AG674" i="1"/>
  <c r="AF678" i="3"/>
  <c r="AE678" i="3"/>
  <c r="AI678" i="3"/>
  <c r="AD679" i="3"/>
  <c r="AE675" i="1"/>
  <c r="AD675" i="1"/>
  <c r="AB676" i="1"/>
  <c r="AC675" i="1"/>
  <c r="AF675" i="1" s="1"/>
  <c r="AG675" i="1"/>
  <c r="AF679" i="3"/>
  <c r="AD680" i="3"/>
  <c r="AE679" i="3"/>
  <c r="AI679" i="3"/>
  <c r="AD676" i="1"/>
  <c r="AE676" i="1"/>
  <c r="AC676" i="1"/>
  <c r="AF676" i="1" s="1"/>
  <c r="AB677" i="1"/>
  <c r="AG676" i="1"/>
  <c r="AF680" i="3"/>
  <c r="AE680" i="3"/>
  <c r="AI680" i="3"/>
  <c r="AD681" i="3"/>
  <c r="AE677" i="1"/>
  <c r="AD677" i="1"/>
  <c r="AC677" i="1"/>
  <c r="AF677" i="1" s="1"/>
  <c r="AB678" i="1"/>
  <c r="AG677" i="1"/>
  <c r="AF681" i="3"/>
  <c r="AE681" i="3"/>
  <c r="AD682" i="3"/>
  <c r="AI681" i="3"/>
  <c r="AE678" i="1"/>
  <c r="AD678" i="1"/>
  <c r="AB679" i="1"/>
  <c r="AC678" i="1"/>
  <c r="AF678" i="1" s="1"/>
  <c r="AG678" i="1"/>
  <c r="AF682" i="3"/>
  <c r="AD683" i="3"/>
  <c r="AI682" i="3"/>
  <c r="AE682" i="3"/>
  <c r="AE679" i="1"/>
  <c r="AD679" i="1"/>
  <c r="AC679" i="1"/>
  <c r="AF679" i="1" s="1"/>
  <c r="AB680" i="1"/>
  <c r="AG679" i="1"/>
  <c r="AF683" i="3"/>
  <c r="AI683" i="3"/>
  <c r="AD684" i="3"/>
  <c r="AE683" i="3"/>
  <c r="AE680" i="1"/>
  <c r="AD680" i="1"/>
  <c r="AB681" i="1"/>
  <c r="AC680" i="1"/>
  <c r="AF680" i="1" s="1"/>
  <c r="AG680" i="1"/>
  <c r="AF684" i="3"/>
  <c r="AD685" i="3"/>
  <c r="AE684" i="3"/>
  <c r="AI684" i="3"/>
  <c r="AE681" i="1"/>
  <c r="AD681" i="1"/>
  <c r="AC681" i="1"/>
  <c r="AF681" i="1" s="1"/>
  <c r="AB682" i="1"/>
  <c r="AG681" i="1"/>
  <c r="AF685" i="3"/>
  <c r="AD686" i="3"/>
  <c r="AI685" i="3"/>
  <c r="AE685" i="3"/>
  <c r="AD682" i="1"/>
  <c r="AE682" i="1"/>
  <c r="AG682" i="1"/>
  <c r="AB683" i="1"/>
  <c r="AC682" i="1"/>
  <c r="AF682" i="1" s="1"/>
  <c r="AF686" i="3"/>
  <c r="AI686" i="3"/>
  <c r="AE686" i="3"/>
  <c r="AD687" i="3"/>
  <c r="AD683" i="1"/>
  <c r="AE683" i="1"/>
  <c r="AG683" i="1"/>
  <c r="AC683" i="1"/>
  <c r="AF683" i="1" s="1"/>
  <c r="AB684" i="1"/>
  <c r="AF687" i="3"/>
  <c r="AI687" i="3"/>
  <c r="AE687" i="3"/>
  <c r="AD688" i="3"/>
  <c r="AD684" i="1"/>
  <c r="AE684" i="1"/>
  <c r="AG684" i="1"/>
  <c r="AB685" i="1"/>
  <c r="AC684" i="1"/>
  <c r="AF684" i="1" s="1"/>
  <c r="AF688" i="3"/>
  <c r="AE688" i="3"/>
  <c r="AI688" i="3"/>
  <c r="AD689" i="3"/>
  <c r="AE685" i="1"/>
  <c r="AD685" i="1"/>
  <c r="AG685" i="1"/>
  <c r="AC685" i="1"/>
  <c r="AF685" i="1" s="1"/>
  <c r="AB686" i="1"/>
  <c r="AF689" i="3"/>
  <c r="AD690" i="3"/>
  <c r="AI689" i="3"/>
  <c r="AE689" i="3"/>
  <c r="AD686" i="1"/>
  <c r="AE686" i="1"/>
  <c r="AC686" i="1"/>
  <c r="AF686" i="1" s="1"/>
  <c r="AB687" i="1"/>
  <c r="AG686" i="1"/>
  <c r="AF690" i="3"/>
  <c r="AI690" i="3"/>
  <c r="AE690" i="3"/>
  <c r="AD691" i="3"/>
  <c r="AD687" i="1"/>
  <c r="AE687" i="1"/>
  <c r="AC687" i="1"/>
  <c r="AF687" i="1" s="1"/>
  <c r="AG687" i="1"/>
  <c r="AB688" i="1"/>
  <c r="AF691" i="3"/>
  <c r="AI691" i="3"/>
  <c r="AE691" i="3"/>
  <c r="AD692" i="3"/>
  <c r="AD688" i="1"/>
  <c r="AE688" i="1"/>
  <c r="AB689" i="1"/>
  <c r="AG688" i="1"/>
  <c r="AC688" i="1"/>
  <c r="AF688" i="1" s="1"/>
  <c r="AF692" i="3"/>
  <c r="AI692" i="3"/>
  <c r="AE692" i="3"/>
  <c r="AD693" i="3"/>
  <c r="AE689" i="1"/>
  <c r="AD689" i="1"/>
  <c r="AC689" i="1"/>
  <c r="AF689" i="1" s="1"/>
  <c r="AB690" i="1"/>
  <c r="AG689" i="1"/>
  <c r="AF693" i="3"/>
  <c r="AE693" i="3"/>
  <c r="AD694" i="3"/>
  <c r="AI693" i="3"/>
  <c r="AE690" i="1"/>
  <c r="AD690" i="1"/>
  <c r="AB691" i="1"/>
  <c r="AC690" i="1"/>
  <c r="AF690" i="1" s="1"/>
  <c r="AG690" i="1"/>
  <c r="AF694" i="3"/>
  <c r="AI694" i="3"/>
  <c r="AE694" i="3"/>
  <c r="AE691" i="1"/>
  <c r="AD691" i="1"/>
  <c r="AB692" i="1"/>
  <c r="AG691" i="1"/>
  <c r="AC691" i="1"/>
  <c r="AF691" i="1" s="1"/>
  <c r="AE692" i="1"/>
  <c r="AD692" i="1"/>
  <c r="AC692" i="1"/>
  <c r="AF692" i="1" s="1"/>
  <c r="AG692" i="1"/>
  <c r="AB693" i="1"/>
  <c r="AD693" i="1"/>
  <c r="AE693" i="1"/>
  <c r="AC693" i="1"/>
  <c r="AF693" i="1" s="1"/>
  <c r="AG693" i="1"/>
  <c r="AB694" i="1"/>
  <c r="AE694" i="1"/>
  <c r="AD694" i="1"/>
  <c r="AC694" i="1"/>
  <c r="AF694" i="1" s="1"/>
  <c r="AG694" i="1"/>
  <c r="AI694" i="1" l="1"/>
  <c r="AH694" i="1"/>
  <c r="AI693" i="1"/>
  <c r="AH693" i="1"/>
  <c r="AI692" i="1"/>
  <c r="AH692" i="1"/>
  <c r="AI691" i="1"/>
  <c r="AH691" i="1"/>
  <c r="AI690" i="1"/>
  <c r="AH690" i="1"/>
  <c r="AI689" i="1"/>
  <c r="AH689" i="1"/>
  <c r="AI688" i="1"/>
  <c r="AH688" i="1"/>
  <c r="AI687" i="1"/>
  <c r="AH687" i="1"/>
  <c r="AI686" i="1"/>
  <c r="AH686" i="1"/>
  <c r="AI685" i="1"/>
  <c r="AH685" i="1"/>
  <c r="AI684" i="1"/>
  <c r="AH684" i="1"/>
  <c r="AI683" i="1"/>
  <c r="AH683" i="1"/>
  <c r="AI682" i="1"/>
  <c r="AH682" i="1"/>
  <c r="AI681" i="1"/>
  <c r="AH681" i="1"/>
  <c r="AI680" i="1"/>
  <c r="AH680" i="1"/>
  <c r="AI679" i="1"/>
  <c r="AH679" i="1"/>
  <c r="AI678" i="1"/>
  <c r="AH678" i="1"/>
  <c r="AI677" i="1"/>
  <c r="AH677" i="1"/>
  <c r="AI676" i="1"/>
  <c r="AH676" i="1"/>
  <c r="AI675" i="1"/>
  <c r="AH675" i="1"/>
  <c r="AI674" i="1"/>
  <c r="AH674" i="1"/>
  <c r="AI673" i="1"/>
  <c r="AH673" i="1"/>
  <c r="AI672" i="1"/>
  <c r="AH672" i="1"/>
  <c r="AI671" i="1"/>
  <c r="AH671" i="1"/>
  <c r="AI670" i="1"/>
  <c r="AH670" i="1"/>
  <c r="AI669" i="1"/>
  <c r="AH669" i="1"/>
  <c r="AI668" i="1"/>
  <c r="AH668" i="1"/>
  <c r="AI667" i="1"/>
  <c r="AH667" i="1"/>
  <c r="AI666" i="1"/>
  <c r="AH666" i="1"/>
  <c r="AI665" i="1"/>
  <c r="AH665" i="1"/>
  <c r="AI664" i="1"/>
  <c r="AH664" i="1"/>
  <c r="AI663" i="1"/>
  <c r="AH663" i="1"/>
  <c r="AI662" i="1"/>
  <c r="AH662" i="1"/>
  <c r="AI661" i="1"/>
  <c r="AH661" i="1"/>
  <c r="AI660" i="1"/>
  <c r="AH660" i="1"/>
  <c r="AI659" i="1"/>
  <c r="AH659" i="1"/>
  <c r="AI658" i="1"/>
  <c r="AH658" i="1"/>
  <c r="AI657" i="1"/>
  <c r="AH657" i="1"/>
  <c r="AI656" i="1"/>
  <c r="AH656" i="1"/>
  <c r="AI655" i="1"/>
  <c r="AH655" i="1"/>
  <c r="AI654" i="1"/>
  <c r="AH654" i="1"/>
  <c r="AI653" i="1"/>
  <c r="AH653" i="1"/>
  <c r="AI652" i="1"/>
  <c r="AH652" i="1"/>
  <c r="AI651" i="1"/>
  <c r="AH651" i="1"/>
  <c r="AI650" i="1"/>
  <c r="AH650" i="1"/>
  <c r="AI649" i="1"/>
  <c r="AH649" i="1"/>
  <c r="AI648" i="1"/>
  <c r="AH648" i="1"/>
  <c r="AI647" i="1"/>
  <c r="AH647" i="1"/>
  <c r="AI646" i="1"/>
  <c r="AH646" i="1"/>
  <c r="AI645" i="1"/>
  <c r="AH645" i="1"/>
  <c r="AI644" i="1"/>
  <c r="AH644" i="1"/>
  <c r="AI643" i="1"/>
  <c r="AH643" i="1"/>
  <c r="AI642" i="1"/>
  <c r="AH642" i="1"/>
  <c r="AI641" i="1"/>
  <c r="AH641" i="1"/>
  <c r="AI640" i="1"/>
  <c r="AH640" i="1"/>
  <c r="AI639" i="1"/>
  <c r="AH639" i="1"/>
  <c r="AI638" i="1"/>
  <c r="AH638" i="1"/>
  <c r="AI637" i="1"/>
  <c r="AH637" i="1"/>
  <c r="AI636" i="1"/>
  <c r="AH636" i="1"/>
  <c r="AI635" i="1"/>
  <c r="AH635" i="1"/>
  <c r="AI634" i="1"/>
  <c r="AH634" i="1"/>
  <c r="AI633" i="1"/>
  <c r="AH633" i="1"/>
  <c r="AI632" i="1"/>
  <c r="AH632" i="1"/>
  <c r="AI631" i="1"/>
  <c r="AH631" i="1"/>
  <c r="AI630" i="1"/>
  <c r="AH630" i="1"/>
  <c r="AI629" i="1"/>
  <c r="AH629" i="1"/>
  <c r="AI628" i="1"/>
  <c r="AH628" i="1"/>
  <c r="AI627" i="1"/>
  <c r="AH627" i="1"/>
  <c r="AI626" i="1"/>
  <c r="AH626" i="1"/>
  <c r="AI625" i="1"/>
  <c r="AH625" i="1"/>
  <c r="AI624" i="1"/>
  <c r="AH624" i="1"/>
  <c r="AI623" i="1"/>
  <c r="AH623" i="1"/>
  <c r="AI622" i="1"/>
  <c r="AH622" i="1"/>
  <c r="AI621" i="1"/>
  <c r="AH621" i="1"/>
  <c r="AI620" i="1"/>
  <c r="AH620" i="1"/>
  <c r="AI619" i="1"/>
  <c r="AH619" i="1"/>
  <c r="AI618" i="1"/>
  <c r="AH618" i="1"/>
  <c r="AI617" i="1"/>
  <c r="AH617" i="1"/>
  <c r="AI616" i="1"/>
  <c r="AH616" i="1"/>
  <c r="AI615" i="1"/>
  <c r="AH615" i="1"/>
  <c r="AI614" i="1"/>
  <c r="AH614" i="1"/>
  <c r="AI613" i="1"/>
  <c r="AH613" i="1"/>
  <c r="AI612" i="1"/>
  <c r="AH612" i="1"/>
  <c r="AI611" i="1"/>
  <c r="AH611" i="1"/>
  <c r="AI610" i="1"/>
  <c r="AH610" i="1"/>
  <c r="AI609" i="1"/>
  <c r="AH609" i="1"/>
  <c r="AI608" i="1"/>
  <c r="AH608" i="1"/>
  <c r="AI607" i="1"/>
  <c r="AH607" i="1"/>
  <c r="AI606" i="1"/>
  <c r="AH606" i="1"/>
  <c r="AI605" i="1"/>
  <c r="AH605" i="1"/>
  <c r="AI604" i="1"/>
  <c r="AH604" i="1"/>
  <c r="AI603" i="1"/>
  <c r="AH603" i="1"/>
  <c r="AI602" i="1"/>
  <c r="AH602" i="1"/>
  <c r="AI601" i="1"/>
  <c r="AH601" i="1"/>
  <c r="AI600" i="1"/>
  <c r="AH600" i="1"/>
  <c r="AI599" i="1"/>
  <c r="AH599" i="1"/>
  <c r="AI598" i="1"/>
  <c r="AH598" i="1"/>
  <c r="AI597" i="1"/>
  <c r="AH597" i="1"/>
  <c r="AI596" i="1"/>
  <c r="AH596" i="1"/>
  <c r="AI595" i="1"/>
  <c r="AH595" i="1"/>
  <c r="AI594" i="1"/>
  <c r="AH594" i="1"/>
  <c r="AI593" i="1"/>
  <c r="AH593" i="1"/>
  <c r="AI592" i="1"/>
  <c r="AH592" i="1"/>
  <c r="AI591" i="1"/>
  <c r="AH591" i="1"/>
  <c r="AI590" i="1"/>
  <c r="AH590" i="1"/>
  <c r="AI589" i="1"/>
  <c r="AH589" i="1"/>
  <c r="AI588" i="1"/>
  <c r="AH588" i="1"/>
  <c r="AI587" i="1"/>
  <c r="AH587" i="1"/>
  <c r="AI586" i="1"/>
  <c r="AH586" i="1"/>
  <c r="AI585" i="1"/>
  <c r="AH585" i="1"/>
  <c r="AI584" i="1"/>
  <c r="AH584" i="1"/>
  <c r="AI583" i="1"/>
  <c r="AH583" i="1"/>
  <c r="AI582" i="1"/>
  <c r="AH582" i="1"/>
  <c r="AI581" i="1"/>
  <c r="AH581" i="1"/>
  <c r="AI580" i="1"/>
  <c r="AH580" i="1"/>
  <c r="AI579" i="1"/>
  <c r="AH579" i="1"/>
  <c r="AI578" i="1"/>
  <c r="AH578" i="1"/>
  <c r="AI577" i="1"/>
  <c r="AH577" i="1"/>
  <c r="AI576" i="1"/>
  <c r="AH576" i="1"/>
  <c r="AI575" i="1"/>
  <c r="AH575" i="1"/>
  <c r="AI574" i="1"/>
  <c r="AH574" i="1"/>
  <c r="AI573" i="1"/>
  <c r="AH573" i="1"/>
  <c r="AI572" i="1"/>
  <c r="AH572" i="1"/>
  <c r="AI571" i="1"/>
  <c r="AH571" i="1"/>
  <c r="AI570" i="1"/>
  <c r="AH570" i="1"/>
  <c r="AI569" i="1"/>
  <c r="AH569" i="1"/>
  <c r="AI568" i="1"/>
  <c r="AH568" i="1"/>
  <c r="AI567" i="1"/>
  <c r="AH567" i="1"/>
  <c r="AI566" i="1"/>
  <c r="AH566" i="1"/>
  <c r="AI565" i="1"/>
  <c r="AH565" i="1"/>
  <c r="AI564" i="1"/>
  <c r="AH564" i="1"/>
  <c r="AI563" i="1"/>
  <c r="AH563" i="1"/>
  <c r="AI562" i="1"/>
  <c r="AH562" i="1"/>
  <c r="AI561" i="1"/>
  <c r="AH561" i="1"/>
  <c r="AI560" i="1"/>
  <c r="AH560" i="1"/>
  <c r="AI559" i="1"/>
  <c r="AH559" i="1"/>
  <c r="AI558" i="1"/>
  <c r="AH558" i="1"/>
  <c r="AI557" i="1"/>
  <c r="AH557" i="1"/>
  <c r="AI556" i="1"/>
  <c r="AH556" i="1"/>
  <c r="AI555" i="1"/>
  <c r="AH555" i="1"/>
  <c r="AI554" i="1"/>
  <c r="AH554" i="1"/>
  <c r="AI553" i="1"/>
  <c r="AH553" i="1"/>
  <c r="AI552" i="1"/>
  <c r="AH552" i="1"/>
  <c r="AI551" i="1"/>
  <c r="AH551" i="1"/>
  <c r="AI550" i="1"/>
  <c r="AH550" i="1"/>
  <c r="AI549" i="1"/>
  <c r="AH549" i="1"/>
  <c r="AI548" i="1"/>
  <c r="AH548" i="1"/>
  <c r="AI547" i="1"/>
  <c r="AH547" i="1"/>
  <c r="AI546" i="1"/>
  <c r="AH546" i="1"/>
  <c r="AI545" i="1"/>
  <c r="AH545" i="1"/>
  <c r="AI544" i="1"/>
  <c r="AH544" i="1"/>
  <c r="AI543" i="1"/>
  <c r="AH543" i="1"/>
  <c r="AI542" i="1"/>
  <c r="AH542" i="1"/>
  <c r="AI541" i="1"/>
  <c r="AH541" i="1"/>
  <c r="AI540" i="1"/>
  <c r="AH540" i="1"/>
  <c r="AI539" i="1"/>
  <c r="AH539" i="1"/>
  <c r="AI538" i="1"/>
  <c r="AH538" i="1"/>
  <c r="AI537" i="1"/>
  <c r="AH537" i="1"/>
  <c r="AI536" i="1"/>
  <c r="AH536" i="1"/>
  <c r="AI535" i="1"/>
  <c r="AH535" i="1"/>
  <c r="AI534" i="1"/>
  <c r="AH534" i="1"/>
  <c r="AI533" i="1"/>
  <c r="AH533" i="1"/>
  <c r="AI532" i="1"/>
  <c r="AH532" i="1"/>
  <c r="AI531" i="1"/>
  <c r="AH531" i="1"/>
  <c r="AI530" i="1"/>
  <c r="AH530" i="1"/>
  <c r="AI529" i="1"/>
  <c r="AH529" i="1"/>
  <c r="AI528" i="1"/>
  <c r="AH528" i="1"/>
  <c r="AI527" i="1"/>
  <c r="AH527" i="1"/>
  <c r="AI526" i="1"/>
  <c r="AH526" i="1"/>
  <c r="AI525" i="1"/>
  <c r="AH525" i="1"/>
  <c r="AI524" i="1"/>
  <c r="AH524" i="1"/>
  <c r="AI523" i="1"/>
  <c r="AH523" i="1"/>
  <c r="AI522" i="1"/>
  <c r="AH522" i="1"/>
  <c r="AI521" i="1"/>
  <c r="AH521" i="1"/>
  <c r="AI520" i="1"/>
  <c r="AH520" i="1"/>
  <c r="AI519" i="1"/>
  <c r="AH519" i="1"/>
  <c r="AI518" i="1"/>
  <c r="AH518" i="1"/>
  <c r="AI517" i="1"/>
  <c r="AH517" i="1"/>
  <c r="AI516" i="1"/>
  <c r="AH516" i="1"/>
  <c r="AI515" i="1"/>
  <c r="AH515" i="1"/>
  <c r="AI514" i="1"/>
  <c r="AH514" i="1"/>
  <c r="AI513" i="1"/>
  <c r="AH513" i="1"/>
  <c r="AI512" i="1"/>
  <c r="AH512" i="1"/>
  <c r="AI511" i="1"/>
  <c r="AH511" i="1"/>
  <c r="AI510" i="1"/>
  <c r="AH510" i="1"/>
  <c r="AI509" i="1"/>
  <c r="AH509" i="1"/>
  <c r="AI508" i="1"/>
  <c r="AH508" i="1"/>
  <c r="AI507" i="1"/>
  <c r="AH507" i="1"/>
  <c r="AI506" i="1"/>
  <c r="AH506" i="1"/>
  <c r="AI505" i="1"/>
  <c r="AH505" i="1"/>
  <c r="AI504" i="1"/>
  <c r="AH504" i="1"/>
  <c r="AI503" i="1"/>
  <c r="AH503" i="1"/>
  <c r="AI502" i="1"/>
  <c r="AH502" i="1"/>
  <c r="AI501" i="1"/>
  <c r="AH501" i="1"/>
  <c r="AI500" i="1"/>
  <c r="AH500" i="1"/>
  <c r="AI499" i="1"/>
  <c r="AH499" i="1"/>
  <c r="AI498" i="1"/>
  <c r="AH498" i="1"/>
  <c r="AI497" i="1"/>
  <c r="AH497" i="1"/>
  <c r="AI496" i="1"/>
  <c r="AH496" i="1"/>
  <c r="AI495" i="1"/>
  <c r="AH495" i="1"/>
  <c r="AI494" i="1"/>
  <c r="AH494" i="1"/>
  <c r="AI493" i="1"/>
  <c r="AH493" i="1"/>
  <c r="AI492" i="1"/>
  <c r="AH492" i="1"/>
  <c r="AI491" i="1"/>
  <c r="AH491" i="1"/>
  <c r="AI490" i="1"/>
  <c r="AH490" i="1"/>
  <c r="AI489" i="1"/>
  <c r="AH489" i="1"/>
  <c r="AI488" i="1"/>
  <c r="AH488" i="1"/>
  <c r="AI487" i="1"/>
  <c r="AH487" i="1"/>
  <c r="AI486" i="1"/>
  <c r="AH486" i="1"/>
  <c r="AI485" i="1"/>
  <c r="AH485" i="1"/>
  <c r="AI484" i="1"/>
  <c r="AH484" i="1"/>
  <c r="AI483" i="1"/>
  <c r="AH483" i="1"/>
  <c r="AI482" i="1"/>
  <c r="AH482" i="1"/>
  <c r="AI481" i="1"/>
  <c r="AH481" i="1"/>
  <c r="AI480" i="1"/>
  <c r="AH480" i="1"/>
  <c r="AI479" i="1"/>
  <c r="AH479" i="1"/>
  <c r="AI478" i="1"/>
  <c r="AH478" i="1"/>
  <c r="AI477" i="1"/>
  <c r="AH477" i="1"/>
  <c r="AI476" i="1"/>
  <c r="AH476" i="1"/>
  <c r="AI475" i="1"/>
  <c r="AH475" i="1"/>
  <c r="AI474" i="1"/>
  <c r="AH474" i="1"/>
  <c r="AI473" i="1"/>
  <c r="AH473" i="1"/>
  <c r="AI472" i="1"/>
  <c r="AH472" i="1"/>
  <c r="AI471" i="1"/>
  <c r="AH471" i="1"/>
  <c r="AI470" i="1"/>
  <c r="AH470" i="1"/>
  <c r="AI469" i="1"/>
  <c r="AH469" i="1"/>
  <c r="AI468" i="1"/>
  <c r="AH468" i="1"/>
  <c r="AI467" i="1"/>
  <c r="AH467" i="1"/>
  <c r="AI466" i="1"/>
  <c r="AH466" i="1"/>
  <c r="AI465" i="1"/>
  <c r="AH465" i="1"/>
  <c r="AI464" i="1"/>
  <c r="AH464" i="1"/>
  <c r="AI463" i="1"/>
  <c r="AH463" i="1"/>
  <c r="AI462" i="1"/>
  <c r="AH462" i="1"/>
  <c r="AI461" i="1"/>
  <c r="AH461" i="1"/>
  <c r="AI460" i="1"/>
  <c r="AH460" i="1"/>
  <c r="AI459" i="1"/>
  <c r="AH459" i="1"/>
  <c r="AI458" i="1"/>
  <c r="AH458" i="1"/>
  <c r="AI457" i="1"/>
  <c r="AH457" i="1"/>
  <c r="AI456" i="1"/>
  <c r="AH456" i="1"/>
  <c r="AI455" i="1"/>
  <c r="AH455" i="1"/>
  <c r="AI454" i="1"/>
  <c r="AH454" i="1"/>
  <c r="AI453" i="1"/>
  <c r="AH453" i="1"/>
  <c r="AI452" i="1"/>
  <c r="AH452" i="1"/>
  <c r="AI451" i="1"/>
  <c r="AH451" i="1"/>
  <c r="AI450" i="1"/>
  <c r="AH450" i="1"/>
  <c r="AI449" i="1"/>
  <c r="AH449" i="1"/>
  <c r="AI448" i="1"/>
  <c r="AH448" i="1"/>
  <c r="AI447" i="1"/>
  <c r="AH447" i="1"/>
  <c r="AI446" i="1"/>
  <c r="AH446" i="1"/>
  <c r="AI445" i="1"/>
  <c r="AH445" i="1"/>
  <c r="AI444" i="1"/>
  <c r="AH444" i="1"/>
  <c r="AI443" i="1"/>
  <c r="AH443" i="1"/>
  <c r="AI442" i="1"/>
  <c r="AH442" i="1"/>
  <c r="AI441" i="1"/>
  <c r="AH441" i="1"/>
  <c r="AI440" i="1"/>
  <c r="AH440" i="1"/>
  <c r="AI439" i="1"/>
  <c r="AH439" i="1"/>
  <c r="AI438" i="1"/>
  <c r="AH438" i="1"/>
  <c r="AI437" i="1"/>
  <c r="AH437" i="1"/>
  <c r="AI436" i="1"/>
  <c r="AH436" i="1"/>
  <c r="AI435" i="1"/>
  <c r="AH435" i="1"/>
  <c r="AI434" i="1"/>
  <c r="AH434" i="1"/>
  <c r="AI433" i="1"/>
  <c r="AH433" i="1"/>
  <c r="AI432" i="1"/>
  <c r="AH432" i="1"/>
  <c r="AI431" i="1"/>
  <c r="AH431" i="1"/>
  <c r="AI430" i="1"/>
  <c r="AH430" i="1"/>
  <c r="AI429" i="1"/>
  <c r="AH429" i="1"/>
  <c r="AI428" i="1"/>
  <c r="AH428" i="1"/>
  <c r="AI427" i="1"/>
  <c r="AH427" i="1"/>
  <c r="AI426" i="1"/>
  <c r="AH426" i="1"/>
  <c r="AI425" i="1"/>
  <c r="AH425" i="1"/>
  <c r="AI424" i="1"/>
  <c r="AH424" i="1"/>
  <c r="AI423" i="1"/>
  <c r="AH423" i="1"/>
  <c r="AI422" i="1"/>
  <c r="AH422" i="1"/>
  <c r="AI421" i="1"/>
  <c r="AH421" i="1"/>
  <c r="AI420" i="1"/>
  <c r="AH420" i="1"/>
  <c r="AI419" i="1"/>
  <c r="AH419" i="1"/>
  <c r="AI418" i="1"/>
  <c r="AH418" i="1"/>
  <c r="AI417" i="1"/>
  <c r="AH417" i="1"/>
  <c r="AI416" i="1"/>
  <c r="AH416" i="1"/>
  <c r="AI415" i="1"/>
  <c r="AH415" i="1"/>
  <c r="AI414" i="1"/>
  <c r="AH414" i="1"/>
  <c r="AI413" i="1"/>
  <c r="AH413" i="1"/>
  <c r="AI412" i="1"/>
  <c r="AH412" i="1"/>
  <c r="AI411" i="1"/>
  <c r="AH411" i="1"/>
  <c r="AI410" i="1"/>
  <c r="AH410" i="1"/>
  <c r="AI409" i="1"/>
  <c r="AH409" i="1"/>
  <c r="AI408" i="1"/>
  <c r="AH408" i="1"/>
  <c r="AI407" i="1"/>
  <c r="AH407" i="1"/>
  <c r="AI406" i="1"/>
  <c r="AH406" i="1"/>
  <c r="AI405" i="1"/>
  <c r="AH405" i="1"/>
  <c r="AI404" i="1"/>
  <c r="AH404" i="1"/>
  <c r="AI403" i="1"/>
  <c r="AH403" i="1"/>
  <c r="AI402" i="1"/>
  <c r="AH402" i="1"/>
  <c r="AI401" i="1"/>
  <c r="AH401" i="1"/>
  <c r="AI400" i="1"/>
  <c r="AH400" i="1"/>
  <c r="AI399" i="1"/>
  <c r="AH399" i="1"/>
  <c r="AI398" i="1"/>
  <c r="AH398" i="1"/>
  <c r="AI397" i="1"/>
  <c r="AH397" i="1"/>
  <c r="AI396" i="1"/>
  <c r="AH396" i="1"/>
  <c r="AI395" i="1"/>
  <c r="AH395" i="1"/>
  <c r="AI394" i="1"/>
  <c r="AH394" i="1"/>
  <c r="AI393" i="1"/>
  <c r="AH393" i="1"/>
  <c r="AI392" i="1"/>
  <c r="AH392" i="1"/>
  <c r="AI391" i="1"/>
  <c r="AH391" i="1"/>
  <c r="AI390" i="1"/>
  <c r="AH390" i="1"/>
  <c r="AI389" i="1"/>
  <c r="AH389" i="1"/>
  <c r="AI388" i="1"/>
  <c r="AH388" i="1"/>
  <c r="AI387" i="1"/>
  <c r="AH387" i="1"/>
  <c r="AI386" i="1"/>
  <c r="AH386" i="1"/>
  <c r="AI385" i="1"/>
  <c r="AH385" i="1"/>
  <c r="AI384" i="1"/>
  <c r="AH384" i="1"/>
  <c r="AI383" i="1"/>
  <c r="AH383" i="1"/>
  <c r="AI382" i="1"/>
  <c r="AH382" i="1"/>
  <c r="AI381" i="1"/>
  <c r="AH381" i="1"/>
  <c r="AI380" i="1"/>
  <c r="AH380" i="1"/>
  <c r="AI379" i="1"/>
  <c r="AH379" i="1"/>
  <c r="AI378" i="1"/>
  <c r="AH378" i="1"/>
  <c r="AI377" i="1"/>
  <c r="AH377" i="1"/>
  <c r="AI376" i="1"/>
  <c r="AH376" i="1"/>
  <c r="AI375" i="1"/>
  <c r="AH375" i="1"/>
  <c r="AI374" i="1"/>
  <c r="AH374" i="1"/>
  <c r="AI373" i="1"/>
  <c r="AH373" i="1"/>
  <c r="AI372" i="1"/>
  <c r="AH372" i="1"/>
  <c r="AI371" i="1"/>
  <c r="AH371" i="1"/>
  <c r="AI370" i="1"/>
  <c r="AH370" i="1"/>
  <c r="AI369" i="1"/>
  <c r="AH369" i="1"/>
  <c r="AI368" i="1"/>
  <c r="AH368" i="1"/>
  <c r="AI367" i="1"/>
  <c r="AH367" i="1"/>
  <c r="AI366" i="1"/>
  <c r="AH366" i="1"/>
  <c r="AI365" i="1"/>
  <c r="AH365" i="1"/>
  <c r="AI364" i="1"/>
  <c r="AH364" i="1"/>
  <c r="AI363" i="1"/>
  <c r="AH363" i="1"/>
  <c r="AI362" i="1"/>
  <c r="AH362" i="1"/>
  <c r="AI361" i="1"/>
  <c r="AH361" i="1"/>
  <c r="AI360" i="1"/>
  <c r="AH360" i="1"/>
  <c r="AI359" i="1"/>
  <c r="AH359" i="1"/>
  <c r="AI358" i="1"/>
  <c r="AH358" i="1"/>
  <c r="AI357" i="1"/>
  <c r="AH357" i="1"/>
  <c r="AI356" i="1"/>
  <c r="AH356" i="1"/>
  <c r="AI355" i="1"/>
  <c r="AH355" i="1"/>
  <c r="AI354" i="1"/>
  <c r="AH354" i="1"/>
  <c r="AI353" i="1"/>
  <c r="AH353" i="1"/>
  <c r="AI352" i="1"/>
  <c r="AH352" i="1"/>
  <c r="AI351" i="1"/>
  <c r="AH351" i="1"/>
  <c r="AI350" i="1"/>
  <c r="AH350" i="1"/>
  <c r="AI349" i="1"/>
  <c r="AH349" i="1"/>
  <c r="AI348" i="1"/>
  <c r="AH348" i="1"/>
  <c r="AI347" i="1"/>
  <c r="AH347" i="1"/>
  <c r="AI346" i="1"/>
  <c r="AH346" i="1"/>
  <c r="AI345" i="1"/>
  <c r="AH345" i="1"/>
  <c r="AI344" i="1"/>
  <c r="AH344" i="1"/>
  <c r="AI343" i="1"/>
  <c r="AH343" i="1"/>
  <c r="AI342" i="1"/>
  <c r="AH342" i="1"/>
  <c r="AI341" i="1"/>
  <c r="AH341" i="1"/>
  <c r="AI340" i="1"/>
  <c r="AH340" i="1"/>
  <c r="AI339" i="1"/>
  <c r="AH339" i="1"/>
  <c r="AI338" i="1"/>
  <c r="AH338" i="1"/>
  <c r="AI337" i="1"/>
  <c r="AH337" i="1"/>
  <c r="AI336" i="1"/>
  <c r="AH336" i="1"/>
  <c r="AI335" i="1"/>
  <c r="AH335" i="1"/>
  <c r="AI334" i="1"/>
  <c r="AH334" i="1"/>
  <c r="AI333" i="1"/>
  <c r="AH333" i="1"/>
  <c r="AI332" i="1"/>
  <c r="AH332" i="1"/>
  <c r="AI331" i="1"/>
  <c r="AH331" i="1"/>
  <c r="AI330" i="1"/>
  <c r="AH330" i="1"/>
  <c r="AI329" i="1"/>
  <c r="AH329" i="1"/>
  <c r="AI328" i="1"/>
  <c r="AH328" i="1"/>
  <c r="AI327" i="1"/>
  <c r="AH327" i="1"/>
  <c r="AI326" i="1"/>
  <c r="AH326" i="1"/>
  <c r="AI325" i="1"/>
  <c r="AH325" i="1"/>
  <c r="AI324" i="1"/>
  <c r="AH324" i="1"/>
  <c r="AI323" i="1"/>
  <c r="AH323" i="1"/>
  <c r="AI322" i="1"/>
  <c r="AH322" i="1"/>
  <c r="AI321" i="1"/>
  <c r="AH321" i="1"/>
  <c r="AI320" i="1"/>
  <c r="AH320" i="1"/>
  <c r="AI319" i="1"/>
  <c r="AH319" i="1"/>
  <c r="AI318" i="1"/>
  <c r="AH318" i="1"/>
  <c r="AI317" i="1"/>
  <c r="AH317" i="1"/>
  <c r="AI316" i="1"/>
  <c r="AH316" i="1"/>
  <c r="AI315" i="1"/>
  <c r="AH315" i="1"/>
  <c r="AI314" i="1"/>
  <c r="AH314" i="1"/>
  <c r="AI313" i="1"/>
  <c r="AH313" i="1"/>
  <c r="AI312" i="1"/>
  <c r="AH312" i="1"/>
  <c r="AI311" i="1"/>
  <c r="AH311" i="1"/>
  <c r="AI310" i="1"/>
  <c r="AH310" i="1"/>
  <c r="AI309" i="1"/>
  <c r="AH309" i="1"/>
  <c r="AI308" i="1"/>
  <c r="AH308" i="1"/>
  <c r="AI307" i="1"/>
  <c r="AH307" i="1"/>
  <c r="AI306" i="1"/>
  <c r="AH306" i="1"/>
  <c r="AI305" i="1"/>
  <c r="AH305" i="1"/>
  <c r="AI304" i="1"/>
  <c r="AH304" i="1"/>
  <c r="AI303" i="1"/>
  <c r="AH303" i="1"/>
  <c r="AI302" i="1"/>
  <c r="AH302" i="1"/>
  <c r="AI301" i="1"/>
  <c r="AH301" i="1"/>
  <c r="AI300" i="1"/>
  <c r="AH300" i="1"/>
  <c r="AI299" i="1"/>
  <c r="AH299" i="1"/>
  <c r="AI298" i="1"/>
  <c r="AH298" i="1"/>
  <c r="AI297" i="1"/>
  <c r="AH297" i="1"/>
  <c r="AI296" i="1"/>
  <c r="AH296" i="1"/>
  <c r="AI295" i="1"/>
  <c r="AH295" i="1"/>
  <c r="AI294" i="1"/>
  <c r="AH294" i="1"/>
  <c r="AI293" i="1"/>
  <c r="AH293" i="1"/>
  <c r="AI292" i="1"/>
  <c r="AH292" i="1"/>
  <c r="AI291" i="1"/>
  <c r="AH291" i="1"/>
  <c r="AI290" i="1"/>
  <c r="AH290" i="1"/>
  <c r="AI289" i="1"/>
  <c r="AH289" i="1"/>
  <c r="AI288" i="1"/>
  <c r="AH288" i="1"/>
  <c r="AI287" i="1"/>
  <c r="AH287" i="1"/>
  <c r="AI286" i="1"/>
  <c r="AH286" i="1"/>
  <c r="AI285" i="1"/>
  <c r="AH285" i="1"/>
  <c r="AI284" i="1"/>
  <c r="AH284" i="1"/>
  <c r="AI283" i="1"/>
  <c r="AH283" i="1"/>
  <c r="AI282" i="1"/>
  <c r="AH282" i="1"/>
  <c r="AI281" i="1"/>
  <c r="AH281" i="1"/>
  <c r="AI280" i="1"/>
  <c r="AH280" i="1"/>
  <c r="AI279" i="1"/>
  <c r="AH279" i="1"/>
  <c r="AI278" i="1"/>
  <c r="AH278" i="1"/>
  <c r="AI277" i="1"/>
  <c r="AH277" i="1"/>
  <c r="AI276" i="1"/>
  <c r="AH276" i="1"/>
  <c r="AI275" i="1"/>
  <c r="AH275" i="1"/>
  <c r="AI274" i="1"/>
  <c r="AH274" i="1"/>
  <c r="AI273" i="1"/>
  <c r="AH273" i="1"/>
  <c r="AI272" i="1"/>
  <c r="AH272" i="1"/>
  <c r="AI271" i="1"/>
  <c r="AH271" i="1"/>
  <c r="AI270" i="1"/>
  <c r="AH270" i="1"/>
  <c r="AI269" i="1"/>
  <c r="AH269" i="1"/>
  <c r="AI268" i="1"/>
  <c r="AH268" i="1"/>
  <c r="AI267" i="1"/>
  <c r="AH267" i="1"/>
  <c r="AI266" i="1"/>
  <c r="AH266" i="1"/>
  <c r="AI265" i="1"/>
  <c r="AH265" i="1"/>
  <c r="AI264" i="1"/>
  <c r="AH264" i="1"/>
  <c r="AI263" i="1"/>
  <c r="AH263" i="1"/>
  <c r="AI262" i="1"/>
  <c r="AH262" i="1"/>
  <c r="AI261" i="1"/>
  <c r="AH261" i="1"/>
  <c r="AI260" i="1"/>
  <c r="AH260" i="1"/>
  <c r="AI259" i="1"/>
  <c r="AH259" i="1"/>
  <c r="AI258" i="1"/>
  <c r="AH258" i="1"/>
  <c r="AI257" i="1"/>
  <c r="AH257" i="1"/>
  <c r="AI256" i="1"/>
  <c r="AH256" i="1"/>
  <c r="AI255" i="1"/>
  <c r="AH255" i="1"/>
  <c r="AI254" i="1"/>
  <c r="AH254" i="1"/>
  <c r="AI253" i="1"/>
  <c r="AH253" i="1"/>
  <c r="AI252" i="1"/>
  <c r="AH252" i="1"/>
  <c r="AI251" i="1"/>
  <c r="AH251" i="1"/>
  <c r="AI250" i="1"/>
  <c r="AH250" i="1"/>
  <c r="AI249" i="1"/>
  <c r="AH249" i="1"/>
  <c r="AI248" i="1"/>
  <c r="AH248" i="1"/>
  <c r="AI247" i="1"/>
  <c r="AH247" i="1"/>
  <c r="AI246" i="1"/>
  <c r="AH246" i="1"/>
  <c r="AI245" i="1"/>
  <c r="AH245" i="1"/>
  <c r="AI244" i="1"/>
  <c r="AH244" i="1"/>
  <c r="AI243" i="1"/>
  <c r="AH243" i="1"/>
  <c r="AI242" i="1"/>
  <c r="AH242" i="1"/>
  <c r="AI241" i="1"/>
  <c r="AH241" i="1"/>
  <c r="AI240" i="1"/>
  <c r="AH240" i="1"/>
  <c r="AI239" i="1"/>
  <c r="AH239" i="1"/>
  <c r="AI238" i="1"/>
  <c r="AH238" i="1"/>
  <c r="AI237" i="1"/>
  <c r="AH237" i="1"/>
  <c r="AI236" i="1"/>
  <c r="AH236" i="1"/>
  <c r="AI235" i="1"/>
  <c r="AH235" i="1"/>
  <c r="AI234" i="1"/>
  <c r="AH234" i="1"/>
  <c r="AI233" i="1"/>
  <c r="AH233" i="1"/>
  <c r="AI232" i="1"/>
  <c r="AH232" i="1"/>
  <c r="AI231" i="1"/>
  <c r="AH231" i="1"/>
  <c r="AI230" i="1"/>
  <c r="AH230" i="1"/>
  <c r="AI229" i="1"/>
  <c r="AH229" i="1"/>
  <c r="AI228" i="1"/>
  <c r="AH228" i="1"/>
  <c r="AI227" i="1"/>
  <c r="AH227" i="1"/>
  <c r="AI226" i="1"/>
  <c r="AH226" i="1"/>
  <c r="AI225" i="1"/>
  <c r="AH225" i="1"/>
  <c r="AI224" i="1"/>
  <c r="AH224" i="1"/>
  <c r="AI223" i="1"/>
  <c r="AH223" i="1"/>
  <c r="AI222" i="1"/>
  <c r="AH222" i="1"/>
  <c r="AI221" i="1"/>
  <c r="AH221" i="1"/>
  <c r="AI220" i="1"/>
  <c r="AH220" i="1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R55" i="3"/>
  <c r="AR59" i="3"/>
  <c r="AR60" i="3"/>
  <c r="AR61" i="3"/>
  <c r="AR56" i="3"/>
  <c r="AR57" i="3"/>
  <c r="AR58" i="3"/>
  <c r="AP63" i="1"/>
  <c r="AP61" i="1"/>
  <c r="AP60" i="1"/>
  <c r="AI3" i="1"/>
  <c r="AP59" i="1"/>
  <c r="AP56" i="1"/>
  <c r="AP54" i="1"/>
  <c r="AP62" i="1"/>
  <c r="AH3" i="1"/>
  <c r="AP55" i="1"/>
  <c r="AP58" i="1"/>
  <c r="AP57" i="1"/>
  <c r="AO66" i="3"/>
  <c r="C27" i="3"/>
  <c r="G27" i="3" s="1"/>
  <c r="C26" i="3"/>
  <c r="G26" i="3" s="1"/>
  <c r="C19" i="3"/>
  <c r="G19" i="3" s="1"/>
  <c r="C16" i="3"/>
  <c r="G16" i="3" s="1"/>
  <c r="C20" i="3"/>
  <c r="G20" i="3" s="1"/>
  <c r="C18" i="3"/>
  <c r="G18" i="3" s="1"/>
  <c r="C22" i="3"/>
  <c r="G22" i="3" s="1"/>
  <c r="C24" i="3"/>
  <c r="G24" i="3" s="1"/>
  <c r="C23" i="3"/>
  <c r="G23" i="3" s="1"/>
  <c r="C21" i="3"/>
  <c r="G21" i="3" s="1"/>
  <c r="C25" i="3"/>
  <c r="G25" i="3" s="1"/>
  <c r="C17" i="3"/>
  <c r="G17" i="3" s="1"/>
  <c r="H26" i="3"/>
  <c r="H21" i="3"/>
  <c r="H16" i="3"/>
  <c r="H20" i="3"/>
  <c r="H19" i="3"/>
  <c r="H25" i="3"/>
  <c r="H17" i="3"/>
  <c r="H18" i="3"/>
  <c r="AO67" i="3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H22" i="3"/>
  <c r="M3" i="1" a="1"/>
  <c r="H24" i="3"/>
  <c r="H27" i="3"/>
  <c r="H23" i="3"/>
  <c r="M3" i="3" s="1" a="1"/>
  <c r="M28" i="3" l="1"/>
  <c r="M16" i="3"/>
  <c r="M4" i="3"/>
  <c r="M47" i="3"/>
  <c r="M55" i="3"/>
  <c r="M8" i="3"/>
  <c r="M20" i="3"/>
  <c r="M54" i="3"/>
  <c r="M42" i="3"/>
  <c r="M30" i="3"/>
  <c r="M44" i="3"/>
  <c r="M26" i="3"/>
  <c r="M34" i="3"/>
  <c r="M17" i="3"/>
  <c r="M25" i="3"/>
  <c r="M13" i="3"/>
  <c r="M56" i="3"/>
  <c r="M6" i="3"/>
  <c r="M53" i="3"/>
  <c r="M10" i="3"/>
  <c r="M43" i="3"/>
  <c r="M51" i="3"/>
  <c r="M19" i="3"/>
  <c r="M36" i="3"/>
  <c r="M18" i="3"/>
  <c r="M41" i="3"/>
  <c r="M15" i="3"/>
  <c r="M22" i="3"/>
  <c r="M11" i="3"/>
  <c r="M12" i="3"/>
  <c r="M35" i="3"/>
  <c r="M38" i="3"/>
  <c r="M37" i="3"/>
  <c r="M52" i="3"/>
  <c r="M24" i="3"/>
  <c r="M31" i="3"/>
  <c r="M46" i="3"/>
  <c r="M9" i="3"/>
  <c r="M5" i="3"/>
  <c r="M7" i="3"/>
  <c r="M23" i="3"/>
  <c r="M48" i="3"/>
  <c r="M33" i="3"/>
  <c r="M39" i="3"/>
  <c r="M49" i="3"/>
  <c r="M14" i="3"/>
  <c r="M27" i="3"/>
  <c r="M50" i="3"/>
  <c r="M40" i="3"/>
  <c r="M57" i="3"/>
  <c r="M45" i="3"/>
  <c r="M21" i="3"/>
  <c r="M3" i="3"/>
  <c r="M32" i="3"/>
  <c r="M29" i="3"/>
  <c r="M10" i="1"/>
  <c r="M45" i="1"/>
  <c r="M38" i="1"/>
  <c r="M23" i="1"/>
  <c r="M25" i="1"/>
  <c r="M6" i="1"/>
  <c r="M9" i="1"/>
  <c r="M60" i="1"/>
  <c r="M27" i="1"/>
  <c r="M33" i="1"/>
  <c r="M3" i="1"/>
  <c r="M49" i="1"/>
  <c r="M67" i="1"/>
  <c r="M46" i="1"/>
  <c r="M16" i="1"/>
  <c r="M54" i="1"/>
  <c r="M21" i="1"/>
  <c r="M52" i="1"/>
  <c r="M40" i="1"/>
  <c r="M18" i="1"/>
  <c r="M15" i="1"/>
  <c r="M31" i="1"/>
  <c r="M19" i="1"/>
  <c r="M5" i="1"/>
  <c r="M24" i="1"/>
  <c r="M32" i="1"/>
  <c r="M8" i="1"/>
  <c r="M55" i="1"/>
  <c r="M41" i="1"/>
  <c r="M30" i="1"/>
  <c r="M53" i="1"/>
  <c r="M13" i="1"/>
  <c r="M17" i="1"/>
  <c r="M50" i="1"/>
  <c r="M43" i="1"/>
  <c r="M28" i="1"/>
  <c r="M70" i="1"/>
  <c r="M48" i="1"/>
  <c r="M11" i="1"/>
  <c r="M47" i="1"/>
  <c r="M65" i="1"/>
  <c r="M4" i="1"/>
  <c r="M57" i="1"/>
  <c r="M69" i="1"/>
  <c r="M58" i="1"/>
  <c r="M14" i="1"/>
  <c r="M63" i="1"/>
  <c r="M26" i="1"/>
  <c r="M20" i="1"/>
  <c r="M44" i="1"/>
  <c r="M42" i="1"/>
  <c r="M62" i="1"/>
  <c r="M66" i="1"/>
  <c r="M29" i="1"/>
  <c r="M7" i="1"/>
  <c r="M56" i="1"/>
  <c r="M64" i="1"/>
  <c r="M39" i="1"/>
  <c r="M36" i="1"/>
  <c r="M61" i="1"/>
  <c r="M68" i="1"/>
  <c r="M37" i="1"/>
  <c r="M22" i="1"/>
  <c r="M71" i="1"/>
  <c r="M51" i="1"/>
  <c r="M12" i="1"/>
  <c r="M35" i="1"/>
  <c r="M34" i="1"/>
  <c r="M59" i="1"/>
  <c r="Q28" i="3"/>
  <c r="O28" i="3"/>
  <c r="P28" i="3"/>
  <c r="N28" i="3"/>
  <c r="O42" i="3"/>
  <c r="P42" i="3"/>
  <c r="Q42" i="3"/>
  <c r="N42" i="3"/>
  <c r="N56" i="3"/>
  <c r="Q56" i="3"/>
  <c r="P56" i="3"/>
  <c r="O56" i="3"/>
  <c r="O18" i="3"/>
  <c r="N18" i="3"/>
  <c r="P18" i="3"/>
  <c r="Q18" i="3"/>
  <c r="Q37" i="3"/>
  <c r="O37" i="3"/>
  <c r="P37" i="3"/>
  <c r="N37" i="3"/>
  <c r="O23" i="3"/>
  <c r="P23" i="3"/>
  <c r="N23" i="3"/>
  <c r="Q23" i="3"/>
  <c r="O40" i="3"/>
  <c r="Q40" i="3"/>
  <c r="N40" i="3"/>
  <c r="P40" i="3"/>
  <c r="Q45" i="1"/>
  <c r="N45" i="1"/>
  <c r="O45" i="1"/>
  <c r="P45" i="1"/>
  <c r="Q33" i="1"/>
  <c r="N33" i="1"/>
  <c r="O33" i="1"/>
  <c r="P33" i="1"/>
  <c r="P52" i="1"/>
  <c r="N52" i="1"/>
  <c r="Q52" i="1"/>
  <c r="O52" i="1"/>
  <c r="Q32" i="1"/>
  <c r="P32" i="1"/>
  <c r="N32" i="1"/>
  <c r="O32" i="1"/>
  <c r="O50" i="1"/>
  <c r="Q50" i="1"/>
  <c r="P50" i="1"/>
  <c r="N50" i="1"/>
  <c r="O4" i="1"/>
  <c r="P4" i="1"/>
  <c r="N4" i="1"/>
  <c r="Q4" i="1"/>
  <c r="O44" i="1"/>
  <c r="N44" i="1"/>
  <c r="P44" i="1"/>
  <c r="Q44" i="1"/>
  <c r="N39" i="1"/>
  <c r="O39" i="1"/>
  <c r="Q39" i="1"/>
  <c r="P39" i="1"/>
  <c r="P12" i="1"/>
  <c r="N12" i="1"/>
  <c r="O12" i="1"/>
  <c r="Q12" i="1"/>
  <c r="O16" i="3"/>
  <c r="P16" i="3"/>
  <c r="N16" i="3"/>
  <c r="Q16" i="3"/>
  <c r="P30" i="3"/>
  <c r="N30" i="3"/>
  <c r="Q30" i="3"/>
  <c r="O30" i="3"/>
  <c r="N6" i="3"/>
  <c r="O6" i="3"/>
  <c r="P6" i="3"/>
  <c r="Q6" i="3"/>
  <c r="P41" i="3"/>
  <c r="N41" i="3"/>
  <c r="Q41" i="3"/>
  <c r="O41" i="3"/>
  <c r="Q52" i="3"/>
  <c r="P52" i="3"/>
  <c r="N52" i="3"/>
  <c r="O52" i="3"/>
  <c r="Q48" i="3"/>
  <c r="P48" i="3"/>
  <c r="N48" i="3"/>
  <c r="O48" i="3"/>
  <c r="Q57" i="3"/>
  <c r="O57" i="3"/>
  <c r="N57" i="3"/>
  <c r="P57" i="3"/>
  <c r="O38" i="1"/>
  <c r="Q38" i="1"/>
  <c r="N38" i="1"/>
  <c r="P38" i="1"/>
  <c r="P3" i="1"/>
  <c r="O3" i="1"/>
  <c r="N3" i="1"/>
  <c r="Q3" i="1"/>
  <c r="N40" i="1"/>
  <c r="Q40" i="1"/>
  <c r="O40" i="1"/>
  <c r="P40" i="1"/>
  <c r="P8" i="1"/>
  <c r="N8" i="1"/>
  <c r="Q8" i="1"/>
  <c r="O8" i="1"/>
  <c r="N43" i="1"/>
  <c r="O43" i="1"/>
  <c r="P43" i="1"/>
  <c r="Q43" i="1"/>
  <c r="Q57" i="1"/>
  <c r="P57" i="1"/>
  <c r="O57" i="1"/>
  <c r="N57" i="1"/>
  <c r="N42" i="1"/>
  <c r="O42" i="1"/>
  <c r="P42" i="1"/>
  <c r="Q42" i="1"/>
  <c r="N36" i="1"/>
  <c r="Q36" i="1"/>
  <c r="P36" i="1"/>
  <c r="O36" i="1"/>
  <c r="P35" i="1"/>
  <c r="N35" i="1"/>
  <c r="O35" i="1"/>
  <c r="Q35" i="1"/>
  <c r="Q4" i="3"/>
  <c r="P4" i="3"/>
  <c r="N4" i="3"/>
  <c r="O4" i="3"/>
  <c r="Q44" i="3"/>
  <c r="N44" i="3"/>
  <c r="P44" i="3"/>
  <c r="O44" i="3"/>
  <c r="N53" i="3"/>
  <c r="O53" i="3"/>
  <c r="Q53" i="3"/>
  <c r="P53" i="3"/>
  <c r="Q15" i="3"/>
  <c r="P15" i="3"/>
  <c r="O15" i="3"/>
  <c r="N15" i="3"/>
  <c r="O24" i="3"/>
  <c r="Q24" i="3"/>
  <c r="N24" i="3"/>
  <c r="P24" i="3"/>
  <c r="Q33" i="3"/>
  <c r="P33" i="3"/>
  <c r="O33" i="3"/>
  <c r="N33" i="3"/>
  <c r="O45" i="3"/>
  <c r="Q45" i="3"/>
  <c r="N45" i="3"/>
  <c r="P45" i="3"/>
  <c r="P23" i="1"/>
  <c r="Q23" i="1"/>
  <c r="O23" i="1"/>
  <c r="N23" i="1"/>
  <c r="O49" i="1"/>
  <c r="N49" i="1"/>
  <c r="Q49" i="1"/>
  <c r="P49" i="1"/>
  <c r="O18" i="1"/>
  <c r="N18" i="1"/>
  <c r="Q18" i="1"/>
  <c r="P18" i="1"/>
  <c r="P55" i="1"/>
  <c r="Q55" i="1"/>
  <c r="N55" i="1"/>
  <c r="O55" i="1"/>
  <c r="O28" i="1"/>
  <c r="Q28" i="1"/>
  <c r="P28" i="1"/>
  <c r="N28" i="1"/>
  <c r="Q69" i="1"/>
  <c r="N69" i="1"/>
  <c r="P69" i="1"/>
  <c r="O69" i="1"/>
  <c r="N62" i="1"/>
  <c r="Q62" i="1"/>
  <c r="P62" i="1"/>
  <c r="O62" i="1"/>
  <c r="N61" i="1"/>
  <c r="P61" i="1"/>
  <c r="O61" i="1"/>
  <c r="Q61" i="1"/>
  <c r="O34" i="1"/>
  <c r="Q34" i="1"/>
  <c r="N34" i="1"/>
  <c r="P34" i="1"/>
  <c r="N47" i="3"/>
  <c r="P47" i="3"/>
  <c r="O47" i="3"/>
  <c r="Q47" i="3"/>
  <c r="Q26" i="3"/>
  <c r="N26" i="3"/>
  <c r="O26" i="3"/>
  <c r="P26" i="3"/>
  <c r="O10" i="3"/>
  <c r="P10" i="3"/>
  <c r="Q10" i="3"/>
  <c r="N10" i="3"/>
  <c r="N22" i="3"/>
  <c r="Q22" i="3"/>
  <c r="O22" i="3"/>
  <c r="P22" i="3"/>
  <c r="O31" i="3"/>
  <c r="P31" i="3"/>
  <c r="N31" i="3"/>
  <c r="Q31" i="3"/>
  <c r="N39" i="3"/>
  <c r="P39" i="3"/>
  <c r="Q39" i="3"/>
  <c r="O39" i="3"/>
  <c r="P21" i="3"/>
  <c r="N21" i="3"/>
  <c r="O21" i="3"/>
  <c r="Q21" i="3"/>
  <c r="P25" i="1"/>
  <c r="O25" i="1"/>
  <c r="N25" i="1"/>
  <c r="Q25" i="1"/>
  <c r="N67" i="1"/>
  <c r="Q67" i="1"/>
  <c r="P67" i="1"/>
  <c r="O67" i="1"/>
  <c r="N15" i="1"/>
  <c r="P15" i="1"/>
  <c r="Q15" i="1"/>
  <c r="O15" i="1"/>
  <c r="N41" i="1"/>
  <c r="O41" i="1"/>
  <c r="P41" i="1"/>
  <c r="Q41" i="1"/>
  <c r="P70" i="1"/>
  <c r="O70" i="1"/>
  <c r="N70" i="1"/>
  <c r="Q70" i="1"/>
  <c r="P58" i="1"/>
  <c r="Q58" i="1"/>
  <c r="O58" i="1"/>
  <c r="N58" i="1"/>
  <c r="Q66" i="1"/>
  <c r="P66" i="1"/>
  <c r="O66" i="1"/>
  <c r="N66" i="1"/>
  <c r="N68" i="1"/>
  <c r="P68" i="1"/>
  <c r="O68" i="1"/>
  <c r="Q68" i="1"/>
  <c r="N59" i="1"/>
  <c r="Q59" i="1"/>
  <c r="O59" i="1"/>
  <c r="P59" i="1"/>
  <c r="O55" i="3"/>
  <c r="Q55" i="3"/>
  <c r="P55" i="3"/>
  <c r="N55" i="3"/>
  <c r="P34" i="3"/>
  <c r="O34" i="3"/>
  <c r="Q34" i="3"/>
  <c r="N34" i="3"/>
  <c r="Q43" i="3"/>
  <c r="O43" i="3"/>
  <c r="N43" i="3"/>
  <c r="P43" i="3"/>
  <c r="O11" i="3"/>
  <c r="N11" i="3"/>
  <c r="Q11" i="3"/>
  <c r="P11" i="3"/>
  <c r="O46" i="3"/>
  <c r="N46" i="3"/>
  <c r="Q46" i="3"/>
  <c r="P46" i="3"/>
  <c r="Q49" i="3"/>
  <c r="P49" i="3"/>
  <c r="N49" i="3"/>
  <c r="O49" i="3"/>
  <c r="Q3" i="3"/>
  <c r="O3" i="3"/>
  <c r="P3" i="3"/>
  <c r="N3" i="3"/>
  <c r="P6" i="1"/>
  <c r="O6" i="1"/>
  <c r="N6" i="1"/>
  <c r="Q6" i="1"/>
  <c r="N46" i="1"/>
  <c r="Q46" i="1"/>
  <c r="O46" i="1"/>
  <c r="P46" i="1"/>
  <c r="P31" i="1"/>
  <c r="N31" i="1"/>
  <c r="O31" i="1"/>
  <c r="Q31" i="1"/>
  <c r="Q30" i="1"/>
  <c r="N30" i="1"/>
  <c r="P30" i="1"/>
  <c r="O30" i="1"/>
  <c r="Q48" i="1"/>
  <c r="P48" i="1"/>
  <c r="N48" i="1"/>
  <c r="O48" i="1"/>
  <c r="P14" i="1"/>
  <c r="Q14" i="1"/>
  <c r="O14" i="1"/>
  <c r="N14" i="1"/>
  <c r="O29" i="1"/>
  <c r="N29" i="1"/>
  <c r="Q29" i="1"/>
  <c r="P29" i="1"/>
  <c r="O37" i="1"/>
  <c r="P37" i="1"/>
  <c r="N37" i="1"/>
  <c r="Q37" i="1"/>
  <c r="P8" i="3"/>
  <c r="Q8" i="3"/>
  <c r="O8" i="3"/>
  <c r="N8" i="3"/>
  <c r="N17" i="3"/>
  <c r="O17" i="3"/>
  <c r="Q17" i="3"/>
  <c r="P17" i="3"/>
  <c r="Q51" i="3"/>
  <c r="P51" i="3"/>
  <c r="O51" i="3"/>
  <c r="N51" i="3"/>
  <c r="N12" i="3"/>
  <c r="Q12" i="3"/>
  <c r="P12" i="3"/>
  <c r="O12" i="3"/>
  <c r="Q9" i="3"/>
  <c r="O9" i="3"/>
  <c r="P9" i="3"/>
  <c r="N9" i="3"/>
  <c r="Q14" i="3"/>
  <c r="P14" i="3"/>
  <c r="N14" i="3"/>
  <c r="O14" i="3"/>
  <c r="N32" i="3"/>
  <c r="O32" i="3"/>
  <c r="P32" i="3"/>
  <c r="Q32" i="3"/>
  <c r="N9" i="1"/>
  <c r="O9" i="1"/>
  <c r="Q9" i="1"/>
  <c r="P9" i="1"/>
  <c r="N16" i="1"/>
  <c r="Q16" i="1"/>
  <c r="O16" i="1"/>
  <c r="P16" i="1"/>
  <c r="P19" i="1"/>
  <c r="O19" i="1"/>
  <c r="Q19" i="1"/>
  <c r="N19" i="1"/>
  <c r="N53" i="1"/>
  <c r="Q53" i="1"/>
  <c r="O53" i="1"/>
  <c r="P53" i="1"/>
  <c r="P11" i="1"/>
  <c r="Q11" i="1"/>
  <c r="O11" i="1"/>
  <c r="N11" i="1"/>
  <c r="P63" i="1"/>
  <c r="O63" i="1"/>
  <c r="N63" i="1"/>
  <c r="Q63" i="1"/>
  <c r="O7" i="1"/>
  <c r="Q7" i="1"/>
  <c r="N7" i="1"/>
  <c r="P7" i="1"/>
  <c r="P22" i="1"/>
  <c r="O22" i="1"/>
  <c r="N22" i="1"/>
  <c r="Q22" i="1"/>
  <c r="O20" i="3"/>
  <c r="Q20" i="3"/>
  <c r="N20" i="3"/>
  <c r="P20" i="3"/>
  <c r="Q25" i="3"/>
  <c r="N25" i="3"/>
  <c r="P25" i="3"/>
  <c r="O25" i="3"/>
  <c r="Q19" i="3"/>
  <c r="N19" i="3"/>
  <c r="O19" i="3"/>
  <c r="P19" i="3"/>
  <c r="O35" i="3"/>
  <c r="Q35" i="3"/>
  <c r="N35" i="3"/>
  <c r="P35" i="3"/>
  <c r="Q5" i="3"/>
  <c r="P5" i="3"/>
  <c r="O5" i="3"/>
  <c r="N5" i="3"/>
  <c r="P27" i="3"/>
  <c r="Q27" i="3"/>
  <c r="O27" i="3"/>
  <c r="N27" i="3"/>
  <c r="P29" i="3"/>
  <c r="N29" i="3"/>
  <c r="Q29" i="3"/>
  <c r="O29" i="3"/>
  <c r="N60" i="1"/>
  <c r="Q60" i="1"/>
  <c r="P60" i="1"/>
  <c r="O60" i="1"/>
  <c r="P54" i="1"/>
  <c r="N54" i="1"/>
  <c r="O54" i="1"/>
  <c r="Q54" i="1"/>
  <c r="Q5" i="1"/>
  <c r="N5" i="1"/>
  <c r="P5" i="1"/>
  <c r="O5" i="1"/>
  <c r="O13" i="1"/>
  <c r="Q13" i="1"/>
  <c r="P13" i="1"/>
  <c r="N13" i="1"/>
  <c r="Q47" i="1"/>
  <c r="P47" i="1"/>
  <c r="O47" i="1"/>
  <c r="N47" i="1"/>
  <c r="N26" i="1"/>
  <c r="O26" i="1"/>
  <c r="Q26" i="1"/>
  <c r="P26" i="1"/>
  <c r="N56" i="1"/>
  <c r="P56" i="1"/>
  <c r="O56" i="1"/>
  <c r="Q56" i="1"/>
  <c r="O71" i="1"/>
  <c r="N71" i="1"/>
  <c r="Q71" i="1"/>
  <c r="P71" i="1"/>
  <c r="Q54" i="3"/>
  <c r="O54" i="3"/>
  <c r="P54" i="3"/>
  <c r="N54" i="3"/>
  <c r="O13" i="3"/>
  <c r="N13" i="3"/>
  <c r="P13" i="3"/>
  <c r="Q13" i="3"/>
  <c r="O36" i="3"/>
  <c r="P36" i="3"/>
  <c r="N36" i="3"/>
  <c r="Q36" i="3"/>
  <c r="O38" i="3"/>
  <c r="N38" i="3"/>
  <c r="Q38" i="3"/>
  <c r="P38" i="3"/>
  <c r="Q7" i="3"/>
  <c r="N7" i="3"/>
  <c r="P7" i="3"/>
  <c r="O7" i="3"/>
  <c r="O50" i="3"/>
  <c r="Q50" i="3"/>
  <c r="N50" i="3"/>
  <c r="P50" i="3"/>
  <c r="P10" i="1"/>
  <c r="N10" i="1"/>
  <c r="O10" i="1"/>
  <c r="Q10" i="1"/>
  <c r="N27" i="1"/>
  <c r="O27" i="1"/>
  <c r="Q27" i="1"/>
  <c r="P27" i="1"/>
  <c r="N21" i="1"/>
  <c r="O21" i="1"/>
  <c r="P21" i="1"/>
  <c r="Q21" i="1"/>
  <c r="O24" i="1"/>
  <c r="P24" i="1"/>
  <c r="N24" i="1"/>
  <c r="Q24" i="1"/>
  <c r="P17" i="1"/>
  <c r="Q17" i="1"/>
  <c r="O17" i="1"/>
  <c r="N17" i="1"/>
  <c r="O65" i="1"/>
  <c r="P65" i="1"/>
  <c r="Q65" i="1"/>
  <c r="N65" i="1"/>
  <c r="P20" i="1"/>
  <c r="Q20" i="1"/>
  <c r="N20" i="1"/>
  <c r="O20" i="1"/>
  <c r="Q64" i="1"/>
  <c r="N64" i="1"/>
  <c r="O64" i="1"/>
  <c r="P64" i="1"/>
  <c r="N51" i="1"/>
  <c r="Q51" i="1"/>
  <c r="P51" i="1"/>
  <c r="O51" i="1"/>
  <c r="R50" i="3" l="1"/>
  <c r="R7" i="3"/>
  <c r="R38" i="3"/>
  <c r="R36" i="3"/>
  <c r="R13" i="3"/>
  <c r="R54" i="3"/>
  <c r="R29" i="3"/>
  <c r="R27" i="3"/>
  <c r="R5" i="3"/>
  <c r="R35" i="3"/>
  <c r="R19" i="3"/>
  <c r="R25" i="3"/>
  <c r="R20" i="3"/>
  <c r="R32" i="3"/>
  <c r="R14" i="3"/>
  <c r="R9" i="3"/>
  <c r="R12" i="3"/>
  <c r="R51" i="3"/>
  <c r="R17" i="3"/>
  <c r="R8" i="3"/>
  <c r="R3" i="3"/>
  <c r="R49" i="3"/>
  <c r="R46" i="3"/>
  <c r="R11" i="3"/>
  <c r="R43" i="3"/>
  <c r="R34" i="3"/>
  <c r="R55" i="3"/>
  <c r="R21" i="3"/>
  <c r="R39" i="3"/>
  <c r="R31" i="3"/>
  <c r="R22" i="3"/>
  <c r="R10" i="3"/>
  <c r="R26" i="3"/>
  <c r="R47" i="3"/>
  <c r="R45" i="3"/>
  <c r="R33" i="3"/>
  <c r="R24" i="3"/>
  <c r="R15" i="3"/>
  <c r="R53" i="3"/>
  <c r="R44" i="3"/>
  <c r="R4" i="3"/>
  <c r="R57" i="3"/>
  <c r="R48" i="3"/>
  <c r="R52" i="3"/>
  <c r="R41" i="3"/>
  <c r="R6" i="3"/>
  <c r="R30" i="3"/>
  <c r="R16" i="3"/>
  <c r="R40" i="3"/>
  <c r="R23" i="3"/>
  <c r="R37" i="3"/>
  <c r="R18" i="3"/>
  <c r="R56" i="3"/>
  <c r="R42" i="3"/>
  <c r="R28" i="3"/>
  <c r="R51" i="1"/>
  <c r="R10" i="1"/>
  <c r="R56" i="1"/>
  <c r="S27" i="3"/>
  <c r="R63" i="1"/>
  <c r="S9" i="3"/>
  <c r="R48" i="1"/>
  <c r="S11" i="3"/>
  <c r="R70" i="1"/>
  <c r="S22" i="3"/>
  <c r="R28" i="1"/>
  <c r="S15" i="3"/>
  <c r="R43" i="1"/>
  <c r="S41" i="3"/>
  <c r="R50" i="1"/>
  <c r="S18" i="3"/>
  <c r="R64" i="1"/>
  <c r="S50" i="3"/>
  <c r="R26" i="1"/>
  <c r="S5" i="3"/>
  <c r="R11" i="1"/>
  <c r="S12" i="3"/>
  <c r="R30" i="1"/>
  <c r="S43" i="3"/>
  <c r="R41" i="1"/>
  <c r="S10" i="3"/>
  <c r="R55" i="1"/>
  <c r="S53" i="3"/>
  <c r="R8" i="1"/>
  <c r="S6" i="3"/>
  <c r="R32" i="1"/>
  <c r="S56" i="3"/>
  <c r="R20" i="1"/>
  <c r="S7" i="3"/>
  <c r="R47" i="1"/>
  <c r="S35" i="3"/>
  <c r="R53" i="1"/>
  <c r="S51" i="3"/>
  <c r="R31" i="1"/>
  <c r="S34" i="3"/>
  <c r="R15" i="1"/>
  <c r="S26" i="3"/>
  <c r="R18" i="1"/>
  <c r="S44" i="3"/>
  <c r="R40" i="1"/>
  <c r="S30" i="3"/>
  <c r="S42" i="3"/>
  <c r="R65" i="1"/>
  <c r="S38" i="3"/>
  <c r="S19" i="3"/>
  <c r="R19" i="1"/>
  <c r="R46" i="1"/>
  <c r="S55" i="3"/>
  <c r="R67" i="1"/>
  <c r="R49" i="1"/>
  <c r="S4" i="3"/>
  <c r="S16" i="3"/>
  <c r="S28" i="3"/>
  <c r="R17" i="1"/>
  <c r="R5" i="1"/>
  <c r="S25" i="3"/>
  <c r="S8" i="3"/>
  <c r="R25" i="1"/>
  <c r="R23" i="1"/>
  <c r="R38" i="1"/>
  <c r="R45" i="1"/>
  <c r="R24" i="1"/>
  <c r="R54" i="1"/>
  <c r="S20" i="3"/>
  <c r="R37" i="1"/>
  <c r="R68" i="1"/>
  <c r="R61" i="1"/>
  <c r="S45" i="3"/>
  <c r="S57" i="3"/>
  <c r="R21" i="1"/>
  <c r="R60" i="1"/>
  <c r="R22" i="1"/>
  <c r="S32" i="3"/>
  <c r="R66" i="1"/>
  <c r="S39" i="3"/>
  <c r="S33" i="3"/>
  <c r="S48" i="3"/>
  <c r="R27" i="1"/>
  <c r="S29" i="3"/>
  <c r="S14" i="3"/>
  <c r="R58" i="1"/>
  <c r="S31" i="3"/>
  <c r="R57" i="1"/>
  <c r="S52" i="3"/>
  <c r="R52" i="1"/>
  <c r="R13" i="1"/>
  <c r="S17" i="3"/>
  <c r="S47" i="3"/>
  <c r="R3" i="1"/>
  <c r="R33" i="1"/>
  <c r="S36" i="3"/>
  <c r="R16" i="1"/>
  <c r="R6" i="1"/>
  <c r="R59" i="1"/>
  <c r="R34" i="1"/>
  <c r="R35" i="1"/>
  <c r="R12" i="1"/>
  <c r="S13" i="3"/>
  <c r="R9" i="1"/>
  <c r="S3" i="3"/>
  <c r="S21" i="3"/>
  <c r="R36" i="1"/>
  <c r="R39" i="1"/>
  <c r="S40" i="3"/>
  <c r="S54" i="3"/>
  <c r="R29" i="1"/>
  <c r="S49" i="3"/>
  <c r="R62" i="1"/>
  <c r="R42" i="1"/>
  <c r="R44" i="1"/>
  <c r="S23" i="3"/>
  <c r="R71" i="1"/>
  <c r="R7" i="1"/>
  <c r="R14" i="1"/>
  <c r="S46" i="3"/>
  <c r="R69" i="1"/>
  <c r="S24" i="3"/>
  <c r="R4" i="1"/>
  <c r="S37" i="3"/>
  <c r="V34" i="3" l="1"/>
  <c r="AA28" i="3" a="1"/>
  <c r="AA32" i="3"/>
  <c r="AA28" i="3"/>
  <c r="AA29" i="3"/>
  <c r="AA30" i="3"/>
  <c r="AA31" i="3"/>
  <c r="U14" i="1"/>
  <c r="V14" i="3"/>
  <c r="V14" i="1"/>
  <c r="Y9" i="1" a="1"/>
  <c r="Y11" i="1"/>
  <c r="Y10" i="1"/>
  <c r="Y9" i="1"/>
  <c r="Y12" i="1"/>
  <c r="U15" i="3"/>
  <c r="AA9" i="3" a="1"/>
  <c r="AA9" i="3"/>
  <c r="AA10" i="3"/>
  <c r="AA11" i="3"/>
  <c r="AA12" i="3"/>
  <c r="AH607" i="3"/>
  <c r="AK607" i="3"/>
  <c r="AH671" i="3"/>
  <c r="AK671" i="3"/>
  <c r="AH39" i="3"/>
  <c r="AK39" i="3"/>
  <c r="AH71" i="3"/>
  <c r="AK71" i="3"/>
  <c r="AH167" i="3"/>
  <c r="AK167" i="3"/>
  <c r="AH319" i="3"/>
  <c r="AK319" i="3"/>
  <c r="AH575" i="3"/>
  <c r="AK575" i="3"/>
  <c r="AH164" i="3"/>
  <c r="AK164" i="3"/>
  <c r="AH228" i="3"/>
  <c r="AK228" i="3"/>
  <c r="AH455" i="3"/>
  <c r="AK455" i="3"/>
  <c r="AH519" i="3"/>
  <c r="AK519" i="3"/>
  <c r="AH15" i="3"/>
  <c r="AK15" i="3"/>
  <c r="AH111" i="3"/>
  <c r="AK111" i="3"/>
  <c r="AH335" i="3"/>
  <c r="AK335" i="3"/>
  <c r="AH591" i="3"/>
  <c r="AK591" i="3"/>
  <c r="AH655" i="3"/>
  <c r="AK655" i="3"/>
  <c r="AH12" i="3"/>
  <c r="AK12" i="3"/>
  <c r="AH44" i="3"/>
  <c r="AK44" i="3"/>
  <c r="AH140" i="3"/>
  <c r="AK140" i="3"/>
  <c r="AH343" i="3"/>
  <c r="AK343" i="3"/>
  <c r="AH471" i="3"/>
  <c r="AK471" i="3"/>
  <c r="AH599" i="3"/>
  <c r="AK599" i="3"/>
  <c r="AH20" i="3"/>
  <c r="AK20" i="3"/>
  <c r="AH52" i="3"/>
  <c r="AK52" i="3"/>
  <c r="AH84" i="3"/>
  <c r="AK84" i="3"/>
  <c r="AH116" i="3"/>
  <c r="AK116" i="3"/>
  <c r="AH148" i="3"/>
  <c r="AK148" i="3"/>
  <c r="AH180" i="3"/>
  <c r="AK180" i="3"/>
  <c r="AH212" i="3"/>
  <c r="AK212" i="3"/>
  <c r="AH244" i="3"/>
  <c r="AK244" i="3"/>
  <c r="AH295" i="3"/>
  <c r="AK295" i="3"/>
  <c r="AH359" i="3"/>
  <c r="AK359" i="3"/>
  <c r="AH423" i="3"/>
  <c r="AK423" i="3"/>
  <c r="AH487" i="3"/>
  <c r="AK487" i="3"/>
  <c r="AH551" i="3"/>
  <c r="AK551" i="3"/>
  <c r="AH615" i="3"/>
  <c r="AK615" i="3"/>
  <c r="AH679" i="3"/>
  <c r="AK679" i="3"/>
  <c r="AH103" i="3"/>
  <c r="AK103" i="3"/>
  <c r="AH135" i="3"/>
  <c r="AK135" i="3"/>
  <c r="AH199" i="3"/>
  <c r="AK199" i="3"/>
  <c r="AH383" i="3"/>
  <c r="AK383" i="3"/>
  <c r="AH447" i="3"/>
  <c r="AK447" i="3"/>
  <c r="AH511" i="3"/>
  <c r="AK511" i="3"/>
  <c r="AH639" i="3"/>
  <c r="AK639" i="3"/>
  <c r="AH36" i="3"/>
  <c r="AK36" i="3"/>
  <c r="AH132" i="3"/>
  <c r="AK132" i="3"/>
  <c r="AH260" i="3"/>
  <c r="AK260" i="3"/>
  <c r="AH327" i="3"/>
  <c r="AK327" i="3"/>
  <c r="AH647" i="3"/>
  <c r="AK647" i="3"/>
  <c r="AH47" i="3"/>
  <c r="AK47" i="3"/>
  <c r="AH207" i="3"/>
  <c r="AK207" i="3"/>
  <c r="AH271" i="3"/>
  <c r="AK271" i="3"/>
  <c r="AH463" i="3"/>
  <c r="AK463" i="3"/>
  <c r="AH527" i="3"/>
  <c r="AK527" i="3"/>
  <c r="AH76" i="3"/>
  <c r="AK76" i="3"/>
  <c r="AH172" i="3"/>
  <c r="AK172" i="3"/>
  <c r="AH204" i="3"/>
  <c r="AK204" i="3"/>
  <c r="AH407" i="3"/>
  <c r="AK407" i="3"/>
  <c r="AH31" i="3"/>
  <c r="AK31" i="3"/>
  <c r="AH63" i="3"/>
  <c r="AK63" i="3"/>
  <c r="AH95" i="3"/>
  <c r="AK95" i="3"/>
  <c r="AH127" i="3"/>
  <c r="AK127" i="3"/>
  <c r="AH159" i="3"/>
  <c r="AK159" i="3"/>
  <c r="AH191" i="3"/>
  <c r="AK191" i="3"/>
  <c r="AH223" i="3"/>
  <c r="AK223" i="3"/>
  <c r="AH255" i="3"/>
  <c r="AK255" i="3"/>
  <c r="AH303" i="3"/>
  <c r="AK303" i="3"/>
  <c r="AH367" i="3"/>
  <c r="AK367" i="3"/>
  <c r="AH431" i="3"/>
  <c r="AK431" i="3"/>
  <c r="AH495" i="3"/>
  <c r="AK495" i="3"/>
  <c r="AH559" i="3"/>
  <c r="AK559" i="3"/>
  <c r="AH623" i="3"/>
  <c r="AK623" i="3"/>
  <c r="AH687" i="3"/>
  <c r="AK687" i="3"/>
  <c r="AH231" i="3"/>
  <c r="AK231" i="3"/>
  <c r="AH263" i="3"/>
  <c r="AK263" i="3"/>
  <c r="AH68" i="3"/>
  <c r="AK68" i="3"/>
  <c r="AH100" i="3"/>
  <c r="AK100" i="3"/>
  <c r="AH196" i="3"/>
  <c r="AK196" i="3"/>
  <c r="AH391" i="3"/>
  <c r="AK391" i="3"/>
  <c r="AH583" i="3"/>
  <c r="AK583" i="3"/>
  <c r="AH79" i="3"/>
  <c r="AK79" i="3"/>
  <c r="AH143" i="3"/>
  <c r="AK143" i="3"/>
  <c r="AH175" i="3"/>
  <c r="AK175" i="3"/>
  <c r="AH239" i="3"/>
  <c r="AK239" i="3"/>
  <c r="AH399" i="3"/>
  <c r="AK399" i="3"/>
  <c r="AH108" i="3"/>
  <c r="AK108" i="3"/>
  <c r="AH236" i="3"/>
  <c r="AK236" i="3"/>
  <c r="AH268" i="3"/>
  <c r="AK268" i="3"/>
  <c r="AH279" i="3"/>
  <c r="AK279" i="3"/>
  <c r="AH535" i="3"/>
  <c r="AK535" i="3"/>
  <c r="AH663" i="3"/>
  <c r="AK663" i="3"/>
  <c r="AH9" i="3"/>
  <c r="AK9" i="3"/>
  <c r="AH23" i="3"/>
  <c r="AK23" i="3"/>
  <c r="AH55" i="3"/>
  <c r="AK55" i="3"/>
  <c r="AH87" i="3"/>
  <c r="AK87" i="3"/>
  <c r="AH119" i="3"/>
  <c r="AK119" i="3"/>
  <c r="AH151" i="3"/>
  <c r="AK151" i="3"/>
  <c r="AH183" i="3"/>
  <c r="AK183" i="3"/>
  <c r="AH215" i="3"/>
  <c r="AK215" i="3"/>
  <c r="AH247" i="3"/>
  <c r="AK247" i="3"/>
  <c r="AH287" i="3"/>
  <c r="AK287" i="3"/>
  <c r="AH351" i="3"/>
  <c r="AK351" i="3"/>
  <c r="AH415" i="3"/>
  <c r="AK415" i="3"/>
  <c r="AH479" i="3"/>
  <c r="AK479" i="3"/>
  <c r="AH543" i="3"/>
  <c r="AK543" i="3"/>
  <c r="AH28" i="3"/>
  <c r="AK28" i="3"/>
  <c r="AH60" i="3"/>
  <c r="AK60" i="3"/>
  <c r="AH92" i="3"/>
  <c r="AK92" i="3"/>
  <c r="AH124" i="3"/>
  <c r="AK124" i="3"/>
  <c r="AH156" i="3"/>
  <c r="AK156" i="3"/>
  <c r="AH188" i="3"/>
  <c r="AK188" i="3"/>
  <c r="AH220" i="3"/>
  <c r="AK220" i="3"/>
  <c r="AH252" i="3"/>
  <c r="AK252" i="3"/>
  <c r="AH311" i="3"/>
  <c r="AK311" i="3"/>
  <c r="AH375" i="3"/>
  <c r="AK375" i="3"/>
  <c r="AH439" i="3"/>
  <c r="AK439" i="3"/>
  <c r="AH503" i="3"/>
  <c r="AK503" i="3"/>
  <c r="AH567" i="3"/>
  <c r="AK567" i="3"/>
  <c r="AH631" i="3"/>
  <c r="AK631" i="3"/>
  <c r="AH17" i="3"/>
  <c r="AK17" i="3"/>
  <c r="AH25" i="3"/>
  <c r="AK25" i="3"/>
  <c r="AH33" i="3"/>
  <c r="AK33" i="3"/>
  <c r="AH41" i="3"/>
  <c r="AK41" i="3"/>
  <c r="AH49" i="3"/>
  <c r="AK49" i="3"/>
  <c r="AH57" i="3"/>
  <c r="AK57" i="3"/>
  <c r="AH65" i="3"/>
  <c r="AK65" i="3"/>
  <c r="AH73" i="3"/>
  <c r="AK73" i="3"/>
  <c r="AH81" i="3"/>
  <c r="AK81" i="3"/>
  <c r="AH89" i="3"/>
  <c r="AK89" i="3"/>
  <c r="AH97" i="3"/>
  <c r="AK97" i="3"/>
  <c r="AH105" i="3"/>
  <c r="AK105" i="3"/>
  <c r="AH113" i="3"/>
  <c r="AK113" i="3"/>
  <c r="AH121" i="3"/>
  <c r="AK121" i="3"/>
  <c r="AH129" i="3"/>
  <c r="AK129" i="3"/>
  <c r="AH137" i="3"/>
  <c r="AK137" i="3"/>
  <c r="AH145" i="3"/>
  <c r="AK145" i="3"/>
  <c r="AH153" i="3"/>
  <c r="AK153" i="3"/>
  <c r="AH161" i="3"/>
  <c r="AK161" i="3"/>
  <c r="AH169" i="3"/>
  <c r="AK169" i="3"/>
  <c r="AH177" i="3"/>
  <c r="AK177" i="3"/>
  <c r="AH185" i="3"/>
  <c r="AK185" i="3"/>
  <c r="AH193" i="3"/>
  <c r="AK193" i="3"/>
  <c r="AH201" i="3"/>
  <c r="AK201" i="3"/>
  <c r="AH209" i="3"/>
  <c r="AK209" i="3"/>
  <c r="AH217" i="3"/>
  <c r="AK217" i="3"/>
  <c r="AH225" i="3"/>
  <c r="AK225" i="3"/>
  <c r="AH233" i="3"/>
  <c r="AK233" i="3"/>
  <c r="AH241" i="3"/>
  <c r="AK241" i="3"/>
  <c r="AH249" i="3"/>
  <c r="AK249" i="3"/>
  <c r="AH257" i="3"/>
  <c r="AK257" i="3"/>
  <c r="AH265" i="3"/>
  <c r="AK265" i="3"/>
  <c r="AH273" i="3"/>
  <c r="AK273" i="3"/>
  <c r="AH281" i="3"/>
  <c r="AK281" i="3"/>
  <c r="AH289" i="3"/>
  <c r="AK289" i="3"/>
  <c r="AH297" i="3"/>
  <c r="AK297" i="3"/>
  <c r="AH305" i="3"/>
  <c r="AK305" i="3"/>
  <c r="AH313" i="3"/>
  <c r="AK313" i="3"/>
  <c r="AH321" i="3"/>
  <c r="AK321" i="3"/>
  <c r="AH329" i="3"/>
  <c r="AK329" i="3"/>
  <c r="AH337" i="3"/>
  <c r="AK337" i="3"/>
  <c r="AH345" i="3"/>
  <c r="AK345" i="3"/>
  <c r="AH353" i="3"/>
  <c r="AK353" i="3"/>
  <c r="AH361" i="3"/>
  <c r="AK361" i="3"/>
  <c r="AH369" i="3"/>
  <c r="AK369" i="3"/>
  <c r="AH377" i="3"/>
  <c r="AK377" i="3"/>
  <c r="AH385" i="3"/>
  <c r="AK385" i="3"/>
  <c r="AH393" i="3"/>
  <c r="AK393" i="3"/>
  <c r="AH401" i="3"/>
  <c r="AK401" i="3"/>
  <c r="AH409" i="3"/>
  <c r="AK409" i="3"/>
  <c r="AH417" i="3"/>
  <c r="AK417" i="3"/>
  <c r="AH425" i="3"/>
  <c r="AK425" i="3"/>
  <c r="AH433" i="3"/>
  <c r="AK433" i="3"/>
  <c r="AH441" i="3"/>
  <c r="AK441" i="3"/>
  <c r="AH449" i="3"/>
  <c r="AK449" i="3"/>
  <c r="AH457" i="3"/>
  <c r="AK457" i="3"/>
  <c r="AH465" i="3"/>
  <c r="AK465" i="3"/>
  <c r="AH473" i="3"/>
  <c r="AK473" i="3"/>
  <c r="AH481" i="3"/>
  <c r="AK481" i="3"/>
  <c r="AH489" i="3"/>
  <c r="AK489" i="3"/>
  <c r="AH497" i="3"/>
  <c r="AK497" i="3"/>
  <c r="AH505" i="3"/>
  <c r="AK505" i="3"/>
  <c r="AH513" i="3"/>
  <c r="AK513" i="3"/>
  <c r="AH521" i="3"/>
  <c r="AK521" i="3"/>
  <c r="AH529" i="3"/>
  <c r="AK529" i="3"/>
  <c r="AH537" i="3"/>
  <c r="AK537" i="3"/>
  <c r="AH545" i="3"/>
  <c r="AK545" i="3"/>
  <c r="AH553" i="3"/>
  <c r="AK553" i="3"/>
  <c r="AH561" i="3"/>
  <c r="AK561" i="3"/>
  <c r="AH569" i="3"/>
  <c r="AK569" i="3"/>
  <c r="AH577" i="3"/>
  <c r="AK577" i="3"/>
  <c r="AH585" i="3"/>
  <c r="AK585" i="3"/>
  <c r="AH593" i="3"/>
  <c r="AK593" i="3"/>
  <c r="AH601" i="3"/>
  <c r="AK601" i="3"/>
  <c r="AH609" i="3"/>
  <c r="AK609" i="3"/>
  <c r="AH617" i="3"/>
  <c r="AK617" i="3"/>
  <c r="AH625" i="3"/>
  <c r="AK625" i="3"/>
  <c r="AH633" i="3"/>
  <c r="AK633" i="3"/>
  <c r="AH641" i="3"/>
  <c r="AK641" i="3"/>
  <c r="AH649" i="3"/>
  <c r="AK649" i="3"/>
  <c r="AH657" i="3"/>
  <c r="AK657" i="3"/>
  <c r="AH665" i="3"/>
  <c r="AK665" i="3"/>
  <c r="AH673" i="3"/>
  <c r="AK673" i="3"/>
  <c r="AH681" i="3"/>
  <c r="AK681" i="3"/>
  <c r="AH689" i="3"/>
  <c r="AK689" i="3"/>
  <c r="AH276" i="3"/>
  <c r="AK276" i="3"/>
  <c r="AH284" i="3"/>
  <c r="AK284" i="3"/>
  <c r="AH292" i="3"/>
  <c r="AK292" i="3"/>
  <c r="AH300" i="3"/>
  <c r="AK300" i="3"/>
  <c r="AH308" i="3"/>
  <c r="AK308" i="3"/>
  <c r="AH316" i="3"/>
  <c r="AK316" i="3"/>
  <c r="AH324" i="3"/>
  <c r="AK324" i="3"/>
  <c r="AH332" i="3"/>
  <c r="AK332" i="3"/>
  <c r="AH340" i="3"/>
  <c r="AK340" i="3"/>
  <c r="AH348" i="3"/>
  <c r="AK348" i="3"/>
  <c r="AH356" i="3"/>
  <c r="AK356" i="3"/>
  <c r="AH364" i="3"/>
  <c r="AK364" i="3"/>
  <c r="AH372" i="3"/>
  <c r="AK372" i="3"/>
  <c r="AH380" i="3"/>
  <c r="AK380" i="3"/>
  <c r="AH388" i="3"/>
  <c r="AK388" i="3"/>
  <c r="AH396" i="3"/>
  <c r="AK396" i="3"/>
  <c r="AH404" i="3"/>
  <c r="AK404" i="3"/>
  <c r="AH412" i="3"/>
  <c r="AK412" i="3"/>
  <c r="AH420" i="3"/>
  <c r="AK420" i="3"/>
  <c r="AH428" i="3"/>
  <c r="AK428" i="3"/>
  <c r="AH436" i="3"/>
  <c r="AK436" i="3"/>
  <c r="AH444" i="3"/>
  <c r="AK444" i="3"/>
  <c r="AH452" i="3"/>
  <c r="AK452" i="3"/>
  <c r="AH460" i="3"/>
  <c r="AK460" i="3"/>
  <c r="AH468" i="3"/>
  <c r="AK468" i="3"/>
  <c r="AH476" i="3"/>
  <c r="AK476" i="3"/>
  <c r="AH484" i="3"/>
  <c r="AK484" i="3"/>
  <c r="AH492" i="3"/>
  <c r="AK492" i="3"/>
  <c r="AH500" i="3"/>
  <c r="AK500" i="3"/>
  <c r="AH508" i="3"/>
  <c r="AK508" i="3"/>
  <c r="AH516" i="3"/>
  <c r="AK516" i="3"/>
  <c r="AH524" i="3"/>
  <c r="AK524" i="3"/>
  <c r="AH532" i="3"/>
  <c r="AK532" i="3"/>
  <c r="AH540" i="3"/>
  <c r="AK540" i="3"/>
  <c r="AH548" i="3"/>
  <c r="AK548" i="3"/>
  <c r="AH556" i="3"/>
  <c r="AK556" i="3"/>
  <c r="AH564" i="3"/>
  <c r="AK564" i="3"/>
  <c r="AH572" i="3"/>
  <c r="AK572" i="3"/>
  <c r="AH580" i="3"/>
  <c r="AK580" i="3"/>
  <c r="AH588" i="3"/>
  <c r="AK588" i="3"/>
  <c r="AH596" i="3"/>
  <c r="AK596" i="3"/>
  <c r="AH604" i="3"/>
  <c r="AK604" i="3"/>
  <c r="AH612" i="3"/>
  <c r="AK612" i="3"/>
  <c r="AH620" i="3"/>
  <c r="AK620" i="3"/>
  <c r="AH628" i="3"/>
  <c r="AK628" i="3"/>
  <c r="AH636" i="3"/>
  <c r="AK636" i="3"/>
  <c r="AH644" i="3"/>
  <c r="AK644" i="3"/>
  <c r="AH652" i="3"/>
  <c r="AK652" i="3"/>
  <c r="AH660" i="3"/>
  <c r="AK660" i="3"/>
  <c r="AH668" i="3"/>
  <c r="AK668" i="3"/>
  <c r="AH676" i="3"/>
  <c r="AK676" i="3"/>
  <c r="AH684" i="3"/>
  <c r="AK684" i="3"/>
  <c r="AH692" i="3"/>
  <c r="AK692" i="3"/>
  <c r="AH18" i="3"/>
  <c r="AK18" i="3"/>
  <c r="AH226" i="3"/>
  <c r="AK226" i="3"/>
  <c r="AH266" i="3"/>
  <c r="AK266" i="3"/>
  <c r="AH322" i="3"/>
  <c r="AK322" i="3"/>
  <c r="AH346" i="3"/>
  <c r="AK346" i="3"/>
  <c r="AH362" i="3"/>
  <c r="AK362" i="3"/>
  <c r="AH370" i="3"/>
  <c r="AK370" i="3"/>
  <c r="AH394" i="3"/>
  <c r="AK394" i="3"/>
  <c r="AH402" i="3"/>
  <c r="AK402" i="3"/>
  <c r="AH410" i="3"/>
  <c r="AK410" i="3"/>
  <c r="AH418" i="3"/>
  <c r="AK418" i="3"/>
  <c r="AH426" i="3"/>
  <c r="AK426" i="3"/>
  <c r="AH434" i="3"/>
  <c r="AK434" i="3"/>
  <c r="AH442" i="3"/>
  <c r="AK442" i="3"/>
  <c r="AH450" i="3"/>
  <c r="AK450" i="3"/>
  <c r="AH458" i="3"/>
  <c r="AK458" i="3"/>
  <c r="AH466" i="3"/>
  <c r="AK466" i="3"/>
  <c r="AH474" i="3"/>
  <c r="AK474" i="3"/>
  <c r="AH482" i="3"/>
  <c r="AK482" i="3"/>
  <c r="AH498" i="3"/>
  <c r="AK498" i="3"/>
  <c r="AH506" i="3"/>
  <c r="AK506" i="3"/>
  <c r="AH514" i="3"/>
  <c r="AK514" i="3"/>
  <c r="AH522" i="3"/>
  <c r="AK522" i="3"/>
  <c r="AH530" i="3"/>
  <c r="AK530" i="3"/>
  <c r="AH538" i="3"/>
  <c r="AK538" i="3"/>
  <c r="AH546" i="3"/>
  <c r="AK546" i="3"/>
  <c r="AH554" i="3"/>
  <c r="AK554" i="3"/>
  <c r="AH562" i="3"/>
  <c r="AK562" i="3"/>
  <c r="AH570" i="3"/>
  <c r="AK570" i="3"/>
  <c r="AH578" i="3"/>
  <c r="AK578" i="3"/>
  <c r="AH586" i="3"/>
  <c r="AK586" i="3"/>
  <c r="AH594" i="3"/>
  <c r="AK594" i="3"/>
  <c r="AH602" i="3"/>
  <c r="AK602" i="3"/>
  <c r="AH610" i="3"/>
  <c r="AK610" i="3"/>
  <c r="AH618" i="3"/>
  <c r="AK618" i="3"/>
  <c r="AH626" i="3"/>
  <c r="AK626" i="3"/>
  <c r="AH634" i="3"/>
  <c r="AK634" i="3"/>
  <c r="AH642" i="3"/>
  <c r="AK642" i="3"/>
  <c r="AH650" i="3"/>
  <c r="AK650" i="3"/>
  <c r="AH658" i="3"/>
  <c r="AK658" i="3"/>
  <c r="AH666" i="3"/>
  <c r="AK666" i="3"/>
  <c r="AH674" i="3"/>
  <c r="AK674" i="3"/>
  <c r="AH682" i="3"/>
  <c r="AK682" i="3"/>
  <c r="AH690" i="3"/>
  <c r="AK690" i="3"/>
  <c r="AH245" i="3"/>
  <c r="AK245" i="3"/>
  <c r="AH461" i="3"/>
  <c r="AK461" i="3"/>
  <c r="AH485" i="3"/>
  <c r="AK485" i="3"/>
  <c r="AH501" i="3"/>
  <c r="AK501" i="3"/>
  <c r="AH509" i="3"/>
  <c r="AK509" i="3"/>
  <c r="AH517" i="3"/>
  <c r="AK517" i="3"/>
  <c r="AH525" i="3"/>
  <c r="AK525" i="3"/>
  <c r="AH533" i="3"/>
  <c r="AK533" i="3"/>
  <c r="AH541" i="3"/>
  <c r="AK541" i="3"/>
  <c r="AH557" i="3"/>
  <c r="AK557" i="3"/>
  <c r="AH565" i="3"/>
  <c r="AK565" i="3"/>
  <c r="AH573" i="3"/>
  <c r="AK573" i="3"/>
  <c r="AH581" i="3"/>
  <c r="AK581" i="3"/>
  <c r="AH589" i="3"/>
  <c r="AK589" i="3"/>
  <c r="AH597" i="3"/>
  <c r="AK597" i="3"/>
  <c r="AH605" i="3"/>
  <c r="AK605" i="3"/>
  <c r="AH613" i="3"/>
  <c r="AK613" i="3"/>
  <c r="AH621" i="3"/>
  <c r="AK621" i="3"/>
  <c r="AH629" i="3"/>
  <c r="AK629" i="3"/>
  <c r="AH637" i="3"/>
  <c r="AK637" i="3"/>
  <c r="AH645" i="3"/>
  <c r="AK645" i="3"/>
  <c r="AH653" i="3"/>
  <c r="AK653" i="3"/>
  <c r="AH661" i="3"/>
  <c r="AK661" i="3"/>
  <c r="AH669" i="3"/>
  <c r="AK669" i="3"/>
  <c r="AH677" i="3"/>
  <c r="AK677" i="3"/>
  <c r="AH685" i="3"/>
  <c r="AK685" i="3"/>
  <c r="AH693" i="3"/>
  <c r="AK693" i="3"/>
  <c r="AH7" i="3"/>
  <c r="AK7" i="3"/>
  <c r="AH26" i="3"/>
  <c r="AK26" i="3"/>
  <c r="AH82" i="3"/>
  <c r="AK82" i="3"/>
  <c r="AH138" i="3"/>
  <c r="AK138" i="3"/>
  <c r="AH146" i="3"/>
  <c r="AK146" i="3"/>
  <c r="AH162" i="3"/>
  <c r="AK162" i="3"/>
  <c r="AH170" i="3"/>
  <c r="AK170" i="3"/>
  <c r="AH178" i="3"/>
  <c r="AK178" i="3"/>
  <c r="AH218" i="3"/>
  <c r="AK218" i="3"/>
  <c r="AH306" i="3"/>
  <c r="AK306" i="3"/>
  <c r="AH330" i="3"/>
  <c r="AK330" i="3"/>
  <c r="AH338" i="3"/>
  <c r="AK338" i="3"/>
  <c r="AH354" i="3"/>
  <c r="AK354" i="3"/>
  <c r="AH490" i="3"/>
  <c r="AK490" i="3"/>
  <c r="AH5" i="3"/>
  <c r="AK5" i="3"/>
  <c r="AH37" i="3"/>
  <c r="AK37" i="3"/>
  <c r="AH45" i="3"/>
  <c r="AK45" i="3"/>
  <c r="AH77" i="3"/>
  <c r="AK77" i="3"/>
  <c r="AH85" i="3"/>
  <c r="AK85" i="3"/>
  <c r="AH93" i="3"/>
  <c r="AK93" i="3"/>
  <c r="AH101" i="3"/>
  <c r="AK101" i="3"/>
  <c r="AH109" i="3"/>
  <c r="AK109" i="3"/>
  <c r="AH117" i="3"/>
  <c r="AK117" i="3"/>
  <c r="AH125" i="3"/>
  <c r="AK125" i="3"/>
  <c r="AH133" i="3"/>
  <c r="AK133" i="3"/>
  <c r="AH157" i="3"/>
  <c r="AK157" i="3"/>
  <c r="AH173" i="3"/>
  <c r="AK173" i="3"/>
  <c r="AH237" i="3"/>
  <c r="AK237" i="3"/>
  <c r="AH277" i="3"/>
  <c r="AK277" i="3"/>
  <c r="AH285" i="3"/>
  <c r="AK285" i="3"/>
  <c r="AH365" i="3"/>
  <c r="AK365" i="3"/>
  <c r="AH373" i="3"/>
  <c r="AK373" i="3"/>
  <c r="AH381" i="3"/>
  <c r="AK381" i="3"/>
  <c r="AH405" i="3"/>
  <c r="AK405" i="3"/>
  <c r="AH437" i="3"/>
  <c r="AK437" i="3"/>
  <c r="AH453" i="3"/>
  <c r="AK453" i="3"/>
  <c r="AH469" i="3"/>
  <c r="AK469" i="3"/>
  <c r="AH477" i="3"/>
  <c r="AK477" i="3"/>
  <c r="AH493" i="3"/>
  <c r="AK493" i="3"/>
  <c r="AH16" i="3"/>
  <c r="AK16" i="3"/>
  <c r="AH32" i="3"/>
  <c r="AK32" i="3"/>
  <c r="AH48" i="3"/>
  <c r="AK48" i="3"/>
  <c r="AH56" i="3"/>
  <c r="AK56" i="3"/>
  <c r="AH64" i="3"/>
  <c r="AK64" i="3"/>
  <c r="AH72" i="3"/>
  <c r="AK72" i="3"/>
  <c r="AH80" i="3"/>
  <c r="AK80" i="3"/>
  <c r="AH88" i="3"/>
  <c r="AK88" i="3"/>
  <c r="AH96" i="3"/>
  <c r="AK96" i="3"/>
  <c r="AH104" i="3"/>
  <c r="AK104" i="3"/>
  <c r="AH112" i="3"/>
  <c r="AK112" i="3"/>
  <c r="AH120" i="3"/>
  <c r="AK120" i="3"/>
  <c r="AH128" i="3"/>
  <c r="AK128" i="3"/>
  <c r="AH136" i="3"/>
  <c r="AK136" i="3"/>
  <c r="AH144" i="3"/>
  <c r="AK144" i="3"/>
  <c r="AH152" i="3"/>
  <c r="AK152" i="3"/>
  <c r="AH160" i="3"/>
  <c r="AK160" i="3"/>
  <c r="AH168" i="3"/>
  <c r="AK168" i="3"/>
  <c r="AH176" i="3"/>
  <c r="AK176" i="3"/>
  <c r="AH184" i="3"/>
  <c r="AK184" i="3"/>
  <c r="AH192" i="3"/>
  <c r="AK192" i="3"/>
  <c r="AH200" i="3"/>
  <c r="AK200" i="3"/>
  <c r="AH208" i="3"/>
  <c r="AK208" i="3"/>
  <c r="AH216" i="3"/>
  <c r="AK216" i="3"/>
  <c r="AH224" i="3"/>
  <c r="AK224" i="3"/>
  <c r="AH232" i="3"/>
  <c r="AK232" i="3"/>
  <c r="AH240" i="3"/>
  <c r="AK240" i="3"/>
  <c r="AH248" i="3"/>
  <c r="AK248" i="3"/>
  <c r="AH256" i="3"/>
  <c r="AK256" i="3"/>
  <c r="AH264" i="3"/>
  <c r="AK264" i="3"/>
  <c r="AH272" i="3"/>
  <c r="AK272" i="3"/>
  <c r="AH280" i="3"/>
  <c r="AK280" i="3"/>
  <c r="AH288" i="3"/>
  <c r="AK288" i="3"/>
  <c r="AH296" i="3"/>
  <c r="AK296" i="3"/>
  <c r="AH304" i="3"/>
  <c r="AK304" i="3"/>
  <c r="AH312" i="3"/>
  <c r="AK312" i="3"/>
  <c r="AH320" i="3"/>
  <c r="AK320" i="3"/>
  <c r="AH328" i="3"/>
  <c r="AK328" i="3"/>
  <c r="AH336" i="3"/>
  <c r="AK336" i="3"/>
  <c r="AH344" i="3"/>
  <c r="AK344" i="3"/>
  <c r="AH352" i="3"/>
  <c r="AK352" i="3"/>
  <c r="AH360" i="3"/>
  <c r="AK360" i="3"/>
  <c r="AH368" i="3"/>
  <c r="AK368" i="3"/>
  <c r="AH376" i="3"/>
  <c r="AK376" i="3"/>
  <c r="AH384" i="3"/>
  <c r="AK384" i="3"/>
  <c r="AH392" i="3"/>
  <c r="AK392" i="3"/>
  <c r="AH400" i="3"/>
  <c r="AK400" i="3"/>
  <c r="AH408" i="3"/>
  <c r="AK408" i="3"/>
  <c r="AH416" i="3"/>
  <c r="AK416" i="3"/>
  <c r="AH424" i="3"/>
  <c r="AK424" i="3"/>
  <c r="AH432" i="3"/>
  <c r="AK432" i="3"/>
  <c r="AH440" i="3"/>
  <c r="AK440" i="3"/>
  <c r="AH448" i="3"/>
  <c r="AK448" i="3"/>
  <c r="AH456" i="3"/>
  <c r="AK456" i="3"/>
  <c r="AH464" i="3"/>
  <c r="AK464" i="3"/>
  <c r="AH472" i="3"/>
  <c r="AK472" i="3"/>
  <c r="AH480" i="3"/>
  <c r="AK480" i="3"/>
  <c r="AH488" i="3"/>
  <c r="AK488" i="3"/>
  <c r="AH496" i="3"/>
  <c r="AK496" i="3"/>
  <c r="AH504" i="3"/>
  <c r="AK504" i="3"/>
  <c r="AH512" i="3"/>
  <c r="AK512" i="3"/>
  <c r="AH520" i="3"/>
  <c r="AK520" i="3"/>
  <c r="AH528" i="3"/>
  <c r="AK528" i="3"/>
  <c r="AH536" i="3"/>
  <c r="AK536" i="3"/>
  <c r="AH544" i="3"/>
  <c r="AK544" i="3"/>
  <c r="AH552" i="3"/>
  <c r="AK552" i="3"/>
  <c r="AH560" i="3"/>
  <c r="AK560" i="3"/>
  <c r="AH568" i="3"/>
  <c r="AK568" i="3"/>
  <c r="AH576" i="3"/>
  <c r="AK576" i="3"/>
  <c r="AH584" i="3"/>
  <c r="AK584" i="3"/>
  <c r="AH592" i="3"/>
  <c r="AK592" i="3"/>
  <c r="AH600" i="3"/>
  <c r="AK600" i="3"/>
  <c r="AH608" i="3"/>
  <c r="AK608" i="3"/>
  <c r="AH616" i="3"/>
  <c r="AK616" i="3"/>
  <c r="AH624" i="3"/>
  <c r="AK624" i="3"/>
  <c r="AH632" i="3"/>
  <c r="AK632" i="3"/>
  <c r="AH640" i="3"/>
  <c r="AK640" i="3"/>
  <c r="AH648" i="3"/>
  <c r="AK648" i="3"/>
  <c r="AH656" i="3"/>
  <c r="AK656" i="3"/>
  <c r="AH664" i="3"/>
  <c r="AK664" i="3"/>
  <c r="AH672" i="3"/>
  <c r="AK672" i="3"/>
  <c r="AH680" i="3"/>
  <c r="AK680" i="3"/>
  <c r="AH688" i="3"/>
  <c r="AK688" i="3"/>
  <c r="AH42" i="3"/>
  <c r="AK42" i="3"/>
  <c r="AH50" i="3"/>
  <c r="AK50" i="3"/>
  <c r="AH58" i="3"/>
  <c r="AK58" i="3"/>
  <c r="AH154" i="3"/>
  <c r="AK154" i="3"/>
  <c r="AH186" i="3"/>
  <c r="AK186" i="3"/>
  <c r="AH194" i="3"/>
  <c r="AK194" i="3"/>
  <c r="AH202" i="3"/>
  <c r="AK202" i="3"/>
  <c r="AH210" i="3"/>
  <c r="AK210" i="3"/>
  <c r="AH274" i="3"/>
  <c r="AK274" i="3"/>
  <c r="AH282" i="3"/>
  <c r="AK282" i="3"/>
  <c r="AH290" i="3"/>
  <c r="AK290" i="3"/>
  <c r="AH298" i="3"/>
  <c r="AK298" i="3"/>
  <c r="AH378" i="3"/>
  <c r="AK378" i="3"/>
  <c r="AH21" i="3"/>
  <c r="AK21" i="3"/>
  <c r="AH29" i="3"/>
  <c r="AK29" i="3"/>
  <c r="AH53" i="3"/>
  <c r="AK53" i="3"/>
  <c r="AH165" i="3"/>
  <c r="AK165" i="3"/>
  <c r="AH181" i="3"/>
  <c r="AK181" i="3"/>
  <c r="AH189" i="3"/>
  <c r="AK189" i="3"/>
  <c r="AH197" i="3"/>
  <c r="AK197" i="3"/>
  <c r="AH205" i="3"/>
  <c r="AK205" i="3"/>
  <c r="AH213" i="3"/>
  <c r="AK213" i="3"/>
  <c r="AH221" i="3"/>
  <c r="AK221" i="3"/>
  <c r="AH229" i="3"/>
  <c r="AK229" i="3"/>
  <c r="AH253" i="3"/>
  <c r="AK253" i="3"/>
  <c r="AH293" i="3"/>
  <c r="AK293" i="3"/>
  <c r="AH325" i="3"/>
  <c r="AK325" i="3"/>
  <c r="AH333" i="3"/>
  <c r="AK333" i="3"/>
  <c r="AH341" i="3"/>
  <c r="AK341" i="3"/>
  <c r="AH349" i="3"/>
  <c r="AK349" i="3"/>
  <c r="AH357" i="3"/>
  <c r="AK357" i="3"/>
  <c r="AH421" i="3"/>
  <c r="AK421" i="3"/>
  <c r="AH429" i="3"/>
  <c r="AK429" i="3"/>
  <c r="AH549" i="3"/>
  <c r="AK549" i="3"/>
  <c r="AH24" i="3"/>
  <c r="AK24" i="3"/>
  <c r="AH11" i="3"/>
  <c r="AK11" i="3"/>
  <c r="AH19" i="3"/>
  <c r="AK19" i="3"/>
  <c r="AH27" i="3"/>
  <c r="AK27" i="3"/>
  <c r="AH35" i="3"/>
  <c r="AK35" i="3"/>
  <c r="AH43" i="3"/>
  <c r="AK43" i="3"/>
  <c r="AH51" i="3"/>
  <c r="AK51" i="3"/>
  <c r="AH59" i="3"/>
  <c r="AK59" i="3"/>
  <c r="AH67" i="3"/>
  <c r="AK67" i="3"/>
  <c r="AH75" i="3"/>
  <c r="AK75" i="3"/>
  <c r="AH83" i="3"/>
  <c r="AK83" i="3"/>
  <c r="AH91" i="3"/>
  <c r="AK91" i="3"/>
  <c r="AH99" i="3"/>
  <c r="AK99" i="3"/>
  <c r="AH107" i="3"/>
  <c r="AK107" i="3"/>
  <c r="AH115" i="3"/>
  <c r="AK115" i="3"/>
  <c r="AH123" i="3"/>
  <c r="AK123" i="3"/>
  <c r="AH131" i="3"/>
  <c r="AK131" i="3"/>
  <c r="AH139" i="3"/>
  <c r="AK139" i="3"/>
  <c r="AH147" i="3"/>
  <c r="AK147" i="3"/>
  <c r="AH155" i="3"/>
  <c r="AK155" i="3"/>
  <c r="AH163" i="3"/>
  <c r="AK163" i="3"/>
  <c r="AH171" i="3"/>
  <c r="AK171" i="3"/>
  <c r="AH179" i="3"/>
  <c r="AK179" i="3"/>
  <c r="AH187" i="3"/>
  <c r="AK187" i="3"/>
  <c r="AH195" i="3"/>
  <c r="AK195" i="3"/>
  <c r="AH203" i="3"/>
  <c r="AK203" i="3"/>
  <c r="AH211" i="3"/>
  <c r="AK211" i="3"/>
  <c r="AH219" i="3"/>
  <c r="AK219" i="3"/>
  <c r="AH227" i="3"/>
  <c r="AK227" i="3"/>
  <c r="AH235" i="3"/>
  <c r="AK235" i="3"/>
  <c r="AH243" i="3"/>
  <c r="AK243" i="3"/>
  <c r="AH251" i="3"/>
  <c r="AK251" i="3"/>
  <c r="AH259" i="3"/>
  <c r="AK259" i="3"/>
  <c r="AH267" i="3"/>
  <c r="AK267" i="3"/>
  <c r="AH275" i="3"/>
  <c r="AK275" i="3"/>
  <c r="AH283" i="3"/>
  <c r="AK283" i="3"/>
  <c r="AH291" i="3"/>
  <c r="AK291" i="3"/>
  <c r="AH299" i="3"/>
  <c r="AK299" i="3"/>
  <c r="AH307" i="3"/>
  <c r="AK307" i="3"/>
  <c r="AH315" i="3"/>
  <c r="AK315" i="3"/>
  <c r="AH323" i="3"/>
  <c r="AK323" i="3"/>
  <c r="AH331" i="3"/>
  <c r="AK331" i="3"/>
  <c r="AH339" i="3"/>
  <c r="AK339" i="3"/>
  <c r="AH347" i="3"/>
  <c r="AK347" i="3"/>
  <c r="AH355" i="3"/>
  <c r="AK355" i="3"/>
  <c r="AH363" i="3"/>
  <c r="AK363" i="3"/>
  <c r="AH371" i="3"/>
  <c r="AK371" i="3"/>
  <c r="AH379" i="3"/>
  <c r="AK379" i="3"/>
  <c r="AH387" i="3"/>
  <c r="AK387" i="3"/>
  <c r="AH395" i="3"/>
  <c r="AK395" i="3"/>
  <c r="AH403" i="3"/>
  <c r="AK403" i="3"/>
  <c r="AH411" i="3"/>
  <c r="AK411" i="3"/>
  <c r="AH419" i="3"/>
  <c r="AK419" i="3"/>
  <c r="AH427" i="3"/>
  <c r="AK427" i="3"/>
  <c r="AH435" i="3"/>
  <c r="AK435" i="3"/>
  <c r="AH443" i="3"/>
  <c r="AK443" i="3"/>
  <c r="AH451" i="3"/>
  <c r="AK451" i="3"/>
  <c r="AH459" i="3"/>
  <c r="AK459" i="3"/>
  <c r="AH467" i="3"/>
  <c r="AK467" i="3"/>
  <c r="AH475" i="3"/>
  <c r="AK475" i="3"/>
  <c r="AH483" i="3"/>
  <c r="AK483" i="3"/>
  <c r="AH491" i="3"/>
  <c r="AK491" i="3"/>
  <c r="AH499" i="3"/>
  <c r="AK499" i="3"/>
  <c r="AH507" i="3"/>
  <c r="AK507" i="3"/>
  <c r="AH515" i="3"/>
  <c r="AK515" i="3"/>
  <c r="AH523" i="3"/>
  <c r="AK523" i="3"/>
  <c r="AH531" i="3"/>
  <c r="AK531" i="3"/>
  <c r="AH539" i="3"/>
  <c r="AK539" i="3"/>
  <c r="AH547" i="3"/>
  <c r="AK547" i="3"/>
  <c r="AH555" i="3"/>
  <c r="AK555" i="3"/>
  <c r="AH563" i="3"/>
  <c r="AK563" i="3"/>
  <c r="AH571" i="3"/>
  <c r="AK571" i="3"/>
  <c r="AH579" i="3"/>
  <c r="AK579" i="3"/>
  <c r="AH587" i="3"/>
  <c r="AK587" i="3"/>
  <c r="AH595" i="3"/>
  <c r="AK595" i="3"/>
  <c r="AH603" i="3"/>
  <c r="AK603" i="3"/>
  <c r="AH611" i="3"/>
  <c r="AK611" i="3"/>
  <c r="AH619" i="3"/>
  <c r="AK619" i="3"/>
  <c r="AH627" i="3"/>
  <c r="AK627" i="3"/>
  <c r="AH635" i="3"/>
  <c r="AK635" i="3"/>
  <c r="AH643" i="3"/>
  <c r="AK643" i="3"/>
  <c r="AH651" i="3"/>
  <c r="AK651" i="3"/>
  <c r="AH659" i="3"/>
  <c r="AK659" i="3"/>
  <c r="AH667" i="3"/>
  <c r="AK667" i="3"/>
  <c r="AH675" i="3"/>
  <c r="AK675" i="3"/>
  <c r="AH683" i="3"/>
  <c r="AK683" i="3"/>
  <c r="AH691" i="3"/>
  <c r="AK691" i="3"/>
  <c r="AH3" i="3"/>
  <c r="AK3" i="3"/>
  <c r="AH10" i="3"/>
  <c r="AK10" i="3"/>
  <c r="AH34" i="3"/>
  <c r="AK34" i="3"/>
  <c r="AH66" i="3"/>
  <c r="AK66" i="3"/>
  <c r="AH74" i="3"/>
  <c r="AK74" i="3"/>
  <c r="AH90" i="3"/>
  <c r="AK90" i="3"/>
  <c r="AH98" i="3"/>
  <c r="AK98" i="3"/>
  <c r="AH106" i="3"/>
  <c r="AK106" i="3"/>
  <c r="AH114" i="3"/>
  <c r="AK114" i="3"/>
  <c r="AH122" i="3"/>
  <c r="AK122" i="3"/>
  <c r="AH130" i="3"/>
  <c r="AK130" i="3"/>
  <c r="AH234" i="3"/>
  <c r="AK234" i="3"/>
  <c r="AH242" i="3"/>
  <c r="AK242" i="3"/>
  <c r="AH250" i="3"/>
  <c r="AK250" i="3"/>
  <c r="AH258" i="3"/>
  <c r="AK258" i="3"/>
  <c r="AH314" i="3"/>
  <c r="AK314" i="3"/>
  <c r="AH386" i="3"/>
  <c r="AK386" i="3"/>
  <c r="AH13" i="3"/>
  <c r="AK13" i="3"/>
  <c r="AH61" i="3"/>
  <c r="AK61" i="3"/>
  <c r="AH69" i="3"/>
  <c r="AK69" i="3"/>
  <c r="AH141" i="3"/>
  <c r="AK141" i="3"/>
  <c r="AH149" i="3"/>
  <c r="AK149" i="3"/>
  <c r="AH261" i="3"/>
  <c r="AK261" i="3"/>
  <c r="AH269" i="3"/>
  <c r="AK269" i="3"/>
  <c r="AH301" i="3"/>
  <c r="AK301" i="3"/>
  <c r="AH309" i="3"/>
  <c r="AK309" i="3"/>
  <c r="AH317" i="3"/>
  <c r="AK317" i="3"/>
  <c r="AH389" i="3"/>
  <c r="AK389" i="3"/>
  <c r="AH397" i="3"/>
  <c r="AK397" i="3"/>
  <c r="AH413" i="3"/>
  <c r="AK413" i="3"/>
  <c r="AH445" i="3"/>
  <c r="AK445" i="3"/>
  <c r="AH6" i="3"/>
  <c r="AK6" i="3"/>
  <c r="AH8" i="3"/>
  <c r="AK8" i="3"/>
  <c r="AH40" i="3"/>
  <c r="AK40" i="3"/>
  <c r="AH4" i="3"/>
  <c r="AK4" i="3"/>
  <c r="AH14" i="3"/>
  <c r="AK14" i="3"/>
  <c r="AH22" i="3"/>
  <c r="AK22" i="3"/>
  <c r="AH30" i="3"/>
  <c r="AK30" i="3"/>
  <c r="AH38" i="3"/>
  <c r="AK38" i="3"/>
  <c r="AH46" i="3"/>
  <c r="AK46" i="3"/>
  <c r="AH54" i="3"/>
  <c r="AK54" i="3"/>
  <c r="AH62" i="3"/>
  <c r="AK62" i="3"/>
  <c r="AH70" i="3"/>
  <c r="AK70" i="3"/>
  <c r="AH78" i="3"/>
  <c r="AK78" i="3"/>
  <c r="AH86" i="3"/>
  <c r="AK86" i="3"/>
  <c r="AH94" i="3"/>
  <c r="AK94" i="3"/>
  <c r="AH102" i="3"/>
  <c r="AK102" i="3"/>
  <c r="AH110" i="3"/>
  <c r="AK110" i="3"/>
  <c r="AH118" i="3"/>
  <c r="AK118" i="3"/>
  <c r="AH126" i="3"/>
  <c r="AK126" i="3"/>
  <c r="AH134" i="3"/>
  <c r="AK134" i="3"/>
  <c r="AH142" i="3"/>
  <c r="AK142" i="3"/>
  <c r="AH150" i="3"/>
  <c r="AK150" i="3"/>
  <c r="AH158" i="3"/>
  <c r="AK158" i="3"/>
  <c r="AH166" i="3"/>
  <c r="AK166" i="3"/>
  <c r="AH174" i="3"/>
  <c r="AK174" i="3"/>
  <c r="AH182" i="3"/>
  <c r="AK182" i="3"/>
  <c r="AH190" i="3"/>
  <c r="AK190" i="3"/>
  <c r="AH198" i="3"/>
  <c r="AK198" i="3"/>
  <c r="AH206" i="3"/>
  <c r="AK206" i="3"/>
  <c r="AH214" i="3"/>
  <c r="AK214" i="3"/>
  <c r="AH222" i="3"/>
  <c r="AK222" i="3"/>
  <c r="AH230" i="3"/>
  <c r="AK230" i="3"/>
  <c r="AH238" i="3"/>
  <c r="AK238" i="3"/>
  <c r="AH246" i="3"/>
  <c r="AK246" i="3"/>
  <c r="AH254" i="3"/>
  <c r="AK254" i="3"/>
  <c r="AH262" i="3"/>
  <c r="AK262" i="3"/>
  <c r="AH270" i="3"/>
  <c r="AK270" i="3"/>
  <c r="AH278" i="3"/>
  <c r="AK278" i="3"/>
  <c r="AH286" i="3"/>
  <c r="AK286" i="3"/>
  <c r="AH294" i="3"/>
  <c r="AK294" i="3"/>
  <c r="AH302" i="3"/>
  <c r="AK302" i="3"/>
  <c r="AH310" i="3"/>
  <c r="AK310" i="3"/>
  <c r="AH318" i="3"/>
  <c r="AK318" i="3"/>
  <c r="AH326" i="3"/>
  <c r="AK326" i="3"/>
  <c r="AH334" i="3"/>
  <c r="AK334" i="3"/>
  <c r="AH342" i="3"/>
  <c r="AK342" i="3"/>
  <c r="AH350" i="3"/>
  <c r="AK350" i="3"/>
  <c r="AH358" i="3"/>
  <c r="AK358" i="3"/>
  <c r="AH366" i="3"/>
  <c r="AK366" i="3"/>
  <c r="AH374" i="3"/>
  <c r="AK374" i="3"/>
  <c r="AH382" i="3"/>
  <c r="AK382" i="3"/>
  <c r="AH390" i="3"/>
  <c r="AK390" i="3"/>
  <c r="AH398" i="3"/>
  <c r="AK398" i="3"/>
  <c r="AH406" i="3"/>
  <c r="AK406" i="3"/>
  <c r="AH414" i="3"/>
  <c r="AK414" i="3"/>
  <c r="AH422" i="3"/>
  <c r="AK422" i="3"/>
  <c r="AH430" i="3"/>
  <c r="AK430" i="3"/>
  <c r="AH438" i="3"/>
  <c r="AK438" i="3"/>
  <c r="AH446" i="3"/>
  <c r="AK446" i="3"/>
  <c r="AH454" i="3"/>
  <c r="AK454" i="3"/>
  <c r="AH462" i="3"/>
  <c r="AK462" i="3"/>
  <c r="AH470" i="3"/>
  <c r="AK470" i="3"/>
  <c r="AH478" i="3"/>
  <c r="AK478" i="3"/>
  <c r="AH486" i="3"/>
  <c r="AK486" i="3"/>
  <c r="AH494" i="3"/>
  <c r="AK494" i="3"/>
  <c r="AH502" i="3"/>
  <c r="AK502" i="3"/>
  <c r="AH510" i="3"/>
  <c r="AK510" i="3"/>
  <c r="AH518" i="3"/>
  <c r="AK518" i="3"/>
  <c r="AH526" i="3"/>
  <c r="AK526" i="3"/>
  <c r="AH534" i="3"/>
  <c r="AK534" i="3"/>
  <c r="AH542" i="3"/>
  <c r="AK542" i="3"/>
  <c r="AH550" i="3"/>
  <c r="AK550" i="3"/>
  <c r="AH558" i="3"/>
  <c r="AK558" i="3"/>
  <c r="AH566" i="3"/>
  <c r="AK566" i="3"/>
  <c r="AH574" i="3"/>
  <c r="AK574" i="3"/>
  <c r="AH582" i="3"/>
  <c r="AK582" i="3"/>
  <c r="AH590" i="3"/>
  <c r="AK590" i="3"/>
  <c r="AH598" i="3"/>
  <c r="AK598" i="3"/>
  <c r="AH606" i="3"/>
  <c r="AK606" i="3"/>
  <c r="AH614" i="3"/>
  <c r="AK614" i="3"/>
  <c r="AH622" i="3"/>
  <c r="AK622" i="3"/>
  <c r="AH630" i="3"/>
  <c r="AK630" i="3"/>
  <c r="AH638" i="3"/>
  <c r="AK638" i="3"/>
  <c r="AH646" i="3"/>
  <c r="AK646" i="3"/>
  <c r="AH654" i="3"/>
  <c r="AK654" i="3"/>
  <c r="AH662" i="3"/>
  <c r="AK662" i="3"/>
  <c r="AH670" i="3"/>
  <c r="AK670" i="3"/>
  <c r="AH678" i="3"/>
  <c r="AK678" i="3"/>
  <c r="AH686" i="3"/>
  <c r="AK686" i="3"/>
  <c r="AH694" i="3"/>
  <c r="AK694" i="3"/>
  <c r="AG96" i="3"/>
  <c r="AJ96" i="3"/>
  <c r="AG438" i="3"/>
  <c r="AJ438" i="3"/>
  <c r="AG462" i="3"/>
  <c r="AJ462" i="3"/>
  <c r="AG334" i="3"/>
  <c r="AJ334" i="3"/>
  <c r="AG243" i="3"/>
  <c r="AJ243" i="3"/>
  <c r="AG548" i="3"/>
  <c r="AJ548" i="3"/>
  <c r="AG27" i="3"/>
  <c r="AJ27" i="3"/>
  <c r="AG693" i="3"/>
  <c r="AJ693" i="3"/>
  <c r="AG465" i="3"/>
  <c r="AJ465" i="3"/>
  <c r="AG489" i="3"/>
  <c r="AJ489" i="3"/>
  <c r="AG605" i="3"/>
  <c r="AJ605" i="3"/>
  <c r="AG147" i="3"/>
  <c r="AJ147" i="3"/>
  <c r="AG252" i="3"/>
  <c r="AJ252" i="3"/>
  <c r="AG626" i="3"/>
  <c r="AJ626" i="3"/>
  <c r="AG53" i="3"/>
  <c r="AJ53" i="3"/>
  <c r="AG688" i="3"/>
  <c r="AJ688" i="3"/>
  <c r="AG387" i="3"/>
  <c r="AJ387" i="3"/>
  <c r="AG302" i="3"/>
  <c r="AJ302" i="3"/>
  <c r="AG554" i="3"/>
  <c r="AJ554" i="3"/>
  <c r="AG380" i="3"/>
  <c r="AJ380" i="3"/>
  <c r="AG94" i="3"/>
  <c r="AJ94" i="3"/>
  <c r="AG209" i="3"/>
  <c r="AJ209" i="3"/>
  <c r="AG430" i="3"/>
  <c r="AJ430" i="3"/>
  <c r="AG99" i="3"/>
  <c r="AJ99" i="3"/>
  <c r="AG526" i="3"/>
  <c r="AJ526" i="3"/>
  <c r="AG61" i="3"/>
  <c r="AJ61" i="3"/>
  <c r="AG491" i="3"/>
  <c r="AJ491" i="3"/>
  <c r="AG446" i="3"/>
  <c r="AJ446" i="3"/>
  <c r="AG353" i="3"/>
  <c r="AJ353" i="3"/>
  <c r="AG495" i="3"/>
  <c r="AJ495" i="3"/>
  <c r="AG469" i="3"/>
  <c r="AJ469" i="3"/>
  <c r="AG236" i="3"/>
  <c r="AJ236" i="3"/>
  <c r="AG397" i="3"/>
  <c r="AJ397" i="3"/>
  <c r="AG48" i="3"/>
  <c r="AJ48" i="3"/>
  <c r="AG55" i="3"/>
  <c r="AJ55" i="3"/>
  <c r="AG159" i="3"/>
  <c r="AJ159" i="3"/>
  <c r="AG644" i="3"/>
  <c r="AJ644" i="3"/>
  <c r="AG188" i="3"/>
  <c r="AJ188" i="3"/>
  <c r="AG504" i="3"/>
  <c r="AJ504" i="3"/>
  <c r="AG122" i="3"/>
  <c r="AJ122" i="3"/>
  <c r="AG317" i="3"/>
  <c r="AJ317" i="3"/>
  <c r="AG234" i="3"/>
  <c r="AJ234" i="3"/>
  <c r="AG533" i="3"/>
  <c r="AJ533" i="3"/>
  <c r="AG3" i="3"/>
  <c r="AJ3" i="3"/>
  <c r="AG408" i="3"/>
  <c r="AJ408" i="3"/>
  <c r="AG574" i="3"/>
  <c r="AJ574" i="3"/>
  <c r="AG85" i="3"/>
  <c r="AJ85" i="3"/>
  <c r="AG534" i="3"/>
  <c r="AJ534" i="3"/>
  <c r="AG367" i="3"/>
  <c r="AJ367" i="3"/>
  <c r="AG75" i="3"/>
  <c r="AJ75" i="3"/>
  <c r="AG684" i="3"/>
  <c r="AJ684" i="3"/>
  <c r="AG389" i="3"/>
  <c r="AJ389" i="3"/>
  <c r="AG91" i="3"/>
  <c r="AJ91" i="3"/>
  <c r="AG84" i="3"/>
  <c r="AJ84" i="3"/>
  <c r="AG177" i="3"/>
  <c r="AJ177" i="3"/>
  <c r="AG498" i="3"/>
  <c r="AJ498" i="3"/>
  <c r="AG651" i="3"/>
  <c r="AJ651" i="3"/>
  <c r="AG556" i="3"/>
  <c r="AJ556" i="3"/>
  <c r="AG427" i="3"/>
  <c r="AJ427" i="3"/>
  <c r="AG15" i="3"/>
  <c r="AJ15" i="3"/>
  <c r="AG632" i="3"/>
  <c r="AJ632" i="3"/>
  <c r="AG332" i="3"/>
  <c r="AJ332" i="3"/>
  <c r="AG631" i="3"/>
  <c r="AJ631" i="3"/>
  <c r="AG520" i="3"/>
  <c r="AJ520" i="3"/>
  <c r="AG230" i="3"/>
  <c r="AJ230" i="3"/>
  <c r="AG602" i="3"/>
  <c r="AJ602" i="3"/>
  <c r="AG580" i="3"/>
  <c r="AJ580" i="3"/>
  <c r="AG345" i="3"/>
  <c r="AJ345" i="3"/>
  <c r="AG300" i="3"/>
  <c r="AJ300" i="3"/>
  <c r="AG121" i="3"/>
  <c r="AJ121" i="3"/>
  <c r="AG551" i="3"/>
  <c r="AJ551" i="3"/>
  <c r="AG569" i="3"/>
  <c r="AJ569" i="3"/>
  <c r="AG399" i="3"/>
  <c r="AJ399" i="3"/>
  <c r="AG547" i="3"/>
  <c r="AJ547" i="3"/>
  <c r="AG226" i="3"/>
  <c r="AJ226" i="3"/>
  <c r="AG112" i="3"/>
  <c r="AJ112" i="3"/>
  <c r="AG539" i="3"/>
  <c r="AJ539" i="3"/>
  <c r="AG493" i="3"/>
  <c r="AJ493" i="3"/>
  <c r="AG352" i="3"/>
  <c r="AJ352" i="3"/>
  <c r="AG137" i="3"/>
  <c r="AJ137" i="3"/>
  <c r="AG155" i="3"/>
  <c r="AJ155" i="3"/>
  <c r="AG262" i="3"/>
  <c r="AJ262" i="3"/>
  <c r="AG494" i="3"/>
  <c r="AJ494" i="3"/>
  <c r="AG127" i="3"/>
  <c r="AJ127" i="3"/>
  <c r="AG258" i="3"/>
  <c r="AJ258" i="3"/>
  <c r="AG483" i="3"/>
  <c r="AJ483" i="3"/>
  <c r="AG413" i="3"/>
  <c r="AJ413" i="3"/>
  <c r="AG634" i="3"/>
  <c r="AJ634" i="3"/>
  <c r="AG531" i="3"/>
  <c r="AJ531" i="3"/>
  <c r="AG346" i="3"/>
  <c r="AJ346" i="3"/>
  <c r="AG646" i="3"/>
  <c r="AJ646" i="3"/>
  <c r="AG273" i="3"/>
  <c r="AJ273" i="3"/>
  <c r="AG82" i="3"/>
  <c r="AJ82" i="3"/>
  <c r="AG356" i="3"/>
  <c r="AJ356" i="3"/>
  <c r="AG143" i="3"/>
  <c r="AJ143" i="3"/>
  <c r="AG259" i="3"/>
  <c r="AJ259" i="3"/>
  <c r="AG373" i="3"/>
  <c r="AJ373" i="3"/>
  <c r="AG445" i="3"/>
  <c r="AJ445" i="3"/>
  <c r="AG253" i="3"/>
  <c r="AJ253" i="3"/>
  <c r="AG657" i="3"/>
  <c r="AJ657" i="3"/>
  <c r="AG348" i="3"/>
  <c r="AJ348" i="3"/>
  <c r="AG47" i="3"/>
  <c r="AJ47" i="3"/>
  <c r="AG692" i="3"/>
  <c r="AJ692" i="3"/>
  <c r="AG11" i="3"/>
  <c r="AJ11" i="3"/>
  <c r="AG597" i="3"/>
  <c r="AJ597" i="3"/>
  <c r="AG685" i="3"/>
  <c r="AJ685" i="3"/>
  <c r="AG506" i="3"/>
  <c r="AJ506" i="3"/>
  <c r="AG664" i="3"/>
  <c r="AJ664" i="3"/>
  <c r="AG278" i="3"/>
  <c r="AJ278" i="3"/>
  <c r="AG90" i="3"/>
  <c r="AJ90" i="3"/>
  <c r="AG28" i="3"/>
  <c r="AJ28" i="3"/>
  <c r="AG621" i="3"/>
  <c r="AJ621" i="3"/>
  <c r="AG164" i="3"/>
  <c r="AJ164" i="3"/>
  <c r="AG244" i="3"/>
  <c r="AJ244" i="3"/>
  <c r="AG552" i="3"/>
  <c r="AJ552" i="3"/>
  <c r="AG613" i="3"/>
  <c r="AJ613" i="3"/>
  <c r="AG328" i="3"/>
  <c r="AJ328" i="3"/>
  <c r="AG386" i="3"/>
  <c r="AJ386" i="3"/>
  <c r="AG496" i="3"/>
  <c r="AJ496" i="3"/>
  <c r="AG201" i="3"/>
  <c r="AJ201" i="3"/>
  <c r="AG522" i="3"/>
  <c r="AJ522" i="3"/>
  <c r="AG254" i="3"/>
  <c r="AJ254" i="3"/>
  <c r="AG339" i="3"/>
  <c r="AJ339" i="3"/>
  <c r="AG561" i="3"/>
  <c r="AJ561" i="3"/>
  <c r="AG477" i="3"/>
  <c r="AJ477" i="3"/>
  <c r="AG8" i="3"/>
  <c r="AJ8" i="3"/>
  <c r="AG615" i="3"/>
  <c r="AJ615" i="3"/>
  <c r="AG377" i="3"/>
  <c r="AJ377" i="3"/>
  <c r="AG212" i="3"/>
  <c r="AJ212" i="3"/>
  <c r="AG423" i="3"/>
  <c r="AJ423" i="3"/>
  <c r="AG619" i="3"/>
  <c r="AJ619" i="3"/>
  <c r="AG585" i="3"/>
  <c r="AJ585" i="3"/>
  <c r="AG492" i="3"/>
  <c r="AJ492" i="3"/>
  <c r="AG105" i="3"/>
  <c r="AJ105" i="3"/>
  <c r="AG54" i="3"/>
  <c r="AJ54" i="3"/>
  <c r="AG64" i="3"/>
  <c r="AJ64" i="3"/>
  <c r="AG694" i="3"/>
  <c r="AJ694" i="3"/>
  <c r="AG550" i="3"/>
  <c r="AJ550" i="3"/>
  <c r="AG608" i="3"/>
  <c r="AJ608" i="3"/>
  <c r="AG242" i="3"/>
  <c r="AJ242" i="3"/>
  <c r="AG187" i="3"/>
  <c r="AJ187" i="3"/>
  <c r="AG109" i="3"/>
  <c r="AJ109" i="3"/>
  <c r="AG333" i="3"/>
  <c r="AJ333" i="3"/>
  <c r="AG374" i="3"/>
  <c r="AJ374" i="3"/>
  <c r="AG9" i="3"/>
  <c r="AJ9" i="3"/>
  <c r="AG214" i="3"/>
  <c r="AJ214" i="3"/>
  <c r="AG610" i="3"/>
  <c r="AJ610" i="3"/>
  <c r="AG80" i="3"/>
  <c r="AJ80" i="3"/>
  <c r="AG418" i="3"/>
  <c r="AJ418" i="3"/>
  <c r="AG335" i="3"/>
  <c r="AJ335" i="3"/>
  <c r="AG363" i="3"/>
  <c r="AJ363" i="3"/>
  <c r="AG246" i="3"/>
  <c r="AJ246" i="3"/>
  <c r="AG616" i="3"/>
  <c r="AJ616" i="3"/>
  <c r="AG152" i="3"/>
  <c r="AJ152" i="3"/>
  <c r="AG136" i="3"/>
  <c r="AJ136" i="3"/>
  <c r="AG141" i="3"/>
  <c r="AJ141" i="3"/>
  <c r="AG231" i="3"/>
  <c r="AJ231" i="3"/>
  <c r="AG229" i="3"/>
  <c r="AJ229" i="3"/>
  <c r="AG559" i="3"/>
  <c r="AJ559" i="3"/>
  <c r="AG457" i="3"/>
  <c r="AJ457" i="3"/>
  <c r="AG443" i="3"/>
  <c r="AJ443" i="3"/>
  <c r="AG21" i="3"/>
  <c r="AJ21" i="3"/>
  <c r="AG415" i="3"/>
  <c r="AJ415" i="3"/>
  <c r="AG472" i="3"/>
  <c r="AJ472" i="3"/>
  <c r="AG669" i="3"/>
  <c r="AJ669" i="3"/>
  <c r="AG553" i="3"/>
  <c r="AJ553" i="3"/>
  <c r="AG286" i="3"/>
  <c r="AJ286" i="3"/>
  <c r="AG195" i="3"/>
  <c r="AJ195" i="3"/>
  <c r="AG663" i="3"/>
  <c r="AJ663" i="3"/>
  <c r="AG265" i="3"/>
  <c r="AJ265" i="3"/>
  <c r="AG609" i="3"/>
  <c r="AJ609" i="3"/>
  <c r="AG115" i="3"/>
  <c r="AJ115" i="3"/>
  <c r="AG220" i="3"/>
  <c r="AJ220" i="3"/>
  <c r="AG573" i="3"/>
  <c r="AJ573" i="3"/>
  <c r="AG354" i="3"/>
  <c r="AJ354" i="3"/>
  <c r="AG192" i="3"/>
  <c r="AJ192" i="3"/>
  <c r="AG587" i="3"/>
  <c r="AJ587" i="3"/>
  <c r="AG530" i="3"/>
  <c r="AJ530" i="3"/>
  <c r="AG667" i="3"/>
  <c r="AJ667" i="3"/>
  <c r="AG519" i="3"/>
  <c r="AJ519" i="3"/>
  <c r="AG256" i="3"/>
  <c r="AJ256" i="3"/>
  <c r="AG186" i="3"/>
  <c r="AJ186" i="3"/>
  <c r="AG361" i="3"/>
  <c r="AJ361" i="3"/>
  <c r="AG146" i="3"/>
  <c r="AJ146" i="3"/>
  <c r="AG111" i="3"/>
  <c r="AJ111" i="3"/>
  <c r="AG538" i="3"/>
  <c r="AJ538" i="3"/>
  <c r="AG245" i="3"/>
  <c r="AJ245" i="3"/>
  <c r="AG591" i="3"/>
  <c r="AJ591" i="3"/>
  <c r="AG63" i="3"/>
  <c r="AJ63" i="3"/>
  <c r="AG431" i="3"/>
  <c r="AJ431" i="3"/>
  <c r="AG341" i="3"/>
  <c r="AJ341" i="3"/>
  <c r="AG128" i="3"/>
  <c r="AJ128" i="3"/>
  <c r="AG650" i="3"/>
  <c r="AJ650" i="3"/>
  <c r="AG665" i="3"/>
  <c r="AJ665" i="3"/>
  <c r="AG486" i="3"/>
  <c r="AJ486" i="3"/>
  <c r="AG563" i="3"/>
  <c r="AJ563" i="3"/>
  <c r="AG238" i="3"/>
  <c r="AJ238" i="3"/>
  <c r="AG603" i="3"/>
  <c r="AJ603" i="3"/>
  <c r="AG535" i="3"/>
  <c r="AJ535" i="3"/>
  <c r="AG402" i="3"/>
  <c r="AJ402" i="3"/>
  <c r="AG480" i="3"/>
  <c r="AJ480" i="3"/>
  <c r="AG41" i="3"/>
  <c r="AJ41" i="3"/>
  <c r="AG197" i="3"/>
  <c r="AJ197" i="3"/>
  <c r="AG74" i="3"/>
  <c r="AJ74" i="3"/>
  <c r="AG484" i="3"/>
  <c r="AJ484" i="3"/>
  <c r="AG5" i="3"/>
  <c r="AJ5" i="3"/>
  <c r="AG16" i="3"/>
  <c r="AJ16" i="3"/>
  <c r="AG18" i="3"/>
  <c r="AJ18" i="3"/>
  <c r="AG583" i="3"/>
  <c r="AJ583" i="3"/>
  <c r="AG371" i="3"/>
  <c r="AJ371" i="3"/>
  <c r="AG452" i="3"/>
  <c r="AJ452" i="3"/>
  <c r="AG508" i="3"/>
  <c r="AJ508" i="3"/>
  <c r="AG487" i="3"/>
  <c r="AJ487" i="3"/>
  <c r="AG623" i="3"/>
  <c r="AJ623" i="3"/>
  <c r="AG285" i="3"/>
  <c r="AJ285" i="3"/>
  <c r="AG51" i="3"/>
  <c r="AJ51" i="3"/>
  <c r="AG490" i="3"/>
  <c r="AJ490" i="3"/>
  <c r="AG523" i="3"/>
  <c r="AJ523" i="3"/>
  <c r="AG440" i="3"/>
  <c r="AJ440" i="3"/>
  <c r="AG6" i="3"/>
  <c r="AJ6" i="3"/>
  <c r="AG344" i="3"/>
  <c r="AJ344" i="3"/>
  <c r="AG142" i="3"/>
  <c r="AJ142" i="3"/>
  <c r="AG196" i="3"/>
  <c r="AJ196" i="3"/>
  <c r="AG641" i="3"/>
  <c r="AJ641" i="3"/>
  <c r="AG343" i="3"/>
  <c r="AJ343" i="3"/>
  <c r="AG528" i="3"/>
  <c r="AJ528" i="3"/>
  <c r="AG215" i="3"/>
  <c r="AJ215" i="3"/>
  <c r="AG98" i="3"/>
  <c r="AJ98" i="3"/>
  <c r="AG44" i="3"/>
  <c r="AJ44" i="3"/>
  <c r="AG283" i="3"/>
  <c r="AJ283" i="3"/>
  <c r="AG617" i="3"/>
  <c r="AJ617" i="3"/>
  <c r="AG474" i="3"/>
  <c r="AJ474" i="3"/>
  <c r="AG13" i="3"/>
  <c r="AJ13" i="3"/>
  <c r="AG123" i="3"/>
  <c r="AJ123" i="3"/>
  <c r="AG510" i="3"/>
  <c r="AJ510" i="3"/>
  <c r="AG133" i="3"/>
  <c r="AJ133" i="3"/>
  <c r="AG434" i="3"/>
  <c r="AJ434" i="3"/>
  <c r="AG542" i="3"/>
  <c r="AJ542" i="3"/>
  <c r="AG217" i="3"/>
  <c r="AJ217" i="3"/>
  <c r="AG405" i="3"/>
  <c r="AJ405" i="3"/>
  <c r="AG30" i="3"/>
  <c r="AJ30" i="3"/>
  <c r="AG590" i="3"/>
  <c r="AJ590" i="3"/>
  <c r="AG320" i="3"/>
  <c r="AJ320" i="3"/>
  <c r="AG210" i="3"/>
  <c r="AJ210" i="3"/>
  <c r="AG385" i="3"/>
  <c r="AJ385" i="3"/>
  <c r="AG266" i="3"/>
  <c r="AJ266" i="3"/>
  <c r="AG293" i="3"/>
  <c r="AJ293" i="3"/>
  <c r="AG689" i="3"/>
  <c r="AJ689" i="3"/>
  <c r="AG292" i="3"/>
  <c r="AJ292" i="3"/>
  <c r="AG453" i="3"/>
  <c r="AJ453" i="3"/>
  <c r="AG628" i="3"/>
  <c r="AJ628" i="3"/>
  <c r="AG558" i="3"/>
  <c r="AJ558" i="3"/>
  <c r="AG624" i="3"/>
  <c r="AJ624" i="3"/>
  <c r="AG106" i="3"/>
  <c r="AJ106" i="3"/>
  <c r="AG22" i="3"/>
  <c r="AJ22" i="3"/>
  <c r="AG604" i="3"/>
  <c r="AJ604" i="3"/>
  <c r="AG369" i="3"/>
  <c r="AJ369" i="3"/>
  <c r="AG463" i="3"/>
  <c r="AJ463" i="3"/>
  <c r="AG330" i="3"/>
  <c r="AJ330" i="3"/>
  <c r="AG193" i="3"/>
  <c r="AJ193" i="3"/>
  <c r="AG447" i="3"/>
  <c r="AJ447" i="3"/>
  <c r="AG524" i="3"/>
  <c r="AJ524" i="3"/>
  <c r="AG390" i="3"/>
  <c r="AJ390" i="3"/>
  <c r="AG620" i="3"/>
  <c r="AJ620" i="3"/>
  <c r="AG485" i="3"/>
  <c r="AJ485" i="3"/>
  <c r="AG337" i="3"/>
  <c r="AJ337" i="3"/>
  <c r="AG581" i="3"/>
  <c r="AJ581" i="3"/>
  <c r="AG560" i="3"/>
  <c r="AJ560" i="3"/>
  <c r="AG277" i="3"/>
  <c r="AJ277" i="3"/>
  <c r="AG611" i="3"/>
  <c r="AJ611" i="3"/>
  <c r="AG235" i="3"/>
  <c r="AJ235" i="3"/>
  <c r="AG86" i="3"/>
  <c r="AJ86" i="3"/>
  <c r="AG388" i="3"/>
  <c r="AJ388" i="3"/>
  <c r="AG672" i="3"/>
  <c r="AJ672" i="3"/>
  <c r="AG4" i="3"/>
  <c r="AJ4" i="3"/>
  <c r="AG145" i="3"/>
  <c r="AJ145" i="3"/>
  <c r="AG10" i="3"/>
  <c r="AJ10" i="3"/>
  <c r="AG455" i="3"/>
  <c r="AJ455" i="3"/>
  <c r="AG627" i="3"/>
  <c r="AJ627" i="3"/>
  <c r="AG173" i="3"/>
  <c r="AJ173" i="3"/>
  <c r="AG158" i="3"/>
  <c r="AJ158" i="3"/>
  <c r="AG181" i="3"/>
  <c r="AJ181" i="3"/>
  <c r="AG139" i="3"/>
  <c r="AJ139" i="3"/>
  <c r="AG420" i="3"/>
  <c r="AJ420" i="3"/>
  <c r="AG264" i="3"/>
  <c r="AJ264" i="3"/>
  <c r="AG400" i="3"/>
  <c r="AJ400" i="3"/>
  <c r="AG359" i="3"/>
  <c r="AJ359" i="3"/>
  <c r="AG403" i="3"/>
  <c r="AJ403" i="3"/>
  <c r="AG81" i="3"/>
  <c r="AJ81" i="3"/>
  <c r="AG150" i="3"/>
  <c r="AJ150" i="3"/>
  <c r="AG421" i="3"/>
  <c r="AJ421" i="3"/>
  <c r="AG312" i="3"/>
  <c r="AJ312" i="3"/>
  <c r="AG425" i="3"/>
  <c r="AJ425" i="3"/>
  <c r="AG303" i="3"/>
  <c r="AJ303" i="3"/>
  <c r="AG464" i="3"/>
  <c r="AJ464" i="3"/>
  <c r="AG691" i="3"/>
  <c r="AJ691" i="3"/>
  <c r="AG132" i="3"/>
  <c r="AJ132" i="3"/>
  <c r="AG95" i="3"/>
  <c r="AJ95" i="3"/>
  <c r="AG407" i="3"/>
  <c r="AJ407" i="3"/>
  <c r="AG257" i="3"/>
  <c r="AJ257" i="3"/>
  <c r="AG461" i="3"/>
  <c r="AJ461" i="3"/>
  <c r="AG576" i="3"/>
  <c r="AJ576" i="3"/>
  <c r="AG248" i="3"/>
  <c r="AJ248" i="3"/>
  <c r="AG422" i="3"/>
  <c r="AJ422" i="3"/>
  <c r="AG529" i="3"/>
  <c r="AJ529" i="3"/>
  <c r="AG468" i="3"/>
  <c r="AJ468" i="3"/>
  <c r="AG541" i="3"/>
  <c r="AJ541" i="3"/>
  <c r="AG450" i="3"/>
  <c r="AJ450" i="3"/>
  <c r="AG72" i="3"/>
  <c r="AJ72" i="3"/>
  <c r="AG70" i="3"/>
  <c r="AJ70" i="3"/>
  <c r="AG488" i="3"/>
  <c r="AJ488" i="3"/>
  <c r="AG35" i="3"/>
  <c r="AJ35" i="3"/>
  <c r="AG100" i="3"/>
  <c r="AJ100" i="3"/>
  <c r="AG12" i="3"/>
  <c r="AJ12" i="3"/>
  <c r="AG202" i="3"/>
  <c r="AJ202" i="3"/>
  <c r="AG536" i="3"/>
  <c r="AJ536" i="3"/>
  <c r="AG255" i="3"/>
  <c r="AJ255" i="3"/>
  <c r="AG630" i="3"/>
  <c r="AJ630" i="3"/>
  <c r="AG515" i="3"/>
  <c r="AJ515" i="3"/>
  <c r="AG263" i="3"/>
  <c r="AJ263" i="3"/>
  <c r="AG355" i="3"/>
  <c r="AJ355" i="3"/>
  <c r="AG466" i="3"/>
  <c r="AJ466" i="3"/>
  <c r="AG666" i="3"/>
  <c r="AJ666" i="3"/>
  <c r="AG219" i="3"/>
  <c r="AJ219" i="3"/>
  <c r="AG39" i="3"/>
  <c r="AJ39" i="3"/>
  <c r="AG153" i="3"/>
  <c r="AJ153" i="3"/>
  <c r="AG279" i="3"/>
  <c r="AJ279" i="3"/>
  <c r="AG599" i="3"/>
  <c r="AJ599" i="3"/>
  <c r="AG675" i="3"/>
  <c r="AJ675" i="3"/>
  <c r="AG614" i="3"/>
  <c r="AJ614" i="3"/>
  <c r="AG198" i="3"/>
  <c r="AJ198" i="3"/>
  <c r="AG358" i="3"/>
  <c r="AJ358" i="3"/>
  <c r="AG40" i="3"/>
  <c r="AJ40" i="3"/>
  <c r="AG662" i="3"/>
  <c r="AJ662" i="3"/>
  <c r="AG437" i="3"/>
  <c r="AJ437" i="3"/>
  <c r="AG338" i="3"/>
  <c r="AJ338" i="3"/>
  <c r="AG507" i="3"/>
  <c r="AJ507" i="3"/>
  <c r="AG225" i="3"/>
  <c r="AJ225" i="3"/>
  <c r="AG308" i="3"/>
  <c r="AJ308" i="3"/>
  <c r="AG66" i="3"/>
  <c r="AJ66" i="3"/>
  <c r="AG223" i="3"/>
  <c r="AJ223" i="3"/>
  <c r="AG654" i="3"/>
  <c r="AJ654" i="3"/>
  <c r="AG126" i="3"/>
  <c r="AJ126" i="3"/>
  <c r="AG424" i="3"/>
  <c r="AJ424" i="3"/>
  <c r="AG444" i="3"/>
  <c r="AJ444" i="3"/>
  <c r="AG182" i="3"/>
  <c r="AJ182" i="3"/>
  <c r="AG307" i="3"/>
  <c r="AJ307" i="3"/>
  <c r="AG382" i="3"/>
  <c r="AJ382" i="3"/>
  <c r="AG324" i="3"/>
  <c r="AJ324" i="3"/>
  <c r="AG635" i="3"/>
  <c r="AJ635" i="3"/>
  <c r="AG575" i="3"/>
  <c r="AJ575" i="3"/>
  <c r="AG577" i="3"/>
  <c r="AJ577" i="3"/>
  <c r="AG571" i="3"/>
  <c r="AJ571" i="3"/>
  <c r="AG557" i="3"/>
  <c r="AJ557" i="3"/>
  <c r="AG629" i="3"/>
  <c r="AJ629" i="3"/>
  <c r="AG36" i="3"/>
  <c r="AJ36" i="3"/>
  <c r="AG306" i="3"/>
  <c r="AJ306" i="3"/>
  <c r="AG475" i="3"/>
  <c r="AJ475" i="3"/>
  <c r="AG23" i="3"/>
  <c r="AJ23" i="3"/>
  <c r="AG410" i="3"/>
  <c r="AJ410" i="3"/>
  <c r="AG205" i="3"/>
  <c r="AJ205" i="3"/>
  <c r="AG567" i="3"/>
  <c r="AJ567" i="3"/>
  <c r="AG448" i="3"/>
  <c r="AJ448" i="3"/>
  <c r="AG46" i="3"/>
  <c r="AJ46" i="3"/>
  <c r="AG459" i="3"/>
  <c r="AJ459" i="3"/>
  <c r="AG661" i="3"/>
  <c r="AJ661" i="3"/>
  <c r="AG375" i="3"/>
  <c r="AJ375" i="3"/>
  <c r="AG327" i="3"/>
  <c r="AJ327" i="3"/>
  <c r="AG269" i="3"/>
  <c r="AJ269" i="3"/>
  <c r="AG154" i="3"/>
  <c r="AJ154" i="3"/>
  <c r="AG572" i="3"/>
  <c r="AJ572" i="3"/>
  <c r="AG647" i="3"/>
  <c r="AJ647" i="3"/>
  <c r="AG194" i="3"/>
  <c r="AJ194" i="3"/>
  <c r="AG50" i="3"/>
  <c r="AJ50" i="3"/>
  <c r="AG130" i="3"/>
  <c r="AJ130" i="3"/>
  <c r="AG460" i="3"/>
  <c r="AJ460" i="3"/>
  <c r="AG172" i="3"/>
  <c r="AJ172" i="3"/>
  <c r="AG527" i="3"/>
  <c r="AJ527" i="3"/>
  <c r="AG110" i="3"/>
  <c r="AJ110" i="3"/>
  <c r="AG442" i="3"/>
  <c r="AJ442" i="3"/>
  <c r="AG315" i="3"/>
  <c r="AJ315" i="3"/>
  <c r="AG471" i="3"/>
  <c r="AJ471" i="3"/>
  <c r="AG393" i="3"/>
  <c r="AJ393" i="3"/>
  <c r="AG598" i="3"/>
  <c r="AJ598" i="3"/>
  <c r="AG579" i="3"/>
  <c r="AJ579" i="3"/>
  <c r="AG118" i="3"/>
  <c r="AJ118" i="3"/>
  <c r="AG687" i="3"/>
  <c r="AJ687" i="3"/>
  <c r="AG298" i="3"/>
  <c r="AJ298" i="3"/>
  <c r="AG67" i="3"/>
  <c r="AJ67" i="3"/>
  <c r="AG347" i="3"/>
  <c r="AJ347" i="3"/>
  <c r="AG190" i="3"/>
  <c r="AJ190" i="3"/>
  <c r="AG291" i="3"/>
  <c r="AJ291" i="3"/>
  <c r="AG436" i="3"/>
  <c r="AJ436" i="3"/>
  <c r="AG222" i="3"/>
  <c r="AJ222" i="3"/>
  <c r="AG52" i="3"/>
  <c r="AJ52" i="3"/>
  <c r="AG180" i="3"/>
  <c r="AJ180" i="3"/>
  <c r="AG241" i="3"/>
  <c r="AJ241" i="3"/>
  <c r="AG686" i="3"/>
  <c r="AJ686" i="3"/>
  <c r="AG17" i="3"/>
  <c r="AJ17" i="3"/>
  <c r="AG184" i="3"/>
  <c r="AJ184" i="3"/>
  <c r="AG76" i="3"/>
  <c r="AJ76" i="3"/>
  <c r="AG102" i="3"/>
  <c r="AJ102" i="3"/>
  <c r="AG119" i="3"/>
  <c r="AJ119" i="3"/>
  <c r="AG679" i="3"/>
  <c r="AJ679" i="3"/>
  <c r="AG517" i="3"/>
  <c r="AJ517" i="3"/>
  <c r="AG165" i="3"/>
  <c r="AJ165" i="3"/>
  <c r="AG161" i="3"/>
  <c r="AJ161" i="3"/>
  <c r="AG171" i="3"/>
  <c r="AJ171" i="3"/>
  <c r="AG595" i="3"/>
  <c r="AJ595" i="3"/>
  <c r="AG521" i="3"/>
  <c r="AJ521" i="3"/>
  <c r="AG372" i="3"/>
  <c r="AJ372" i="3"/>
  <c r="AG250" i="3"/>
  <c r="AJ250" i="3"/>
  <c r="AG227" i="3"/>
  <c r="AJ227" i="3"/>
  <c r="AG578" i="3"/>
  <c r="AJ578" i="3"/>
  <c r="AG499" i="3"/>
  <c r="AJ499" i="3"/>
  <c r="AG108" i="3"/>
  <c r="AJ108" i="3"/>
  <c r="AG31" i="3"/>
  <c r="AJ31" i="3"/>
  <c r="AG401" i="3"/>
  <c r="AJ401" i="3"/>
  <c r="AG178" i="3"/>
  <c r="AJ178" i="3"/>
  <c r="AG260" i="3"/>
  <c r="AJ260" i="3"/>
  <c r="AG586" i="3"/>
  <c r="AJ586" i="3"/>
  <c r="AG151" i="3"/>
  <c r="AJ151" i="3"/>
  <c r="AG497" i="3"/>
  <c r="AJ497" i="3"/>
  <c r="AG622" i="3"/>
  <c r="AJ622" i="3"/>
  <c r="AG680" i="3"/>
  <c r="AJ680" i="3"/>
  <c r="AG305" i="3"/>
  <c r="AJ305" i="3"/>
  <c r="AG511" i="3"/>
  <c r="AJ511" i="3"/>
  <c r="AG478" i="3"/>
  <c r="AJ478" i="3"/>
  <c r="AG311" i="3"/>
  <c r="AJ311" i="3"/>
  <c r="AG160" i="3"/>
  <c r="AJ160" i="3"/>
  <c r="AG270" i="3"/>
  <c r="AJ270" i="3"/>
  <c r="AG43" i="3"/>
  <c r="AJ43" i="3"/>
  <c r="AG648" i="3"/>
  <c r="AJ648" i="3"/>
  <c r="AG148" i="3"/>
  <c r="AJ148" i="3"/>
  <c r="AG224" i="3"/>
  <c r="AJ224" i="3"/>
  <c r="AG24" i="3"/>
  <c r="AJ24" i="3"/>
  <c r="AG175" i="3"/>
  <c r="AJ175" i="3"/>
  <c r="AG116" i="3"/>
  <c r="AJ116" i="3"/>
  <c r="AG419" i="3"/>
  <c r="AJ419" i="3"/>
  <c r="AG203" i="3"/>
  <c r="AJ203" i="3"/>
  <c r="AG103" i="3"/>
  <c r="AJ103" i="3"/>
  <c r="AG117" i="3"/>
  <c r="AJ117" i="3"/>
  <c r="AG179" i="3"/>
  <c r="AJ179" i="3"/>
  <c r="AG7" i="3"/>
  <c r="AJ7" i="3"/>
  <c r="AG62" i="3"/>
  <c r="AJ62" i="3"/>
  <c r="AG671" i="3"/>
  <c r="AJ671" i="3"/>
  <c r="AG502" i="3"/>
  <c r="AJ502" i="3"/>
  <c r="AG57" i="3"/>
  <c r="AJ57" i="3"/>
  <c r="AG690" i="3"/>
  <c r="AJ690" i="3"/>
  <c r="AG537" i="3"/>
  <c r="AJ537" i="3"/>
  <c r="AG25" i="3"/>
  <c r="AJ25" i="3"/>
  <c r="AG368" i="3"/>
  <c r="AJ368" i="3"/>
  <c r="AG432" i="3"/>
  <c r="AJ432" i="3"/>
  <c r="AG625" i="3"/>
  <c r="AJ625" i="3"/>
  <c r="AG104" i="3"/>
  <c r="AJ104" i="3"/>
  <c r="AG607" i="3"/>
  <c r="AJ607" i="3"/>
  <c r="AG79" i="3"/>
  <c r="AJ79" i="3"/>
  <c r="AG163" i="3"/>
  <c r="AJ163" i="3"/>
  <c r="AG601" i="3"/>
  <c r="AJ601" i="3"/>
  <c r="AG398" i="3"/>
  <c r="AJ398" i="3"/>
  <c r="AG34" i="3"/>
  <c r="AJ34" i="3"/>
  <c r="AG329" i="3"/>
  <c r="AJ329" i="3"/>
  <c r="AG314" i="3"/>
  <c r="AJ314" i="3"/>
  <c r="AG451" i="3"/>
  <c r="AJ451" i="3"/>
  <c r="AG555" i="3"/>
  <c r="AJ555" i="3"/>
  <c r="AG656" i="3"/>
  <c r="AJ656" i="3"/>
  <c r="AG470" i="3"/>
  <c r="AJ470" i="3"/>
  <c r="AG660" i="3"/>
  <c r="AJ660" i="3"/>
  <c r="AG290" i="3"/>
  <c r="AJ290" i="3"/>
  <c r="AG325" i="3"/>
  <c r="AJ325" i="3"/>
  <c r="AG251" i="3"/>
  <c r="AJ251" i="3"/>
  <c r="AG218" i="3"/>
  <c r="AJ218" i="3"/>
  <c r="AG562" i="3"/>
  <c r="AJ562" i="3"/>
  <c r="AG49" i="3"/>
  <c r="AJ49" i="3"/>
  <c r="AG319" i="3"/>
  <c r="AJ319" i="3"/>
  <c r="AG206" i="3"/>
  <c r="AJ206" i="3"/>
  <c r="AG636" i="3"/>
  <c r="AJ636" i="3"/>
  <c r="AG280" i="3"/>
  <c r="AJ280" i="3"/>
  <c r="AG183" i="3"/>
  <c r="AJ183" i="3"/>
  <c r="AG113" i="3"/>
  <c r="AJ113" i="3"/>
  <c r="AG45" i="3"/>
  <c r="AJ45" i="3"/>
  <c r="AG467" i="3"/>
  <c r="AJ467" i="3"/>
  <c r="AG322" i="3"/>
  <c r="AJ322" i="3"/>
  <c r="AG297" i="3"/>
  <c r="AJ297" i="3"/>
  <c r="AG479" i="3"/>
  <c r="AJ479" i="3"/>
  <c r="AG349" i="3"/>
  <c r="AJ349" i="3"/>
  <c r="AG473" i="3"/>
  <c r="AJ473" i="3"/>
  <c r="AG391" i="3"/>
  <c r="AJ391" i="3"/>
  <c r="AG323" i="3"/>
  <c r="AJ323" i="3"/>
  <c r="AG582" i="3"/>
  <c r="AJ582" i="3"/>
  <c r="AG449" i="3"/>
  <c r="AJ449" i="3"/>
  <c r="AG59" i="3"/>
  <c r="AJ59" i="3"/>
  <c r="AG516" i="3"/>
  <c r="AJ516" i="3"/>
  <c r="AG295" i="3"/>
  <c r="AJ295" i="3"/>
  <c r="AG216" i="3"/>
  <c r="AJ216" i="3"/>
  <c r="AG56" i="3"/>
  <c r="AJ56" i="3"/>
  <c r="AG71" i="3"/>
  <c r="AJ71" i="3"/>
  <c r="AG649" i="3"/>
  <c r="AJ649" i="3"/>
  <c r="AG589" i="3"/>
  <c r="AJ589" i="3"/>
  <c r="AG525" i="3"/>
  <c r="AJ525" i="3"/>
  <c r="AG19" i="3"/>
  <c r="AJ19" i="3"/>
  <c r="AG58" i="3"/>
  <c r="AJ58" i="3"/>
  <c r="AG200" i="3"/>
  <c r="AJ200" i="3"/>
  <c r="AG409" i="3"/>
  <c r="AJ409" i="3"/>
  <c r="AG546" i="3"/>
  <c r="AJ546" i="3"/>
  <c r="AG156" i="3"/>
  <c r="AJ156" i="3"/>
  <c r="AG570" i="3"/>
  <c r="AJ570" i="3"/>
  <c r="AG565" i="3"/>
  <c r="AJ565" i="3"/>
  <c r="AG275" i="3"/>
  <c r="AJ275" i="3"/>
  <c r="AG366" i="3"/>
  <c r="AJ366" i="3"/>
  <c r="AG396" i="3"/>
  <c r="AJ396" i="3"/>
  <c r="AG211" i="3"/>
  <c r="AJ211" i="3"/>
  <c r="AG612" i="3"/>
  <c r="AJ612" i="3"/>
  <c r="AG318" i="3"/>
  <c r="AJ318" i="3"/>
  <c r="AG42" i="3"/>
  <c r="AJ42" i="3"/>
  <c r="AG326" i="3"/>
  <c r="AJ326" i="3"/>
  <c r="AG221" i="3"/>
  <c r="AJ221" i="3"/>
  <c r="AG540" i="3"/>
  <c r="AJ540" i="3"/>
  <c r="AG240" i="3"/>
  <c r="AJ240" i="3"/>
  <c r="AG364" i="3"/>
  <c r="AJ364" i="3"/>
  <c r="AG351" i="3"/>
  <c r="AJ351" i="3"/>
  <c r="AG428" i="3"/>
  <c r="AJ428" i="3"/>
  <c r="AG404" i="3"/>
  <c r="AJ404" i="3"/>
  <c r="AG653" i="3"/>
  <c r="AJ653" i="3"/>
  <c r="AG69" i="3"/>
  <c r="AJ69" i="3"/>
  <c r="AG310" i="3"/>
  <c r="AJ310" i="3"/>
  <c r="AG681" i="3"/>
  <c r="AJ681" i="3"/>
  <c r="AG350" i="3"/>
  <c r="AJ350" i="3"/>
  <c r="AG274" i="3"/>
  <c r="AJ274" i="3"/>
  <c r="AG545" i="3"/>
  <c r="AJ545" i="3"/>
  <c r="AG429" i="3"/>
  <c r="AJ429" i="3"/>
  <c r="AG247" i="3"/>
  <c r="AJ247" i="3"/>
  <c r="AG439" i="3"/>
  <c r="AJ439" i="3"/>
  <c r="AG568" i="3"/>
  <c r="AJ568" i="3"/>
  <c r="AG362" i="3"/>
  <c r="AJ362" i="3"/>
  <c r="AG584" i="3"/>
  <c r="AJ584" i="3"/>
  <c r="AG169" i="3"/>
  <c r="AJ169" i="3"/>
  <c r="AG411" i="3"/>
  <c r="AJ411" i="3"/>
  <c r="AG381" i="3"/>
  <c r="AJ381" i="3"/>
  <c r="AG299" i="3"/>
  <c r="AJ299" i="3"/>
  <c r="AG639" i="3"/>
  <c r="AJ639" i="3"/>
  <c r="AG652" i="3"/>
  <c r="AJ652" i="3"/>
  <c r="AG406" i="3"/>
  <c r="AJ406" i="3"/>
  <c r="AG416" i="3"/>
  <c r="AJ416" i="3"/>
  <c r="AG673" i="3"/>
  <c r="AJ673" i="3"/>
  <c r="AG228" i="3"/>
  <c r="AJ228" i="3"/>
  <c r="AG395" i="3"/>
  <c r="AJ395" i="3"/>
  <c r="AG316" i="3"/>
  <c r="AJ316" i="3"/>
  <c r="AG37" i="3"/>
  <c r="AJ37" i="3"/>
  <c r="AG365" i="3"/>
  <c r="AJ365" i="3"/>
  <c r="AG97" i="3"/>
  <c r="AJ97" i="3"/>
  <c r="AG77" i="3"/>
  <c r="AJ77" i="3"/>
  <c r="AG412" i="3"/>
  <c r="AJ412" i="3"/>
  <c r="AG233" i="3"/>
  <c r="AJ233" i="3"/>
  <c r="AG518" i="3"/>
  <c r="AJ518" i="3"/>
  <c r="AG593" i="3"/>
  <c r="AJ593" i="3"/>
  <c r="AG588" i="3"/>
  <c r="AJ588" i="3"/>
  <c r="AG643" i="3"/>
  <c r="AJ643" i="3"/>
  <c r="AG331" i="3"/>
  <c r="AJ331" i="3"/>
  <c r="AG29" i="3"/>
  <c r="AJ29" i="3"/>
  <c r="AG414" i="3"/>
  <c r="AJ414" i="3"/>
  <c r="AG677" i="3"/>
  <c r="AJ677" i="3"/>
  <c r="AG342" i="3"/>
  <c r="AJ342" i="3"/>
  <c r="AG168" i="3"/>
  <c r="AJ168" i="3"/>
  <c r="AG131" i="3"/>
  <c r="AJ131" i="3"/>
  <c r="AG618" i="3"/>
  <c r="AJ618" i="3"/>
  <c r="AG271" i="3"/>
  <c r="AJ271" i="3"/>
  <c r="AG476" i="3"/>
  <c r="AJ476" i="3"/>
  <c r="AG144" i="3"/>
  <c r="AJ144" i="3"/>
  <c r="AG544" i="3"/>
  <c r="AJ544" i="3"/>
  <c r="AG678" i="3"/>
  <c r="AJ678" i="3"/>
  <c r="AG394" i="3"/>
  <c r="AJ394" i="3"/>
  <c r="AG232" i="3"/>
  <c r="AJ232" i="3"/>
  <c r="AG207" i="3"/>
  <c r="AJ207" i="3"/>
  <c r="AG68" i="3"/>
  <c r="AJ68" i="3"/>
  <c r="AG674" i="3"/>
  <c r="AJ674" i="3"/>
  <c r="AG78" i="3"/>
  <c r="AJ78" i="3"/>
  <c r="AG309" i="3"/>
  <c r="AJ309" i="3"/>
  <c r="AG313" i="3"/>
  <c r="AJ313" i="3"/>
  <c r="AG65" i="3"/>
  <c r="AJ65" i="3"/>
  <c r="AG549" i="3"/>
  <c r="AJ549" i="3"/>
  <c r="AG199" i="3"/>
  <c r="AJ199" i="3"/>
  <c r="AG600" i="3"/>
  <c r="AJ600" i="3"/>
  <c r="AG435" i="3"/>
  <c r="AJ435" i="3"/>
  <c r="AG638" i="3"/>
  <c r="AJ638" i="3"/>
  <c r="AG284" i="3"/>
  <c r="AJ284" i="3"/>
  <c r="AG294" i="3"/>
  <c r="AJ294" i="3"/>
  <c r="AG509" i="3"/>
  <c r="AJ509" i="3"/>
  <c r="AG26" i="3"/>
  <c r="AJ26" i="3"/>
  <c r="AG376" i="3"/>
  <c r="AJ376" i="3"/>
  <c r="AG676" i="3"/>
  <c r="AJ676" i="3"/>
  <c r="AG481" i="3"/>
  <c r="AJ481" i="3"/>
  <c r="AG101" i="3"/>
  <c r="AJ101" i="3"/>
  <c r="AG512" i="3"/>
  <c r="AJ512" i="3"/>
  <c r="AG513" i="3"/>
  <c r="AJ513" i="3"/>
  <c r="AG237" i="3"/>
  <c r="AJ237" i="3"/>
  <c r="AG282" i="3"/>
  <c r="AJ282" i="3"/>
  <c r="AG514" i="3"/>
  <c r="AJ514" i="3"/>
  <c r="AG532" i="3"/>
  <c r="AJ532" i="3"/>
  <c r="AG482" i="3"/>
  <c r="AJ482" i="3"/>
  <c r="AG174" i="3"/>
  <c r="AJ174" i="3"/>
  <c r="AG129" i="3"/>
  <c r="AJ129" i="3"/>
  <c r="AG140" i="3"/>
  <c r="AJ140" i="3"/>
  <c r="AG596" i="3"/>
  <c r="AJ596" i="3"/>
  <c r="AG32" i="3"/>
  <c r="AJ32" i="3"/>
  <c r="AG166" i="3"/>
  <c r="AJ166" i="3"/>
  <c r="AG38" i="3"/>
  <c r="AJ38" i="3"/>
  <c r="AG92" i="3"/>
  <c r="AJ92" i="3"/>
  <c r="AG655" i="3"/>
  <c r="AJ655" i="3"/>
  <c r="AG287" i="3"/>
  <c r="AJ287" i="3"/>
  <c r="AG107" i="3"/>
  <c r="AJ107" i="3"/>
  <c r="AG458" i="3"/>
  <c r="AJ458" i="3"/>
  <c r="AG564" i="3"/>
  <c r="AJ564" i="3"/>
  <c r="AG454" i="3"/>
  <c r="AJ454" i="3"/>
  <c r="AG594" i="3"/>
  <c r="AJ594" i="3"/>
  <c r="AG642" i="3"/>
  <c r="AJ642" i="3"/>
  <c r="AG370" i="3"/>
  <c r="AJ370" i="3"/>
  <c r="AG379" i="3"/>
  <c r="AJ379" i="3"/>
  <c r="AG281" i="3"/>
  <c r="AJ281" i="3"/>
  <c r="AG606" i="3"/>
  <c r="AJ606" i="3"/>
  <c r="AG543" i="3"/>
  <c r="AJ543" i="3"/>
  <c r="AG204" i="3"/>
  <c r="AJ204" i="3"/>
  <c r="AG83" i="3"/>
  <c r="AJ83" i="3"/>
  <c r="AG93" i="3"/>
  <c r="AJ93" i="3"/>
  <c r="AG340" i="3"/>
  <c r="AJ340" i="3"/>
  <c r="AG88" i="3"/>
  <c r="AJ88" i="3"/>
  <c r="AG658" i="3"/>
  <c r="AJ658" i="3"/>
  <c r="AG267" i="3"/>
  <c r="AJ267" i="3"/>
  <c r="AG185" i="3"/>
  <c r="AJ185" i="3"/>
  <c r="AG167" i="3"/>
  <c r="AJ167" i="3"/>
  <c r="AG288" i="3"/>
  <c r="AJ288" i="3"/>
  <c r="AG189" i="3"/>
  <c r="AJ189" i="3"/>
  <c r="AG208" i="3"/>
  <c r="AJ208" i="3"/>
  <c r="AG60" i="3"/>
  <c r="AJ60" i="3"/>
  <c r="AG505" i="3"/>
  <c r="AJ505" i="3"/>
  <c r="AG14" i="3"/>
  <c r="AJ14" i="3"/>
  <c r="AG383" i="3"/>
  <c r="AJ383" i="3"/>
  <c r="AG268" i="3"/>
  <c r="AJ268" i="3"/>
  <c r="AG501" i="3"/>
  <c r="AJ501" i="3"/>
  <c r="AG357" i="3"/>
  <c r="AJ357" i="3"/>
  <c r="AG633" i="3"/>
  <c r="AJ633" i="3"/>
  <c r="AG640" i="3"/>
  <c r="AJ640" i="3"/>
  <c r="AG296" i="3"/>
  <c r="AJ296" i="3"/>
  <c r="AG683" i="3"/>
  <c r="AJ683" i="3"/>
  <c r="AG645" i="3"/>
  <c r="AJ645" i="3"/>
  <c r="AG500" i="3"/>
  <c r="AJ500" i="3"/>
  <c r="AG426" i="3"/>
  <c r="AJ426" i="3"/>
  <c r="AG276" i="3"/>
  <c r="AJ276" i="3"/>
  <c r="AG170" i="3"/>
  <c r="AJ170" i="3"/>
  <c r="AG157" i="3"/>
  <c r="AJ157" i="3"/>
  <c r="AG668" i="3"/>
  <c r="AJ668" i="3"/>
  <c r="AG149" i="3"/>
  <c r="AJ149" i="3"/>
  <c r="AG125" i="3"/>
  <c r="AJ125" i="3"/>
  <c r="AG89" i="3"/>
  <c r="AJ89" i="3"/>
  <c r="AG336" i="3"/>
  <c r="AJ336" i="3"/>
  <c r="AG239" i="3"/>
  <c r="AJ239" i="3"/>
  <c r="AG213" i="3"/>
  <c r="AJ213" i="3"/>
  <c r="AG433" i="3"/>
  <c r="AJ433" i="3"/>
  <c r="AG87" i="3"/>
  <c r="AJ87" i="3"/>
  <c r="AG659" i="3"/>
  <c r="AJ659" i="3"/>
  <c r="AG592" i="3"/>
  <c r="AJ592" i="3"/>
  <c r="AG272" i="3"/>
  <c r="AJ272" i="3"/>
  <c r="AG566" i="3"/>
  <c r="AJ566" i="3"/>
  <c r="AG456" i="3"/>
  <c r="AJ456" i="3"/>
  <c r="AG191" i="3"/>
  <c r="AJ191" i="3"/>
  <c r="AG417" i="3"/>
  <c r="AJ417" i="3"/>
  <c r="AG682" i="3"/>
  <c r="AJ682" i="3"/>
  <c r="AG135" i="3"/>
  <c r="AJ135" i="3"/>
  <c r="AG392" i="3"/>
  <c r="AJ392" i="3"/>
  <c r="AG120" i="3"/>
  <c r="AJ120" i="3"/>
  <c r="AG637" i="3"/>
  <c r="AJ637" i="3"/>
  <c r="AG384" i="3"/>
  <c r="AJ384" i="3"/>
  <c r="AG249" i="3"/>
  <c r="AJ249" i="3"/>
  <c r="AG503" i="3"/>
  <c r="AJ503" i="3"/>
  <c r="AG176" i="3"/>
  <c r="AJ176" i="3"/>
  <c r="AG73" i="3"/>
  <c r="AJ73" i="3"/>
  <c r="AG114" i="3"/>
  <c r="AJ114" i="3"/>
  <c r="AG162" i="3"/>
  <c r="AJ162" i="3"/>
  <c r="AG301" i="3"/>
  <c r="AJ301" i="3"/>
  <c r="AG289" i="3"/>
  <c r="AJ289" i="3"/>
  <c r="AG321" i="3"/>
  <c r="AJ321" i="3"/>
  <c r="AG33" i="3"/>
  <c r="AJ33" i="3"/>
  <c r="AG304" i="3"/>
  <c r="AJ304" i="3"/>
  <c r="AG134" i="3"/>
  <c r="AJ134" i="3"/>
  <c r="AG360" i="3"/>
  <c r="AJ360" i="3"/>
  <c r="AG670" i="3"/>
  <c r="AJ670" i="3"/>
  <c r="AG20" i="3"/>
  <c r="AJ20" i="3"/>
  <c r="AG124" i="3"/>
  <c r="AJ124" i="3"/>
  <c r="AG378" i="3"/>
  <c r="AJ378" i="3"/>
  <c r="AG261" i="3"/>
  <c r="AJ261" i="3"/>
  <c r="AG138" i="3"/>
  <c r="AJ138" i="3"/>
  <c r="AG441" i="3"/>
  <c r="AJ441" i="3"/>
</calcChain>
</file>

<file path=xl/sharedStrings.xml><?xml version="1.0" encoding="utf-8"?>
<sst xmlns="http://schemas.openxmlformats.org/spreadsheetml/2006/main" count="2016" uniqueCount="131">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</sst>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d\-mmm\-yyyy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42220</c:v>
                </c:pt>
                <c:pt idx="1">
                  <c:v>42251</c:v>
                </c:pt>
                <c:pt idx="2">
                  <c:v>42282</c:v>
                </c:pt>
                <c:pt idx="3">
                  <c:v>42313</c:v>
                </c:pt>
                <c:pt idx="4">
                  <c:v>42345</c:v>
                </c:pt>
                <c:pt idx="5">
                  <c:v>42376</c:v>
                </c:pt>
                <c:pt idx="6">
                  <c:v>42408</c:v>
                </c:pt>
                <c:pt idx="7">
                  <c:v>42437</c:v>
                </c:pt>
                <c:pt idx="8">
                  <c:v>42468</c:v>
                </c:pt>
                <c:pt idx="9">
                  <c:v>42499</c:v>
                </c:pt>
                <c:pt idx="10">
                  <c:v>42530</c:v>
                </c:pt>
                <c:pt idx="11">
                  <c:v>42562</c:v>
                </c:pt>
                <c:pt idx="12">
                  <c:v>42593</c:v>
                </c:pt>
                <c:pt idx="13">
                  <c:v>42625</c:v>
                </c:pt>
                <c:pt idx="14">
                  <c:v>42655</c:v>
                </c:pt>
                <c:pt idx="15">
                  <c:v>42688</c:v>
                </c:pt>
                <c:pt idx="16">
                  <c:v>42718</c:v>
                </c:pt>
                <c:pt idx="17">
                  <c:v>42751</c:v>
                </c:pt>
                <c:pt idx="18">
                  <c:v>42782</c:v>
                </c:pt>
                <c:pt idx="19">
                  <c:v>42810</c:v>
                </c:pt>
                <c:pt idx="20">
                  <c:v>42843</c:v>
                </c:pt>
                <c:pt idx="21">
                  <c:v>42873</c:v>
                </c:pt>
                <c:pt idx="22">
                  <c:v>42905</c:v>
                </c:pt>
                <c:pt idx="23">
                  <c:v>42935</c:v>
                </c:pt>
                <c:pt idx="24">
                  <c:v>42968</c:v>
                </c:pt>
                <c:pt idx="25">
                  <c:v>42999</c:v>
                </c:pt>
                <c:pt idx="26">
                  <c:v>43031</c:v>
                </c:pt>
                <c:pt idx="27">
                  <c:v>43062</c:v>
                </c:pt>
                <c:pt idx="28">
                  <c:v>43096</c:v>
                </c:pt>
                <c:pt idx="29">
                  <c:v>43129</c:v>
                </c:pt>
                <c:pt idx="30">
                  <c:v>43159</c:v>
                </c:pt>
                <c:pt idx="31">
                  <c:v>43187</c:v>
                </c:pt>
                <c:pt idx="32">
                  <c:v>43220</c:v>
                </c:pt>
                <c:pt idx="33">
                  <c:v>43250</c:v>
                </c:pt>
                <c:pt idx="34">
                  <c:v>43283</c:v>
                </c:pt>
                <c:pt idx="35">
                  <c:v>43314</c:v>
                </c:pt>
                <c:pt idx="36">
                  <c:v>43346</c:v>
                </c:pt>
                <c:pt idx="37">
                  <c:v>43376</c:v>
                </c:pt>
                <c:pt idx="38">
                  <c:v>43409</c:v>
                </c:pt>
                <c:pt idx="39">
                  <c:v>43439</c:v>
                </c:pt>
                <c:pt idx="40">
                  <c:v>43472</c:v>
                </c:pt>
                <c:pt idx="41">
                  <c:v>43503</c:v>
                </c:pt>
                <c:pt idx="42">
                  <c:v>43531</c:v>
                </c:pt>
                <c:pt idx="43">
                  <c:v>43563</c:v>
                </c:pt>
                <c:pt idx="44">
                  <c:v>43593</c:v>
                </c:pt>
                <c:pt idx="45">
                  <c:v>43626</c:v>
                </c:pt>
                <c:pt idx="46">
                  <c:v>43656</c:v>
                </c:pt>
                <c:pt idx="47">
                  <c:v>43689</c:v>
                </c:pt>
                <c:pt idx="48">
                  <c:v>43720</c:v>
                </c:pt>
                <c:pt idx="49">
                  <c:v>43752</c:v>
                </c:pt>
                <c:pt idx="50">
                  <c:v>43783</c:v>
                </c:pt>
                <c:pt idx="51">
                  <c:v>43815</c:v>
                </c:pt>
                <c:pt idx="52">
                  <c:v>43846</c:v>
                </c:pt>
                <c:pt idx="53">
                  <c:v>43878</c:v>
                </c:pt>
                <c:pt idx="54">
                  <c:v>43907</c:v>
                </c:pt>
                <c:pt idx="55">
                  <c:v>43938</c:v>
                </c:pt>
                <c:pt idx="56">
                  <c:v>43969</c:v>
                </c:pt>
                <c:pt idx="57">
                  <c:v>44000</c:v>
                </c:pt>
                <c:pt idx="58">
                  <c:v>44032</c:v>
                </c:pt>
                <c:pt idx="59">
                  <c:v>44063</c:v>
                </c:pt>
                <c:pt idx="60">
                  <c:v>44095</c:v>
                </c:pt>
                <c:pt idx="61">
                  <c:v>44125</c:v>
                </c:pt>
                <c:pt idx="62">
                  <c:v>44158</c:v>
                </c:pt>
                <c:pt idx="63">
                  <c:v>44188</c:v>
                </c:pt>
                <c:pt idx="64">
                  <c:v>44221</c:v>
                </c:pt>
                <c:pt idx="65">
                  <c:v>44252</c:v>
                </c:pt>
                <c:pt idx="66">
                  <c:v>44280</c:v>
                </c:pt>
                <c:pt idx="67">
                  <c:v>44312</c:v>
                </c:pt>
                <c:pt idx="68">
                  <c:v>44342</c:v>
                </c:pt>
                <c:pt idx="69">
                  <c:v>44375</c:v>
                </c:pt>
                <c:pt idx="70">
                  <c:v>44405</c:v>
                </c:pt>
                <c:pt idx="71">
                  <c:v>44438</c:v>
                </c:pt>
                <c:pt idx="72">
                  <c:v>44469</c:v>
                </c:pt>
                <c:pt idx="73">
                  <c:v>44501</c:v>
                </c:pt>
                <c:pt idx="74">
                  <c:v>44531</c:v>
                </c:pt>
                <c:pt idx="75">
                  <c:v>44564</c:v>
                </c:pt>
                <c:pt idx="76">
                  <c:v>44595</c:v>
                </c:pt>
                <c:pt idx="77">
                  <c:v>44623</c:v>
                </c:pt>
                <c:pt idx="78">
                  <c:v>44655</c:v>
                </c:pt>
                <c:pt idx="79">
                  <c:v>44685</c:v>
                </c:pt>
                <c:pt idx="80">
                  <c:v>44718</c:v>
                </c:pt>
                <c:pt idx="81">
                  <c:v>44748</c:v>
                </c:pt>
                <c:pt idx="82">
                  <c:v>44781</c:v>
                </c:pt>
                <c:pt idx="83">
                  <c:v>44812</c:v>
                </c:pt>
                <c:pt idx="84">
                  <c:v>44844</c:v>
                </c:pt>
                <c:pt idx="85">
                  <c:v>44875</c:v>
                </c:pt>
                <c:pt idx="86">
                  <c:v>44907</c:v>
                </c:pt>
                <c:pt idx="87">
                  <c:v>44938</c:v>
                </c:pt>
                <c:pt idx="88">
                  <c:v>44970</c:v>
                </c:pt>
                <c:pt idx="89">
                  <c:v>44998</c:v>
                </c:pt>
                <c:pt idx="90">
                  <c:v>45029</c:v>
                </c:pt>
                <c:pt idx="91">
                  <c:v>45061</c:v>
                </c:pt>
                <c:pt idx="92">
                  <c:v>45092</c:v>
                </c:pt>
                <c:pt idx="93">
                  <c:v>45124</c:v>
                </c:pt>
                <c:pt idx="94">
                  <c:v>45155</c:v>
                </c:pt>
                <c:pt idx="95">
                  <c:v>45187</c:v>
                </c:pt>
                <c:pt idx="96">
                  <c:v>45217</c:v>
                </c:pt>
                <c:pt idx="97">
                  <c:v>45250</c:v>
                </c:pt>
                <c:pt idx="98">
                  <c:v>45280</c:v>
                </c:pt>
                <c:pt idx="99">
                  <c:v>45313</c:v>
                </c:pt>
                <c:pt idx="100">
                  <c:v>45344</c:v>
                </c:pt>
                <c:pt idx="101">
                  <c:v>45373</c:v>
                </c:pt>
                <c:pt idx="102">
                  <c:v>45404</c:v>
                </c:pt>
                <c:pt idx="103">
                  <c:v>45434</c:v>
                </c:pt>
                <c:pt idx="104">
                  <c:v>45467</c:v>
                </c:pt>
                <c:pt idx="105">
                  <c:v>45497</c:v>
                </c:pt>
                <c:pt idx="106">
                  <c:v>45530</c:v>
                </c:pt>
                <c:pt idx="107">
                  <c:v>45561</c:v>
                </c:pt>
                <c:pt idx="108">
                  <c:v>45593</c:v>
                </c:pt>
                <c:pt idx="109">
                  <c:v>45624</c:v>
                </c:pt>
                <c:pt idx="110">
                  <c:v>45656</c:v>
                </c:pt>
                <c:pt idx="111">
                  <c:v>45687</c:v>
                </c:pt>
                <c:pt idx="112">
                  <c:v>45716</c:v>
                </c:pt>
                <c:pt idx="113">
                  <c:v>45744</c:v>
                </c:pt>
                <c:pt idx="114">
                  <c:v>45775</c:v>
                </c:pt>
                <c:pt idx="115">
                  <c:v>45805</c:v>
                </c:pt>
                <c:pt idx="116">
                  <c:v>45838</c:v>
                </c:pt>
                <c:pt idx="117">
                  <c:v>45868</c:v>
                </c:pt>
                <c:pt idx="118">
                  <c:v>45901</c:v>
                </c:pt>
                <c:pt idx="119">
                  <c:v>45931</c:v>
                </c:pt>
                <c:pt idx="120">
                  <c:v>45964</c:v>
                </c:pt>
                <c:pt idx="121">
                  <c:v>45994</c:v>
                </c:pt>
                <c:pt idx="122">
                  <c:v>46027</c:v>
                </c:pt>
                <c:pt idx="123">
                  <c:v>46058</c:v>
                </c:pt>
                <c:pt idx="124">
                  <c:v>46086</c:v>
                </c:pt>
                <c:pt idx="125">
                  <c:v>46119</c:v>
                </c:pt>
                <c:pt idx="126">
                  <c:v>46149</c:v>
                </c:pt>
                <c:pt idx="127">
                  <c:v>46181</c:v>
                </c:pt>
                <c:pt idx="128">
                  <c:v>46211</c:v>
                </c:pt>
                <c:pt idx="129">
                  <c:v>46244</c:v>
                </c:pt>
                <c:pt idx="130">
                  <c:v>46275</c:v>
                </c:pt>
                <c:pt idx="131">
                  <c:v>46307</c:v>
                </c:pt>
                <c:pt idx="132">
                  <c:v>46338</c:v>
                </c:pt>
                <c:pt idx="133">
                  <c:v>46370</c:v>
                </c:pt>
                <c:pt idx="134">
                  <c:v>46401</c:v>
                </c:pt>
                <c:pt idx="135">
                  <c:v>46433</c:v>
                </c:pt>
                <c:pt idx="136">
                  <c:v>46461</c:v>
                </c:pt>
                <c:pt idx="137">
                  <c:v>46492</c:v>
                </c:pt>
                <c:pt idx="138">
                  <c:v>46524</c:v>
                </c:pt>
                <c:pt idx="139">
                  <c:v>46555</c:v>
                </c:pt>
                <c:pt idx="140">
                  <c:v>46587</c:v>
                </c:pt>
                <c:pt idx="141">
                  <c:v>46618</c:v>
                </c:pt>
                <c:pt idx="142">
                  <c:v>46650</c:v>
                </c:pt>
                <c:pt idx="143">
                  <c:v>46680</c:v>
                </c:pt>
                <c:pt idx="144">
                  <c:v>46713</c:v>
                </c:pt>
                <c:pt idx="145">
                  <c:v>46743</c:v>
                </c:pt>
                <c:pt idx="146">
                  <c:v>46776</c:v>
                </c:pt>
                <c:pt idx="147">
                  <c:v>46807</c:v>
                </c:pt>
                <c:pt idx="148">
                  <c:v>46836</c:v>
                </c:pt>
                <c:pt idx="149">
                  <c:v>46867</c:v>
                </c:pt>
                <c:pt idx="150">
                  <c:v>46897</c:v>
                </c:pt>
                <c:pt idx="151">
                  <c:v>46930</c:v>
                </c:pt>
                <c:pt idx="152">
                  <c:v>46960</c:v>
                </c:pt>
                <c:pt idx="153">
                  <c:v>46993</c:v>
                </c:pt>
                <c:pt idx="154">
                  <c:v>47024</c:v>
                </c:pt>
                <c:pt idx="155">
                  <c:v>47056</c:v>
                </c:pt>
                <c:pt idx="156">
                  <c:v>47087</c:v>
                </c:pt>
                <c:pt idx="157">
                  <c:v>47120</c:v>
                </c:pt>
                <c:pt idx="158">
                  <c:v>47151</c:v>
                </c:pt>
                <c:pt idx="159">
                  <c:v>47179</c:v>
                </c:pt>
                <c:pt idx="160">
                  <c:v>47211</c:v>
                </c:pt>
                <c:pt idx="161">
                  <c:v>47241</c:v>
                </c:pt>
                <c:pt idx="162">
                  <c:v>47273</c:v>
                </c:pt>
                <c:pt idx="163">
                  <c:v>47303</c:v>
                </c:pt>
                <c:pt idx="164">
                  <c:v>47336</c:v>
                </c:pt>
                <c:pt idx="165">
                  <c:v>47367</c:v>
                </c:pt>
                <c:pt idx="166">
                  <c:v>47399</c:v>
                </c:pt>
                <c:pt idx="167">
                  <c:v>47430</c:v>
                </c:pt>
                <c:pt idx="168">
                  <c:v>47462</c:v>
                </c:pt>
                <c:pt idx="169">
                  <c:v>47493</c:v>
                </c:pt>
                <c:pt idx="170">
                  <c:v>47525</c:v>
                </c:pt>
                <c:pt idx="171">
                  <c:v>47553</c:v>
                </c:pt>
                <c:pt idx="172">
                  <c:v>47584</c:v>
                </c:pt>
                <c:pt idx="173">
                  <c:v>47616</c:v>
                </c:pt>
                <c:pt idx="174">
                  <c:v>47647</c:v>
                </c:pt>
                <c:pt idx="175">
                  <c:v>47679</c:v>
                </c:pt>
                <c:pt idx="176">
                  <c:v>47710</c:v>
                </c:pt>
                <c:pt idx="177">
                  <c:v>47742</c:v>
                </c:pt>
                <c:pt idx="178">
                  <c:v>47772</c:v>
                </c:pt>
                <c:pt idx="179">
                  <c:v>47805</c:v>
                </c:pt>
                <c:pt idx="180">
                  <c:v>47835</c:v>
                </c:pt>
                <c:pt idx="181">
                  <c:v>47868</c:v>
                </c:pt>
                <c:pt idx="182">
                  <c:v>47899</c:v>
                </c:pt>
                <c:pt idx="183">
                  <c:v>47927</c:v>
                </c:pt>
                <c:pt idx="184">
                  <c:v>47959</c:v>
                </c:pt>
                <c:pt idx="185">
                  <c:v>47989</c:v>
                </c:pt>
                <c:pt idx="186">
                  <c:v>48022</c:v>
                </c:pt>
                <c:pt idx="187">
                  <c:v>48052</c:v>
                </c:pt>
                <c:pt idx="188">
                  <c:v>48085</c:v>
                </c:pt>
                <c:pt idx="189">
                  <c:v>48116</c:v>
                </c:pt>
                <c:pt idx="190">
                  <c:v>48148</c:v>
                </c:pt>
                <c:pt idx="191">
                  <c:v>48179</c:v>
                </c:pt>
                <c:pt idx="192">
                  <c:v>48211</c:v>
                </c:pt>
                <c:pt idx="193">
                  <c:v>48242</c:v>
                </c:pt>
                <c:pt idx="194">
                  <c:v>48274</c:v>
                </c:pt>
                <c:pt idx="195">
                  <c:v>48305</c:v>
                </c:pt>
                <c:pt idx="196">
                  <c:v>48337</c:v>
                </c:pt>
                <c:pt idx="197">
                  <c:v>48368</c:v>
                </c:pt>
                <c:pt idx="198">
                  <c:v>48400</c:v>
                </c:pt>
                <c:pt idx="199">
                  <c:v>48431</c:v>
                </c:pt>
                <c:pt idx="200">
                  <c:v>48463</c:v>
                </c:pt>
                <c:pt idx="201">
                  <c:v>48493</c:v>
                </c:pt>
                <c:pt idx="202">
                  <c:v>48526</c:v>
                </c:pt>
                <c:pt idx="203">
                  <c:v>48556</c:v>
                </c:pt>
                <c:pt idx="204">
                  <c:v>48589</c:v>
                </c:pt>
                <c:pt idx="205">
                  <c:v>48620</c:v>
                </c:pt>
                <c:pt idx="206">
                  <c:v>48648</c:v>
                </c:pt>
                <c:pt idx="207">
                  <c:v>48680</c:v>
                </c:pt>
                <c:pt idx="208">
                  <c:v>48710</c:v>
                </c:pt>
                <c:pt idx="209">
                  <c:v>48743</c:v>
                </c:pt>
                <c:pt idx="210">
                  <c:v>48773</c:v>
                </c:pt>
                <c:pt idx="211">
                  <c:v>48806</c:v>
                </c:pt>
                <c:pt idx="212">
                  <c:v>48837</c:v>
                </c:pt>
                <c:pt idx="213">
                  <c:v>48869</c:v>
                </c:pt>
                <c:pt idx="214">
                  <c:v>48900</c:v>
                </c:pt>
                <c:pt idx="215">
                  <c:v>48932</c:v>
                </c:pt>
                <c:pt idx="216">
                  <c:v>48963</c:v>
                </c:pt>
                <c:pt idx="217">
                  <c:v>48995</c:v>
                </c:pt>
                <c:pt idx="218">
                  <c:v>49023</c:v>
                </c:pt>
                <c:pt idx="219">
                  <c:v>49054</c:v>
                </c:pt>
                <c:pt idx="220">
                  <c:v>49086</c:v>
                </c:pt>
                <c:pt idx="221">
                  <c:v>49117</c:v>
                </c:pt>
                <c:pt idx="222">
                  <c:v>49149</c:v>
                </c:pt>
                <c:pt idx="223">
                  <c:v>49180</c:v>
                </c:pt>
                <c:pt idx="224">
                  <c:v>49212</c:v>
                </c:pt>
                <c:pt idx="225">
                  <c:v>49242</c:v>
                </c:pt>
                <c:pt idx="226">
                  <c:v>49275</c:v>
                </c:pt>
                <c:pt idx="227">
                  <c:v>49305</c:v>
                </c:pt>
                <c:pt idx="228">
                  <c:v>49338</c:v>
                </c:pt>
                <c:pt idx="229">
                  <c:v>49368</c:v>
                </c:pt>
                <c:pt idx="230">
                  <c:v>49396</c:v>
                </c:pt>
                <c:pt idx="231">
                  <c:v>49429</c:v>
                </c:pt>
                <c:pt idx="232">
                  <c:v>49459</c:v>
                </c:pt>
                <c:pt idx="233">
                  <c:v>49492</c:v>
                </c:pt>
                <c:pt idx="234">
                  <c:v>49523</c:v>
                </c:pt>
                <c:pt idx="235">
                  <c:v>49555</c:v>
                </c:pt>
                <c:pt idx="236">
                  <c:v>49585</c:v>
                </c:pt>
                <c:pt idx="237">
                  <c:v>49618</c:v>
                </c:pt>
                <c:pt idx="238">
                  <c:v>49648</c:v>
                </c:pt>
                <c:pt idx="239">
                  <c:v>49681</c:v>
                </c:pt>
                <c:pt idx="240">
                  <c:v>49712</c:v>
                </c:pt>
                <c:pt idx="241">
                  <c:v>49741</c:v>
                </c:pt>
                <c:pt idx="242">
                  <c:v>49772</c:v>
                </c:pt>
                <c:pt idx="243">
                  <c:v>49802</c:v>
                </c:pt>
                <c:pt idx="244">
                  <c:v>49835</c:v>
                </c:pt>
                <c:pt idx="245">
                  <c:v>49865</c:v>
                </c:pt>
                <c:pt idx="246">
                  <c:v>49898</c:v>
                </c:pt>
                <c:pt idx="247">
                  <c:v>49929</c:v>
                </c:pt>
                <c:pt idx="248">
                  <c:v>49961</c:v>
                </c:pt>
                <c:pt idx="249">
                  <c:v>49992</c:v>
                </c:pt>
                <c:pt idx="250">
                  <c:v>50024</c:v>
                </c:pt>
                <c:pt idx="251">
                  <c:v>50055</c:v>
                </c:pt>
                <c:pt idx="252">
                  <c:v>50087</c:v>
                </c:pt>
                <c:pt idx="253">
                  <c:v>50115</c:v>
                </c:pt>
                <c:pt idx="254">
                  <c:v>50146</c:v>
                </c:pt>
                <c:pt idx="255">
                  <c:v>50178</c:v>
                </c:pt>
                <c:pt idx="256">
                  <c:v>50209</c:v>
                </c:pt>
                <c:pt idx="257">
                  <c:v>50241</c:v>
                </c:pt>
                <c:pt idx="258">
                  <c:v>50272</c:v>
                </c:pt>
                <c:pt idx="259">
                  <c:v>50304</c:v>
                </c:pt>
                <c:pt idx="260">
                  <c:v>50334</c:v>
                </c:pt>
                <c:pt idx="261">
                  <c:v>50367</c:v>
                </c:pt>
                <c:pt idx="262">
                  <c:v>50397</c:v>
                </c:pt>
                <c:pt idx="263">
                  <c:v>50430</c:v>
                </c:pt>
                <c:pt idx="264">
                  <c:v>50461</c:v>
                </c:pt>
                <c:pt idx="265">
                  <c:v>50489</c:v>
                </c:pt>
                <c:pt idx="266">
                  <c:v>50522</c:v>
                </c:pt>
                <c:pt idx="267">
                  <c:v>50552</c:v>
                </c:pt>
                <c:pt idx="268">
                  <c:v>50584</c:v>
                </c:pt>
                <c:pt idx="269">
                  <c:v>50614</c:v>
                </c:pt>
                <c:pt idx="270">
                  <c:v>50647</c:v>
                </c:pt>
                <c:pt idx="271">
                  <c:v>50678</c:v>
                </c:pt>
                <c:pt idx="272">
                  <c:v>50710</c:v>
                </c:pt>
                <c:pt idx="273">
                  <c:v>50740</c:v>
                </c:pt>
                <c:pt idx="274">
                  <c:v>50773</c:v>
                </c:pt>
                <c:pt idx="275">
                  <c:v>50804</c:v>
                </c:pt>
                <c:pt idx="276">
                  <c:v>50832</c:v>
                </c:pt>
                <c:pt idx="277">
                  <c:v>50864</c:v>
                </c:pt>
                <c:pt idx="278">
                  <c:v>50894</c:v>
                </c:pt>
                <c:pt idx="279">
                  <c:v>50927</c:v>
                </c:pt>
                <c:pt idx="280">
                  <c:v>50957</c:v>
                </c:pt>
                <c:pt idx="281">
                  <c:v>50990</c:v>
                </c:pt>
                <c:pt idx="282">
                  <c:v>51021</c:v>
                </c:pt>
                <c:pt idx="283">
                  <c:v>51053</c:v>
                </c:pt>
                <c:pt idx="284">
                  <c:v>51084</c:v>
                </c:pt>
                <c:pt idx="285">
                  <c:v>51116</c:v>
                </c:pt>
                <c:pt idx="286">
                  <c:v>51147</c:v>
                </c:pt>
                <c:pt idx="287">
                  <c:v>51179</c:v>
                </c:pt>
                <c:pt idx="288">
                  <c:v>51208</c:v>
                </c:pt>
                <c:pt idx="289">
                  <c:v>51239</c:v>
                </c:pt>
                <c:pt idx="290">
                  <c:v>51270</c:v>
                </c:pt>
                <c:pt idx="291">
                  <c:v>51301</c:v>
                </c:pt>
                <c:pt idx="292">
                  <c:v>51333</c:v>
                </c:pt>
                <c:pt idx="293">
                  <c:v>51364</c:v>
                </c:pt>
                <c:pt idx="294">
                  <c:v>51396</c:v>
                </c:pt>
                <c:pt idx="295">
                  <c:v>51426</c:v>
                </c:pt>
                <c:pt idx="296">
                  <c:v>51459</c:v>
                </c:pt>
                <c:pt idx="297">
                  <c:v>51489</c:v>
                </c:pt>
                <c:pt idx="298">
                  <c:v>51522</c:v>
                </c:pt>
                <c:pt idx="299">
                  <c:v>51553</c:v>
                </c:pt>
                <c:pt idx="300">
                  <c:v>51581</c:v>
                </c:pt>
                <c:pt idx="301">
                  <c:v>51614</c:v>
                </c:pt>
                <c:pt idx="302">
                  <c:v>51644</c:v>
                </c:pt>
                <c:pt idx="303">
                  <c:v>51676</c:v>
                </c:pt>
                <c:pt idx="304">
                  <c:v>51706</c:v>
                </c:pt>
                <c:pt idx="305">
                  <c:v>51739</c:v>
                </c:pt>
                <c:pt idx="306">
                  <c:v>51770</c:v>
                </c:pt>
                <c:pt idx="307">
                  <c:v>51802</c:v>
                </c:pt>
                <c:pt idx="308">
                  <c:v>51833</c:v>
                </c:pt>
                <c:pt idx="309">
                  <c:v>51865</c:v>
                </c:pt>
                <c:pt idx="310">
                  <c:v>51896</c:v>
                </c:pt>
                <c:pt idx="311">
                  <c:v>51925</c:v>
                </c:pt>
                <c:pt idx="312">
                  <c:v>51953</c:v>
                </c:pt>
                <c:pt idx="313">
                  <c:v>51984</c:v>
                </c:pt>
                <c:pt idx="314">
                  <c:v>52014</c:v>
                </c:pt>
                <c:pt idx="315">
                  <c:v>52047</c:v>
                </c:pt>
                <c:pt idx="316">
                  <c:v>52077</c:v>
                </c:pt>
                <c:pt idx="317">
                  <c:v>52110</c:v>
                </c:pt>
                <c:pt idx="318">
                  <c:v>52140</c:v>
                </c:pt>
                <c:pt idx="319">
                  <c:v>52173</c:v>
                </c:pt>
                <c:pt idx="320">
                  <c:v>52203</c:v>
                </c:pt>
                <c:pt idx="321">
                  <c:v>52236</c:v>
                </c:pt>
                <c:pt idx="322">
                  <c:v>52267</c:v>
                </c:pt>
                <c:pt idx="323">
                  <c:v>52295</c:v>
                </c:pt>
                <c:pt idx="324">
                  <c:v>52327</c:v>
                </c:pt>
                <c:pt idx="325">
                  <c:v>52357</c:v>
                </c:pt>
                <c:pt idx="326">
                  <c:v>52390</c:v>
                </c:pt>
                <c:pt idx="327">
                  <c:v>52420</c:v>
                </c:pt>
                <c:pt idx="328">
                  <c:v>52453</c:v>
                </c:pt>
                <c:pt idx="329">
                  <c:v>52484</c:v>
                </c:pt>
                <c:pt idx="330">
                  <c:v>52516</c:v>
                </c:pt>
                <c:pt idx="331">
                  <c:v>52547</c:v>
                </c:pt>
                <c:pt idx="332">
                  <c:v>52579</c:v>
                </c:pt>
                <c:pt idx="333">
                  <c:v>52610</c:v>
                </c:pt>
                <c:pt idx="334">
                  <c:v>52642</c:v>
                </c:pt>
                <c:pt idx="335">
                  <c:v>52671</c:v>
                </c:pt>
                <c:pt idx="336">
                  <c:v>52706</c:v>
                </c:pt>
                <c:pt idx="337">
                  <c:v>52736</c:v>
                </c:pt>
                <c:pt idx="338">
                  <c:v>52768</c:v>
                </c:pt>
                <c:pt idx="339">
                  <c:v>52798</c:v>
                </c:pt>
                <c:pt idx="340">
                  <c:v>52831</c:v>
                </c:pt>
                <c:pt idx="341">
                  <c:v>52862</c:v>
                </c:pt>
                <c:pt idx="342">
                  <c:v>52894</c:v>
                </c:pt>
                <c:pt idx="343">
                  <c:v>52925</c:v>
                </c:pt>
                <c:pt idx="344">
                  <c:v>52958</c:v>
                </c:pt>
                <c:pt idx="345">
                  <c:v>52989</c:v>
                </c:pt>
                <c:pt idx="346">
                  <c:v>53020</c:v>
                </c:pt>
                <c:pt idx="347">
                  <c:v>53048</c:v>
                </c:pt>
                <c:pt idx="348">
                  <c:v>53079</c:v>
                </c:pt>
                <c:pt idx="349">
                  <c:v>53111</c:v>
                </c:pt>
                <c:pt idx="350">
                  <c:v>53142</c:v>
                </c:pt>
                <c:pt idx="351">
                  <c:v>53174</c:v>
                </c:pt>
                <c:pt idx="352">
                  <c:v>53205</c:v>
                </c:pt>
                <c:pt idx="353">
                  <c:v>53237</c:v>
                </c:pt>
                <c:pt idx="354">
                  <c:v>53268</c:v>
                </c:pt>
                <c:pt idx="355">
                  <c:v>53300</c:v>
                </c:pt>
                <c:pt idx="356">
                  <c:v>53331</c:v>
                </c:pt>
                <c:pt idx="357">
                  <c:v>53363</c:v>
                </c:pt>
                <c:pt idx="358">
                  <c:v>53391</c:v>
                </c:pt>
                <c:pt idx="359">
                  <c:v>53422</c:v>
                </c:pt>
                <c:pt idx="360">
                  <c:v>53454</c:v>
                </c:pt>
                <c:pt idx="361">
                  <c:v>53485</c:v>
                </c:pt>
                <c:pt idx="362">
                  <c:v>53517</c:v>
                </c:pt>
                <c:pt idx="363">
                  <c:v>53548</c:v>
                </c:pt>
                <c:pt idx="364">
                  <c:v>53580</c:v>
                </c:pt>
                <c:pt idx="365">
                  <c:v>53610</c:v>
                </c:pt>
                <c:pt idx="366">
                  <c:v>53643</c:v>
                </c:pt>
                <c:pt idx="367">
                  <c:v>53673</c:v>
                </c:pt>
                <c:pt idx="368">
                  <c:v>53706</c:v>
                </c:pt>
                <c:pt idx="369">
                  <c:v>53737</c:v>
                </c:pt>
                <c:pt idx="370">
                  <c:v>53765</c:v>
                </c:pt>
                <c:pt idx="371">
                  <c:v>53798</c:v>
                </c:pt>
                <c:pt idx="372">
                  <c:v>53828</c:v>
                </c:pt>
                <c:pt idx="373">
                  <c:v>53860</c:v>
                </c:pt>
                <c:pt idx="374">
                  <c:v>53890</c:v>
                </c:pt>
                <c:pt idx="375">
                  <c:v>53923</c:v>
                </c:pt>
                <c:pt idx="376">
                  <c:v>53954</c:v>
                </c:pt>
                <c:pt idx="377">
                  <c:v>53986</c:v>
                </c:pt>
                <c:pt idx="378">
                  <c:v>54017</c:v>
                </c:pt>
                <c:pt idx="379">
                  <c:v>54049</c:v>
                </c:pt>
                <c:pt idx="380">
                  <c:v>54080</c:v>
                </c:pt>
                <c:pt idx="381">
                  <c:v>54112</c:v>
                </c:pt>
                <c:pt idx="382">
                  <c:v>54141</c:v>
                </c:pt>
                <c:pt idx="383">
                  <c:v>54172</c:v>
                </c:pt>
                <c:pt idx="384">
                  <c:v>54203</c:v>
                </c:pt>
                <c:pt idx="385">
                  <c:v>54234</c:v>
                </c:pt>
                <c:pt idx="386">
                  <c:v>54266</c:v>
                </c:pt>
                <c:pt idx="387">
                  <c:v>54297</c:v>
                </c:pt>
                <c:pt idx="388">
                  <c:v>54329</c:v>
                </c:pt>
                <c:pt idx="389">
                  <c:v>54359</c:v>
                </c:pt>
                <c:pt idx="390">
                  <c:v>54392</c:v>
                </c:pt>
                <c:pt idx="391">
                  <c:v>54422</c:v>
                </c:pt>
                <c:pt idx="392">
                  <c:v>54455</c:v>
                </c:pt>
                <c:pt idx="393">
                  <c:v>54483</c:v>
                </c:pt>
                <c:pt idx="394">
                  <c:v>54514</c:v>
                </c:pt>
                <c:pt idx="395">
                  <c:v>54546</c:v>
                </c:pt>
                <c:pt idx="396">
                  <c:v>54577</c:v>
                </c:pt>
                <c:pt idx="397">
                  <c:v>54609</c:v>
                </c:pt>
                <c:pt idx="398">
                  <c:v>54640</c:v>
                </c:pt>
                <c:pt idx="399">
                  <c:v>54672</c:v>
                </c:pt>
                <c:pt idx="400">
                  <c:v>54702</c:v>
                </c:pt>
                <c:pt idx="401">
                  <c:v>54735</c:v>
                </c:pt>
                <c:pt idx="402">
                  <c:v>54765</c:v>
                </c:pt>
                <c:pt idx="403">
                  <c:v>54798</c:v>
                </c:pt>
                <c:pt idx="404">
                  <c:v>54829</c:v>
                </c:pt>
                <c:pt idx="405">
                  <c:v>54857</c:v>
                </c:pt>
                <c:pt idx="406">
                  <c:v>54890</c:v>
                </c:pt>
                <c:pt idx="407">
                  <c:v>54920</c:v>
                </c:pt>
                <c:pt idx="408">
                  <c:v>54952</c:v>
                </c:pt>
                <c:pt idx="409">
                  <c:v>54982</c:v>
                </c:pt>
                <c:pt idx="410">
                  <c:v>55015</c:v>
                </c:pt>
                <c:pt idx="411">
                  <c:v>55046</c:v>
                </c:pt>
                <c:pt idx="412">
                  <c:v>55078</c:v>
                </c:pt>
                <c:pt idx="413">
                  <c:v>55109</c:v>
                </c:pt>
                <c:pt idx="414">
                  <c:v>55141</c:v>
                </c:pt>
                <c:pt idx="415">
                  <c:v>55172</c:v>
                </c:pt>
                <c:pt idx="416">
                  <c:v>55204</c:v>
                </c:pt>
                <c:pt idx="417">
                  <c:v>55232</c:v>
                </c:pt>
                <c:pt idx="418">
                  <c:v>55263</c:v>
                </c:pt>
                <c:pt idx="419">
                  <c:v>55295</c:v>
                </c:pt>
                <c:pt idx="420">
                  <c:v>55326</c:v>
                </c:pt>
                <c:pt idx="421">
                  <c:v>55358</c:v>
                </c:pt>
                <c:pt idx="422">
                  <c:v>55389</c:v>
                </c:pt>
                <c:pt idx="423">
                  <c:v>55421</c:v>
                </c:pt>
                <c:pt idx="424">
                  <c:v>55451</c:v>
                </c:pt>
                <c:pt idx="425">
                  <c:v>55484</c:v>
                </c:pt>
                <c:pt idx="426">
                  <c:v>55514</c:v>
                </c:pt>
                <c:pt idx="427">
                  <c:v>55547</c:v>
                </c:pt>
                <c:pt idx="428">
                  <c:v>55578</c:v>
                </c:pt>
                <c:pt idx="429">
                  <c:v>55607</c:v>
                </c:pt>
                <c:pt idx="430">
                  <c:v>55638</c:v>
                </c:pt>
                <c:pt idx="431">
                  <c:v>55668</c:v>
                </c:pt>
                <c:pt idx="432">
                  <c:v>55701</c:v>
                </c:pt>
                <c:pt idx="433">
                  <c:v>55732</c:v>
                </c:pt>
                <c:pt idx="434">
                  <c:v>55764</c:v>
                </c:pt>
                <c:pt idx="435">
                  <c:v>55794</c:v>
                </c:pt>
                <c:pt idx="436">
                  <c:v>55827</c:v>
                </c:pt>
                <c:pt idx="437">
                  <c:v>55857</c:v>
                </c:pt>
                <c:pt idx="438">
                  <c:v>55890</c:v>
                </c:pt>
                <c:pt idx="439">
                  <c:v>55921</c:v>
                </c:pt>
                <c:pt idx="440">
                  <c:v>55949</c:v>
                </c:pt>
                <c:pt idx="441">
                  <c:v>55982</c:v>
                </c:pt>
                <c:pt idx="442">
                  <c:v>56012</c:v>
                </c:pt>
                <c:pt idx="443">
                  <c:v>56044</c:v>
                </c:pt>
                <c:pt idx="444">
                  <c:v>56074</c:v>
                </c:pt>
                <c:pt idx="445">
                  <c:v>56107</c:v>
                </c:pt>
                <c:pt idx="446">
                  <c:v>56138</c:v>
                </c:pt>
                <c:pt idx="447">
                  <c:v>56170</c:v>
                </c:pt>
                <c:pt idx="448">
                  <c:v>56201</c:v>
                </c:pt>
                <c:pt idx="449">
                  <c:v>56233</c:v>
                </c:pt>
                <c:pt idx="450">
                  <c:v>56264</c:v>
                </c:pt>
                <c:pt idx="451">
                  <c:v>56296</c:v>
                </c:pt>
                <c:pt idx="452">
                  <c:v>56324</c:v>
                </c:pt>
                <c:pt idx="453">
                  <c:v>56355</c:v>
                </c:pt>
                <c:pt idx="454">
                  <c:v>56387</c:v>
                </c:pt>
                <c:pt idx="455">
                  <c:v>56418</c:v>
                </c:pt>
                <c:pt idx="456">
                  <c:v>56450</c:v>
                </c:pt>
                <c:pt idx="457">
                  <c:v>56481</c:v>
                </c:pt>
                <c:pt idx="458">
                  <c:v>56513</c:v>
                </c:pt>
                <c:pt idx="459">
                  <c:v>56543</c:v>
                </c:pt>
                <c:pt idx="460">
                  <c:v>56576</c:v>
                </c:pt>
                <c:pt idx="461">
                  <c:v>56606</c:v>
                </c:pt>
                <c:pt idx="462">
                  <c:v>56639</c:v>
                </c:pt>
                <c:pt idx="463">
                  <c:v>56670</c:v>
                </c:pt>
                <c:pt idx="464">
                  <c:v>56698</c:v>
                </c:pt>
                <c:pt idx="465">
                  <c:v>56730</c:v>
                </c:pt>
                <c:pt idx="466">
                  <c:v>56760</c:v>
                </c:pt>
                <c:pt idx="467">
                  <c:v>56793</c:v>
                </c:pt>
                <c:pt idx="468">
                  <c:v>56823</c:v>
                </c:pt>
                <c:pt idx="469">
                  <c:v>56856</c:v>
                </c:pt>
                <c:pt idx="470">
                  <c:v>56887</c:v>
                </c:pt>
                <c:pt idx="471">
                  <c:v>56919</c:v>
                </c:pt>
                <c:pt idx="472">
                  <c:v>56949</c:v>
                </c:pt>
                <c:pt idx="473">
                  <c:v>56982</c:v>
                </c:pt>
                <c:pt idx="474">
                  <c:v>57013</c:v>
                </c:pt>
                <c:pt idx="475">
                  <c:v>57042</c:v>
                </c:pt>
                <c:pt idx="476">
                  <c:v>57074</c:v>
                </c:pt>
                <c:pt idx="477">
                  <c:v>57104</c:v>
                </c:pt>
                <c:pt idx="478">
                  <c:v>57136</c:v>
                </c:pt>
                <c:pt idx="479">
                  <c:v>57166</c:v>
                </c:pt>
                <c:pt idx="480">
                  <c:v>57199</c:v>
                </c:pt>
                <c:pt idx="481">
                  <c:v>57230</c:v>
                </c:pt>
                <c:pt idx="482">
                  <c:v>57262</c:v>
                </c:pt>
                <c:pt idx="483">
                  <c:v>57293</c:v>
                </c:pt>
                <c:pt idx="484">
                  <c:v>57325</c:v>
                </c:pt>
                <c:pt idx="485">
                  <c:v>57356</c:v>
                </c:pt>
                <c:pt idx="486">
                  <c:v>57388</c:v>
                </c:pt>
                <c:pt idx="487">
                  <c:v>57416</c:v>
                </c:pt>
                <c:pt idx="488">
                  <c:v>57447</c:v>
                </c:pt>
                <c:pt idx="489">
                  <c:v>57479</c:v>
                </c:pt>
                <c:pt idx="490">
                  <c:v>57510</c:v>
                </c:pt>
                <c:pt idx="491">
                  <c:v>57542</c:v>
                </c:pt>
                <c:pt idx="492">
                  <c:v>57573</c:v>
                </c:pt>
                <c:pt idx="493">
                  <c:v>57605</c:v>
                </c:pt>
                <c:pt idx="494">
                  <c:v>57635</c:v>
                </c:pt>
                <c:pt idx="495">
                  <c:v>57668</c:v>
                </c:pt>
                <c:pt idx="496">
                  <c:v>57698</c:v>
                </c:pt>
                <c:pt idx="497">
                  <c:v>57731</c:v>
                </c:pt>
                <c:pt idx="498">
                  <c:v>57762</c:v>
                </c:pt>
                <c:pt idx="499">
                  <c:v>57790</c:v>
                </c:pt>
                <c:pt idx="500">
                  <c:v>57822</c:v>
                </c:pt>
                <c:pt idx="501">
                  <c:v>57852</c:v>
                </c:pt>
                <c:pt idx="502">
                  <c:v>57885</c:v>
                </c:pt>
                <c:pt idx="503">
                  <c:v>57915</c:v>
                </c:pt>
                <c:pt idx="504">
                  <c:v>57948</c:v>
                </c:pt>
                <c:pt idx="505">
                  <c:v>57979</c:v>
                </c:pt>
                <c:pt idx="506">
                  <c:v>58011</c:v>
                </c:pt>
                <c:pt idx="507">
                  <c:v>58042</c:v>
                </c:pt>
                <c:pt idx="508">
                  <c:v>58074</c:v>
                </c:pt>
                <c:pt idx="509">
                  <c:v>58105</c:v>
                </c:pt>
                <c:pt idx="510">
                  <c:v>58134</c:v>
                </c:pt>
                <c:pt idx="511">
                  <c:v>58166</c:v>
                </c:pt>
                <c:pt idx="512">
                  <c:v>58197</c:v>
                </c:pt>
                <c:pt idx="513">
                  <c:v>58228</c:v>
                </c:pt>
                <c:pt idx="514">
                  <c:v>58258</c:v>
                </c:pt>
                <c:pt idx="515">
                  <c:v>58291</c:v>
                </c:pt>
                <c:pt idx="516">
                  <c:v>58322</c:v>
                </c:pt>
                <c:pt idx="517">
                  <c:v>58354</c:v>
                </c:pt>
                <c:pt idx="518">
                  <c:v>58385</c:v>
                </c:pt>
                <c:pt idx="519">
                  <c:v>58417</c:v>
                </c:pt>
                <c:pt idx="520">
                  <c:v>58448</c:v>
                </c:pt>
                <c:pt idx="521">
                  <c:v>58480</c:v>
                </c:pt>
                <c:pt idx="522">
                  <c:v>58509</c:v>
                </c:pt>
                <c:pt idx="523">
                  <c:v>58540</c:v>
                </c:pt>
                <c:pt idx="524">
                  <c:v>58571</c:v>
                </c:pt>
                <c:pt idx="525">
                  <c:v>58602</c:v>
                </c:pt>
                <c:pt idx="526">
                  <c:v>58634</c:v>
                </c:pt>
                <c:pt idx="527">
                  <c:v>58665</c:v>
                </c:pt>
                <c:pt idx="528">
                  <c:v>58697</c:v>
                </c:pt>
                <c:pt idx="529">
                  <c:v>58727</c:v>
                </c:pt>
                <c:pt idx="530">
                  <c:v>58760</c:v>
                </c:pt>
                <c:pt idx="531">
                  <c:v>58790</c:v>
                </c:pt>
                <c:pt idx="532">
                  <c:v>58823</c:v>
                </c:pt>
                <c:pt idx="533">
                  <c:v>58854</c:v>
                </c:pt>
                <c:pt idx="534">
                  <c:v>58882</c:v>
                </c:pt>
                <c:pt idx="535">
                  <c:v>58914</c:v>
                </c:pt>
                <c:pt idx="536">
                  <c:v>58944</c:v>
                </c:pt>
                <c:pt idx="537">
                  <c:v>58977</c:v>
                </c:pt>
                <c:pt idx="538">
                  <c:v>59007</c:v>
                </c:pt>
                <c:pt idx="539">
                  <c:v>59040</c:v>
                </c:pt>
                <c:pt idx="540">
                  <c:v>59071</c:v>
                </c:pt>
                <c:pt idx="541">
                  <c:v>59103</c:v>
                </c:pt>
                <c:pt idx="542">
                  <c:v>59134</c:v>
                </c:pt>
                <c:pt idx="543">
                  <c:v>59167</c:v>
                </c:pt>
                <c:pt idx="544">
                  <c:v>59198</c:v>
                </c:pt>
                <c:pt idx="545">
                  <c:v>59229</c:v>
                </c:pt>
                <c:pt idx="546">
                  <c:v>59258</c:v>
                </c:pt>
                <c:pt idx="547">
                  <c:v>59289</c:v>
                </c:pt>
                <c:pt idx="548">
                  <c:v>59320</c:v>
                </c:pt>
                <c:pt idx="549">
                  <c:v>59351</c:v>
                </c:pt>
                <c:pt idx="550">
                  <c:v>59383</c:v>
                </c:pt>
                <c:pt idx="551">
                  <c:v>59414</c:v>
                </c:pt>
                <c:pt idx="552">
                  <c:v>59446</c:v>
                </c:pt>
                <c:pt idx="553">
                  <c:v>59477</c:v>
                </c:pt>
                <c:pt idx="554">
                  <c:v>59509</c:v>
                </c:pt>
                <c:pt idx="555">
                  <c:v>59540</c:v>
                </c:pt>
                <c:pt idx="556">
                  <c:v>59572</c:v>
                </c:pt>
                <c:pt idx="557">
                  <c:v>59600</c:v>
                </c:pt>
                <c:pt idx="558">
                  <c:v>59631</c:v>
                </c:pt>
                <c:pt idx="559">
                  <c:v>59663</c:v>
                </c:pt>
                <c:pt idx="560">
                  <c:v>59694</c:v>
                </c:pt>
                <c:pt idx="561">
                  <c:v>59726</c:v>
                </c:pt>
                <c:pt idx="562">
                  <c:v>59757</c:v>
                </c:pt>
                <c:pt idx="563">
                  <c:v>59789</c:v>
                </c:pt>
                <c:pt idx="564">
                  <c:v>59819</c:v>
                </c:pt>
                <c:pt idx="565">
                  <c:v>59852</c:v>
                </c:pt>
                <c:pt idx="566">
                  <c:v>59882</c:v>
                </c:pt>
                <c:pt idx="567">
                  <c:v>59915</c:v>
                </c:pt>
                <c:pt idx="568">
                  <c:v>59946</c:v>
                </c:pt>
                <c:pt idx="569">
                  <c:v>59975</c:v>
                </c:pt>
                <c:pt idx="570">
                  <c:v>60006</c:v>
                </c:pt>
                <c:pt idx="571">
                  <c:v>60036</c:v>
                </c:pt>
                <c:pt idx="572">
                  <c:v>60069</c:v>
                </c:pt>
                <c:pt idx="573">
                  <c:v>60099</c:v>
                </c:pt>
                <c:pt idx="574">
                  <c:v>60132</c:v>
                </c:pt>
                <c:pt idx="575">
                  <c:v>60163</c:v>
                </c:pt>
                <c:pt idx="576">
                  <c:v>60195</c:v>
                </c:pt>
                <c:pt idx="577">
                  <c:v>60226</c:v>
                </c:pt>
                <c:pt idx="578">
                  <c:v>60258</c:v>
                </c:pt>
                <c:pt idx="579">
                  <c:v>60289</c:v>
                </c:pt>
                <c:pt idx="580">
                  <c:v>60321</c:v>
                </c:pt>
                <c:pt idx="581">
                  <c:v>60349</c:v>
                </c:pt>
                <c:pt idx="582">
                  <c:v>60380</c:v>
                </c:pt>
                <c:pt idx="583">
                  <c:v>60412</c:v>
                </c:pt>
                <c:pt idx="584">
                  <c:v>60443</c:v>
                </c:pt>
                <c:pt idx="585">
                  <c:v>60475</c:v>
                </c:pt>
                <c:pt idx="586">
                  <c:v>60506</c:v>
                </c:pt>
                <c:pt idx="587">
                  <c:v>60538</c:v>
                </c:pt>
                <c:pt idx="588">
                  <c:v>60568</c:v>
                </c:pt>
                <c:pt idx="589">
                  <c:v>60601</c:v>
                </c:pt>
                <c:pt idx="590">
                  <c:v>60631</c:v>
                </c:pt>
                <c:pt idx="591">
                  <c:v>60664</c:v>
                </c:pt>
                <c:pt idx="592">
                  <c:v>60692</c:v>
                </c:pt>
                <c:pt idx="593">
                  <c:v>60723</c:v>
                </c:pt>
                <c:pt idx="594">
                  <c:v>60755</c:v>
                </c:pt>
                <c:pt idx="595">
                  <c:v>60786</c:v>
                </c:pt>
                <c:pt idx="596">
                  <c:v>60818</c:v>
                </c:pt>
                <c:pt idx="597">
                  <c:v>60849</c:v>
                </c:pt>
                <c:pt idx="598">
                  <c:v>60881</c:v>
                </c:pt>
                <c:pt idx="599">
                  <c:v>60911</c:v>
                </c:pt>
                <c:pt idx="600">
                  <c:v>60944</c:v>
                </c:pt>
                <c:pt idx="601">
                  <c:v>60974</c:v>
                </c:pt>
                <c:pt idx="602">
                  <c:v>61007</c:v>
                </c:pt>
                <c:pt idx="603">
                  <c:v>61038</c:v>
                </c:pt>
                <c:pt idx="604">
                  <c:v>61066</c:v>
                </c:pt>
                <c:pt idx="605">
                  <c:v>61098</c:v>
                </c:pt>
                <c:pt idx="606">
                  <c:v>61128</c:v>
                </c:pt>
                <c:pt idx="607">
                  <c:v>61161</c:v>
                </c:pt>
                <c:pt idx="608">
                  <c:v>61191</c:v>
                </c:pt>
                <c:pt idx="609">
                  <c:v>61224</c:v>
                </c:pt>
                <c:pt idx="610">
                  <c:v>61255</c:v>
                </c:pt>
                <c:pt idx="611">
                  <c:v>61287</c:v>
                </c:pt>
                <c:pt idx="612">
                  <c:v>61318</c:v>
                </c:pt>
                <c:pt idx="613">
                  <c:v>61350</c:v>
                </c:pt>
                <c:pt idx="614">
                  <c:v>61381</c:v>
                </c:pt>
                <c:pt idx="615">
                  <c:v>61413</c:v>
                </c:pt>
                <c:pt idx="616">
                  <c:v>61442</c:v>
                </c:pt>
                <c:pt idx="617">
                  <c:v>61477</c:v>
                </c:pt>
                <c:pt idx="618">
                  <c:v>61507</c:v>
                </c:pt>
                <c:pt idx="619">
                  <c:v>61539</c:v>
                </c:pt>
                <c:pt idx="620">
                  <c:v>61569</c:v>
                </c:pt>
                <c:pt idx="621">
                  <c:v>61602</c:v>
                </c:pt>
                <c:pt idx="622">
                  <c:v>61633</c:v>
                </c:pt>
                <c:pt idx="623">
                  <c:v>61665</c:v>
                </c:pt>
                <c:pt idx="624">
                  <c:v>61696</c:v>
                </c:pt>
                <c:pt idx="625">
                  <c:v>61728</c:v>
                </c:pt>
                <c:pt idx="626">
                  <c:v>61759</c:v>
                </c:pt>
                <c:pt idx="627">
                  <c:v>61787</c:v>
                </c:pt>
                <c:pt idx="628">
                  <c:v>61815</c:v>
                </c:pt>
                <c:pt idx="629">
                  <c:v>61847</c:v>
                </c:pt>
                <c:pt idx="630">
                  <c:v>61877</c:v>
                </c:pt>
                <c:pt idx="631">
                  <c:v>61910</c:v>
                </c:pt>
                <c:pt idx="632">
                  <c:v>61941</c:v>
                </c:pt>
                <c:pt idx="633">
                  <c:v>61973</c:v>
                </c:pt>
                <c:pt idx="634">
                  <c:v>62003</c:v>
                </c:pt>
                <c:pt idx="635">
                  <c:v>62036</c:v>
                </c:pt>
                <c:pt idx="636">
                  <c:v>62066</c:v>
                </c:pt>
                <c:pt idx="637">
                  <c:v>62099</c:v>
                </c:pt>
                <c:pt idx="638">
                  <c:v>62130</c:v>
                </c:pt>
                <c:pt idx="639">
                  <c:v>62158</c:v>
                </c:pt>
                <c:pt idx="640">
                  <c:v>62190</c:v>
                </c:pt>
                <c:pt idx="641">
                  <c:v>62220</c:v>
                </c:pt>
                <c:pt idx="642">
                  <c:v>62253</c:v>
                </c:pt>
                <c:pt idx="643">
                  <c:v>62283</c:v>
                </c:pt>
                <c:pt idx="644">
                  <c:v>62316</c:v>
                </c:pt>
                <c:pt idx="645">
                  <c:v>62347</c:v>
                </c:pt>
                <c:pt idx="646">
                  <c:v>62379</c:v>
                </c:pt>
                <c:pt idx="647">
                  <c:v>62410</c:v>
                </c:pt>
                <c:pt idx="648">
                  <c:v>62442</c:v>
                </c:pt>
                <c:pt idx="649">
                  <c:v>62473</c:v>
                </c:pt>
                <c:pt idx="650">
                  <c:v>62505</c:v>
                </c:pt>
                <c:pt idx="651">
                  <c:v>62533</c:v>
                </c:pt>
                <c:pt idx="652">
                  <c:v>62564</c:v>
                </c:pt>
                <c:pt idx="653">
                  <c:v>62596</c:v>
                </c:pt>
                <c:pt idx="654">
                  <c:v>62627</c:v>
                </c:pt>
                <c:pt idx="655">
                  <c:v>62659</c:v>
                </c:pt>
                <c:pt idx="656">
                  <c:v>62690</c:v>
                </c:pt>
                <c:pt idx="657">
                  <c:v>62722</c:v>
                </c:pt>
                <c:pt idx="658">
                  <c:v>62752</c:v>
                </c:pt>
                <c:pt idx="659">
                  <c:v>62785</c:v>
                </c:pt>
                <c:pt idx="660">
                  <c:v>62815</c:v>
                </c:pt>
                <c:pt idx="661">
                  <c:v>62848</c:v>
                </c:pt>
                <c:pt idx="662">
                  <c:v>62879</c:v>
                </c:pt>
                <c:pt idx="663">
                  <c:v>62908</c:v>
                </c:pt>
                <c:pt idx="664">
                  <c:v>62939</c:v>
                </c:pt>
                <c:pt idx="665">
                  <c:v>62969</c:v>
                </c:pt>
                <c:pt idx="666">
                  <c:v>63002</c:v>
                </c:pt>
                <c:pt idx="667">
                  <c:v>63032</c:v>
                </c:pt>
                <c:pt idx="668">
                  <c:v>63065</c:v>
                </c:pt>
                <c:pt idx="669">
                  <c:v>63096</c:v>
                </c:pt>
                <c:pt idx="670">
                  <c:v>63128</c:v>
                </c:pt>
                <c:pt idx="671">
                  <c:v>63158</c:v>
                </c:pt>
                <c:pt idx="672">
                  <c:v>63188</c:v>
                </c:pt>
                <c:pt idx="673">
                  <c:v>63219</c:v>
                </c:pt>
                <c:pt idx="674">
                  <c:v>63248</c:v>
                </c:pt>
                <c:pt idx="675">
                  <c:v>63276</c:v>
                </c:pt>
                <c:pt idx="676">
                  <c:v>63307</c:v>
                </c:pt>
                <c:pt idx="677">
                  <c:v>63338</c:v>
                </c:pt>
                <c:pt idx="678">
                  <c:v>63369</c:v>
                </c:pt>
                <c:pt idx="679">
                  <c:v>63401</c:v>
                </c:pt>
                <c:pt idx="680">
                  <c:v>63432</c:v>
                </c:pt>
                <c:pt idx="681">
                  <c:v>63464</c:v>
                </c:pt>
                <c:pt idx="682">
                  <c:v>63495</c:v>
                </c:pt>
                <c:pt idx="683">
                  <c:v>63527</c:v>
                </c:pt>
                <c:pt idx="684">
                  <c:v>63558</c:v>
                </c:pt>
                <c:pt idx="685">
                  <c:v>63590</c:v>
                </c:pt>
                <c:pt idx="686">
                  <c:v>63618</c:v>
                </c:pt>
                <c:pt idx="687">
                  <c:v>63649</c:v>
                </c:pt>
                <c:pt idx="688">
                  <c:v>63681</c:v>
                </c:pt>
                <c:pt idx="689">
                  <c:v>63712</c:v>
                </c:pt>
                <c:pt idx="690">
                  <c:v>63744</c:v>
                </c:pt>
                <c:pt idx="691">
                  <c:v>63775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-2.8516431622744963E-4</c:v>
                </c:pt>
                <c:pt idx="1">
                  <c:v>-2.678389475021379E-4</c:v>
                </c:pt>
                <c:pt idx="2">
                  <c:v>-2.5955633273243235E-4</c:v>
                </c:pt>
                <c:pt idx="3">
                  <c:v>-2.4442506520001189E-4</c:v>
                </c:pt>
                <c:pt idx="4">
                  <c:v>-2.4651093160282372E-4</c:v>
                </c:pt>
                <c:pt idx="5">
                  <c:v>-2.3580202974435641E-4</c:v>
                </c:pt>
                <c:pt idx="6">
                  <c:v>-2.221036988514624E-4</c:v>
                </c:pt>
                <c:pt idx="7">
                  <c:v>-2.0262408096426577E-4</c:v>
                </c:pt>
                <c:pt idx="8">
                  <c:v>-1.7134955133505102E-4</c:v>
                </c:pt>
                <c:pt idx="9">
                  <c:v>-1.2726786228661022E-4</c:v>
                </c:pt>
                <c:pt idx="10">
                  <c:v>-7.5901451145960166E-5</c:v>
                </c:pt>
                <c:pt idx="11">
                  <c:v>-3.0160294689544599E-5</c:v>
                </c:pt>
                <c:pt idx="12">
                  <c:v>4.4644532071203002E-6</c:v>
                </c:pt>
                <c:pt idx="13">
                  <c:v>3.5467101532605536E-5</c:v>
                </c:pt>
                <c:pt idx="14">
                  <c:v>1.1059913224036708E-4</c:v>
                </c:pt>
                <c:pt idx="15">
                  <c:v>1.9042587411964996E-4</c:v>
                </c:pt>
                <c:pt idx="16">
                  <c:v>2.9585379829288883E-4</c:v>
                </c:pt>
                <c:pt idx="17">
                  <c:v>4.0949936544209609E-4</c:v>
                </c:pt>
                <c:pt idx="18">
                  <c:v>5.3928211841035561E-4</c:v>
                </c:pt>
                <c:pt idx="19">
                  <c:v>6.6190133001010963E-4</c:v>
                </c:pt>
                <c:pt idx="20">
                  <c:v>7.9414397683204925E-4</c:v>
                </c:pt>
                <c:pt idx="21">
                  <c:v>9.2104302003498156E-4</c:v>
                </c:pt>
                <c:pt idx="22">
                  <c:v>1.0607845169072567E-3</c:v>
                </c:pt>
                <c:pt idx="23">
                  <c:v>1.1991449474260795E-3</c:v>
                </c:pt>
                <c:pt idx="24">
                  <c:v>1.3607504391199361E-3</c:v>
                </c:pt>
                <c:pt idx="25">
                  <c:v>1.5193517303585475E-3</c:v>
                </c:pt>
                <c:pt idx="26">
                  <c:v>1.6983983571180424E-3</c:v>
                </c:pt>
                <c:pt idx="27">
                  <c:v>1.8786263652694952E-3</c:v>
                </c:pt>
                <c:pt idx="28">
                  <c:v>2.0805495323168444E-3</c:v>
                </c:pt>
                <c:pt idx="29">
                  <c:v>2.2965732343530696E-3</c:v>
                </c:pt>
                <c:pt idx="30">
                  <c:v>2.5027401457623356E-3</c:v>
                </c:pt>
                <c:pt idx="31">
                  <c:v>2.6998971726432471E-3</c:v>
                </c:pt>
                <c:pt idx="32">
                  <c:v>2.9420601121165216E-3</c:v>
                </c:pt>
                <c:pt idx="33">
                  <c:v>3.171216015774424E-3</c:v>
                </c:pt>
                <c:pt idx="34">
                  <c:v>3.4311262016784032E-3</c:v>
                </c:pt>
                <c:pt idx="35">
                  <c:v>3.6800237079298343E-3</c:v>
                </c:pt>
                <c:pt idx="36">
                  <c:v>3.9351446100314852E-3</c:v>
                </c:pt>
                <c:pt idx="37">
                  <c:v>4.1837813974630817E-3</c:v>
                </c:pt>
                <c:pt idx="38">
                  <c:v>4.4544872825408076E-3</c:v>
                </c:pt>
                <c:pt idx="39">
                  <c:v>4.6937837716987119E-3</c:v>
                </c:pt>
                <c:pt idx="40">
                  <c:v>4.9720964989002124E-3</c:v>
                </c:pt>
                <c:pt idx="41">
                  <c:v>5.2227893792833949E-3</c:v>
                </c:pt>
                <c:pt idx="42">
                  <c:v>5.4710379750256208E-3</c:v>
                </c:pt>
                <c:pt idx="43">
                  <c:v>5.7375257352611552E-3</c:v>
                </c:pt>
                <c:pt idx="44">
                  <c:v>5.997280358330948E-3</c:v>
                </c:pt>
                <c:pt idx="45">
                  <c:v>6.2798333887916493E-3</c:v>
                </c:pt>
                <c:pt idx="46">
                  <c:v>6.5373683743878879E-3</c:v>
                </c:pt>
                <c:pt idx="47">
                  <c:v>6.8204381702972831E-3</c:v>
                </c:pt>
                <c:pt idx="48">
                  <c:v>7.0811797791083429E-3</c:v>
                </c:pt>
                <c:pt idx="49">
                  <c:v>7.3582055327901259E-3</c:v>
                </c:pt>
                <c:pt idx="50">
                  <c:v>7.6214874359238696E-3</c:v>
                </c:pt>
                <c:pt idx="51">
                  <c:v>7.8880455583246814E-3</c:v>
                </c:pt>
                <c:pt idx="52">
                  <c:v>8.1495754465645449E-3</c:v>
                </c:pt>
                <c:pt idx="53">
                  <c:v>8.418644572733747E-3</c:v>
                </c:pt>
                <c:pt idx="54">
                  <c:v>8.6659892328579194E-3</c:v>
                </c:pt>
                <c:pt idx="55">
                  <c:v>8.920718993823358E-3</c:v>
                </c:pt>
                <c:pt idx="56">
                  <c:v>9.183153078478154E-3</c:v>
                </c:pt>
                <c:pt idx="57">
                  <c:v>9.4401734815308599E-3</c:v>
                </c:pt>
                <c:pt idx="58">
                  <c:v>9.7036273022890873E-3</c:v>
                </c:pt>
                <c:pt idx="59">
                  <c:v>9.9564031414979132E-3</c:v>
                </c:pt>
                <c:pt idx="60">
                  <c:v>1.0210343081538559E-2</c:v>
                </c:pt>
                <c:pt idx="61">
                  <c:v>1.0453777187095963E-2</c:v>
                </c:pt>
                <c:pt idx="62">
                  <c:v>1.0714061692916743E-2</c:v>
                </c:pt>
                <c:pt idx="63">
                  <c:v>1.0939964095357801E-2</c:v>
                </c:pt>
                <c:pt idx="64">
                  <c:v>1.1198435386722846E-2</c:v>
                </c:pt>
                <c:pt idx="65">
                  <c:v>1.1426768800810278E-2</c:v>
                </c:pt>
                <c:pt idx="66">
                  <c:v>1.1649629961924028E-2</c:v>
                </c:pt>
                <c:pt idx="67">
                  <c:v>1.1884217043288108E-2</c:v>
                </c:pt>
                <c:pt idx="68">
                  <c:v>1.2109108585315767E-2</c:v>
                </c:pt>
                <c:pt idx="69">
                  <c:v>1.2350089619208679E-2</c:v>
                </c:pt>
                <c:pt idx="70">
                  <c:v>1.2568170017885617E-2</c:v>
                </c:pt>
                <c:pt idx="71">
                  <c:v>1.2807949080842703E-2</c:v>
                </c:pt>
                <c:pt idx="72">
                  <c:v>1.3033377256369213E-2</c:v>
                </c:pt>
                <c:pt idx="73">
                  <c:v>1.3266268703048981E-2</c:v>
                </c:pt>
                <c:pt idx="74">
                  <c:v>1.3476992292074108E-2</c:v>
                </c:pt>
                <c:pt idx="75">
                  <c:v>1.3721453596122172E-2</c:v>
                </c:pt>
                <c:pt idx="76">
                  <c:v>1.3939800504557613E-2</c:v>
                </c:pt>
                <c:pt idx="77">
                  <c:v>1.4156047374382726E-2</c:v>
                </c:pt>
                <c:pt idx="78">
                  <c:v>1.4386004570359653E-2</c:v>
                </c:pt>
                <c:pt idx="79">
                  <c:v>1.460943740582385E-2</c:v>
                </c:pt>
                <c:pt idx="80">
                  <c:v>1.4850471650622879E-2</c:v>
                </c:pt>
                <c:pt idx="81">
                  <c:v>1.506660088579948E-2</c:v>
                </c:pt>
                <c:pt idx="82">
                  <c:v>1.5297525965692459E-2</c:v>
                </c:pt>
                <c:pt idx="83">
                  <c:v>1.5501868525085952E-2</c:v>
                </c:pt>
                <c:pt idx="84">
                  <c:v>1.5710398015932953E-2</c:v>
                </c:pt>
                <c:pt idx="85">
                  <c:v>1.5899682556082661E-2</c:v>
                </c:pt>
                <c:pt idx="86">
                  <c:v>1.6082363624355337E-2</c:v>
                </c:pt>
                <c:pt idx="87">
                  <c:v>1.6250222629841993E-2</c:v>
                </c:pt>
                <c:pt idx="88">
                  <c:v>1.6419957938784972E-2</c:v>
                </c:pt>
                <c:pt idx="89">
                  <c:v>1.6560585378603904E-2</c:v>
                </c:pt>
                <c:pt idx="90">
                  <c:v>1.6701889558615114E-2</c:v>
                </c:pt>
                <c:pt idx="91">
                  <c:v>1.6843389693409243E-2</c:v>
                </c:pt>
                <c:pt idx="92">
                  <c:v>1.6969347282601917E-2</c:v>
                </c:pt>
                <c:pt idx="93">
                  <c:v>1.7092088417158043E-2</c:v>
                </c:pt>
                <c:pt idx="94">
                  <c:v>1.7205571464596361E-2</c:v>
                </c:pt>
                <c:pt idx="95">
                  <c:v>1.7315978430179436E-2</c:v>
                </c:pt>
                <c:pt idx="96">
                  <c:v>1.7419338119418135E-2</c:v>
                </c:pt>
                <c:pt idx="97">
                  <c:v>1.7526003830627003E-2</c:v>
                </c:pt>
                <c:pt idx="98">
                  <c:v>1.7616780842958941E-2</c:v>
                </c:pt>
                <c:pt idx="99">
                  <c:v>1.7714093352055933E-2</c:v>
                </c:pt>
                <c:pt idx="100">
                  <c:v>1.7799243630265416E-2</c:v>
                </c:pt>
                <c:pt idx="101">
                  <c:v>1.788351910979416E-2</c:v>
                </c:pt>
                <c:pt idx="102">
                  <c:v>1.7956903010591819E-2</c:v>
                </c:pt>
                <c:pt idx="103">
                  <c:v>1.8030403252733418E-2</c:v>
                </c:pt>
                <c:pt idx="104">
                  <c:v>1.8106632980837169E-2</c:v>
                </c:pt>
                <c:pt idx="105">
                  <c:v>1.8176228293894023E-2</c:v>
                </c:pt>
                <c:pt idx="106">
                  <c:v>1.8256236434218264E-2</c:v>
                </c:pt>
                <c:pt idx="107">
                  <c:v>1.8335887594704645E-2</c:v>
                </c:pt>
                <c:pt idx="108">
                  <c:v>1.8422702768444085E-2</c:v>
                </c:pt>
                <c:pt idx="109">
                  <c:v>1.8511258896432112E-2</c:v>
                </c:pt>
                <c:pt idx="110">
                  <c:v>1.8605221255557771E-2</c:v>
                </c:pt>
                <c:pt idx="111">
                  <c:v>1.8700492804030411E-2</c:v>
                </c:pt>
                <c:pt idx="112">
                  <c:v>1.8797706395361224E-2</c:v>
                </c:pt>
                <c:pt idx="113">
                  <c:v>1.8899971011591393E-2</c:v>
                </c:pt>
                <c:pt idx="114">
                  <c:v>1.9003033618382171E-2</c:v>
                </c:pt>
                <c:pt idx="115">
                  <c:v>1.9115672471159129E-2</c:v>
                </c:pt>
                <c:pt idx="116">
                  <c:v>1.9238451002698158E-2</c:v>
                </c:pt>
                <c:pt idx="117">
                  <c:v>1.9347674006807078E-2</c:v>
                </c:pt>
                <c:pt idx="118">
                  <c:v>1.945928944909418E-2</c:v>
                </c:pt>
                <c:pt idx="119">
                  <c:v>1.9560159435262309E-2</c:v>
                </c:pt>
                <c:pt idx="120">
                  <c:v>1.9657113185754468E-2</c:v>
                </c:pt>
                <c:pt idx="121">
                  <c:v>1.9736745334675732E-2</c:v>
                </c:pt>
                <c:pt idx="122">
                  <c:v>1.982461663312261E-2</c:v>
                </c:pt>
                <c:pt idx="123">
                  <c:v>1.9891880478076562E-2</c:v>
                </c:pt>
                <c:pt idx="124">
                  <c:v>1.9955939760264878E-2</c:v>
                </c:pt>
                <c:pt idx="125">
                  <c:v>2.0017227445035493E-2</c:v>
                </c:pt>
                <c:pt idx="126">
                  <c:v>2.0068901001120038E-2</c:v>
                </c:pt>
                <c:pt idx="127">
                  <c:v>2.0115781916077075E-2</c:v>
                </c:pt>
                <c:pt idx="128">
                  <c:v>2.0154409236834717E-2</c:v>
                </c:pt>
                <c:pt idx="129">
                  <c:v>2.0192258835334459E-2</c:v>
                </c:pt>
                <c:pt idx="130">
                  <c:v>2.0223261110986088E-2</c:v>
                </c:pt>
                <c:pt idx="131">
                  <c:v>2.0253907265868839E-2</c:v>
                </c:pt>
                <c:pt idx="132">
                  <c:v>2.0279253380623686E-2</c:v>
                </c:pt>
                <c:pt idx="133">
                  <c:v>2.0301094422768583E-2</c:v>
                </c:pt>
                <c:pt idx="134">
                  <c:v>2.0318988337406196E-2</c:v>
                </c:pt>
                <c:pt idx="135">
                  <c:v>2.0335684802167176E-2</c:v>
                </c:pt>
                <c:pt idx="136">
                  <c:v>2.0347424311664721E-2</c:v>
                </c:pt>
                <c:pt idx="137">
                  <c:v>2.0355779682242708E-2</c:v>
                </c:pt>
                <c:pt idx="138">
                  <c:v>2.0362331252600278E-2</c:v>
                </c:pt>
                <c:pt idx="139">
                  <c:v>2.0365114468345977E-2</c:v>
                </c:pt>
                <c:pt idx="140">
                  <c:v>2.036592997155268E-2</c:v>
                </c:pt>
                <c:pt idx="141">
                  <c:v>2.0365656853633965E-2</c:v>
                </c:pt>
                <c:pt idx="142">
                  <c:v>2.0364231471342503E-2</c:v>
                </c:pt>
                <c:pt idx="143">
                  <c:v>2.0363442061044637E-2</c:v>
                </c:pt>
                <c:pt idx="144">
                  <c:v>2.0361381606899074E-2</c:v>
                </c:pt>
                <c:pt idx="145">
                  <c:v>2.0358452272515756E-2</c:v>
                </c:pt>
                <c:pt idx="146">
                  <c:v>2.0355236534346819E-2</c:v>
                </c:pt>
                <c:pt idx="147">
                  <c:v>2.0351153554012846E-2</c:v>
                </c:pt>
                <c:pt idx="148">
                  <c:v>2.0349331249577534E-2</c:v>
                </c:pt>
                <c:pt idx="149">
                  <c:v>2.0343222180604616E-2</c:v>
                </c:pt>
                <c:pt idx="150">
                  <c:v>2.033873463837162E-2</c:v>
                </c:pt>
                <c:pt idx="151">
                  <c:v>2.0332682318328223E-2</c:v>
                </c:pt>
                <c:pt idx="152">
                  <c:v>2.0326657436220228E-2</c:v>
                </c:pt>
                <c:pt idx="153">
                  <c:v>2.031945607247751E-2</c:v>
                </c:pt>
                <c:pt idx="154">
                  <c:v>2.0311698638153936E-2</c:v>
                </c:pt>
                <c:pt idx="155">
                  <c:v>2.0304042123615005E-2</c:v>
                </c:pt>
                <c:pt idx="156">
                  <c:v>2.0294801500800652E-2</c:v>
                </c:pt>
                <c:pt idx="157">
                  <c:v>2.0285733180479854E-2</c:v>
                </c:pt>
                <c:pt idx="158">
                  <c:v>2.0275451188742556E-2</c:v>
                </c:pt>
                <c:pt idx="159">
                  <c:v>2.0268472040859048E-2</c:v>
                </c:pt>
                <c:pt idx="160">
                  <c:v>2.0256461275538581E-2</c:v>
                </c:pt>
                <c:pt idx="161">
                  <c:v>2.0246203613107916E-2</c:v>
                </c:pt>
                <c:pt idx="162">
                  <c:v>2.0234304596645335E-2</c:v>
                </c:pt>
                <c:pt idx="163">
                  <c:v>2.0222643750254246E-2</c:v>
                </c:pt>
                <c:pt idx="164">
                  <c:v>2.0209252565558344E-2</c:v>
                </c:pt>
                <c:pt idx="165">
                  <c:v>2.0195789512539468E-2</c:v>
                </c:pt>
                <c:pt idx="166">
                  <c:v>2.01820490395778E-2</c:v>
                </c:pt>
                <c:pt idx="167">
                  <c:v>2.0167875084149318E-2</c:v>
                </c:pt>
                <c:pt idx="168">
                  <c:v>2.0152381956242821E-2</c:v>
                </c:pt>
                <c:pt idx="169">
                  <c:v>2.013685460129544E-2</c:v>
                </c:pt>
                <c:pt idx="170">
                  <c:v>2.0120910551988318E-2</c:v>
                </c:pt>
                <c:pt idx="171">
                  <c:v>2.0106528038798702E-2</c:v>
                </c:pt>
                <c:pt idx="172">
                  <c:v>2.0089500708723968E-2</c:v>
                </c:pt>
                <c:pt idx="173">
                  <c:v>2.0071954231041102E-2</c:v>
                </c:pt>
                <c:pt idx="174">
                  <c:v>2.0054124373495057E-2</c:v>
                </c:pt>
                <c:pt idx="175">
                  <c:v>2.0035034891295735E-2</c:v>
                </c:pt>
                <c:pt idx="176">
                  <c:v>2.0015768629670531E-2</c:v>
                </c:pt>
                <c:pt idx="177">
                  <c:v>1.9994793514660578E-2</c:v>
                </c:pt>
                <c:pt idx="178">
                  <c:v>1.9974740498388592E-2</c:v>
                </c:pt>
                <c:pt idx="179">
                  <c:v>1.9951541005256812E-2</c:v>
                </c:pt>
                <c:pt idx="180">
                  <c:v>1.9929284716043938E-2</c:v>
                </c:pt>
                <c:pt idx="181">
                  <c:v>1.9904469200663098E-2</c:v>
                </c:pt>
                <c:pt idx="182">
                  <c:v>1.9879849897206169E-2</c:v>
                </c:pt>
                <c:pt idx="183">
                  <c:v>1.9857568309237288E-2</c:v>
                </c:pt>
                <c:pt idx="184">
                  <c:v>1.9830670323450761E-2</c:v>
                </c:pt>
                <c:pt idx="185">
                  <c:v>1.9804867613308328E-2</c:v>
                </c:pt>
                <c:pt idx="186">
                  <c:v>1.9775460055736639E-2</c:v>
                </c:pt>
                <c:pt idx="187">
                  <c:v>1.9747908186208179E-2</c:v>
                </c:pt>
                <c:pt idx="188">
                  <c:v>1.9716702021459382E-2</c:v>
                </c:pt>
                <c:pt idx="189">
                  <c:v>1.9686640203100823E-2</c:v>
                </c:pt>
                <c:pt idx="190">
                  <c:v>1.9654512457401793E-2</c:v>
                </c:pt>
                <c:pt idx="191">
                  <c:v>1.9622652374693215E-2</c:v>
                </c:pt>
                <c:pt idx="192">
                  <c:v>1.9588894057616681E-2</c:v>
                </c:pt>
                <c:pt idx="193">
                  <c:v>1.9555371671257742E-2</c:v>
                </c:pt>
                <c:pt idx="194">
                  <c:v>1.9519849332583702E-2</c:v>
                </c:pt>
                <c:pt idx="195">
                  <c:v>1.9484672839063456E-2</c:v>
                </c:pt>
                <c:pt idx="196">
                  <c:v>1.9447380616982254E-2</c:v>
                </c:pt>
                <c:pt idx="197">
                  <c:v>1.9410465144896125E-2</c:v>
                </c:pt>
                <c:pt idx="198">
                  <c:v>1.9371490077232427E-2</c:v>
                </c:pt>
                <c:pt idx="199">
                  <c:v>1.9332891596320949E-2</c:v>
                </c:pt>
                <c:pt idx="200">
                  <c:v>1.9292313087572482E-2</c:v>
                </c:pt>
                <c:pt idx="201">
                  <c:v>1.9253211447091859E-2</c:v>
                </c:pt>
                <c:pt idx="202">
                  <c:v>1.920945139306016E-2</c:v>
                </c:pt>
                <c:pt idx="203">
                  <c:v>1.9169215710484799E-2</c:v>
                </c:pt>
                <c:pt idx="204">
                  <c:v>1.9123503379530914E-2</c:v>
                </c:pt>
                <c:pt idx="205">
                  <c:v>1.9080300203549543E-2</c:v>
                </c:pt>
                <c:pt idx="206">
                  <c:v>1.9039535312846342E-2</c:v>
                </c:pt>
                <c:pt idx="207">
                  <c:v>1.8993090283844008E-2</c:v>
                </c:pt>
                <c:pt idx="208">
                  <c:v>1.8948278399485576E-2</c:v>
                </c:pt>
                <c:pt idx="209">
                  <c:v>1.8898358549474501E-2</c:v>
                </c:pt>
                <c:pt idx="210">
                  <c:v>1.8852164619757465E-2</c:v>
                </c:pt>
                <c:pt idx="211">
                  <c:v>1.8800457978275089E-2</c:v>
                </c:pt>
                <c:pt idx="212">
                  <c:v>1.8751355408441823E-2</c:v>
                </c:pt>
                <c:pt idx="213">
                  <c:v>1.8699147103801984E-2</c:v>
                </c:pt>
                <c:pt idx="214">
                  <c:v>1.8648044128898939E-2</c:v>
                </c:pt>
                <c:pt idx="215">
                  <c:v>1.8594798534678877E-2</c:v>
                </c:pt>
                <c:pt idx="216">
                  <c:v>1.8542421596911218E-2</c:v>
                </c:pt>
                <c:pt idx="217">
                  <c:v>1.8486702582874322E-2</c:v>
                </c:pt>
                <c:pt idx="218">
                  <c:v>1.8437147414591973E-2</c:v>
                </c:pt>
                <c:pt idx="219">
                  <c:v>1.8382380052021294E-2</c:v>
                </c:pt>
                <c:pt idx="220">
                  <c:v>1.832409702360345E-2</c:v>
                </c:pt>
                <c:pt idx="221">
                  <c:v>1.82672184691345E-2</c:v>
                </c:pt>
                <c:pt idx="222">
                  <c:v>1.8207640029607418E-2</c:v>
                </c:pt>
                <c:pt idx="223">
                  <c:v>1.8149085424335104E-2</c:v>
                </c:pt>
                <c:pt idx="224">
                  <c:v>1.8087259123808035E-2</c:v>
                </c:pt>
                <c:pt idx="225">
                  <c:v>1.8029502378958711E-2</c:v>
                </c:pt>
                <c:pt idx="226">
                  <c:v>1.7964508419547793E-2</c:v>
                </c:pt>
                <c:pt idx="227">
                  <c:v>1.790574495378916E-2</c:v>
                </c:pt>
                <c:pt idx="228">
                  <c:v>1.7838418683480909E-2</c:v>
                </c:pt>
                <c:pt idx="229">
                  <c:v>1.7776317131648553E-2</c:v>
                </c:pt>
                <c:pt idx="230">
                  <c:v>1.7718204195938031E-2</c:v>
                </c:pt>
                <c:pt idx="231">
                  <c:v>1.7648850578783602E-2</c:v>
                </c:pt>
                <c:pt idx="232">
                  <c:v>1.7585033669472679E-2</c:v>
                </c:pt>
                <c:pt idx="233">
                  <c:v>1.7514422712807485E-2</c:v>
                </c:pt>
                <c:pt idx="234">
                  <c:v>1.7448269354273769E-2</c:v>
                </c:pt>
                <c:pt idx="235">
                  <c:v>1.738131357489538E-2</c:v>
                </c:pt>
                <c:pt idx="236">
                  <c:v>1.7318111054900526E-2</c:v>
                </c:pt>
                <c:pt idx="237">
                  <c:v>1.7250143848794672E-2</c:v>
                </c:pt>
                <c:pt idx="238">
                  <c:v>1.7189739850679325E-2</c:v>
                </c:pt>
                <c:pt idx="239">
                  <c:v>1.7123500076011773E-2</c:v>
                </c:pt>
                <c:pt idx="240">
                  <c:v>1.7062677776740642E-2</c:v>
                </c:pt>
                <c:pt idx="241">
                  <c:v>1.7003704094000854E-2</c:v>
                </c:pt>
                <c:pt idx="242">
                  <c:v>1.6945554255252859E-2</c:v>
                </c:pt>
                <c:pt idx="243">
                  <c:v>1.6887863234233198E-2</c:v>
                </c:pt>
                <c:pt idx="244">
                  <c:v>1.6825881021609892E-2</c:v>
                </c:pt>
                <c:pt idx="245">
                  <c:v>1.677032297828572E-2</c:v>
                </c:pt>
                <c:pt idx="246">
                  <c:v>1.6710077376441944E-2</c:v>
                </c:pt>
                <c:pt idx="247">
                  <c:v>1.6654813481752462E-2</c:v>
                </c:pt>
                <c:pt idx="248">
                  <c:v>1.6597588382375413E-2</c:v>
                </c:pt>
                <c:pt idx="249">
                  <c:v>1.6543453158608199E-2</c:v>
                </c:pt>
                <c:pt idx="250">
                  <c:v>1.6488883060140392E-2</c:v>
                </c:pt>
                <c:pt idx="251">
                  <c:v>1.643682713339345E-2</c:v>
                </c:pt>
                <c:pt idx="252">
                  <c:v>1.6382999013864905E-2</c:v>
                </c:pt>
                <c:pt idx="253">
                  <c:v>1.6336563536829458E-2</c:v>
                </c:pt>
                <c:pt idx="254">
                  <c:v>1.6286840584996222E-2</c:v>
                </c:pt>
                <c:pt idx="255">
                  <c:v>1.6235484149505802E-2</c:v>
                </c:pt>
                <c:pt idx="256">
                  <c:v>1.6186961874155945E-2</c:v>
                </c:pt>
                <c:pt idx="257">
                  <c:v>1.6137714893512921E-2</c:v>
                </c:pt>
                <c:pt idx="258">
                  <c:v>1.6090821006991191E-2</c:v>
                </c:pt>
                <c:pt idx="259">
                  <c:v>1.6043627947527474E-2</c:v>
                </c:pt>
                <c:pt idx="260">
                  <c:v>1.5999436297981579E-2</c:v>
                </c:pt>
                <c:pt idx="261">
                  <c:v>1.5952102302526205E-2</c:v>
                </c:pt>
                <c:pt idx="262">
                  <c:v>1.5910539857743267E-2</c:v>
                </c:pt>
                <c:pt idx="263">
                  <c:v>1.5864256660372691E-2</c:v>
                </c:pt>
                <c:pt idx="264">
                  <c:v>1.582319822168541E-2</c:v>
                </c:pt>
                <c:pt idx="265">
                  <c:v>1.5784985915142997E-2</c:v>
                </c:pt>
                <c:pt idx="266">
                  <c:v>1.574220770320995E-2</c:v>
                </c:pt>
                <c:pt idx="267">
                  <c:v>1.5703540341067596E-2</c:v>
                </c:pt>
                <c:pt idx="268">
                  <c:v>1.5663436240189153E-2</c:v>
                </c:pt>
                <c:pt idx="269">
                  <c:v>1.5626612481577231E-2</c:v>
                </c:pt>
                <c:pt idx="270">
                  <c:v>1.5586971130584156E-2</c:v>
                </c:pt>
                <c:pt idx="271">
                  <c:v>1.5550557395619441E-2</c:v>
                </c:pt>
                <c:pt idx="272">
                  <c:v>1.5513807277973015E-2</c:v>
                </c:pt>
                <c:pt idx="273">
                  <c:v>1.5480560442910907E-2</c:v>
                </c:pt>
                <c:pt idx="274">
                  <c:v>1.5444147703433941E-2</c:v>
                </c:pt>
                <c:pt idx="275">
                  <c:v>1.5411356193537293E-2</c:v>
                </c:pt>
                <c:pt idx="276">
                  <c:v>1.5381506537460492E-2</c:v>
                </c:pt>
                <c:pt idx="277">
                  <c:v>1.5349022752388138E-2</c:v>
                </c:pt>
                <c:pt idx="278">
                  <c:v>1.531901124760692E-2</c:v>
                </c:pt>
                <c:pt idx="279">
                  <c:v>1.5287049483891249E-2</c:v>
                </c:pt>
                <c:pt idx="280">
                  <c:v>1.5258777979712656E-2</c:v>
                </c:pt>
                <c:pt idx="281">
                  <c:v>1.5228542258043667E-2</c:v>
                </c:pt>
                <c:pt idx="282">
                  <c:v>1.5201073995791081E-2</c:v>
                </c:pt>
                <c:pt idx="283">
                  <c:v>1.5173329191816819E-2</c:v>
                </c:pt>
                <c:pt idx="284">
                  <c:v>1.5147369720748406E-2</c:v>
                </c:pt>
                <c:pt idx="285">
                  <c:v>1.5121484552538891E-2</c:v>
                </c:pt>
                <c:pt idx="286">
                  <c:v>1.50971330382499E-2</c:v>
                </c:pt>
                <c:pt idx="287">
                  <c:v>1.5072831721092637E-2</c:v>
                </c:pt>
                <c:pt idx="288">
                  <c:v>1.5051501449733653E-2</c:v>
                </c:pt>
                <c:pt idx="289">
                  <c:v>1.5029554451523331E-2</c:v>
                </c:pt>
                <c:pt idx="290">
                  <c:v>1.5008346817841333E-2</c:v>
                </c:pt>
                <c:pt idx="291">
                  <c:v>1.49879611316987E-2</c:v>
                </c:pt>
                <c:pt idx="292">
                  <c:v>1.4967741839028981E-2</c:v>
                </c:pt>
                <c:pt idx="293">
                  <c:v>1.4948944090606793E-2</c:v>
                </c:pt>
                <c:pt idx="294">
                  <c:v>1.4930318304898393E-2</c:v>
                </c:pt>
                <c:pt idx="295">
                  <c:v>1.4913663174603324E-2</c:v>
                </c:pt>
                <c:pt idx="296">
                  <c:v>1.4896142253503268E-2</c:v>
                </c:pt>
                <c:pt idx="297">
                  <c:v>1.4880839636389531E-2</c:v>
                </c:pt>
                <c:pt idx="298">
                  <c:v>1.4865118570717924E-2</c:v>
                </c:pt>
                <c:pt idx="299">
                  <c:v>1.4850749588960849E-2</c:v>
                </c:pt>
                <c:pt idx="300">
                  <c:v>1.4838950164373475E-2</c:v>
                </c:pt>
                <c:pt idx="301">
                  <c:v>1.4825416063285969E-2</c:v>
                </c:pt>
                <c:pt idx="302">
                  <c:v>1.4814087505460077E-2</c:v>
                </c:pt>
                <c:pt idx="303">
                  <c:v>1.4802676602107425E-2</c:v>
                </c:pt>
                <c:pt idx="304">
                  <c:v>1.4792723743411959E-2</c:v>
                </c:pt>
                <c:pt idx="305">
                  <c:v>1.4782607988420909E-2</c:v>
                </c:pt>
                <c:pt idx="306">
                  <c:v>1.4773899497828785E-2</c:v>
                </c:pt>
                <c:pt idx="307">
                  <c:v>1.4765716915008774E-2</c:v>
                </c:pt>
                <c:pt idx="308">
                  <c:v>1.475857148955571E-2</c:v>
                </c:pt>
                <c:pt idx="309">
                  <c:v>1.4751790433401324E-2</c:v>
                </c:pt>
                <c:pt idx="310">
                  <c:v>1.4745971732812002E-2</c:v>
                </c:pt>
                <c:pt idx="311">
                  <c:v>1.4741656827890559E-2</c:v>
                </c:pt>
                <c:pt idx="312">
                  <c:v>1.4738652493981022E-2</c:v>
                </c:pt>
                <c:pt idx="313">
                  <c:v>1.4734499046321346E-2</c:v>
                </c:pt>
                <c:pt idx="314">
                  <c:v>1.4732196964102523E-2</c:v>
                </c:pt>
                <c:pt idx="315">
                  <c:v>1.4730211042470165E-2</c:v>
                </c:pt>
                <c:pt idx="316">
                  <c:v>1.4729160696752806E-2</c:v>
                </c:pt>
                <c:pt idx="317">
                  <c:v>1.472852710987884E-2</c:v>
                </c:pt>
                <c:pt idx="318">
                  <c:v>1.4729615803075762E-2</c:v>
                </c:pt>
                <c:pt idx="319">
                  <c:v>1.4730630184553813E-2</c:v>
                </c:pt>
                <c:pt idx="320">
                  <c:v>1.473190703281535E-2</c:v>
                </c:pt>
                <c:pt idx="321">
                  <c:v>1.4735234121412252E-2</c:v>
                </c:pt>
                <c:pt idx="322">
                  <c:v>1.4738084071872493E-2</c:v>
                </c:pt>
                <c:pt idx="323">
                  <c:v>1.4743113299343491E-2</c:v>
                </c:pt>
                <c:pt idx="324">
                  <c:v>1.4747957549855827E-2</c:v>
                </c:pt>
                <c:pt idx="325">
                  <c:v>1.4754007933588678E-2</c:v>
                </c:pt>
                <c:pt idx="326">
                  <c:v>1.4761056706309837E-2</c:v>
                </c:pt>
                <c:pt idx="327">
                  <c:v>1.4768218085357001E-2</c:v>
                </c:pt>
                <c:pt idx="328">
                  <c:v>1.4776924183535031E-2</c:v>
                </c:pt>
                <c:pt idx="329">
                  <c:v>1.4785433143876363E-2</c:v>
                </c:pt>
                <c:pt idx="330">
                  <c:v>1.4795954716323783E-2</c:v>
                </c:pt>
                <c:pt idx="331">
                  <c:v>1.4806479719464116E-2</c:v>
                </c:pt>
                <c:pt idx="332">
                  <c:v>1.4817647877524508E-2</c:v>
                </c:pt>
                <c:pt idx="333">
                  <c:v>1.4829715433576083E-2</c:v>
                </c:pt>
                <c:pt idx="334">
                  <c:v>1.4842974789877355E-2</c:v>
                </c:pt>
                <c:pt idx="335">
                  <c:v>1.485623255435085E-2</c:v>
                </c:pt>
                <c:pt idx="336">
                  <c:v>1.4871938678764645E-2</c:v>
                </c:pt>
                <c:pt idx="337">
                  <c:v>1.4887202059770992E-2</c:v>
                </c:pt>
                <c:pt idx="338">
                  <c:v>1.4903683434800082E-2</c:v>
                </c:pt>
                <c:pt idx="339">
                  <c:v>1.4919874497561903E-2</c:v>
                </c:pt>
                <c:pt idx="340">
                  <c:v>1.4938511392491825E-2</c:v>
                </c:pt>
                <c:pt idx="341">
                  <c:v>1.4956190071909334E-2</c:v>
                </c:pt>
                <c:pt idx="342">
                  <c:v>1.4976495365436182E-2</c:v>
                </c:pt>
                <c:pt idx="343">
                  <c:v>1.4996344106668542E-2</c:v>
                </c:pt>
                <c:pt idx="344">
                  <c:v>1.5016996530576421E-2</c:v>
                </c:pt>
                <c:pt idx="345">
                  <c:v>1.5038395492130263E-2</c:v>
                </c:pt>
                <c:pt idx="346">
                  <c:v>1.5061242228141378E-2</c:v>
                </c:pt>
                <c:pt idx="347">
                  <c:v>1.5082624554507032E-2</c:v>
                </c:pt>
                <c:pt idx="348">
                  <c:v>1.5105556189114175E-2</c:v>
                </c:pt>
                <c:pt idx="349">
                  <c:v>1.5131428904341528E-2</c:v>
                </c:pt>
                <c:pt idx="350">
                  <c:v>1.5156192559158703E-2</c:v>
                </c:pt>
                <c:pt idx="351">
                  <c:v>1.5181642434892489E-2</c:v>
                </c:pt>
                <c:pt idx="352">
                  <c:v>1.5205049616679402E-2</c:v>
                </c:pt>
                <c:pt idx="353">
                  <c:v>1.5229941887555956E-2</c:v>
                </c:pt>
                <c:pt idx="354">
                  <c:v>1.5252709674934853E-2</c:v>
                </c:pt>
                <c:pt idx="355">
                  <c:v>1.5274851327309838E-2</c:v>
                </c:pt>
                <c:pt idx="356">
                  <c:v>1.5295629693780732E-2</c:v>
                </c:pt>
                <c:pt idx="357">
                  <c:v>1.5317728001213492E-2</c:v>
                </c:pt>
                <c:pt idx="358">
                  <c:v>1.5336551100047818E-2</c:v>
                </c:pt>
                <c:pt idx="359">
                  <c:v>1.5355413115903853E-2</c:v>
                </c:pt>
                <c:pt idx="360">
                  <c:v>1.5375474036035145E-2</c:v>
                </c:pt>
                <c:pt idx="361">
                  <c:v>1.5393626338452862E-2</c:v>
                </c:pt>
                <c:pt idx="362">
                  <c:v>1.5411671987798987E-2</c:v>
                </c:pt>
                <c:pt idx="363">
                  <c:v>1.5428482985224413E-2</c:v>
                </c:pt>
                <c:pt idx="364">
                  <c:v>1.5444563214325569E-2</c:v>
                </c:pt>
                <c:pt idx="365">
                  <c:v>1.5460124175779024E-2</c:v>
                </c:pt>
                <c:pt idx="366">
                  <c:v>1.5475888174144824E-2</c:v>
                </c:pt>
                <c:pt idx="367">
                  <c:v>1.5488468265458799E-2</c:v>
                </c:pt>
                <c:pt idx="368">
                  <c:v>1.5503904066992185E-2</c:v>
                </c:pt>
                <c:pt idx="369">
                  <c:v>1.5515098152829138E-2</c:v>
                </c:pt>
                <c:pt idx="370">
                  <c:v>1.5527665993702807E-2</c:v>
                </c:pt>
                <c:pt idx="371">
                  <c:v>1.5539402560921393E-2</c:v>
                </c:pt>
                <c:pt idx="372">
                  <c:v>1.5550394839234566E-2</c:v>
                </c:pt>
                <c:pt idx="373">
                  <c:v>1.5560893511682489E-2</c:v>
                </c:pt>
                <c:pt idx="374">
                  <c:v>1.5570095774802695E-2</c:v>
                </c:pt>
                <c:pt idx="375">
                  <c:v>1.5579502494659661E-2</c:v>
                </c:pt>
                <c:pt idx="376">
                  <c:v>1.5587197902864069E-2</c:v>
                </c:pt>
                <c:pt idx="377">
                  <c:v>1.5595377989389776E-2</c:v>
                </c:pt>
                <c:pt idx="378">
                  <c:v>1.5602185963423859E-2</c:v>
                </c:pt>
                <c:pt idx="379">
                  <c:v>1.5608092742953435E-2</c:v>
                </c:pt>
                <c:pt idx="380">
                  <c:v>1.5613565199913111E-2</c:v>
                </c:pt>
                <c:pt idx="381">
                  <c:v>1.5618519328561524E-2</c:v>
                </c:pt>
                <c:pt idx="382">
                  <c:v>1.5622794253870177E-2</c:v>
                </c:pt>
                <c:pt idx="383">
                  <c:v>1.5625905262325018E-2</c:v>
                </c:pt>
                <c:pt idx="384">
                  <c:v>1.5629122507421791E-2</c:v>
                </c:pt>
                <c:pt idx="385">
                  <c:v>1.5631292236238405E-2</c:v>
                </c:pt>
                <c:pt idx="386">
                  <c:v>1.5632836433696135E-2</c:v>
                </c:pt>
                <c:pt idx="387">
                  <c:v>1.5633658466104365E-2</c:v>
                </c:pt>
                <c:pt idx="388">
                  <c:v>1.5633480544636782E-2</c:v>
                </c:pt>
                <c:pt idx="389">
                  <c:v>1.5633312423874713E-2</c:v>
                </c:pt>
                <c:pt idx="390">
                  <c:v>1.5630809137882264E-2</c:v>
                </c:pt>
                <c:pt idx="391">
                  <c:v>1.5629644903401463E-2</c:v>
                </c:pt>
                <c:pt idx="392">
                  <c:v>1.5627252693529874E-2</c:v>
                </c:pt>
                <c:pt idx="393">
                  <c:v>1.5624656695257377E-2</c:v>
                </c:pt>
                <c:pt idx="394">
                  <c:v>1.5620566771741798E-2</c:v>
                </c:pt>
                <c:pt idx="395">
                  <c:v>1.5616189381268289E-2</c:v>
                </c:pt>
                <c:pt idx="396">
                  <c:v>1.5611015916917459E-2</c:v>
                </c:pt>
                <c:pt idx="397">
                  <c:v>1.5604978731712661E-2</c:v>
                </c:pt>
                <c:pt idx="398">
                  <c:v>1.5598455039872016E-2</c:v>
                </c:pt>
                <c:pt idx="399">
                  <c:v>1.5590813512945289E-2</c:v>
                </c:pt>
                <c:pt idx="400">
                  <c:v>1.5583413874894144E-2</c:v>
                </c:pt>
                <c:pt idx="401">
                  <c:v>1.5574323835000301E-2</c:v>
                </c:pt>
                <c:pt idx="402">
                  <c:v>1.5565052012787461E-2</c:v>
                </c:pt>
                <c:pt idx="403">
                  <c:v>1.5554877835547867E-2</c:v>
                </c:pt>
                <c:pt idx="404">
                  <c:v>1.5543838165082343E-2</c:v>
                </c:pt>
                <c:pt idx="405">
                  <c:v>1.5534175745848837E-2</c:v>
                </c:pt>
                <c:pt idx="406">
                  <c:v>1.5521413884576844E-2</c:v>
                </c:pt>
                <c:pt idx="407">
                  <c:v>1.5509409712820121E-2</c:v>
                </c:pt>
                <c:pt idx="408">
                  <c:v>1.5495777627373565E-2</c:v>
                </c:pt>
                <c:pt idx="409">
                  <c:v>1.5482353450475647E-2</c:v>
                </c:pt>
                <c:pt idx="410">
                  <c:v>1.546686681716512E-2</c:v>
                </c:pt>
                <c:pt idx="411">
                  <c:v>1.5451556658393813E-2</c:v>
                </c:pt>
                <c:pt idx="412">
                  <c:v>1.5435206369564115E-2</c:v>
                </c:pt>
                <c:pt idx="413">
                  <c:v>1.5418617804360029E-2</c:v>
                </c:pt>
                <c:pt idx="414">
                  <c:v>1.5400755729025604E-2</c:v>
                </c:pt>
                <c:pt idx="415">
                  <c:v>1.5382796500297502E-2</c:v>
                </c:pt>
                <c:pt idx="416">
                  <c:v>1.5363617124537611E-2</c:v>
                </c:pt>
                <c:pt idx="417">
                  <c:v>1.534623374119929E-2</c:v>
                </c:pt>
                <c:pt idx="418">
                  <c:v>1.5326341279775967E-2</c:v>
                </c:pt>
                <c:pt idx="419">
                  <c:v>1.5305096501868671E-2</c:v>
                </c:pt>
                <c:pt idx="420">
                  <c:v>1.5283843818878678E-2</c:v>
                </c:pt>
                <c:pt idx="421">
                  <c:v>1.5261206315182754E-2</c:v>
                </c:pt>
                <c:pt idx="422">
                  <c:v>1.5238598749780412E-2</c:v>
                </c:pt>
                <c:pt idx="423">
                  <c:v>1.5214497003548447E-2</c:v>
                </c:pt>
                <c:pt idx="424">
                  <c:v>1.5191383100356273E-2</c:v>
                </c:pt>
                <c:pt idx="425">
                  <c:v>1.5165164321899256E-2</c:v>
                </c:pt>
                <c:pt idx="426">
                  <c:v>1.5140773729057803E-2</c:v>
                </c:pt>
                <c:pt idx="427">
                  <c:v>1.5113124392540768E-2</c:v>
                </c:pt>
                <c:pt idx="428">
                  <c:v>1.5086336962955511E-2</c:v>
                </c:pt>
                <c:pt idx="429">
                  <c:v>1.506091581379879E-2</c:v>
                </c:pt>
                <c:pt idx="430">
                  <c:v>1.5032961943353129E-2</c:v>
                </c:pt>
                <c:pt idx="431">
                  <c:v>1.5005114607480234E-2</c:v>
                </c:pt>
                <c:pt idx="432">
                  <c:v>1.4973923494460865E-2</c:v>
                </c:pt>
                <c:pt idx="433">
                  <c:v>1.4943933637720291E-2</c:v>
                </c:pt>
                <c:pt idx="434">
                  <c:v>1.4912473000978985E-2</c:v>
                </c:pt>
                <c:pt idx="435">
                  <c:v>1.4881950898473894E-2</c:v>
                </c:pt>
                <c:pt idx="436">
                  <c:v>1.4847870877936971E-2</c:v>
                </c:pt>
                <c:pt idx="437">
                  <c:v>1.4816698458577804E-2</c:v>
                </c:pt>
                <c:pt idx="438">
                  <c:v>1.4780707371714283E-2</c:v>
                </c:pt>
                <c:pt idx="439">
                  <c:v>1.4747420043489851E-2</c:v>
                </c:pt>
                <c:pt idx="440">
                  <c:v>1.4715306532704656E-2</c:v>
                </c:pt>
                <c:pt idx="441">
                  <c:v>1.4677953389939045E-2</c:v>
                </c:pt>
                <c:pt idx="442">
                  <c:v>1.4642799935539234E-2</c:v>
                </c:pt>
                <c:pt idx="443">
                  <c:v>1.4604914259456831E-2</c:v>
                </c:pt>
                <c:pt idx="444">
                  <c:v>1.4568749684634201E-2</c:v>
                </c:pt>
                <c:pt idx="445">
                  <c:v>1.4528245681971898E-2</c:v>
                </c:pt>
                <c:pt idx="446">
                  <c:v>1.4489850654405398E-2</c:v>
                </c:pt>
                <c:pt idx="447">
                  <c:v>1.4448816419337785E-2</c:v>
                </c:pt>
                <c:pt idx="448">
                  <c:v>1.44087185959318E-2</c:v>
                </c:pt>
                <c:pt idx="449">
                  <c:v>1.4367008129733409E-2</c:v>
                </c:pt>
                <c:pt idx="450">
                  <c:v>1.4325958196404365E-2</c:v>
                </c:pt>
                <c:pt idx="451">
                  <c:v>1.4282081342928599E-2</c:v>
                </c:pt>
                <c:pt idx="452">
                  <c:v>1.4243030848613969E-2</c:v>
                </c:pt>
                <c:pt idx="453">
                  <c:v>1.4200042213714638E-2</c:v>
                </c:pt>
                <c:pt idx="454">
                  <c:v>1.4154088923143284E-2</c:v>
                </c:pt>
                <c:pt idx="455">
                  <c:v>1.4109309689507396E-2</c:v>
                </c:pt>
                <c:pt idx="456">
                  <c:v>1.4062384264296615E-2</c:v>
                </c:pt>
                <c:pt idx="457">
                  <c:v>1.401624543583444E-2</c:v>
                </c:pt>
                <c:pt idx="458">
                  <c:v>1.3968411710391716E-2</c:v>
                </c:pt>
                <c:pt idx="459">
                  <c:v>1.3921960488381511E-2</c:v>
                </c:pt>
                <c:pt idx="460">
                  <c:v>1.3870685087721317E-2</c:v>
                </c:pt>
                <c:pt idx="461">
                  <c:v>1.3824479131447909E-2</c:v>
                </c:pt>
                <c:pt idx="462">
                  <c:v>1.3771236493265709E-2</c:v>
                </c:pt>
                <c:pt idx="463">
                  <c:v>1.3722148403131688E-2</c:v>
                </c:pt>
                <c:pt idx="464">
                  <c:v>1.3674536766018052E-2</c:v>
                </c:pt>
                <c:pt idx="465">
                  <c:v>1.3621955882840547E-2</c:v>
                </c:pt>
                <c:pt idx="466">
                  <c:v>1.3570908889009895E-2</c:v>
                </c:pt>
                <c:pt idx="467">
                  <c:v>1.3515041745645377E-2</c:v>
                </c:pt>
                <c:pt idx="468">
                  <c:v>1.3464373662244275E-2</c:v>
                </c:pt>
                <c:pt idx="469">
                  <c:v>1.3409233779293388E-2</c:v>
                </c:pt>
                <c:pt idx="470">
                  <c:v>1.3358136081182392E-2</c:v>
                </c:pt>
                <c:pt idx="471">
                  <c:v>1.3306102473743966E-2</c:v>
                </c:pt>
                <c:pt idx="472">
                  <c:v>1.3258525752859804E-2</c:v>
                </c:pt>
                <c:pt idx="473">
                  <c:v>1.3205775875277648E-2</c:v>
                </c:pt>
                <c:pt idx="474">
                  <c:v>1.3158495717374485E-2</c:v>
                </c:pt>
                <c:pt idx="475">
                  <c:v>1.3111794039381645E-2</c:v>
                </c:pt>
                <c:pt idx="476">
                  <c:v>1.3064814599915672E-2</c:v>
                </c:pt>
                <c:pt idx="477">
                  <c:v>1.301946441759772E-2</c:v>
                </c:pt>
                <c:pt idx="478">
                  <c:v>1.2972335903202339E-2</c:v>
                </c:pt>
                <c:pt idx="479">
                  <c:v>1.2928809518961984E-2</c:v>
                </c:pt>
                <c:pt idx="480">
                  <c:v>1.2881664310747231E-2</c:v>
                </c:pt>
                <c:pt idx="481">
                  <c:v>1.2838540169255062E-2</c:v>
                </c:pt>
                <c:pt idx="482">
                  <c:v>1.2793794202279524E-2</c:v>
                </c:pt>
                <c:pt idx="483">
                  <c:v>1.2751584730842322E-2</c:v>
                </c:pt>
                <c:pt idx="484">
                  <c:v>1.2709159544825658E-2</c:v>
                </c:pt>
                <c:pt idx="485">
                  <c:v>1.2668743850388076E-2</c:v>
                </c:pt>
                <c:pt idx="486">
                  <c:v>1.2626871032001668E-2</c:v>
                </c:pt>
                <c:pt idx="487">
                  <c:v>1.2590790258949347E-2</c:v>
                </c:pt>
                <c:pt idx="488">
                  <c:v>1.2552345593412994E-2</c:v>
                </c:pt>
                <c:pt idx="489">
                  <c:v>1.2512564543719582E-2</c:v>
                </c:pt>
                <c:pt idx="490">
                  <c:v>1.2475099895272542E-2</c:v>
                </c:pt>
                <c:pt idx="491">
                  <c:v>1.2437137371379416E-2</c:v>
                </c:pt>
                <c:pt idx="492">
                  <c:v>1.2401049553853823E-2</c:v>
                </c:pt>
                <c:pt idx="493">
                  <c:v>1.2364856027755538E-2</c:v>
                </c:pt>
                <c:pt idx="494">
                  <c:v>1.233090597740924E-2</c:v>
                </c:pt>
                <c:pt idx="495">
                  <c:v>1.2294676173648704E-2</c:v>
                </c:pt>
                <c:pt idx="496">
                  <c:v>1.2263043341118163E-2</c:v>
                </c:pt>
                <c:pt idx="497">
                  <c:v>1.2227949129893962E-2</c:v>
                </c:pt>
                <c:pt idx="498">
                  <c:v>1.219657750526024E-2</c:v>
                </c:pt>
                <c:pt idx="499">
                  <c:v>1.2167397392744346E-2</c:v>
                </c:pt>
                <c:pt idx="500">
                  <c:v>1.2136027745466293E-2</c:v>
                </c:pt>
                <c:pt idx="501">
                  <c:v>1.210673264944598E-2</c:v>
                </c:pt>
                <c:pt idx="502">
                  <c:v>1.2075547247738903E-2</c:v>
                </c:pt>
                <c:pt idx="503">
                  <c:v>1.2047862303452273E-2</c:v>
                </c:pt>
                <c:pt idx="504">
                  <c:v>1.2018140755777099E-2</c:v>
                </c:pt>
                <c:pt idx="505">
                  <c:v>1.1990918894846478E-2</c:v>
                </c:pt>
                <c:pt idx="506">
                  <c:v>1.1963528486323451E-2</c:v>
                </c:pt>
                <c:pt idx="507">
                  <c:v>1.1937681366955158E-2</c:v>
                </c:pt>
                <c:pt idx="508">
                  <c:v>1.1912702131721934E-2</c:v>
                </c:pt>
                <c:pt idx="509">
                  <c:v>1.1887613334634395E-2</c:v>
                </c:pt>
                <c:pt idx="510">
                  <c:v>1.1865134192333301E-2</c:v>
                </c:pt>
                <c:pt idx="511">
                  <c:v>1.184122393412917E-2</c:v>
                </c:pt>
                <c:pt idx="512">
                  <c:v>1.1818275093731848E-2</c:v>
                </c:pt>
                <c:pt idx="513">
                  <c:v>1.1796800258554259E-2</c:v>
                </c:pt>
                <c:pt idx="514">
                  <c:v>1.1776356999617269E-2</c:v>
                </c:pt>
                <c:pt idx="515">
                  <c:v>1.1754600589341307E-2</c:v>
                </c:pt>
                <c:pt idx="516">
                  <c:v>1.1734977043361646E-2</c:v>
                </c:pt>
                <c:pt idx="517">
                  <c:v>1.1715192442254854E-2</c:v>
                </c:pt>
                <c:pt idx="518">
                  <c:v>1.1696825746235135E-2</c:v>
                </c:pt>
                <c:pt idx="519">
                  <c:v>1.1678660378554938E-2</c:v>
                </c:pt>
                <c:pt idx="520">
                  <c:v>1.1661656554311799E-2</c:v>
                </c:pt>
                <c:pt idx="521">
                  <c:v>1.1644812871633724E-2</c:v>
                </c:pt>
                <c:pt idx="522">
                  <c:v>1.1630115820011225E-2</c:v>
                </c:pt>
                <c:pt idx="523">
                  <c:v>1.1615171130763538E-2</c:v>
                </c:pt>
                <c:pt idx="524">
                  <c:v>1.1600814255292292E-2</c:v>
                </c:pt>
                <c:pt idx="525">
                  <c:v>1.1587176648449351E-2</c:v>
                </c:pt>
                <c:pt idx="526">
                  <c:v>1.1573807535545667E-2</c:v>
                </c:pt>
                <c:pt idx="527">
                  <c:v>1.1561542437429399E-2</c:v>
                </c:pt>
                <c:pt idx="528">
                  <c:v>1.1549580783472917E-2</c:v>
                </c:pt>
                <c:pt idx="529">
                  <c:v>1.1539038065908325E-2</c:v>
                </c:pt>
                <c:pt idx="530">
                  <c:v>1.1528161281741077E-2</c:v>
                </c:pt>
                <c:pt idx="531">
                  <c:v>1.1518855615007872E-2</c:v>
                </c:pt>
                <c:pt idx="532">
                  <c:v>1.1509468780816361E-2</c:v>
                </c:pt>
                <c:pt idx="533">
                  <c:v>1.1501184483178849E-2</c:v>
                </c:pt>
                <c:pt idx="534">
                  <c:v>1.1494592348990158E-2</c:v>
                </c:pt>
                <c:pt idx="535">
                  <c:v>1.1487434684600195E-2</c:v>
                </c:pt>
                <c:pt idx="536">
                  <c:v>1.1481539238631475E-2</c:v>
                </c:pt>
                <c:pt idx="537">
                  <c:v>1.1475692475925316E-2</c:v>
                </c:pt>
                <c:pt idx="538">
                  <c:v>1.1471040860918224E-2</c:v>
                </c:pt>
                <c:pt idx="539">
                  <c:v>1.1466654026903916E-2</c:v>
                </c:pt>
                <c:pt idx="540">
                  <c:v>1.1463091804930379E-2</c:v>
                </c:pt>
                <c:pt idx="541">
                  <c:v>1.1460402467790058E-2</c:v>
                </c:pt>
                <c:pt idx="542">
                  <c:v>1.1458349260836907E-2</c:v>
                </c:pt>
                <c:pt idx="543">
                  <c:v>1.1456733649229103E-2</c:v>
                </c:pt>
                <c:pt idx="544">
                  <c:v>1.1455880483125291E-2</c:v>
                </c:pt>
                <c:pt idx="545">
                  <c:v>1.1456065733894634E-2</c:v>
                </c:pt>
                <c:pt idx="546">
                  <c:v>1.1456882750172696E-2</c:v>
                </c:pt>
                <c:pt idx="547">
                  <c:v>1.1458631562259586E-2</c:v>
                </c:pt>
                <c:pt idx="548">
                  <c:v>1.1460196800374786E-2</c:v>
                </c:pt>
                <c:pt idx="549">
                  <c:v>1.14628655352305E-2</c:v>
                </c:pt>
                <c:pt idx="550">
                  <c:v>1.1466327773051286E-2</c:v>
                </c:pt>
                <c:pt idx="551">
                  <c:v>1.1470108687571904E-2</c:v>
                </c:pt>
                <c:pt idx="552">
                  <c:v>1.1475244060290258E-2</c:v>
                </c:pt>
                <c:pt idx="553">
                  <c:v>1.1480653836929955E-2</c:v>
                </c:pt>
                <c:pt idx="554">
                  <c:v>1.1486653147779002E-2</c:v>
                </c:pt>
                <c:pt idx="555">
                  <c:v>1.1493119064718726E-2</c:v>
                </c:pt>
                <c:pt idx="556">
                  <c:v>1.1501116752211819E-2</c:v>
                </c:pt>
                <c:pt idx="557">
                  <c:v>1.1508763701163639E-2</c:v>
                </c:pt>
                <c:pt idx="558">
                  <c:v>1.1517186956999806E-2</c:v>
                </c:pt>
                <c:pt idx="559">
                  <c:v>1.1527271974591417E-2</c:v>
                </c:pt>
                <c:pt idx="560">
                  <c:v>1.1537401324541537E-2</c:v>
                </c:pt>
                <c:pt idx="561">
                  <c:v>1.1548564517133588E-2</c:v>
                </c:pt>
                <c:pt idx="562">
                  <c:v>1.1560063827907622E-2</c:v>
                </c:pt>
                <c:pt idx="563">
                  <c:v>1.1572247914228156E-2</c:v>
                </c:pt>
                <c:pt idx="564">
                  <c:v>1.1585084641095046E-2</c:v>
                </c:pt>
                <c:pt idx="565">
                  <c:v>1.1599501595148231E-2</c:v>
                </c:pt>
                <c:pt idx="566">
                  <c:v>1.1612843572256287E-2</c:v>
                </c:pt>
                <c:pt idx="567">
                  <c:v>1.1628706539962274E-2</c:v>
                </c:pt>
                <c:pt idx="568">
                  <c:v>1.1643853466326348E-2</c:v>
                </c:pt>
                <c:pt idx="569">
                  <c:v>1.1660889372658264E-2</c:v>
                </c:pt>
                <c:pt idx="570">
                  <c:v>1.1676406473543299E-2</c:v>
                </c:pt>
                <c:pt idx="571">
                  <c:v>1.1693888209617703E-2</c:v>
                </c:pt>
                <c:pt idx="572">
                  <c:v>1.1713327126738025E-2</c:v>
                </c:pt>
                <c:pt idx="573">
                  <c:v>1.1731661518106616E-2</c:v>
                </c:pt>
                <c:pt idx="574">
                  <c:v>1.1752558243035319E-2</c:v>
                </c:pt>
                <c:pt idx="575">
                  <c:v>1.1772353247210486E-2</c:v>
                </c:pt>
                <c:pt idx="576">
                  <c:v>1.1794572341563366E-2</c:v>
                </c:pt>
                <c:pt idx="577">
                  <c:v>1.1816267524422278E-2</c:v>
                </c:pt>
                <c:pt idx="578">
                  <c:v>1.1838802989884096E-2</c:v>
                </c:pt>
                <c:pt idx="579">
                  <c:v>1.1861278179220669E-2</c:v>
                </c:pt>
                <c:pt idx="580">
                  <c:v>1.1886359023955668E-2</c:v>
                </c:pt>
                <c:pt idx="581">
                  <c:v>1.1908988695036751E-2</c:v>
                </c:pt>
                <c:pt idx="582">
                  <c:v>1.1933418760157627E-2</c:v>
                </c:pt>
                <c:pt idx="583">
                  <c:v>1.196057199379961E-2</c:v>
                </c:pt>
                <c:pt idx="584">
                  <c:v>1.1986760815408322E-2</c:v>
                </c:pt>
                <c:pt idx="585">
                  <c:v>1.2013964674306035E-2</c:v>
                </c:pt>
                <c:pt idx="586">
                  <c:v>1.2040192799571596E-2</c:v>
                </c:pt>
                <c:pt idx="587">
                  <c:v>1.2066413758883154E-2</c:v>
                </c:pt>
                <c:pt idx="588">
                  <c:v>1.2091974639127827E-2</c:v>
                </c:pt>
                <c:pt idx="589">
                  <c:v>1.2116719602573586E-2</c:v>
                </c:pt>
                <c:pt idx="590">
                  <c:v>1.2142449177679815E-2</c:v>
                </c:pt>
                <c:pt idx="591">
                  <c:v>1.2169767433256302E-2</c:v>
                </c:pt>
                <c:pt idx="592">
                  <c:v>1.219283295807049E-2</c:v>
                </c:pt>
                <c:pt idx="593">
                  <c:v>1.2216882665595178E-2</c:v>
                </c:pt>
                <c:pt idx="594">
                  <c:v>1.2242693159114929E-2</c:v>
                </c:pt>
                <c:pt idx="595">
                  <c:v>1.2266885533187652E-2</c:v>
                </c:pt>
                <c:pt idx="596">
                  <c:v>1.2291621655373869E-2</c:v>
                </c:pt>
                <c:pt idx="597">
                  <c:v>1.2315355491593688E-2</c:v>
                </c:pt>
                <c:pt idx="598">
                  <c:v>1.2339031522155207E-2</c:v>
                </c:pt>
                <c:pt idx="599">
                  <c:v>1.236214613320193E-2</c:v>
                </c:pt>
                <c:pt idx="600">
                  <c:v>1.2386682669283113E-2</c:v>
                </c:pt>
                <c:pt idx="601">
                  <c:v>1.2407610261101709E-2</c:v>
                </c:pt>
                <c:pt idx="602">
                  <c:v>1.2432239655274648E-2</c:v>
                </c:pt>
                <c:pt idx="603">
                  <c:v>1.2453455500047502E-2</c:v>
                </c:pt>
                <c:pt idx="604">
                  <c:v>1.2475172228064471E-2</c:v>
                </c:pt>
                <c:pt idx="605">
                  <c:v>1.2497236945712411E-2</c:v>
                </c:pt>
                <c:pt idx="606">
                  <c:v>1.251880195130827E-2</c:v>
                </c:pt>
                <c:pt idx="607">
                  <c:v>1.2541655787026056E-2</c:v>
                </c:pt>
                <c:pt idx="608">
                  <c:v>1.2562209851064663E-2</c:v>
                </c:pt>
                <c:pt idx="609">
                  <c:v>1.2584574930579982E-2</c:v>
                </c:pt>
                <c:pt idx="610">
                  <c:v>1.2604799351014164E-2</c:v>
                </c:pt>
                <c:pt idx="611">
                  <c:v>1.2626560848376368E-2</c:v>
                </c:pt>
                <c:pt idx="612">
                  <c:v>1.2646877945691339E-2</c:v>
                </c:pt>
                <c:pt idx="613">
                  <c:v>1.2667070389379481E-2</c:v>
                </c:pt>
                <c:pt idx="614">
                  <c:v>1.2686931067837793E-2</c:v>
                </c:pt>
                <c:pt idx="615">
                  <c:v>1.2707195293534807E-2</c:v>
                </c:pt>
                <c:pt idx="616">
                  <c:v>1.2725885853474441E-2</c:v>
                </c:pt>
                <c:pt idx="617">
                  <c:v>1.2747001000854135E-2</c:v>
                </c:pt>
                <c:pt idx="618">
                  <c:v>1.2765856113938479E-2</c:v>
                </c:pt>
                <c:pt idx="619">
                  <c:v>1.2785168553325297E-2</c:v>
                </c:pt>
                <c:pt idx="620">
                  <c:v>1.28030550839454E-2</c:v>
                </c:pt>
                <c:pt idx="621">
                  <c:v>1.2822485592269454E-2</c:v>
                </c:pt>
                <c:pt idx="622">
                  <c:v>1.2839989198541074E-2</c:v>
                </c:pt>
                <c:pt idx="623">
                  <c:v>1.285886833029524E-2</c:v>
                </c:pt>
                <c:pt idx="624">
                  <c:v>1.2875918275159557E-2</c:v>
                </c:pt>
                <c:pt idx="625">
                  <c:v>1.289229021814437E-2</c:v>
                </c:pt>
                <c:pt idx="626">
                  <c:v>1.2909905718910831E-2</c:v>
                </c:pt>
                <c:pt idx="627">
                  <c:v>1.2926666686908447E-2</c:v>
                </c:pt>
                <c:pt idx="628">
                  <c:v>1.2941732414042974E-2</c:v>
                </c:pt>
                <c:pt idx="629">
                  <c:v>1.2958229459201416E-2</c:v>
                </c:pt>
                <c:pt idx="630">
                  <c:v>1.2974435066178826E-2</c:v>
                </c:pt>
                <c:pt idx="631">
                  <c:v>1.2991472058729473E-2</c:v>
                </c:pt>
                <c:pt idx="632">
                  <c:v>1.3007242794061041E-2</c:v>
                </c:pt>
                <c:pt idx="633">
                  <c:v>1.3022802467307713E-2</c:v>
                </c:pt>
                <c:pt idx="634">
                  <c:v>1.3038104965241427E-2</c:v>
                </c:pt>
                <c:pt idx="635">
                  <c:v>1.3054162227214538E-2</c:v>
                </c:pt>
                <c:pt idx="636">
                  <c:v>1.3067591026368675E-2</c:v>
                </c:pt>
                <c:pt idx="637">
                  <c:v>1.3083634659794546E-2</c:v>
                </c:pt>
                <c:pt idx="638">
                  <c:v>1.3097094573631339E-2</c:v>
                </c:pt>
                <c:pt idx="639">
                  <c:v>1.3111296990085808E-2</c:v>
                </c:pt>
                <c:pt idx="640">
                  <c:v>1.3125241895222984E-2</c:v>
                </c:pt>
                <c:pt idx="641">
                  <c:v>1.3138988077992833E-2</c:v>
                </c:pt>
                <c:pt idx="642">
                  <c:v>1.3153357310549698E-2</c:v>
                </c:pt>
                <c:pt idx="643">
                  <c:v>1.3166197423291446E-2</c:v>
                </c:pt>
                <c:pt idx="644">
                  <c:v>1.3180076420770561E-2</c:v>
                </c:pt>
                <c:pt idx="645">
                  <c:v>1.3192435949702628E-2</c:v>
                </c:pt>
                <c:pt idx="646">
                  <c:v>1.3205859525524378E-2</c:v>
                </c:pt>
                <c:pt idx="647">
                  <c:v>1.3218202806923101E-2</c:v>
                </c:pt>
                <c:pt idx="648">
                  <c:v>1.32302719360475E-2</c:v>
                </c:pt>
                <c:pt idx="649">
                  <c:v>1.3241726355726513E-2</c:v>
                </c:pt>
                <c:pt idx="650">
                  <c:v>1.3254189190935304E-2</c:v>
                </c:pt>
                <c:pt idx="651">
                  <c:v>1.3264943610745272E-2</c:v>
                </c:pt>
                <c:pt idx="652">
                  <c:v>1.3275738824007581E-2</c:v>
                </c:pt>
                <c:pt idx="653">
                  <c:v>1.3287501706912818E-2</c:v>
                </c:pt>
                <c:pt idx="654">
                  <c:v>1.3298257920239798E-2</c:v>
                </c:pt>
                <c:pt idx="655">
                  <c:v>1.3309123234252655E-2</c:v>
                </c:pt>
                <c:pt idx="656">
                  <c:v>1.3319418552319417E-2</c:v>
                </c:pt>
                <c:pt idx="657">
                  <c:v>1.3329402901526009E-2</c:v>
                </c:pt>
                <c:pt idx="658">
                  <c:v>1.3339328741692264E-2</c:v>
                </c:pt>
                <c:pt idx="659">
                  <c:v>1.3349556108266767E-2</c:v>
                </c:pt>
                <c:pt idx="660">
                  <c:v>1.3358235376546257E-2</c:v>
                </c:pt>
                <c:pt idx="661">
                  <c:v>1.3367975496739725E-2</c:v>
                </c:pt>
                <c:pt idx="662">
                  <c:v>1.3376502656100797E-2</c:v>
                </c:pt>
                <c:pt idx="663">
                  <c:v>1.3386181780506445E-2</c:v>
                </c:pt>
                <c:pt idx="664">
                  <c:v>1.3393502614167068E-2</c:v>
                </c:pt>
                <c:pt idx="665">
                  <c:v>1.3401868296078746E-2</c:v>
                </c:pt>
                <c:pt idx="666">
                  <c:v>1.3410404954007119E-2</c:v>
                </c:pt>
                <c:pt idx="667">
                  <c:v>1.3417942387973661E-2</c:v>
                </c:pt>
                <c:pt idx="668">
                  <c:v>1.3425988071048219E-2</c:v>
                </c:pt>
                <c:pt idx="669">
                  <c:v>1.3432946987751597E-2</c:v>
                </c:pt>
                <c:pt idx="670">
                  <c:v>1.3440633794649057E-2</c:v>
                </c:pt>
                <c:pt idx="671">
                  <c:v>1.3446562268875972E-2</c:v>
                </c:pt>
                <c:pt idx="672">
                  <c:v>1.3453355756611983E-2</c:v>
                </c:pt>
                <c:pt idx="673">
                  <c:v>1.3458727899124339E-2</c:v>
                </c:pt>
                <c:pt idx="674">
                  <c:v>1.3465936810052859E-2</c:v>
                </c:pt>
                <c:pt idx="675">
                  <c:v>1.3471351360529533E-2</c:v>
                </c:pt>
                <c:pt idx="676">
                  <c:v>1.3477812928882638E-2</c:v>
                </c:pt>
                <c:pt idx="677">
                  <c:v>1.3482681542856667E-2</c:v>
                </c:pt>
                <c:pt idx="678">
                  <c:v>1.3488006036567819E-2</c:v>
                </c:pt>
                <c:pt idx="679">
                  <c:v>1.3493264102797194E-2</c:v>
                </c:pt>
                <c:pt idx="680">
                  <c:v>1.3497799511531797E-2</c:v>
                </c:pt>
                <c:pt idx="681">
                  <c:v>1.3502908763243131E-2</c:v>
                </c:pt>
                <c:pt idx="682">
                  <c:v>1.3507310223574988E-2</c:v>
                </c:pt>
                <c:pt idx="683">
                  <c:v>1.3511298567303891E-2</c:v>
                </c:pt>
                <c:pt idx="684">
                  <c:v>1.3514928541304982E-2</c:v>
                </c:pt>
                <c:pt idx="685">
                  <c:v>1.3519074322637574E-2</c:v>
                </c:pt>
                <c:pt idx="686">
                  <c:v>1.3522535618260003E-2</c:v>
                </c:pt>
                <c:pt idx="687">
                  <c:v>1.3525505715074208E-2</c:v>
                </c:pt>
                <c:pt idx="688">
                  <c:v>1.3528949080391808E-2</c:v>
                </c:pt>
                <c:pt idx="689">
                  <c:v>1.353176048118832E-2</c:v>
                </c:pt>
                <c:pt idx="690">
                  <c:v>1.3534424271322011E-2</c:v>
                </c:pt>
                <c:pt idx="691">
                  <c:v>1.3536773954474406E-2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-2.3000000000000001E-4</c:v>
                </c:pt>
                <c:pt idx="1">
                  <c:v>-2.6737237980425477E-4</c:v>
                </c:pt>
                <c:pt idx="2">
                  <c:v>-2.4967051596115196E-4</c:v>
                </c:pt>
                <c:pt idx="3">
                  <c:v>-2.5388571216019515E-4</c:v>
                </c:pt>
                <c:pt idx="4">
                  <c:v>-2.3365476523398132E-4</c:v>
                </c:pt>
                <c:pt idx="5">
                  <c:v>-2.3733273085834917E-4</c:v>
                </c:pt>
                <c:pt idx="6">
                  <c:v>-2.0421845617206311E-4</c:v>
                </c:pt>
                <c:pt idx="7">
                  <c:v>-1.7983566561603591E-4</c:v>
                </c:pt>
                <c:pt idx="8">
                  <c:v>-1.6560483953209027E-4</c:v>
                </c:pt>
                <c:pt idx="9">
                  <c:v>-1.5463047408471455E-4</c:v>
                </c:pt>
                <c:pt idx="10">
                  <c:v>-1.320199077915329E-4</c:v>
                </c:pt>
                <c:pt idx="11">
                  <c:v>-8.292652138236248E-5</c:v>
                </c:pt>
                <c:pt idx="12">
                  <c:v>-1.6411872863763147E-5</c:v>
                </c:pt>
                <c:pt idx="13">
                  <c:v>5.5668670577005575E-5</c:v>
                </c:pt>
                <c:pt idx="14">
                  <c:v>1.5070231462309343E-4</c:v>
                </c:pt>
                <c:pt idx="15">
                  <c:v>2.2066560111948905E-4</c:v>
                </c:pt>
                <c:pt idx="16">
                  <c:v>3.0115503327632354E-4</c:v>
                </c:pt>
                <c:pt idx="17">
                  <c:v>4.020443435049298E-4</c:v>
                </c:pt>
                <c:pt idx="18">
                  <c:v>5.4065065924876186E-4</c:v>
                </c:pt>
                <c:pt idx="19">
                  <c:v>6.7950456883758082E-4</c:v>
                </c:pt>
                <c:pt idx="20">
                  <c:v>8.1540127697811026E-4</c:v>
                </c:pt>
                <c:pt idx="21">
                  <c:v>9.3409456242616977E-4</c:v>
                </c:pt>
                <c:pt idx="22">
                  <c:v>1.0661286699099942E-3</c:v>
                </c:pt>
                <c:pt idx="23">
                  <c:v>1.2077102617117413E-3</c:v>
                </c:pt>
                <c:pt idx="24">
                  <c:v>1.3810259967145487E-3</c:v>
                </c:pt>
                <c:pt idx="25">
                  <c:v>1.5525377593822503E-3</c:v>
                </c:pt>
                <c:pt idx="26">
                  <c:v>1.7429161470246561E-3</c:v>
                </c:pt>
                <c:pt idx="27">
                  <c:v>1.9308376183956456E-3</c:v>
                </c:pt>
                <c:pt idx="28">
                  <c:v>2.1376183441761398E-3</c:v>
                </c:pt>
                <c:pt idx="29">
                  <c:v>2.3549209775738048E-3</c:v>
                </c:pt>
                <c:pt idx="30">
                  <c:v>2.5591012662877681E-3</c:v>
                </c:pt>
                <c:pt idx="31">
                  <c:v>2.7518052582887129E-3</c:v>
                </c:pt>
                <c:pt idx="32">
                  <c:v>2.9854500660228909E-3</c:v>
                </c:pt>
                <c:pt idx="33">
                  <c:v>3.203909176253249E-3</c:v>
                </c:pt>
                <c:pt idx="34">
                  <c:v>3.4500935525483283E-3</c:v>
                </c:pt>
                <c:pt idx="35">
                  <c:v>3.6859358528660582E-3</c:v>
                </c:pt>
                <c:pt idx="36">
                  <c:v>3.9291505685661136E-3</c:v>
                </c:pt>
                <c:pt idx="37">
                  <c:v>4.1679802310330034E-3</c:v>
                </c:pt>
                <c:pt idx="38">
                  <c:v>4.4299283356359935E-3</c:v>
                </c:pt>
                <c:pt idx="39">
                  <c:v>4.6630969774090758E-3</c:v>
                </c:pt>
                <c:pt idx="40">
                  <c:v>4.9362207938174908E-3</c:v>
                </c:pt>
                <c:pt idx="41">
                  <c:v>5.1839019128885081E-3</c:v>
                </c:pt>
                <c:pt idx="42">
                  <c:v>5.4307837767031408E-3</c:v>
                </c:pt>
                <c:pt idx="43">
                  <c:v>5.6974286549255626E-3</c:v>
                </c:pt>
                <c:pt idx="44">
                  <c:v>5.9589948982600224E-3</c:v>
                </c:pt>
                <c:pt idx="45">
                  <c:v>6.2449528344945748E-3</c:v>
                </c:pt>
                <c:pt idx="46">
                  <c:v>6.505734338338961E-3</c:v>
                </c:pt>
                <c:pt idx="47">
                  <c:v>6.7910595820473169E-3</c:v>
                </c:pt>
                <c:pt idx="48">
                  <c:v>7.0517143859859903E-3</c:v>
                </c:pt>
                <c:pt idx="49">
                  <c:v>7.3261571980319466E-3</c:v>
                </c:pt>
                <c:pt idx="50">
                  <c:v>7.5846279471313916E-3</c:v>
                </c:pt>
                <c:pt idx="51">
                  <c:v>7.8439426491178389E-3</c:v>
                </c:pt>
                <c:pt idx="52">
                  <c:v>8.0959809281044119E-3</c:v>
                </c:pt>
                <c:pt idx="53">
                  <c:v>8.3528047347916912E-3</c:v>
                </c:pt>
                <c:pt idx="54">
                  <c:v>8.5866304969395776E-3</c:v>
                </c:pt>
                <c:pt idx="55">
                  <c:v>8.8251888760343226E-3</c:v>
                </c:pt>
                <c:pt idx="56">
                  <c:v>9.0685103363760556E-3</c:v>
                </c:pt>
                <c:pt idx="57">
                  <c:v>9.3051519808385746E-3</c:v>
                </c:pt>
                <c:pt idx="58">
                  <c:v>9.5476174413852578E-3</c:v>
                </c:pt>
                <c:pt idx="59">
                  <c:v>9.7817591265117118E-3</c:v>
                </c:pt>
                <c:pt idx="60">
                  <c:v>1.0019298881116986E-2</c:v>
                </c:pt>
                <c:pt idx="61">
                  <c:v>1.0249355312168433E-2</c:v>
                </c:pt>
                <c:pt idx="62">
                  <c:v>1.0497884023914494E-2</c:v>
                </c:pt>
                <c:pt idx="63">
                  <c:v>1.0715770413908032E-2</c:v>
                </c:pt>
                <c:pt idx="64">
                  <c:v>1.0967744714280298E-2</c:v>
                </c:pt>
                <c:pt idx="65">
                  <c:v>1.1192693329801405E-2</c:v>
                </c:pt>
                <c:pt idx="66">
                  <c:v>1.1414556176996755E-2</c:v>
                </c:pt>
                <c:pt idx="67">
                  <c:v>1.1650506327221149E-2</c:v>
                </c:pt>
                <c:pt idx="68">
                  <c:v>1.1879080760623361E-2</c:v>
                </c:pt>
                <c:pt idx="69">
                  <c:v>1.2125423379448823E-2</c:v>
                </c:pt>
                <c:pt idx="70">
                  <c:v>1.2348034132785003E-2</c:v>
                </c:pt>
                <c:pt idx="71">
                  <c:v>1.2590766821722405E-2</c:v>
                </c:pt>
                <c:pt idx="72">
                  <c:v>1.2816555205893566E-2</c:v>
                </c:pt>
                <c:pt idx="73">
                  <c:v>1.3047356225942408E-2</c:v>
                </c:pt>
                <c:pt idx="74">
                  <c:v>1.3254073604649363E-2</c:v>
                </c:pt>
                <c:pt idx="75">
                  <c:v>1.3491249790306638E-2</c:v>
                </c:pt>
                <c:pt idx="76">
                  <c:v>1.3700809603194758E-2</c:v>
                </c:pt>
                <c:pt idx="77">
                  <c:v>1.3906114787271141E-2</c:v>
                </c:pt>
                <c:pt idx="78">
                  <c:v>1.4122133869646702E-2</c:v>
                </c:pt>
                <c:pt idx="79">
                  <c:v>1.4329673547561568E-2</c:v>
                </c:pt>
                <c:pt idx="80">
                  <c:v>1.4551338313527571E-2</c:v>
                </c:pt>
                <c:pt idx="81">
                  <c:v>1.4749495246581994E-2</c:v>
                </c:pt>
                <c:pt idx="82">
                  <c:v>1.4962428307259619E-2</c:v>
                </c:pt>
                <c:pt idx="83">
                  <c:v>1.5153315311478304E-2</c:v>
                </c:pt>
                <c:pt idx="84">
                  <c:v>1.5351156647281204E-2</c:v>
                </c:pt>
                <c:pt idx="85">
                  <c:v>1.5533715772235725E-2</c:v>
                </c:pt>
                <c:pt idx="86">
                  <c:v>1.5713030204961252E-2</c:v>
                </c:pt>
                <c:pt idx="87">
                  <c:v>1.5880966972409816E-2</c:v>
                </c:pt>
                <c:pt idx="88">
                  <c:v>1.6054415605501415E-2</c:v>
                </c:pt>
                <c:pt idx="89">
                  <c:v>1.620136275130845E-2</c:v>
                </c:pt>
                <c:pt idx="90">
                  <c:v>1.6352574503254703E-2</c:v>
                </c:pt>
                <c:pt idx="91">
                  <c:v>1.6508241215857922E-2</c:v>
                </c:pt>
                <c:pt idx="92">
                  <c:v>1.6650503367770544E-2</c:v>
                </c:pt>
                <c:pt idx="93">
                  <c:v>1.6791266496000594E-2</c:v>
                </c:pt>
                <c:pt idx="94">
                  <c:v>1.6921697487393236E-2</c:v>
                </c:pt>
                <c:pt idx="95">
                  <c:v>1.7047873852213298E-2</c:v>
                </c:pt>
                <c:pt idx="96">
                  <c:v>1.7164979972030044E-2</c:v>
                </c:pt>
                <c:pt idx="97">
                  <c:v>1.7284908565842388E-2</c:v>
                </c:pt>
                <c:pt idx="98">
                  <c:v>1.7386121433617514E-2</c:v>
                </c:pt>
                <c:pt idx="99">
                  <c:v>1.7493463278282259E-2</c:v>
                </c:pt>
                <c:pt idx="100">
                  <c:v>1.7586382582189586E-2</c:v>
                </c:pt>
                <c:pt idx="101">
                  <c:v>1.767694018852041E-2</c:v>
                </c:pt>
                <c:pt idx="102">
                  <c:v>1.7755045336146347E-2</c:v>
                </c:pt>
                <c:pt idx="103">
                  <c:v>1.7831881289391258E-2</c:v>
                </c:pt>
                <c:pt idx="104">
                  <c:v>1.7909924705304513E-2</c:v>
                </c:pt>
                <c:pt idx="105">
                  <c:v>1.7979284327568394E-2</c:v>
                </c:pt>
                <c:pt idx="106">
                  <c:v>1.8056694219636092E-2</c:v>
                </c:pt>
                <c:pt idx="107">
                  <c:v>1.8131569194562377E-2</c:v>
                </c:pt>
                <c:pt idx="108">
                  <c:v>1.8211075802500563E-2</c:v>
                </c:pt>
                <c:pt idx="109">
                  <c:v>1.8290245007955407E-2</c:v>
                </c:pt>
                <c:pt idx="110">
                  <c:v>1.8372370914202945E-2</c:v>
                </c:pt>
                <c:pt idx="111">
                  <c:v>1.8453945352517209E-2</c:v>
                </c:pt>
                <c:pt idx="112">
                  <c:v>1.8535753093520037E-2</c:v>
                </c:pt>
                <c:pt idx="113">
                  <c:v>1.8620478987081693E-2</c:v>
                </c:pt>
                <c:pt idx="114">
                  <c:v>1.8704132751242733E-2</c:v>
                </c:pt>
                <c:pt idx="115">
                  <c:v>1.8794535373383353E-2</c:v>
                </c:pt>
                <c:pt idx="116">
                  <c:v>1.8892415897319787E-2</c:v>
                </c:pt>
                <c:pt idx="117">
                  <c:v>1.8980038194264019E-2</c:v>
                </c:pt>
                <c:pt idx="118">
                  <c:v>1.9071149331445991E-2</c:v>
                </c:pt>
                <c:pt idx="119">
                  <c:v>1.9155745961882818E-2</c:v>
                </c:pt>
                <c:pt idx="120">
                  <c:v>1.9239055296342844E-2</c:v>
                </c:pt>
                <c:pt idx="121">
                  <c:v>1.9309473824534962E-2</c:v>
                </c:pt>
                <c:pt idx="122">
                  <c:v>1.9390107367401058E-2</c:v>
                </c:pt>
                <c:pt idx="123">
                  <c:v>1.945419211058641E-2</c:v>
                </c:pt>
                <c:pt idx="124">
                  <c:v>1.9517965175452515E-2</c:v>
                </c:pt>
                <c:pt idx="125">
                  <c:v>1.9582271793818846E-2</c:v>
                </c:pt>
                <c:pt idx="126">
                  <c:v>1.9639963891161374E-2</c:v>
                </c:pt>
                <c:pt idx="127">
                  <c:v>1.9696185103835414E-2</c:v>
                </c:pt>
                <c:pt idx="128">
                  <c:v>1.9745376408141852E-2</c:v>
                </c:pt>
                <c:pt idx="129">
                  <c:v>1.9795556614341708E-2</c:v>
                </c:pt>
                <c:pt idx="130">
                  <c:v>1.9837757001702455E-2</c:v>
                </c:pt>
                <c:pt idx="131">
                  <c:v>1.9879921252050532E-2</c:v>
                </c:pt>
                <c:pt idx="132">
                  <c:v>1.9915924761346158E-2</c:v>
                </c:pt>
                <c:pt idx="133">
                  <c:v>1.9948263751755516E-2</c:v>
                </c:pt>
                <c:pt idx="134">
                  <c:v>1.9975980709701524E-2</c:v>
                </c:pt>
                <c:pt idx="135">
                  <c:v>2.0002728022766945E-2</c:v>
                </c:pt>
                <c:pt idx="136">
                  <c:v>2.0022963203303035E-2</c:v>
                </c:pt>
                <c:pt idx="137">
                  <c:v>2.0040124951620795E-2</c:v>
                </c:pt>
                <c:pt idx="138">
                  <c:v>2.0055642607659532E-2</c:v>
                </c:pt>
                <c:pt idx="139">
                  <c:v>2.006663895838778E-2</c:v>
                </c:pt>
                <c:pt idx="140">
                  <c:v>2.0075572641117884E-2</c:v>
                </c:pt>
                <c:pt idx="141">
                  <c:v>2.0082822634081253E-2</c:v>
                </c:pt>
                <c:pt idx="142">
                  <c:v>2.0088718931501669E-2</c:v>
                </c:pt>
                <c:pt idx="143">
                  <c:v>2.0094654762742449E-2</c:v>
                </c:pt>
                <c:pt idx="144">
                  <c:v>2.0099525141643499E-2</c:v>
                </c:pt>
                <c:pt idx="145">
                  <c:v>2.0102486118288295E-2</c:v>
                </c:pt>
                <c:pt idx="146">
                  <c:v>2.0105478204118385E-2</c:v>
                </c:pt>
                <c:pt idx="147">
                  <c:v>2.0106808143951937E-2</c:v>
                </c:pt>
                <c:pt idx="148">
                  <c:v>2.0110069361161768E-2</c:v>
                </c:pt>
                <c:pt idx="149">
                  <c:v>2.0108591727574145E-2</c:v>
                </c:pt>
                <c:pt idx="150">
                  <c:v>2.010850180169791E-2</c:v>
                </c:pt>
                <c:pt idx="151">
                  <c:v>2.0106851301617823E-2</c:v>
                </c:pt>
                <c:pt idx="152">
                  <c:v>2.0104490319922459E-2</c:v>
                </c:pt>
                <c:pt idx="153">
                  <c:v>2.0100946662090068E-2</c:v>
                </c:pt>
                <c:pt idx="154">
                  <c:v>2.0096236620019962E-2</c:v>
                </c:pt>
                <c:pt idx="155">
                  <c:v>2.0091427825915133E-2</c:v>
                </c:pt>
                <c:pt idx="156">
                  <c:v>2.0084519876175655E-2</c:v>
                </c:pt>
                <c:pt idx="157">
                  <c:v>2.0077624134818534E-2</c:v>
                </c:pt>
                <c:pt idx="158">
                  <c:v>2.0068983479450863E-2</c:v>
                </c:pt>
                <c:pt idx="159">
                  <c:v>2.0063236924775824E-2</c:v>
                </c:pt>
                <c:pt idx="160">
                  <c:v>2.0052233719677605E-2</c:v>
                </c:pt>
                <c:pt idx="161">
                  <c:v>2.004258667345013E-2</c:v>
                </c:pt>
                <c:pt idx="162">
                  <c:v>2.0030976951367307E-2</c:v>
                </c:pt>
                <c:pt idx="163">
                  <c:v>2.0019246017884431E-2</c:v>
                </c:pt>
                <c:pt idx="164">
                  <c:v>2.0005395474857156E-2</c:v>
                </c:pt>
                <c:pt idx="165">
                  <c:v>1.9991165271579656E-2</c:v>
                </c:pt>
                <c:pt idx="166">
                  <c:v>1.9976200065106517E-2</c:v>
                </c:pt>
                <c:pt idx="167">
                  <c:v>1.9960507437216331E-2</c:v>
                </c:pt>
                <c:pt idx="168">
                  <c:v>1.9943120878993137E-2</c:v>
                </c:pt>
                <c:pt idx="169">
                  <c:v>1.9925409952761264E-2</c:v>
                </c:pt>
                <c:pt idx="170">
                  <c:v>1.9906728543582445E-2</c:v>
                </c:pt>
                <c:pt idx="171">
                  <c:v>1.9889619819550071E-2</c:v>
                </c:pt>
                <c:pt idx="172">
                  <c:v>1.9869370219500724E-2</c:v>
                </c:pt>
                <c:pt idx="173">
                  <c:v>1.9847977268130756E-2</c:v>
                </c:pt>
                <c:pt idx="174">
                  <c:v>1.9826179704974561E-2</c:v>
                </c:pt>
                <c:pt idx="175">
                  <c:v>1.9802841414801962E-2</c:v>
                </c:pt>
                <c:pt idx="176">
                  <c:v>1.9779482547043641E-2</c:v>
                </c:pt>
                <c:pt idx="177">
                  <c:v>1.975449501120637E-2</c:v>
                </c:pt>
                <c:pt idx="178">
                  <c:v>1.9730669916106384E-2</c:v>
                </c:pt>
                <c:pt idx="179">
                  <c:v>1.9703553415969764E-2</c:v>
                </c:pt>
                <c:pt idx="180">
                  <c:v>1.9678009583743439E-2</c:v>
                </c:pt>
                <c:pt idx="181">
                  <c:v>1.9649504579858867E-2</c:v>
                </c:pt>
                <c:pt idx="182">
                  <c:v>1.9621754872743667E-2</c:v>
                </c:pt>
                <c:pt idx="183">
                  <c:v>1.9596455126604122E-2</c:v>
                </c:pt>
                <c:pt idx="184">
                  <c:v>1.9566526046809307E-2</c:v>
                </c:pt>
                <c:pt idx="185">
                  <c:v>1.9537896225348239E-2</c:v>
                </c:pt>
                <c:pt idx="186">
                  <c:v>1.9505592359929949E-2</c:v>
                </c:pt>
                <c:pt idx="187">
                  <c:v>1.9475540720369645E-2</c:v>
                </c:pt>
                <c:pt idx="188">
                  <c:v>1.9441730997167672E-2</c:v>
                </c:pt>
                <c:pt idx="189">
                  <c:v>1.9409212587333032E-2</c:v>
                </c:pt>
                <c:pt idx="190">
                  <c:v>1.9374994922496877E-2</c:v>
                </c:pt>
                <c:pt idx="191">
                  <c:v>1.9341101288617366E-2</c:v>
                </c:pt>
                <c:pt idx="192">
                  <c:v>1.9305384282310024E-2</c:v>
                </c:pt>
                <c:pt idx="193">
                  <c:v>1.9270141845066386E-2</c:v>
                </c:pt>
                <c:pt idx="194">
                  <c:v>1.9232899229301499E-2</c:v>
                </c:pt>
                <c:pt idx="195">
                  <c:v>1.9196269205105174E-2</c:v>
                </c:pt>
                <c:pt idx="196">
                  <c:v>1.9157539922469328E-2</c:v>
                </c:pt>
                <c:pt idx="197">
                  <c:v>1.9119403284786729E-2</c:v>
                </c:pt>
                <c:pt idx="198">
                  <c:v>1.9079306527116938E-2</c:v>
                </c:pt>
                <c:pt idx="199">
                  <c:v>1.9039755718003076E-2</c:v>
                </c:pt>
                <c:pt idx="200">
                  <c:v>1.8998359250789396E-2</c:v>
                </c:pt>
                <c:pt idx="201">
                  <c:v>1.8958566629712459E-2</c:v>
                </c:pt>
                <c:pt idx="202">
                  <c:v>1.8914218163563468E-2</c:v>
                </c:pt>
                <c:pt idx="203">
                  <c:v>1.8873617416367061E-2</c:v>
                </c:pt>
                <c:pt idx="204">
                  <c:v>1.882757815617472E-2</c:v>
                </c:pt>
                <c:pt idx="205">
                  <c:v>1.8784254173842576E-2</c:v>
                </c:pt>
                <c:pt idx="206">
                  <c:v>1.8743418023629436E-2</c:v>
                </c:pt>
                <c:pt idx="207">
                  <c:v>1.869708854751867E-2</c:v>
                </c:pt>
                <c:pt idx="208">
                  <c:v>1.8652488706946281E-2</c:v>
                </c:pt>
                <c:pt idx="209">
                  <c:v>1.8602956189504704E-2</c:v>
                </c:pt>
                <c:pt idx="210">
                  <c:v>1.8557242610145418E-2</c:v>
                </c:pt>
                <c:pt idx="211">
                  <c:v>1.8506205281003375E-2</c:v>
                </c:pt>
                <c:pt idx="212">
                  <c:v>1.8457866595606876E-2</c:v>
                </c:pt>
                <c:pt idx="213">
                  <c:v>1.8406581712600786E-2</c:v>
                </c:pt>
                <c:pt idx="214">
                  <c:v>1.8356506118979529E-2</c:v>
                </c:pt>
                <c:pt idx="215">
                  <c:v>1.8304451350827262E-2</c:v>
                </c:pt>
                <c:pt idx="216">
                  <c:v>1.8253355401301796E-2</c:v>
                </c:pt>
                <c:pt idx="217">
                  <c:v>1.8199111247264185E-2</c:v>
                </c:pt>
                <c:pt idx="218">
                  <c:v>1.8150965267669145E-2</c:v>
                </c:pt>
                <c:pt idx="219">
                  <c:v>1.8097855248915128E-2</c:v>
                </c:pt>
                <c:pt idx="220">
                  <c:v>1.8041448693548446E-2</c:v>
                </c:pt>
                <c:pt idx="221">
                  <c:v>1.7986505405604789E-2</c:v>
                </c:pt>
                <c:pt idx="222">
                  <c:v>1.7929060478815491E-2</c:v>
                </c:pt>
                <c:pt idx="223">
                  <c:v>1.7872704251453323E-2</c:v>
                </c:pt>
                <c:pt idx="224">
                  <c:v>1.781330907623908E-2</c:v>
                </c:pt>
                <c:pt idx="225">
                  <c:v>1.7757906194839541E-2</c:v>
                </c:pt>
                <c:pt idx="226">
                  <c:v>1.7695670119701745E-2</c:v>
                </c:pt>
                <c:pt idx="227">
                  <c:v>1.7639475454665821E-2</c:v>
                </c:pt>
                <c:pt idx="228">
                  <c:v>1.7575217256501536E-2</c:v>
                </c:pt>
                <c:pt idx="229">
                  <c:v>1.751603969858841E-2</c:v>
                </c:pt>
                <c:pt idx="230">
                  <c:v>1.7460732234850014E-2</c:v>
                </c:pt>
                <c:pt idx="231">
                  <c:v>1.7394820542710153E-2</c:v>
                </c:pt>
                <c:pt idx="232">
                  <c:v>1.733425738498913E-2</c:v>
                </c:pt>
                <c:pt idx="233">
                  <c:v>1.7267337506423619E-2</c:v>
                </c:pt>
                <c:pt idx="234">
                  <c:v>1.7204724994368537E-2</c:v>
                </c:pt>
                <c:pt idx="235">
                  <c:v>1.7141421339086631E-2</c:v>
                </c:pt>
                <c:pt idx="236">
                  <c:v>1.7081766784560724E-2</c:v>
                </c:pt>
                <c:pt idx="237">
                  <c:v>1.7017688008133986E-2</c:v>
                </c:pt>
                <c:pt idx="238">
                  <c:v>1.6960803650257629E-2</c:v>
                </c:pt>
                <c:pt idx="239">
                  <c:v>1.6898526092124725E-2</c:v>
                </c:pt>
                <c:pt idx="240">
                  <c:v>1.684141079431889E-2</c:v>
                </c:pt>
                <c:pt idx="241">
                  <c:v>1.678618908992351E-2</c:v>
                </c:pt>
                <c:pt idx="242">
                  <c:v>1.6731709514766952E-2</c:v>
                </c:pt>
                <c:pt idx="243">
                  <c:v>1.6677806028583604E-2</c:v>
                </c:pt>
                <c:pt idx="244">
                  <c:v>1.6619970250132836E-2</c:v>
                </c:pt>
                <c:pt idx="245">
                  <c:v>1.6568215984963726E-2</c:v>
                </c:pt>
                <c:pt idx="246">
                  <c:v>1.6512192341875592E-2</c:v>
                </c:pt>
                <c:pt idx="247">
                  <c:v>1.6460874475808563E-2</c:v>
                </c:pt>
                <c:pt idx="248">
                  <c:v>1.640787374911936E-2</c:v>
                </c:pt>
                <c:pt idx="249">
                  <c:v>1.6357812191137713E-2</c:v>
                </c:pt>
                <c:pt idx="250">
                  <c:v>1.6307425563188569E-2</c:v>
                </c:pt>
                <c:pt idx="251">
                  <c:v>1.6259454925932282E-2</c:v>
                </c:pt>
                <c:pt idx="252">
                  <c:v>1.6210001726164481E-2</c:v>
                </c:pt>
                <c:pt idx="253">
                  <c:v>1.6167434339039204E-2</c:v>
                </c:pt>
                <c:pt idx="254">
                  <c:v>1.6121899477605027E-2</c:v>
                </c:pt>
                <c:pt idx="255">
                  <c:v>1.6075029115688734E-2</c:v>
                </c:pt>
                <c:pt idx="256">
                  <c:v>1.6030829367404725E-2</c:v>
                </c:pt>
                <c:pt idx="257">
                  <c:v>1.5986082053973578E-2</c:v>
                </c:pt>
                <c:pt idx="258">
                  <c:v>1.5943583854030923E-2</c:v>
                </c:pt>
                <c:pt idx="259">
                  <c:v>1.5900900452222748E-2</c:v>
                </c:pt>
                <c:pt idx="260">
                  <c:v>1.5861099112619861E-2</c:v>
                </c:pt>
                <c:pt idx="261">
                  <c:v>1.5818561485530441E-2</c:v>
                </c:pt>
                <c:pt idx="262">
                  <c:v>1.5781258956204525E-2</c:v>
                </c:pt>
                <c:pt idx="263">
                  <c:v>1.5739987536671787E-2</c:v>
                </c:pt>
                <c:pt idx="264">
                  <c:v>1.570333755670383E-2</c:v>
                </c:pt>
                <c:pt idx="265">
                  <c:v>1.5669537395232074E-2</c:v>
                </c:pt>
                <c:pt idx="266">
                  <c:v>1.56316796549919E-2</c:v>
                </c:pt>
                <c:pt idx="267">
                  <c:v>1.5597658311496568E-2</c:v>
                </c:pt>
                <c:pt idx="268">
                  <c:v>1.5562472195018719E-2</c:v>
                </c:pt>
                <c:pt idx="269">
                  <c:v>1.5530295196583435E-2</c:v>
                </c:pt>
                <c:pt idx="270">
                  <c:v>1.5495805829891279E-2</c:v>
                </c:pt>
                <c:pt idx="271">
                  <c:v>1.5464270668665462E-2</c:v>
                </c:pt>
                <c:pt idx="272">
                  <c:v>1.5432596097701111E-2</c:v>
                </c:pt>
                <c:pt idx="273">
                  <c:v>1.5403989801143325E-2</c:v>
                </c:pt>
                <c:pt idx="274">
                  <c:v>1.5372969004749376E-2</c:v>
                </c:pt>
                <c:pt idx="275">
                  <c:v>1.5345051641858971E-2</c:v>
                </c:pt>
                <c:pt idx="276">
                  <c:v>1.5320017529436956E-2</c:v>
                </c:pt>
                <c:pt idx="277">
                  <c:v>1.5292724360173661E-2</c:v>
                </c:pt>
                <c:pt idx="278">
                  <c:v>1.5267772529311698E-2</c:v>
                </c:pt>
                <c:pt idx="279">
                  <c:v>1.5241329625062843E-2</c:v>
                </c:pt>
                <c:pt idx="280">
                  <c:v>1.5218113469503971E-2</c:v>
                </c:pt>
                <c:pt idx="281">
                  <c:v>1.5193480814407433E-2</c:v>
                </c:pt>
                <c:pt idx="282">
                  <c:v>1.5171231530406082E-2</c:v>
                </c:pt>
                <c:pt idx="283">
                  <c:v>1.5149087838847502E-2</c:v>
                </c:pt>
                <c:pt idx="284">
                  <c:v>1.5128512259931191E-2</c:v>
                </c:pt>
                <c:pt idx="285">
                  <c:v>1.5108138614469928E-2</c:v>
                </c:pt>
                <c:pt idx="286">
                  <c:v>1.5089250723707289E-2</c:v>
                </c:pt>
                <c:pt idx="287">
                  <c:v>1.5070631110929971E-2</c:v>
                </c:pt>
                <c:pt idx="288">
                  <c:v>1.5054576896183334E-2</c:v>
                </c:pt>
                <c:pt idx="289">
                  <c:v>1.5038122150098549E-2</c:v>
                </c:pt>
                <c:pt idx="290">
                  <c:v>1.5022629038875862E-2</c:v>
                </c:pt>
                <c:pt idx="291">
                  <c:v>1.5007889134677791E-2</c:v>
                </c:pt>
                <c:pt idx="292">
                  <c:v>1.4993466219047288E-2</c:v>
                </c:pt>
                <c:pt idx="293">
                  <c:v>1.4980196417269883E-2</c:v>
                </c:pt>
                <c:pt idx="294">
                  <c:v>1.4967062709648919E-2</c:v>
                </c:pt>
                <c:pt idx="295">
                  <c:v>1.4955604122829032E-2</c:v>
                </c:pt>
                <c:pt idx="296">
                  <c:v>1.4943569821426679E-2</c:v>
                </c:pt>
                <c:pt idx="297">
                  <c:v>1.4932970485233454E-2</c:v>
                </c:pt>
                <c:pt idx="298">
                  <c:v>1.4922630789010896E-2</c:v>
                </c:pt>
                <c:pt idx="299">
                  <c:v>1.4912803632502251E-2</c:v>
                </c:pt>
                <c:pt idx="300">
                  <c:v>1.4905443779948862E-2</c:v>
                </c:pt>
                <c:pt idx="301">
                  <c:v>1.4896664234597746E-2</c:v>
                </c:pt>
                <c:pt idx="302">
                  <c:v>1.4889678316844296E-2</c:v>
                </c:pt>
                <c:pt idx="303">
                  <c:v>1.488269358159759E-2</c:v>
                </c:pt>
                <c:pt idx="304">
                  <c:v>1.4876771375146267E-2</c:v>
                </c:pt>
                <c:pt idx="305">
                  <c:v>1.4870956631984514E-2</c:v>
                </c:pt>
                <c:pt idx="306">
                  <c:v>1.4866162006532197E-2</c:v>
                </c:pt>
                <c:pt idx="307">
                  <c:v>1.4861891191709536E-2</c:v>
                </c:pt>
                <c:pt idx="308">
                  <c:v>1.4858411111343046E-2</c:v>
                </c:pt>
                <c:pt idx="309">
                  <c:v>1.4855226220507788E-2</c:v>
                </c:pt>
                <c:pt idx="310">
                  <c:v>1.485276920066525E-2</c:v>
                </c:pt>
                <c:pt idx="311">
                  <c:v>1.4851600388615478E-2</c:v>
                </c:pt>
                <c:pt idx="312">
                  <c:v>1.4851639594176938E-2</c:v>
                </c:pt>
                <c:pt idx="313">
                  <c:v>1.4850397751373817E-2</c:v>
                </c:pt>
                <c:pt idx="314">
                  <c:v>1.4851005749700887E-2</c:v>
                </c:pt>
                <c:pt idx="315">
                  <c:v>1.4852032259570167E-2</c:v>
                </c:pt>
                <c:pt idx="316">
                  <c:v>1.4853601514717733E-2</c:v>
                </c:pt>
                <c:pt idx="317">
                  <c:v>1.4855673874050155E-2</c:v>
                </c:pt>
                <c:pt idx="318">
                  <c:v>1.4859232697128058E-2</c:v>
                </c:pt>
                <c:pt idx="319">
                  <c:v>1.4862693953441405E-2</c:v>
                </c:pt>
                <c:pt idx="320">
                  <c:v>1.4866037247485586E-2</c:v>
                </c:pt>
                <c:pt idx="321">
                  <c:v>1.4871635476807038E-2</c:v>
                </c:pt>
                <c:pt idx="322">
                  <c:v>1.4876386726273698E-2</c:v>
                </c:pt>
                <c:pt idx="323">
                  <c:v>1.4883199683427599E-2</c:v>
                </c:pt>
                <c:pt idx="324">
                  <c:v>1.4889808815532797E-2</c:v>
                </c:pt>
                <c:pt idx="325">
                  <c:v>1.489745998009546E-2</c:v>
                </c:pt>
                <c:pt idx="326">
                  <c:v>1.490610523190381E-2</c:v>
                </c:pt>
                <c:pt idx="327">
                  <c:v>1.4914600642243361E-2</c:v>
                </c:pt>
                <c:pt idx="328">
                  <c:v>1.4924645298023544E-2</c:v>
                </c:pt>
                <c:pt idx="329">
                  <c:v>1.4934266314090927E-2</c:v>
                </c:pt>
                <c:pt idx="330">
                  <c:v>1.4945856983029398E-2</c:v>
                </c:pt>
                <c:pt idx="331">
                  <c:v>1.4957275229709733E-2</c:v>
                </c:pt>
                <c:pt idx="332">
                  <c:v>1.4969224298097373E-2</c:v>
                </c:pt>
                <c:pt idx="333">
                  <c:v>1.4981946227707365E-2</c:v>
                </c:pt>
                <c:pt idx="334">
                  <c:v>1.4995757049691427E-2</c:v>
                </c:pt>
                <c:pt idx="335">
                  <c:v>1.5009417134779889E-2</c:v>
                </c:pt>
                <c:pt idx="336">
                  <c:v>1.5025446555090647E-2</c:v>
                </c:pt>
                <c:pt idx="337">
                  <c:v>1.5040884473618869E-2</c:v>
                </c:pt>
                <c:pt idx="338">
                  <c:v>1.5057420859284874E-2</c:v>
                </c:pt>
                <c:pt idx="339">
                  <c:v>1.5073549786992203E-2</c:v>
                </c:pt>
                <c:pt idx="340">
                  <c:v>1.5091991396954796E-2</c:v>
                </c:pt>
                <c:pt idx="341">
                  <c:v>1.5109366024540653E-2</c:v>
                </c:pt>
                <c:pt idx="342">
                  <c:v>1.5129233894969004E-2</c:v>
                </c:pt>
                <c:pt idx="343">
                  <c:v>1.5148540454803324E-2</c:v>
                </c:pt>
                <c:pt idx="344">
                  <c:v>1.5168499887982634E-2</c:v>
                </c:pt>
                <c:pt idx="345">
                  <c:v>1.5189119553282282E-2</c:v>
                </c:pt>
                <c:pt idx="346">
                  <c:v>1.5211060490221605E-2</c:v>
                </c:pt>
                <c:pt idx="347">
                  <c:v>1.5231520221748862E-2</c:v>
                </c:pt>
                <c:pt idx="348">
                  <c:v>1.5253344673816137E-2</c:v>
                </c:pt>
                <c:pt idx="349">
                  <c:v>1.5277928430711553E-2</c:v>
                </c:pt>
                <c:pt idx="350">
                  <c:v>1.5301371655080267E-2</c:v>
                </c:pt>
                <c:pt idx="351">
                  <c:v>1.5325414148821367E-2</c:v>
                </c:pt>
                <c:pt idx="352">
                  <c:v>1.5347468170977725E-2</c:v>
                </c:pt>
                <c:pt idx="353">
                  <c:v>1.5370935897671786E-2</c:v>
                </c:pt>
                <c:pt idx="354">
                  <c:v>1.5392343887816741E-2</c:v>
                </c:pt>
                <c:pt idx="355">
                  <c:v>1.5413102822330303E-2</c:v>
                </c:pt>
                <c:pt idx="356">
                  <c:v>1.5432547148217068E-2</c:v>
                </c:pt>
                <c:pt idx="357">
                  <c:v>1.5453241492456847E-2</c:v>
                </c:pt>
                <c:pt idx="358">
                  <c:v>1.547083877975873E-2</c:v>
                </c:pt>
                <c:pt idx="359">
                  <c:v>1.5488382022670895E-2</c:v>
                </c:pt>
                <c:pt idx="360">
                  <c:v>1.5507055380491899E-2</c:v>
                </c:pt>
                <c:pt idx="361">
                  <c:v>1.5523884465427075E-2</c:v>
                </c:pt>
                <c:pt idx="362">
                  <c:v>1.554057026488833E-2</c:v>
                </c:pt>
                <c:pt idx="363">
                  <c:v>1.5556069908117219E-2</c:v>
                </c:pt>
                <c:pt idx="364">
                  <c:v>1.5570818342337693E-2</c:v>
                </c:pt>
                <c:pt idx="365">
                  <c:v>1.558510664223957E-2</c:v>
                </c:pt>
                <c:pt idx="366">
                  <c:v>1.5599494613640824E-2</c:v>
                </c:pt>
                <c:pt idx="367">
                  <c:v>1.5610860835393758E-2</c:v>
                </c:pt>
                <c:pt idx="368">
                  <c:v>1.5624903956417619E-2</c:v>
                </c:pt>
                <c:pt idx="369">
                  <c:v>1.5634871295689929E-2</c:v>
                </c:pt>
                <c:pt idx="370">
                  <c:v>1.5646249932369662E-2</c:v>
                </c:pt>
                <c:pt idx="371">
                  <c:v>1.565666125578518E-2</c:v>
                </c:pt>
                <c:pt idx="372">
                  <c:v>1.5666426866546148E-2</c:v>
                </c:pt>
                <c:pt idx="373">
                  <c:v>1.5675640673586955E-2</c:v>
                </c:pt>
                <c:pt idx="374">
                  <c:v>1.5683645480963904E-2</c:v>
                </c:pt>
                <c:pt idx="375">
                  <c:v>1.569174308104394E-2</c:v>
                </c:pt>
                <c:pt idx="376">
                  <c:v>1.5698231324347989E-2</c:v>
                </c:pt>
                <c:pt idx="377">
                  <c:v>1.570514339109336E-2</c:v>
                </c:pt>
                <c:pt idx="378">
                  <c:v>1.5710745259392159E-2</c:v>
                </c:pt>
                <c:pt idx="379">
                  <c:v>1.571542992664679E-2</c:v>
                </c:pt>
                <c:pt idx="380">
                  <c:v>1.5719712535420774E-2</c:v>
                </c:pt>
                <c:pt idx="381">
                  <c:v>1.5723447060817391E-2</c:v>
                </c:pt>
                <c:pt idx="382">
                  <c:v>1.5726610120370133E-2</c:v>
                </c:pt>
                <c:pt idx="383">
                  <c:v>1.5728570320739189E-2</c:v>
                </c:pt>
                <c:pt idx="384">
                  <c:v>1.5730616956933546E-2</c:v>
                </c:pt>
                <c:pt idx="385">
                  <c:v>1.5731638972372779E-2</c:v>
                </c:pt>
                <c:pt idx="386">
                  <c:v>1.5732007688090736E-2</c:v>
                </c:pt>
                <c:pt idx="387">
                  <c:v>1.5731700059173615E-2</c:v>
                </c:pt>
                <c:pt idx="388">
                  <c:v>1.5730379252426707E-2</c:v>
                </c:pt>
                <c:pt idx="389">
                  <c:v>1.5729121993673403E-2</c:v>
                </c:pt>
                <c:pt idx="390">
                  <c:v>1.5725499819382618E-2</c:v>
                </c:pt>
                <c:pt idx="391">
                  <c:v>1.5723251336008381E-2</c:v>
                </c:pt>
                <c:pt idx="392">
                  <c:v>1.5719693186111806E-2</c:v>
                </c:pt>
                <c:pt idx="393">
                  <c:v>1.5716114656902251E-2</c:v>
                </c:pt>
                <c:pt idx="394">
                  <c:v>1.5710973998783618E-2</c:v>
                </c:pt>
                <c:pt idx="395">
                  <c:v>1.5705495752484731E-2</c:v>
                </c:pt>
                <c:pt idx="396">
                  <c:v>1.5699278638887745E-2</c:v>
                </c:pt>
                <c:pt idx="397">
                  <c:v>1.5692174722280607E-2</c:v>
                </c:pt>
                <c:pt idx="398">
                  <c:v>1.5684628000978817E-2</c:v>
                </c:pt>
                <c:pt idx="399">
                  <c:v>1.5675953735717899E-2</c:v>
                </c:pt>
                <c:pt idx="400">
                  <c:v>1.5667571824878639E-2</c:v>
                </c:pt>
                <c:pt idx="401">
                  <c:v>1.5657426400038404E-2</c:v>
                </c:pt>
                <c:pt idx="402">
                  <c:v>1.5647229791280637E-2</c:v>
                </c:pt>
                <c:pt idx="403">
                  <c:v>1.5635999179699489E-2</c:v>
                </c:pt>
                <c:pt idx="404">
                  <c:v>1.5624036507186237E-2</c:v>
                </c:pt>
                <c:pt idx="405">
                  <c:v>1.5613482319960129E-2</c:v>
                </c:pt>
                <c:pt idx="406">
                  <c:v>1.5599734398501706E-2</c:v>
                </c:pt>
                <c:pt idx="407">
                  <c:v>1.5586822734319314E-2</c:v>
                </c:pt>
                <c:pt idx="408">
                  <c:v>1.557224661987257E-2</c:v>
                </c:pt>
                <c:pt idx="409">
                  <c:v>1.5557948425600526E-2</c:v>
                </c:pt>
                <c:pt idx="410">
                  <c:v>1.5541512792198443E-2</c:v>
                </c:pt>
                <c:pt idx="411">
                  <c:v>1.5525333938687613E-2</c:v>
                </c:pt>
                <c:pt idx="412">
                  <c:v>1.5508077177094012E-2</c:v>
                </c:pt>
                <c:pt idx="413">
                  <c:v>1.5490632939767202E-2</c:v>
                </c:pt>
                <c:pt idx="414">
                  <c:v>1.5471910430118562E-2</c:v>
                </c:pt>
                <c:pt idx="415">
                  <c:v>1.5453129854837044E-2</c:v>
                </c:pt>
                <c:pt idx="416">
                  <c:v>1.5433094556850442E-2</c:v>
                </c:pt>
                <c:pt idx="417">
                  <c:v>1.5414971924784394E-2</c:v>
                </c:pt>
                <c:pt idx="418">
                  <c:v>1.5394293564745873E-2</c:v>
                </c:pt>
                <c:pt idx="419">
                  <c:v>1.5372230715785385E-2</c:v>
                </c:pt>
                <c:pt idx="420">
                  <c:v>1.5350207637129871E-2</c:v>
                </c:pt>
                <c:pt idx="421">
                  <c:v>1.5326788068629726E-2</c:v>
                </c:pt>
                <c:pt idx="422">
                  <c:v>1.5303435744954071E-2</c:v>
                </c:pt>
                <c:pt idx="423">
                  <c:v>1.5278569714639624E-2</c:v>
                </c:pt>
                <c:pt idx="424">
                  <c:v>1.525476894330546E-2</c:v>
                </c:pt>
                <c:pt idx="425">
                  <c:v>1.5227798840457047E-2</c:v>
                </c:pt>
                <c:pt idx="426">
                  <c:v>1.5202746403456622E-2</c:v>
                </c:pt>
                <c:pt idx="427">
                  <c:v>1.5174373854734738E-2</c:v>
                </c:pt>
                <c:pt idx="428">
                  <c:v>1.5146912704995338E-2</c:v>
                </c:pt>
                <c:pt idx="429">
                  <c:v>1.5120888804041324E-2</c:v>
                </c:pt>
                <c:pt idx="430">
                  <c:v>1.5092295040887172E-2</c:v>
                </c:pt>
                <c:pt idx="431">
                  <c:v>1.5063833845239322E-2</c:v>
                </c:pt>
                <c:pt idx="432">
                  <c:v>1.5031990555408267E-2</c:v>
                </c:pt>
                <c:pt idx="433">
                  <c:v>1.5001402147578131E-2</c:v>
                </c:pt>
                <c:pt idx="434">
                  <c:v>1.4969344922294597E-2</c:v>
                </c:pt>
                <c:pt idx="435">
                  <c:v>1.4938263633876462E-2</c:v>
                </c:pt>
                <c:pt idx="436">
                  <c:v>1.4903591101635489E-2</c:v>
                </c:pt>
                <c:pt idx="437">
                  <c:v>1.4871906324013473E-2</c:v>
                </c:pt>
                <c:pt idx="438">
                  <c:v>1.4835340600219816E-2</c:v>
                </c:pt>
                <c:pt idx="439">
                  <c:v>1.4801557378642183E-2</c:v>
                </c:pt>
                <c:pt idx="440">
                  <c:v>1.4768974862212963E-2</c:v>
                </c:pt>
                <c:pt idx="441">
                  <c:v>1.4731110066760188E-2</c:v>
                </c:pt>
                <c:pt idx="442">
                  <c:v>1.4695495282036862E-2</c:v>
                </c:pt>
                <c:pt idx="443">
                  <c:v>1.4657138281259533E-2</c:v>
                </c:pt>
                <c:pt idx="444">
                  <c:v>1.4620545948208063E-2</c:v>
                </c:pt>
                <c:pt idx="445">
                  <c:v>1.4579587269072767E-2</c:v>
                </c:pt>
                <c:pt idx="446">
                  <c:v>1.4540784695126758E-2</c:v>
                </c:pt>
                <c:pt idx="447">
                  <c:v>1.4499336454040369E-2</c:v>
                </c:pt>
                <c:pt idx="448">
                  <c:v>1.4458856923935962E-2</c:v>
                </c:pt>
                <c:pt idx="449">
                  <c:v>1.4416771830466331E-2</c:v>
                </c:pt>
                <c:pt idx="450">
                  <c:v>1.4375373945464176E-2</c:v>
                </c:pt>
                <c:pt idx="451">
                  <c:v>1.4331146748187329E-2</c:v>
                </c:pt>
                <c:pt idx="452">
                  <c:v>1.4291803003478298E-2</c:v>
                </c:pt>
                <c:pt idx="453">
                  <c:v>1.4248510597576652E-2</c:v>
                </c:pt>
                <c:pt idx="454">
                  <c:v>1.4202254169458977E-2</c:v>
                </c:pt>
                <c:pt idx="455">
                  <c:v>1.4157199647443173E-2</c:v>
                </c:pt>
                <c:pt idx="456">
                  <c:v>1.4110006310996586E-2</c:v>
                </c:pt>
                <c:pt idx="457">
                  <c:v>1.4063623767097013E-2</c:v>
                </c:pt>
                <c:pt idx="458">
                  <c:v>1.4015556467272525E-2</c:v>
                </c:pt>
                <c:pt idx="459">
                  <c:v>1.3968898394394772E-2</c:v>
                </c:pt>
                <c:pt idx="460">
                  <c:v>1.391741428747274E-2</c:v>
                </c:pt>
                <c:pt idx="461">
                  <c:v>1.387103593056338E-2</c:v>
                </c:pt>
                <c:pt idx="462">
                  <c:v>1.3817617839124207E-2</c:v>
                </c:pt>
                <c:pt idx="463">
                  <c:v>1.3768382993864707E-2</c:v>
                </c:pt>
                <c:pt idx="464">
                  <c:v>1.372065108649676E-2</c:v>
                </c:pt>
                <c:pt idx="465">
                  <c:v>1.3667949988763983E-2</c:v>
                </c:pt>
                <c:pt idx="466">
                  <c:v>1.361680596292178E-2</c:v>
                </c:pt>
                <c:pt idx="467">
                  <c:v>1.3560846173271836E-2</c:v>
                </c:pt>
                <c:pt idx="468">
                  <c:v>1.3510102764364032E-2</c:v>
                </c:pt>
                <c:pt idx="469">
                  <c:v>1.3454885627381277E-2</c:v>
                </c:pt>
                <c:pt idx="470">
                  <c:v>1.3403719553261077E-2</c:v>
                </c:pt>
                <c:pt idx="471">
                  <c:v>1.3351619690385863E-2</c:v>
                </c:pt>
                <c:pt idx="472">
                  <c:v>1.330398413601248E-2</c:v>
                </c:pt>
                <c:pt idx="473">
                  <c:v>1.3251175766133936E-2</c:v>
                </c:pt>
                <c:pt idx="474">
                  <c:v>1.3203842592025339E-2</c:v>
                </c:pt>
                <c:pt idx="475">
                  <c:v>1.3157100694606601E-2</c:v>
                </c:pt>
                <c:pt idx="476">
                  <c:v>1.31100743222847E-2</c:v>
                </c:pt>
                <c:pt idx="477">
                  <c:v>1.306468829527172E-2</c:v>
                </c:pt>
                <c:pt idx="478">
                  <c:v>1.3017525162589839E-2</c:v>
                </c:pt>
                <c:pt idx="479">
                  <c:v>1.2973970800012445E-2</c:v>
                </c:pt>
                <c:pt idx="480">
                  <c:v>1.2926799885715214E-2</c:v>
                </c:pt>
                <c:pt idx="481">
                  <c:v>1.2883655122138899E-2</c:v>
                </c:pt>
                <c:pt idx="482">
                  <c:v>1.2838895706199784E-2</c:v>
                </c:pt>
                <c:pt idx="483">
                  <c:v>1.2796676821364695E-2</c:v>
                </c:pt>
                <c:pt idx="484">
                  <c:v>1.275424548648091E-2</c:v>
                </c:pt>
                <c:pt idx="485">
                  <c:v>1.2713828701765628E-2</c:v>
                </c:pt>
                <c:pt idx="486">
                  <c:v>1.2671963454784644E-2</c:v>
                </c:pt>
                <c:pt idx="487">
                  <c:v>1.2635894126949843E-2</c:v>
                </c:pt>
                <c:pt idx="488">
                  <c:v>1.25974631862721E-2</c:v>
                </c:pt>
                <c:pt idx="489">
                  <c:v>1.2557705648723992E-2</c:v>
                </c:pt>
                <c:pt idx="490">
                  <c:v>1.2520267282086725E-2</c:v>
                </c:pt>
                <c:pt idx="491">
                  <c:v>1.2482337472602171E-2</c:v>
                </c:pt>
                <c:pt idx="492">
                  <c:v>1.2446286813678861E-2</c:v>
                </c:pt>
                <c:pt idx="493">
                  <c:v>1.241013501344166E-2</c:v>
                </c:pt>
                <c:pt idx="494">
                  <c:v>1.2376233912193123E-2</c:v>
                </c:pt>
                <c:pt idx="495">
                  <c:v>1.2340061383212289E-2</c:v>
                </c:pt>
                <c:pt idx="496">
                  <c:v>1.2308480932246901E-2</c:v>
                </c:pt>
                <c:pt idx="497">
                  <c:v>1.2273458659994413E-2</c:v>
                </c:pt>
                <c:pt idx="498">
                  <c:v>1.2242152504030188E-2</c:v>
                </c:pt>
                <c:pt idx="499">
                  <c:v>1.2213049917874134E-2</c:v>
                </c:pt>
                <c:pt idx="500">
                  <c:v>1.2181762173379644E-2</c:v>
                </c:pt>
                <c:pt idx="501">
                  <c:v>1.2152555266379889E-2</c:v>
                </c:pt>
                <c:pt idx="502">
                  <c:v>1.2121470001449076E-2</c:v>
                </c:pt>
                <c:pt idx="503">
                  <c:v>1.2093881946806578E-2</c:v>
                </c:pt>
                <c:pt idx="504">
                  <c:v>1.2064273474917531E-2</c:v>
                </c:pt>
                <c:pt idx="505">
                  <c:v>1.2037164088272446E-2</c:v>
                </c:pt>
                <c:pt idx="506">
                  <c:v>1.2009896187409958E-2</c:v>
                </c:pt>
                <c:pt idx="507">
                  <c:v>1.1984174001983117E-2</c:v>
                </c:pt>
                <c:pt idx="508">
                  <c:v>1.195931145669255E-2</c:v>
                </c:pt>
                <c:pt idx="509">
                  <c:v>1.1934371307431135E-2</c:v>
                </c:pt>
                <c:pt idx="510">
                  <c:v>1.1912030346552136E-2</c:v>
                </c:pt>
                <c:pt idx="511">
                  <c:v>1.188827474647519E-2</c:v>
                </c:pt>
                <c:pt idx="512">
                  <c:v>1.1865494758163167E-2</c:v>
                </c:pt>
                <c:pt idx="513">
                  <c:v>1.1844174426214328E-2</c:v>
                </c:pt>
                <c:pt idx="514">
                  <c:v>1.1823894947505846E-2</c:v>
                </c:pt>
                <c:pt idx="515">
                  <c:v>1.1802325756948744E-2</c:v>
                </c:pt>
                <c:pt idx="516">
                  <c:v>1.1782880256149765E-2</c:v>
                </c:pt>
                <c:pt idx="517">
                  <c:v>1.1763295762388106E-2</c:v>
                </c:pt>
                <c:pt idx="518">
                  <c:v>1.1745125222445854E-2</c:v>
                </c:pt>
                <c:pt idx="519">
                  <c:v>1.1727164418000055E-2</c:v>
                </c:pt>
                <c:pt idx="520">
                  <c:v>1.1710370313526378E-2</c:v>
                </c:pt>
                <c:pt idx="521">
                  <c:v>1.1693750243207702E-2</c:v>
                </c:pt>
                <c:pt idx="522">
                  <c:v>1.167926743179622E-2</c:v>
                </c:pt>
                <c:pt idx="523">
                  <c:v>1.1664547452453331E-2</c:v>
                </c:pt>
                <c:pt idx="524">
                  <c:v>1.1650433038961074E-2</c:v>
                </c:pt>
                <c:pt idx="525">
                  <c:v>1.1637039440910437E-2</c:v>
                </c:pt>
                <c:pt idx="526">
                  <c:v>1.1623929554600855E-2</c:v>
                </c:pt>
                <c:pt idx="527">
                  <c:v>1.1611922741123482E-2</c:v>
                </c:pt>
                <c:pt idx="528">
                  <c:v>1.1600229113722731E-2</c:v>
                </c:pt>
                <c:pt idx="529">
                  <c:v>1.1589956237394452E-2</c:v>
                </c:pt>
                <c:pt idx="530">
                  <c:v>1.157937740604701E-2</c:v>
                </c:pt>
                <c:pt idx="531">
                  <c:v>1.1570336906468803E-2</c:v>
                </c:pt>
                <c:pt idx="532">
                  <c:v>1.1561269917216496E-2</c:v>
                </c:pt>
                <c:pt idx="533">
                  <c:v>1.1553274295336882E-2</c:v>
                </c:pt>
                <c:pt idx="534">
                  <c:v>1.1546981279501288E-2</c:v>
                </c:pt>
                <c:pt idx="535">
                  <c:v>1.1540143109600623E-2</c:v>
                </c:pt>
                <c:pt idx="536">
                  <c:v>1.1534567722773528E-2</c:v>
                </c:pt>
                <c:pt idx="537">
                  <c:v>1.1529073476116763E-2</c:v>
                </c:pt>
                <c:pt idx="538">
                  <c:v>1.152474967928923E-2</c:v>
                </c:pt>
                <c:pt idx="539">
                  <c:v>1.1520731570322807E-2</c:v>
                </c:pt>
                <c:pt idx="540">
                  <c:v>1.1517515950995807E-2</c:v>
                </c:pt>
                <c:pt idx="541">
                  <c:v>1.1515207732616432E-2</c:v>
                </c:pt>
                <c:pt idx="542">
                  <c:v>1.1513524148546016E-2</c:v>
                </c:pt>
                <c:pt idx="543">
                  <c:v>1.1512302436850575E-2</c:v>
                </c:pt>
                <c:pt idx="544">
                  <c:v>1.1511826486242605E-2</c:v>
                </c:pt>
                <c:pt idx="545">
                  <c:v>1.1512412920116189E-2</c:v>
                </c:pt>
                <c:pt idx="546">
                  <c:v>1.1513613059374282E-2</c:v>
                </c:pt>
                <c:pt idx="547">
                  <c:v>1.1515787201556755E-2</c:v>
                </c:pt>
                <c:pt idx="548">
                  <c:v>1.1517751464459857E-2</c:v>
                </c:pt>
                <c:pt idx="549">
                  <c:v>1.1520844157262579E-2</c:v>
                </c:pt>
                <c:pt idx="550">
                  <c:v>1.1524752314165896E-2</c:v>
                </c:pt>
                <c:pt idx="551">
                  <c:v>1.1528964171925294E-2</c:v>
                </c:pt>
                <c:pt idx="552">
                  <c:v>1.1534571240623888E-2</c:v>
                </c:pt>
                <c:pt idx="553">
                  <c:v>1.1540437283925427E-2</c:v>
                </c:pt>
                <c:pt idx="554">
                  <c:v>1.1546906458902769E-2</c:v>
                </c:pt>
                <c:pt idx="555">
                  <c:v>1.1553835162503745E-2</c:v>
                </c:pt>
                <c:pt idx="556">
                  <c:v>1.1562338747562923E-2</c:v>
                </c:pt>
                <c:pt idx="557">
                  <c:v>1.1570436961645681E-2</c:v>
                </c:pt>
                <c:pt idx="558">
                  <c:v>1.1579346567434505E-2</c:v>
                </c:pt>
                <c:pt idx="559">
                  <c:v>1.1589962796665838E-2</c:v>
                </c:pt>
                <c:pt idx="560">
                  <c:v>1.1600605297795767E-2</c:v>
                </c:pt>
                <c:pt idx="561">
                  <c:v>1.1612306848912535E-2</c:v>
                </c:pt>
                <c:pt idx="562">
                  <c:v>1.1624336109142193E-2</c:v>
                </c:pt>
                <c:pt idx="563">
                  <c:v>1.1637065053588568E-2</c:v>
                </c:pt>
                <c:pt idx="564">
                  <c:v>1.1650441784791221E-2</c:v>
                </c:pt>
                <c:pt idx="565">
                  <c:v>1.166544980367974E-2</c:v>
                </c:pt>
                <c:pt idx="566">
                  <c:v>1.1679326000763718E-2</c:v>
                </c:pt>
                <c:pt idx="567">
                  <c:v>1.1695798070908521E-2</c:v>
                </c:pt>
                <c:pt idx="568">
                  <c:v>1.1711514220443142E-2</c:v>
                </c:pt>
                <c:pt idx="569">
                  <c:v>1.1729148500138797E-2</c:v>
                </c:pt>
                <c:pt idx="570">
                  <c:v>1.1745227416197011E-2</c:v>
                </c:pt>
                <c:pt idx="571">
                  <c:v>1.1763307549977271E-2</c:v>
                </c:pt>
                <c:pt idx="572">
                  <c:v>1.1783400765346216E-2</c:v>
                </c:pt>
                <c:pt idx="573">
                  <c:v>1.1802338427681903E-2</c:v>
                </c:pt>
                <c:pt idx="574">
                  <c:v>1.1823908080848955E-2</c:v>
                </c:pt>
                <c:pt idx="575">
                  <c:v>1.1844331326657954E-2</c:v>
                </c:pt>
                <c:pt idx="576">
                  <c:v>1.1867234117549015E-2</c:v>
                </c:pt>
                <c:pt idx="577">
                  <c:v>1.188958804511106E-2</c:v>
                </c:pt>
                <c:pt idx="578">
                  <c:v>1.1912799319644811E-2</c:v>
                </c:pt>
                <c:pt idx="579">
                  <c:v>1.1935937349912606E-2</c:v>
                </c:pt>
                <c:pt idx="580">
                  <c:v>1.1961739091637114E-2</c:v>
                </c:pt>
                <c:pt idx="581">
                  <c:v>1.198500927132116E-2</c:v>
                </c:pt>
                <c:pt idx="582">
                  <c:v>1.2010127705932353E-2</c:v>
                </c:pt>
                <c:pt idx="583">
                  <c:v>1.2038029024656701E-2</c:v>
                </c:pt>
                <c:pt idx="584">
                  <c:v>1.2064934445978025E-2</c:v>
                </c:pt>
                <c:pt idx="585">
                  <c:v>1.2092878162955756E-2</c:v>
                </c:pt>
                <c:pt idx="586">
                  <c:v>1.211981820293111E-2</c:v>
                </c:pt>
                <c:pt idx="587">
                  <c:v>1.2146753302730608E-2</c:v>
                </c:pt>
                <c:pt idx="588">
                  <c:v>1.2173004520443884E-2</c:v>
                </c:pt>
                <c:pt idx="589">
                  <c:v>1.219843125623964E-2</c:v>
                </c:pt>
                <c:pt idx="590">
                  <c:v>1.2224852380630757E-2</c:v>
                </c:pt>
                <c:pt idx="591">
                  <c:v>1.2252907705432572E-2</c:v>
                </c:pt>
                <c:pt idx="592">
                  <c:v>1.2276594913727221E-2</c:v>
                </c:pt>
                <c:pt idx="593">
                  <c:v>1.230129822426939E-2</c:v>
                </c:pt>
                <c:pt idx="594">
                  <c:v>1.2327804283338959E-2</c:v>
                </c:pt>
                <c:pt idx="595">
                  <c:v>1.2352650990162275E-2</c:v>
                </c:pt>
                <c:pt idx="596">
                  <c:v>1.2378055980603188E-2</c:v>
                </c:pt>
                <c:pt idx="597">
                  <c:v>1.2402431438275498E-2</c:v>
                </c:pt>
                <c:pt idx="598">
                  <c:v>1.2426750101906288E-2</c:v>
                </c:pt>
                <c:pt idx="599">
                  <c:v>1.2450486676112343E-2</c:v>
                </c:pt>
                <c:pt idx="600">
                  <c:v>1.247568621160455E-2</c:v>
                </c:pt>
                <c:pt idx="601">
                  <c:v>1.249718458660265E-2</c:v>
                </c:pt>
                <c:pt idx="602">
                  <c:v>1.2522476698013775E-2</c:v>
                </c:pt>
                <c:pt idx="603">
                  <c:v>1.2544271028057575E-2</c:v>
                </c:pt>
                <c:pt idx="604">
                  <c:v>1.2566566455005743E-2</c:v>
                </c:pt>
                <c:pt idx="605">
                  <c:v>1.2589229943777296E-2</c:v>
                </c:pt>
                <c:pt idx="606">
                  <c:v>1.2611374953844935E-2</c:v>
                </c:pt>
                <c:pt idx="607">
                  <c:v>1.2634846339647704E-2</c:v>
                </c:pt>
                <c:pt idx="608">
                  <c:v>1.2655955892459551E-2</c:v>
                </c:pt>
                <c:pt idx="609">
                  <c:v>1.2678925518525081E-2</c:v>
                </c:pt>
                <c:pt idx="610">
                  <c:v>1.2699699376088492E-2</c:v>
                </c:pt>
                <c:pt idx="611">
                  <c:v>1.2722046767942356E-2</c:v>
                </c:pt>
                <c:pt idx="612">
                  <c:v>1.2742913499752637E-2</c:v>
                </c:pt>
                <c:pt idx="613">
                  <c:v>1.2763655014830368E-2</c:v>
                </c:pt>
                <c:pt idx="614">
                  <c:v>1.2784053376220704E-2</c:v>
                </c:pt>
                <c:pt idx="615">
                  <c:v>1.2804866453383091E-2</c:v>
                </c:pt>
                <c:pt idx="616">
                  <c:v>1.2824060876164955E-2</c:v>
                </c:pt>
                <c:pt idx="617">
                  <c:v>1.284575111913974E-2</c:v>
                </c:pt>
                <c:pt idx="618">
                  <c:v>1.2865115147409262E-2</c:v>
                </c:pt>
                <c:pt idx="619">
                  <c:v>1.2884951849967215E-2</c:v>
                </c:pt>
                <c:pt idx="620">
                  <c:v>1.2903324265172929E-2</c:v>
                </c:pt>
                <c:pt idx="621">
                  <c:v>1.2923282992442957E-2</c:v>
                </c:pt>
                <c:pt idx="622">
                  <c:v>1.2941265417045352E-2</c:v>
                </c:pt>
                <c:pt idx="623">
                  <c:v>1.2960656026514779E-2</c:v>
                </c:pt>
                <c:pt idx="624">
                  <c:v>1.2978173268619426E-2</c:v>
                </c:pt>
                <c:pt idx="625">
                  <c:v>1.2994999647094406E-2</c:v>
                </c:pt>
                <c:pt idx="626">
                  <c:v>1.3013093579135823E-2</c:v>
                </c:pt>
                <c:pt idx="627">
                  <c:v>1.3030304926409206E-2</c:v>
                </c:pt>
                <c:pt idx="628">
                  <c:v>1.3045782949511536E-2</c:v>
                </c:pt>
                <c:pt idx="629">
                  <c:v>1.3062734590040564E-2</c:v>
                </c:pt>
                <c:pt idx="630">
                  <c:v>1.3079382148437239E-2</c:v>
                </c:pt>
                <c:pt idx="631">
                  <c:v>1.3096887158103383E-2</c:v>
                </c:pt>
                <c:pt idx="632">
                  <c:v>1.3113091759617931E-2</c:v>
                </c:pt>
                <c:pt idx="633">
                  <c:v>1.3129082761353621E-2</c:v>
                </c:pt>
                <c:pt idx="634">
                  <c:v>1.3144804908569176E-2</c:v>
                </c:pt>
                <c:pt idx="635">
                  <c:v>1.3161306033918775E-2</c:v>
                </c:pt>
                <c:pt idx="636">
                  <c:v>1.3175111969758291E-2</c:v>
                </c:pt>
                <c:pt idx="637">
                  <c:v>1.3191598024247892E-2</c:v>
                </c:pt>
                <c:pt idx="638">
                  <c:v>1.3205437387462781E-2</c:v>
                </c:pt>
                <c:pt idx="639">
                  <c:v>1.3220027336184688E-2</c:v>
                </c:pt>
                <c:pt idx="640">
                  <c:v>1.3234364095882226E-2</c:v>
                </c:pt>
                <c:pt idx="641">
                  <c:v>1.3248492073303366E-2</c:v>
                </c:pt>
                <c:pt idx="642">
                  <c:v>1.3263264175124266E-2</c:v>
                </c:pt>
                <c:pt idx="643">
                  <c:v>1.3276465178333958E-2</c:v>
                </c:pt>
                <c:pt idx="644">
                  <c:v>1.3290735280873585E-2</c:v>
                </c:pt>
                <c:pt idx="645">
                  <c:v>1.3303446791390934E-2</c:v>
                </c:pt>
                <c:pt idx="646">
                  <c:v>1.331724800911859E-2</c:v>
                </c:pt>
                <c:pt idx="647">
                  <c:v>1.3329942133237408E-2</c:v>
                </c:pt>
                <c:pt idx="648">
                  <c:v>1.3342358169371765E-2</c:v>
                </c:pt>
                <c:pt idx="649">
                  <c:v>1.3354143043967426E-2</c:v>
                </c:pt>
                <c:pt idx="650">
                  <c:v>1.3366960780468277E-2</c:v>
                </c:pt>
                <c:pt idx="651">
                  <c:v>1.3378022129884906E-2</c:v>
                </c:pt>
                <c:pt idx="652">
                  <c:v>1.3389132266137225E-2</c:v>
                </c:pt>
                <c:pt idx="653">
                  <c:v>1.3401233635808321E-2</c:v>
                </c:pt>
                <c:pt idx="654">
                  <c:v>1.3412303326214377E-2</c:v>
                </c:pt>
                <c:pt idx="655">
                  <c:v>1.3423486683301719E-2</c:v>
                </c:pt>
                <c:pt idx="656">
                  <c:v>1.3434084745279292E-2</c:v>
                </c:pt>
                <c:pt idx="657">
                  <c:v>1.3444367104171594E-2</c:v>
                </c:pt>
                <c:pt idx="658">
                  <c:v>1.3454584645387166E-2</c:v>
                </c:pt>
                <c:pt idx="659">
                  <c:v>1.3465117338507455E-2</c:v>
                </c:pt>
                <c:pt idx="660">
                  <c:v>1.3474060268047414E-2</c:v>
                </c:pt>
                <c:pt idx="661">
                  <c:v>1.3484094494884975E-2</c:v>
                </c:pt>
                <c:pt idx="662">
                  <c:v>1.3492883941482958E-2</c:v>
                </c:pt>
                <c:pt idx="663">
                  <c:v>1.3502846086305354E-2</c:v>
                </c:pt>
                <c:pt idx="664">
                  <c:v>1.3510402127931049E-2</c:v>
                </c:pt>
                <c:pt idx="665">
                  <c:v>1.3519023761020207E-2</c:v>
                </c:pt>
                <c:pt idx="666">
                  <c:v>1.3527827051150985E-2</c:v>
                </c:pt>
                <c:pt idx="667">
                  <c:v>1.3535601815750064E-2</c:v>
                </c:pt>
                <c:pt idx="668">
                  <c:v>1.3543903006148616E-2</c:v>
                </c:pt>
                <c:pt idx="669">
                  <c:v>1.3551088528622673E-2</c:v>
                </c:pt>
                <c:pt idx="670">
                  <c:v>1.3559020398225903E-2</c:v>
                </c:pt>
                <c:pt idx="671">
                  <c:v>1.3565150096244594E-2</c:v>
                </c:pt>
                <c:pt idx="672">
                  <c:v>1.3572164055404023E-2</c:v>
                </c:pt>
                <c:pt idx="673">
                  <c:v>1.3577727235571834E-2</c:v>
                </c:pt>
                <c:pt idx="674">
                  <c:v>1.3585163584741518E-2</c:v>
                </c:pt>
                <c:pt idx="675">
                  <c:v>1.3590763234464558E-2</c:v>
                </c:pt>
                <c:pt idx="676">
                  <c:v>1.359744019485153E-2</c:v>
                </c:pt>
                <c:pt idx="677">
                  <c:v>1.3602488613828527E-2</c:v>
                </c:pt>
                <c:pt idx="678">
                  <c:v>1.3608003148221999E-2</c:v>
                </c:pt>
                <c:pt idx="679">
                  <c:v>1.3613452114324676E-2</c:v>
                </c:pt>
                <c:pt idx="680">
                  <c:v>1.3618160014461367E-2</c:v>
                </c:pt>
                <c:pt idx="681">
                  <c:v>1.3623457000962966E-2</c:v>
                </c:pt>
                <c:pt idx="682">
                  <c:v>1.3628028135817949E-2</c:v>
                </c:pt>
                <c:pt idx="683">
                  <c:v>1.3632179272952164E-2</c:v>
                </c:pt>
                <c:pt idx="684">
                  <c:v>1.3635961817254127E-2</c:v>
                </c:pt>
                <c:pt idx="685">
                  <c:v>1.3640274212678171E-2</c:v>
                </c:pt>
                <c:pt idx="686">
                  <c:v>1.3643877700410027E-2</c:v>
                </c:pt>
                <c:pt idx="687">
                  <c:v>1.3646985953326264E-2</c:v>
                </c:pt>
                <c:pt idx="688">
                  <c:v>1.3650580643162179E-2</c:v>
                </c:pt>
                <c:pt idx="689">
                  <c:v>1.365352700453445E-2</c:v>
                </c:pt>
                <c:pt idx="690">
                  <c:v>1.365632494486344E-2</c:v>
                </c:pt>
                <c:pt idx="691">
                  <c:v>1.3658799592384254E-2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Eur3M!$AF$3:$AF$694</c:f>
              <c:numCache>
                <c:formatCode>0.0000%</c:formatCode>
                <c:ptCount val="692"/>
                <c:pt idx="0">
                  <c:v>1.0726713864584445E-3</c:v>
                </c:pt>
                <c:pt idx="1">
                  <c:v>1.1024831804432485E-3</c:v>
                </c:pt>
                <c:pt idx="2">
                  <c:v>1.1312484519998972E-3</c:v>
                </c:pt>
                <c:pt idx="3">
                  <c:v>1.1589908010401614E-3</c:v>
                </c:pt>
                <c:pt idx="4">
                  <c:v>1.1865796448062317E-3</c:v>
                </c:pt>
                <c:pt idx="5">
                  <c:v>1.2123139799623095E-3</c:v>
                </c:pt>
                <c:pt idx="6">
                  <c:v>1.2378779127300461E-3</c:v>
                </c:pt>
                <c:pt idx="7">
                  <c:v>1.260187123465837E-3</c:v>
                </c:pt>
                <c:pt idx="8">
                  <c:v>1.2831531248791428E-3</c:v>
                </c:pt>
                <c:pt idx="9">
                  <c:v>1.3052284749415588E-3</c:v>
                </c:pt>
                <c:pt idx="10">
                  <c:v>1.3264337376045229E-3</c:v>
                </c:pt>
                <c:pt idx="11">
                  <c:v>1.3474317708348118E-3</c:v>
                </c:pt>
                <c:pt idx="12">
                  <c:v>1.3669304910194839E-3</c:v>
                </c:pt>
                <c:pt idx="13">
                  <c:v>1.3862086281735482E-3</c:v>
                </c:pt>
                <c:pt idx="14">
                  <c:v>1.403516416149558E-3</c:v>
                </c:pt>
                <c:pt idx="15">
                  <c:v>1.421719941362119E-3</c:v>
                </c:pt>
                <c:pt idx="16">
                  <c:v>1.4375273974968452E-3</c:v>
                </c:pt>
                <c:pt idx="17">
                  <c:v>1.4541202207321159E-3</c:v>
                </c:pt>
                <c:pt idx="18">
                  <c:v>1.468966643370536E-3</c:v>
                </c:pt>
                <c:pt idx="19">
                  <c:v>1.4817740898636533E-3</c:v>
                </c:pt>
                <c:pt idx="20">
                  <c:v>1.4961521753238836E-3</c:v>
                </c:pt>
                <c:pt idx="21">
                  <c:v>1.5085663926580721E-3</c:v>
                </c:pt>
                <c:pt idx="22">
                  <c:v>1.5211358281610812E-3</c:v>
                </c:pt>
                <c:pt idx="23">
                  <c:v>1.5323044591936631E-3</c:v>
                </c:pt>
                <c:pt idx="24">
                  <c:v>1.5439194426765405E-3</c:v>
                </c:pt>
                <c:pt idx="25">
                  <c:v>1.5542064714242681E-3</c:v>
                </c:pt>
                <c:pt idx="26">
                  <c:v>1.5642073764807946E-3</c:v>
                </c:pt>
                <c:pt idx="27">
                  <c:v>1.5733120747908535E-3</c:v>
                </c:pt>
                <c:pt idx="28">
                  <c:v>1.5826545074641427E-3</c:v>
                </c:pt>
                <c:pt idx="29">
                  <c:v>1.5910954445294929E-3</c:v>
                </c:pt>
                <c:pt idx="30">
                  <c:v>1.5982473263410782E-3</c:v>
                </c:pt>
                <c:pt idx="31">
                  <c:v>1.6044852225336305E-3</c:v>
                </c:pt>
                <c:pt idx="32">
                  <c:v>1.6113085678667002E-3</c:v>
                </c:pt>
                <c:pt idx="33">
                  <c:v>1.6170278197937301E-3</c:v>
                </c:pt>
                <c:pt idx="34">
                  <c:v>1.6228009030368211E-3</c:v>
                </c:pt>
                <c:pt idx="35">
                  <c:v>1.6277425588270384E-3</c:v>
                </c:pt>
                <c:pt idx="36">
                  <c:v>1.6323673961713275E-3</c:v>
                </c:pt>
                <c:pt idx="37">
                  <c:v>1.6362752554072626E-3</c:v>
                </c:pt>
                <c:pt idx="38">
                  <c:v>1.640108390060468E-3</c:v>
                </c:pt>
                <c:pt idx="39">
                  <c:v>1.6431810211797555E-3</c:v>
                </c:pt>
                <c:pt idx="40">
                  <c:v>1.6461200749397157E-3</c:v>
                </c:pt>
                <c:pt idx="41">
                  <c:v>1.6484716490301661E-3</c:v>
                </c:pt>
                <c:pt idx="42">
                  <c:v>1.6502638507214392E-3</c:v>
                </c:pt>
                <c:pt idx="43">
                  <c:v>1.6519366446166592E-3</c:v>
                </c:pt>
                <c:pt idx="44">
                  <c:v>1.6531507503523921E-3</c:v>
                </c:pt>
                <c:pt idx="45">
                  <c:v>1.6541014832371717E-3</c:v>
                </c:pt>
                <c:pt idx="46">
                  <c:v>1.6546256109410719E-3</c:v>
                </c:pt>
                <c:pt idx="47">
                  <c:v>1.6548386585590084E-3</c:v>
                </c:pt>
                <c:pt idx="48">
                  <c:v>1.6547016937001576E-3</c:v>
                </c:pt>
                <c:pt idx="49">
                  <c:v>1.6542277073413009E-3</c:v>
                </c:pt>
                <c:pt idx="50">
                  <c:v>1.6534555430276912E-3</c:v>
                </c:pt>
                <c:pt idx="51">
                  <c:v>1.6523447946910368E-3</c:v>
                </c:pt>
                <c:pt idx="52">
                  <c:v>1.6509737103361343E-3</c:v>
                </c:pt>
                <c:pt idx="53">
                  <c:v>1.6492628415773808E-3</c:v>
                </c:pt>
                <c:pt idx="54">
                  <c:v>1.647460514198478E-3</c:v>
                </c:pt>
                <c:pt idx="55">
                  <c:v>1.6452767901351626E-3</c:v>
                </c:pt>
                <c:pt idx="56">
                  <c:v>1.6428351105492788E-3</c:v>
                </c:pt>
                <c:pt idx="57">
                  <c:v>1.6401431907882697E-3</c:v>
                </c:pt>
                <c:pt idx="58">
                  <c:v>1.6371099580402494E-3</c:v>
                </c:pt>
                <c:pt idx="59">
                  <c:v>1.6339325722430046E-3</c:v>
                </c:pt>
                <c:pt idx="60">
                  <c:v>1.6304137772895889E-3</c:v>
                </c:pt>
                <c:pt idx="61">
                  <c:v>1.6269013159402803E-3</c:v>
                </c:pt>
                <c:pt idx="62">
                  <c:v>1.6228064993656448E-3</c:v>
                </c:pt>
                <c:pt idx="63">
                  <c:v>1.6188804809011035E-3</c:v>
                </c:pt>
                <c:pt idx="64">
                  <c:v>1.6143454299127201E-3</c:v>
                </c:pt>
                <c:pt idx="65">
                  <c:v>1.6098854240747989E-3</c:v>
                </c:pt>
                <c:pt idx="66">
                  <c:v>1.6056960297238521E-3</c:v>
                </c:pt>
                <c:pt idx="67">
                  <c:v>1.6007270652853049E-3</c:v>
                </c:pt>
                <c:pt idx="68">
                  <c:v>1.595898892555609E-3</c:v>
                </c:pt>
                <c:pt idx="69">
                  <c:v>1.5904046729980671E-3</c:v>
                </c:pt>
                <c:pt idx="70">
                  <c:v>1.5852490344668284E-3</c:v>
                </c:pt>
                <c:pt idx="71">
                  <c:v>1.5794071508728465E-3</c:v>
                </c:pt>
                <c:pt idx="72">
                  <c:v>1.5737621918979195E-3</c:v>
                </c:pt>
                <c:pt idx="73">
                  <c:v>1.5677813077373754E-3</c:v>
                </c:pt>
                <c:pt idx="74">
                  <c:v>1.5620373968003459E-3</c:v>
                </c:pt>
                <c:pt idx="75">
                  <c:v>1.5555718343389997E-3</c:v>
                </c:pt>
                <c:pt idx="76">
                  <c:v>1.5493628344947902E-3</c:v>
                </c:pt>
                <c:pt idx="77">
                  <c:v>1.5436462308757023E-3</c:v>
                </c:pt>
                <c:pt idx="78">
                  <c:v>1.5369915877057219E-3</c:v>
                </c:pt>
                <c:pt idx="79">
                  <c:v>1.5306396641360542E-3</c:v>
                </c:pt>
                <c:pt idx="80">
                  <c:v>1.5235310893422888E-3</c:v>
                </c:pt>
                <c:pt idx="81">
                  <c:v>1.5169627335643514E-3</c:v>
                </c:pt>
                <c:pt idx="82">
                  <c:v>1.5096258062040492E-3</c:v>
                </c:pt>
                <c:pt idx="83">
                  <c:v>1.5026313625130618E-3</c:v>
                </c:pt>
                <c:pt idx="84">
                  <c:v>1.4953119748030779E-3</c:v>
                </c:pt>
                <c:pt idx="85">
                  <c:v>1.4881292797699094E-3</c:v>
                </c:pt>
                <c:pt idx="86">
                  <c:v>1.4806241288555053E-3</c:v>
                </c:pt>
                <c:pt idx="87">
                  <c:v>1.4732695708796644E-3</c:v>
                </c:pt>
                <c:pt idx="88">
                  <c:v>1.465595166867694E-3</c:v>
                </c:pt>
                <c:pt idx="89">
                  <c:v>1.4588143834243226E-3</c:v>
                </c:pt>
                <c:pt idx="90">
                  <c:v>1.4512389364265492E-3</c:v>
                </c:pt>
                <c:pt idx="91">
                  <c:v>1.4433476099929307E-3</c:v>
                </c:pt>
                <c:pt idx="92">
                  <c:v>1.4356371373781607E-3</c:v>
                </c:pt>
                <c:pt idx="93">
                  <c:v>1.427613655843584E-3</c:v>
                </c:pt>
                <c:pt idx="94">
                  <c:v>1.4197819862573889E-3</c:v>
                </c:pt>
                <c:pt idx="95">
                  <c:v>1.4116402708547954E-3</c:v>
                </c:pt>
                <c:pt idx="96">
                  <c:v>1.4039574485102415E-3</c:v>
                </c:pt>
                <c:pt idx="97">
                  <c:v>1.3954538413834567E-3</c:v>
                </c:pt>
                <c:pt idx="98">
                  <c:v>1.387678461794154E-3</c:v>
                </c:pt>
                <c:pt idx="99">
                  <c:v>1.3790794454114697E-3</c:v>
                </c:pt>
                <c:pt idx="100">
                  <c:v>1.3709605131316956E-3</c:v>
                </c:pt>
                <c:pt idx="101">
                  <c:v>1.3633318389229647E-3</c:v>
                </c:pt>
                <c:pt idx="102">
                  <c:v>1.3551437137068569E-3</c:v>
                </c:pt>
                <c:pt idx="103">
                  <c:v>1.3471893166346947E-3</c:v>
                </c:pt>
                <c:pt idx="104">
                  <c:v>1.3384077051957753E-3</c:v>
                </c:pt>
                <c:pt idx="105">
                  <c:v>1.3303979610077633E-3</c:v>
                </c:pt>
                <c:pt idx="106">
                  <c:v>1.3215608164605978E-3</c:v>
                </c:pt>
                <c:pt idx="107">
                  <c:v>1.3132364767368297E-3</c:v>
                </c:pt>
                <c:pt idx="108">
                  <c:v>1.3046229263701703E-3</c:v>
                </c:pt>
                <c:pt idx="109">
                  <c:v>1.2962607861829551E-3</c:v>
                </c:pt>
                <c:pt idx="110">
                  <c:v>1.2876128717598178E-3</c:v>
                </c:pt>
                <c:pt idx="111">
                  <c:v>1.2792218307459348E-3</c:v>
                </c:pt>
                <c:pt idx="112">
                  <c:v>1.2713620594011095E-3</c:v>
                </c:pt>
                <c:pt idx="113">
                  <c:v>1.2637656232512473E-3</c:v>
                </c:pt>
                <c:pt idx="114">
                  <c:v>1.2553482119265326E-3</c:v>
                </c:pt>
                <c:pt idx="115">
                  <c:v>1.2471969727883732E-3</c:v>
                </c:pt>
                <c:pt idx="116">
                  <c:v>1.2382265293129793E-3</c:v>
                </c:pt>
                <c:pt idx="117">
                  <c:v>1.2300696253897256E-3</c:v>
                </c:pt>
                <c:pt idx="118">
                  <c:v>1.2210968158059313E-3</c:v>
                </c:pt>
                <c:pt idx="119">
                  <c:v>1.2129411766155628E-3</c:v>
                </c:pt>
                <c:pt idx="120">
                  <c:v>1.2039734066177311E-3</c:v>
                </c:pt>
                <c:pt idx="121">
                  <c:v>1.1958255717015212E-3</c:v>
                </c:pt>
                <c:pt idx="122">
                  <c:v>1.1868698272199892E-3</c:v>
                </c:pt>
                <c:pt idx="123">
                  <c:v>1.1784649768139281E-3</c:v>
                </c:pt>
                <c:pt idx="124">
                  <c:v>1.1708814980526301E-3</c:v>
                </c:pt>
                <c:pt idx="125">
                  <c:v>1.1619550357560868E-3</c:v>
                </c:pt>
                <c:pt idx="126">
                  <c:v>1.1538519126043632E-3</c:v>
                </c:pt>
                <c:pt idx="127">
                  <c:v>1.1452224149201648E-3</c:v>
                </c:pt>
                <c:pt idx="128">
                  <c:v>1.137146464346336E-3</c:v>
                </c:pt>
                <c:pt idx="129">
                  <c:v>1.1282801758392858E-3</c:v>
                </c:pt>
                <c:pt idx="130">
                  <c:v>1.1199689704877239E-3</c:v>
                </c:pt>
                <c:pt idx="131">
                  <c:v>1.1114089504644117E-3</c:v>
                </c:pt>
                <c:pt idx="132">
                  <c:v>1.103136283637637E-3</c:v>
                </c:pt>
                <c:pt idx="133">
                  <c:v>1.0946184277435148E-3</c:v>
                </c:pt>
                <c:pt idx="134">
                  <c:v>1.0863888416734607E-3</c:v>
                </c:pt>
                <c:pt idx="135">
                  <c:v>1.0779176873737765E-3</c:v>
                </c:pt>
                <c:pt idx="136">
                  <c:v>1.0705261980553124E-3</c:v>
                </c:pt>
                <c:pt idx="137">
                  <c:v>1.0623662740816516E-3</c:v>
                </c:pt>
                <c:pt idx="138">
                  <c:v>1.0539699981907025E-3</c:v>
                </c:pt>
                <c:pt idx="139">
                  <c:v>1.0458630637593602E-3</c:v>
                </c:pt>
                <c:pt idx="140">
                  <c:v>1.0375233756816835E-3</c:v>
                </c:pt>
                <c:pt idx="141">
                  <c:v>1.0294730275597743E-3</c:v>
                </c:pt>
                <c:pt idx="142">
                  <c:v>1.0211935107505238E-3</c:v>
                </c:pt>
                <c:pt idx="143">
                  <c:v>1.0134603787896922E-3</c:v>
                </c:pt>
                <c:pt idx="144">
                  <c:v>1.0049870859584343E-3</c:v>
                </c:pt>
                <c:pt idx="145">
                  <c:v>9.9731494508833833E-4</c:v>
                </c:pt>
                <c:pt idx="146">
                  <c:v>9.8891030872259519E-4</c:v>
                </c:pt>
                <c:pt idx="147">
                  <c:v>9.8104887814117283E-4</c:v>
                </c:pt>
                <c:pt idx="148">
                  <c:v>9.7372489560584744E-4</c:v>
                </c:pt>
                <c:pt idx="149">
                  <c:v>9.6592874620570997E-4</c:v>
                </c:pt>
                <c:pt idx="150">
                  <c:v>9.5841704156203271E-4</c:v>
                </c:pt>
                <c:pt idx="151">
                  <c:v>9.5019223589136079E-4</c:v>
                </c:pt>
                <c:pt idx="152">
                  <c:v>9.4275029155683392E-4</c:v>
                </c:pt>
                <c:pt idx="153">
                  <c:v>9.3460341079815818E-4</c:v>
                </c:pt>
                <c:pt idx="154">
                  <c:v>9.2698827327525486E-4</c:v>
                </c:pt>
                <c:pt idx="155">
                  <c:v>9.1916661688105385E-4</c:v>
                </c:pt>
                <c:pt idx="156">
                  <c:v>9.1162777108254507E-4</c:v>
                </c:pt>
                <c:pt idx="157">
                  <c:v>9.0364455874451918E-4</c:v>
                </c:pt>
                <c:pt idx="158">
                  <c:v>8.9618508686366966E-4</c:v>
                </c:pt>
                <c:pt idx="159">
                  <c:v>8.894810726539457E-4</c:v>
                </c:pt>
                <c:pt idx="160">
                  <c:v>8.8185873678787595E-4</c:v>
                </c:pt>
                <c:pt idx="161">
                  <c:v>8.7475130262974256E-4</c:v>
                </c:pt>
                <c:pt idx="162">
                  <c:v>8.6721147481571463E-4</c:v>
                </c:pt>
                <c:pt idx="163">
                  <c:v>8.6018204748187002E-4</c:v>
                </c:pt>
                <c:pt idx="164">
                  <c:v>8.5249379464303514E-4</c:v>
                </c:pt>
                <c:pt idx="165">
                  <c:v>8.4531390575780057E-4</c:v>
                </c:pt>
                <c:pt idx="166">
                  <c:v>8.3794580228421334E-4</c:v>
                </c:pt>
                <c:pt idx="167">
                  <c:v>8.3085025978824696E-4</c:v>
                </c:pt>
                <c:pt idx="168">
                  <c:v>8.235697650518267E-4</c:v>
                </c:pt>
                <c:pt idx="169">
                  <c:v>8.1655958588179123E-4</c:v>
                </c:pt>
                <c:pt idx="170">
                  <c:v>8.0936768361719624E-4</c:v>
                </c:pt>
                <c:pt idx="171">
                  <c:v>8.0311195098294367E-4</c:v>
                </c:pt>
                <c:pt idx="172">
                  <c:v>7.9622661521852893E-4</c:v>
                </c:pt>
                <c:pt idx="173">
                  <c:v>7.8916416055347879E-4</c:v>
                </c:pt>
                <c:pt idx="174">
                  <c:v>7.8236615521766798E-4</c:v>
                </c:pt>
                <c:pt idx="175">
                  <c:v>7.753941759342163E-4</c:v>
                </c:pt>
                <c:pt idx="176">
                  <c:v>7.6868410930261411E-4</c:v>
                </c:pt>
                <c:pt idx="177">
                  <c:v>7.6180317816527466E-4</c:v>
                </c:pt>
                <c:pt idx="178">
                  <c:v>7.5539447271736379E-4</c:v>
                </c:pt>
                <c:pt idx="179">
                  <c:v>7.4839213691809011E-4</c:v>
                </c:pt>
                <c:pt idx="180">
                  <c:v>7.4206940735219249E-4</c:v>
                </c:pt>
                <c:pt idx="181">
                  <c:v>7.3516182157350629E-4</c:v>
                </c:pt>
                <c:pt idx="182">
                  <c:v>7.2871819382032724E-4</c:v>
                </c:pt>
                <c:pt idx="183">
                  <c:v>7.2293592153787408E-4</c:v>
                </c:pt>
                <c:pt idx="184">
                  <c:v>7.1637155976955909E-4</c:v>
                </c:pt>
                <c:pt idx="185">
                  <c:v>7.102600778183299E-4</c:v>
                </c:pt>
                <c:pt idx="186">
                  <c:v>7.0358509772915567E-4</c:v>
                </c:pt>
                <c:pt idx="187">
                  <c:v>6.9756026620407621E-4</c:v>
                </c:pt>
                <c:pt idx="188">
                  <c:v>6.9098062238363617E-4</c:v>
                </c:pt>
                <c:pt idx="189">
                  <c:v>6.8484523295696373E-4</c:v>
                </c:pt>
                <c:pt idx="190">
                  <c:v>6.7855813540117649E-4</c:v>
                </c:pt>
                <c:pt idx="191">
                  <c:v>6.7251225107617461E-4</c:v>
                </c:pt>
                <c:pt idx="192">
                  <c:v>6.663174908461654E-4</c:v>
                </c:pt>
                <c:pt idx="193">
                  <c:v>6.6036098820518817E-4</c:v>
                </c:pt>
                <c:pt idx="194">
                  <c:v>6.5425840358244243E-4</c:v>
                </c:pt>
                <c:pt idx="195">
                  <c:v>6.4839109368716524E-4</c:v>
                </c:pt>
                <c:pt idx="196">
                  <c:v>6.4238045731769761E-4</c:v>
                </c:pt>
                <c:pt idx="197">
                  <c:v>6.3660208953991411E-4</c:v>
                </c:pt>
                <c:pt idx="198">
                  <c:v>6.306831123026465E-4</c:v>
                </c:pt>
                <c:pt idx="199">
                  <c:v>6.2499337799004737E-4</c:v>
                </c:pt>
                <c:pt idx="200">
                  <c:v>6.1916571269812347E-4</c:v>
                </c:pt>
                <c:pt idx="201">
                  <c:v>6.1374426488152746E-4</c:v>
                </c:pt>
                <c:pt idx="202">
                  <c:v>6.0782749362275608E-4</c:v>
                </c:pt>
                <c:pt idx="203">
                  <c:v>6.0249107110532467E-4</c:v>
                </c:pt>
                <c:pt idx="204">
                  <c:v>5.9666758789344134E-4</c:v>
                </c:pt>
                <c:pt idx="205">
                  <c:v>5.9124137351716278E-4</c:v>
                </c:pt>
                <c:pt idx="206">
                  <c:v>5.8637708464255155E-4</c:v>
                </c:pt>
                <c:pt idx="207">
                  <c:v>5.8086055175661012E-4</c:v>
                </c:pt>
                <c:pt idx="208">
                  <c:v>5.7572999950254126E-4</c:v>
                </c:pt>
                <c:pt idx="209">
                  <c:v>5.7013228833842063E-4</c:v>
                </c:pt>
                <c:pt idx="210">
                  <c:v>5.65085044393668E-4</c:v>
                </c:pt>
                <c:pt idx="211">
                  <c:v>5.5957865539673778E-4</c:v>
                </c:pt>
                <c:pt idx="212">
                  <c:v>5.5444932619389312E-4</c:v>
                </c:pt>
                <c:pt idx="213">
                  <c:v>5.4919840519735254E-4</c:v>
                </c:pt>
                <c:pt idx="214">
                  <c:v>5.4415391157949051E-4</c:v>
                </c:pt>
                <c:pt idx="215">
                  <c:v>5.3899021950607601E-4</c:v>
                </c:pt>
                <c:pt idx="216">
                  <c:v>5.3402988847958775E-4</c:v>
                </c:pt>
                <c:pt idx="217">
                  <c:v>5.2895271461437393E-4</c:v>
                </c:pt>
                <c:pt idx="218">
                  <c:v>5.2454601207419015E-4</c:v>
                </c:pt>
                <c:pt idx="219">
                  <c:v>5.1970599991968142E-4</c:v>
                </c:pt>
                <c:pt idx="220">
                  <c:v>5.1475248131541661E-4</c:v>
                </c:pt>
                <c:pt idx="221">
                  <c:v>5.0999486309173431E-4</c:v>
                </c:pt>
                <c:pt idx="222">
                  <c:v>5.051260027405844E-4</c:v>
                </c:pt>
                <c:pt idx="223">
                  <c:v>5.0045000997732869E-4</c:v>
                </c:pt>
                <c:pt idx="224">
                  <c:v>4.9566500248021542E-4</c:v>
                </c:pt>
                <c:pt idx="225">
                  <c:v>4.9121745733773578E-4</c:v>
                </c:pt>
                <c:pt idx="226">
                  <c:v>4.8636786087763077E-4</c:v>
                </c:pt>
                <c:pt idx="227">
                  <c:v>4.8199776210105605E-4</c:v>
                </c:pt>
                <c:pt idx="228">
                  <c:v>4.7723291637177974E-4</c:v>
                </c:pt>
                <c:pt idx="229">
                  <c:v>4.7293945909311868E-4</c:v>
                </c:pt>
                <c:pt idx="230">
                  <c:v>4.6896490379894811E-4</c:v>
                </c:pt>
                <c:pt idx="231">
                  <c:v>4.6432089120580268E-4</c:v>
                </c:pt>
                <c:pt idx="232">
                  <c:v>4.6013668339317103E-4</c:v>
                </c:pt>
                <c:pt idx="233">
                  <c:v>4.5557520314143944E-4</c:v>
                </c:pt>
                <c:pt idx="234">
                  <c:v>4.5132922232681022E-4</c:v>
                </c:pt>
                <c:pt idx="235">
                  <c:v>4.4698571816866175E-4</c:v>
                </c:pt>
                <c:pt idx="236">
                  <c:v>4.4294986571074332E-4</c:v>
                </c:pt>
                <c:pt idx="237">
                  <c:v>4.3855063084176517E-4</c:v>
                </c:pt>
                <c:pt idx="238">
                  <c:v>4.3458765948983438E-4</c:v>
                </c:pt>
                <c:pt idx="239">
                  <c:v>4.3026811190754663E-4</c:v>
                </c:pt>
                <c:pt idx="240">
                  <c:v>4.2624803033388807E-4</c:v>
                </c:pt>
                <c:pt idx="241">
                  <c:v>4.2252014959767031E-4</c:v>
                </c:pt>
                <c:pt idx="242">
                  <c:v>4.1857006799782254E-4</c:v>
                </c:pt>
                <c:pt idx="243">
                  <c:v>4.1478153353377556E-4</c:v>
                </c:pt>
                <c:pt idx="244">
                  <c:v>4.1065266819482766E-4</c:v>
                </c:pt>
                <c:pt idx="245">
                  <c:v>4.0693395288323272E-4</c:v>
                </c:pt>
                <c:pt idx="246">
                  <c:v>4.0288139176778353E-4</c:v>
                </c:pt>
                <c:pt idx="247">
                  <c:v>3.9911049166187998E-4</c:v>
                </c:pt>
                <c:pt idx="248">
                  <c:v>3.9525433584550461E-4</c:v>
                </c:pt>
                <c:pt idx="249">
                  <c:v>3.9155369969017033E-4</c:v>
                </c:pt>
                <c:pt idx="250">
                  <c:v>3.8776958746681976E-4</c:v>
                </c:pt>
                <c:pt idx="251">
                  <c:v>3.8413827090965274E-4</c:v>
                </c:pt>
                <c:pt idx="252">
                  <c:v>3.8042522569746635E-4</c:v>
                </c:pt>
                <c:pt idx="253">
                  <c:v>3.7720562347542534E-4</c:v>
                </c:pt>
                <c:pt idx="254">
                  <c:v>3.7367276180412718E-4</c:v>
                </c:pt>
                <c:pt idx="255">
                  <c:v>3.7006063941667631E-4</c:v>
                </c:pt>
                <c:pt idx="256">
                  <c:v>3.6659477744359212E-4</c:v>
                </c:pt>
                <c:pt idx="257">
                  <c:v>3.6305132504482762E-4</c:v>
                </c:pt>
                <c:pt idx="258">
                  <c:v>3.5965151134342279E-4</c:v>
                </c:pt>
                <c:pt idx="259">
                  <c:v>3.5617574664465178E-4</c:v>
                </c:pt>
                <c:pt idx="260">
                  <c:v>3.5294810541081247E-4</c:v>
                </c:pt>
                <c:pt idx="261">
                  <c:v>3.4943197064041156E-4</c:v>
                </c:pt>
                <c:pt idx="262">
                  <c:v>3.462664132868021E-4</c:v>
                </c:pt>
                <c:pt idx="263">
                  <c:v>3.428180651552841E-4</c:v>
                </c:pt>
                <c:pt idx="264">
                  <c:v>3.3961069023913772E-4</c:v>
                </c:pt>
                <c:pt idx="265">
                  <c:v>3.3674014189038619E-4</c:v>
                </c:pt>
                <c:pt idx="266">
                  <c:v>3.3338897043484256E-4</c:v>
                </c:pt>
                <c:pt idx="267">
                  <c:v>3.303722518547616E-4</c:v>
                </c:pt>
                <c:pt idx="268">
                  <c:v>3.2718546094238638E-4</c:v>
                </c:pt>
                <c:pt idx="269">
                  <c:v>3.242267282947516E-4</c:v>
                </c:pt>
                <c:pt idx="270">
                  <c:v>3.2100415562883334E-4</c:v>
                </c:pt>
                <c:pt idx="271">
                  <c:v>3.1800722298098403E-4</c:v>
                </c:pt>
                <c:pt idx="272">
                  <c:v>3.1494419162348406E-4</c:v>
                </c:pt>
                <c:pt idx="273">
                  <c:v>3.1210059152501538E-4</c:v>
                </c:pt>
                <c:pt idx="274">
                  <c:v>3.0900366996506679E-4</c:v>
                </c:pt>
                <c:pt idx="275">
                  <c:v>3.0612382632316511E-4</c:v>
                </c:pt>
                <c:pt idx="276">
                  <c:v>3.0354695495537245E-4</c:v>
                </c:pt>
                <c:pt idx="277">
                  <c:v>3.0062995687157553E-4</c:v>
                </c:pt>
                <c:pt idx="278">
                  <c:v>2.9792218529969225E-4</c:v>
                </c:pt>
                <c:pt idx="279">
                  <c:v>2.9497347416391871E-4</c:v>
                </c:pt>
                <c:pt idx="280">
                  <c:v>2.9231973503930219E-4</c:v>
                </c:pt>
                <c:pt idx="281">
                  <c:v>2.8942997373842757E-4</c:v>
                </c:pt>
                <c:pt idx="282">
                  <c:v>2.8674313061891857E-4</c:v>
                </c:pt>
                <c:pt idx="283">
                  <c:v>2.8399760720513499E-4</c:v>
                </c:pt>
                <c:pt idx="284">
                  <c:v>2.813647746221533E-4</c:v>
                </c:pt>
                <c:pt idx="285">
                  <c:v>2.7867453984433619E-4</c:v>
                </c:pt>
                <c:pt idx="286">
                  <c:v>2.7609482023912863E-4</c:v>
                </c:pt>
                <c:pt idx="287">
                  <c:v>2.7345895132640814E-4</c:v>
                </c:pt>
                <c:pt idx="288">
                  <c:v>2.7109375083801419E-4</c:v>
                </c:pt>
                <c:pt idx="289">
                  <c:v>2.6858999590804024E-4</c:v>
                </c:pt>
                <c:pt idx="290">
                  <c:v>2.6611141433679705E-4</c:v>
                </c:pt>
                <c:pt idx="291">
                  <c:v>2.6365779424792924E-4</c:v>
                </c:pt>
                <c:pt idx="292">
                  <c:v>2.6115098381223527E-4</c:v>
                </c:pt>
                <c:pt idx="293">
                  <c:v>2.5874744309089539E-4</c:v>
                </c:pt>
                <c:pt idx="294">
                  <c:v>2.5629188111226948E-4</c:v>
                </c:pt>
                <c:pt idx="295">
                  <c:v>2.5401312872918214E-4</c:v>
                </c:pt>
                <c:pt idx="296">
                  <c:v>2.5153235727118394E-4</c:v>
                </c:pt>
                <c:pt idx="297">
                  <c:v>2.4930041372387492E-4</c:v>
                </c:pt>
                <c:pt idx="298">
                  <c:v>2.4687068077877482E-4</c:v>
                </c:pt>
                <c:pt idx="299">
                  <c:v>2.4461223597622143E-4</c:v>
                </c:pt>
                <c:pt idx="300">
                  <c:v>2.4259218827102019E-4</c:v>
                </c:pt>
                <c:pt idx="301">
                  <c:v>2.4023538195233117E-4</c:v>
                </c:pt>
                <c:pt idx="302">
                  <c:v>2.3811513781021493E-4</c:v>
                </c:pt>
                <c:pt idx="303">
                  <c:v>2.3587675037263376E-4</c:v>
                </c:pt>
                <c:pt idx="304">
                  <c:v>2.3379982830519237E-4</c:v>
                </c:pt>
                <c:pt idx="305">
                  <c:v>2.3153910164796476E-4</c:v>
                </c:pt>
                <c:pt idx="306">
                  <c:v>2.2943798035176036E-4</c:v>
                </c:pt>
                <c:pt idx="307">
                  <c:v>2.2729182603641518E-4</c:v>
                </c:pt>
                <c:pt idx="308">
                  <c:v>2.2523457447588851E-4</c:v>
                </c:pt>
                <c:pt idx="309">
                  <c:v>2.231332935419265E-4</c:v>
                </c:pt>
                <c:pt idx="310">
                  <c:v>2.2111911682259037E-4</c:v>
                </c:pt>
                <c:pt idx="311">
                  <c:v>2.1925381766356726E-4</c:v>
                </c:pt>
                <c:pt idx="312">
                  <c:v>2.1747005464429822E-4</c:v>
                </c:pt>
                <c:pt idx="313">
                  <c:v>2.155147337335306E-4</c:v>
                </c:pt>
                <c:pt idx="314">
                  <c:v>2.1364188776965771E-4</c:v>
                </c:pt>
                <c:pt idx="315">
                  <c:v>2.1160359402856696E-4</c:v>
                </c:pt>
                <c:pt idx="316">
                  <c:v>2.0977027000378449E-4</c:v>
                </c:pt>
                <c:pt idx="317">
                  <c:v>2.0777504629420653E-4</c:v>
                </c:pt>
                <c:pt idx="318">
                  <c:v>2.0598051185059747E-4</c:v>
                </c:pt>
                <c:pt idx="319">
                  <c:v>2.0402755788867936E-4</c:v>
                </c:pt>
                <c:pt idx="320">
                  <c:v>2.0227109033455227E-4</c:v>
                </c:pt>
                <c:pt idx="321">
                  <c:v>2.0035961649448775E-4</c:v>
                </c:pt>
                <c:pt idx="322">
                  <c:v>1.9858350201574896E-4</c:v>
                </c:pt>
                <c:pt idx="323">
                  <c:v>1.9699536722447722E-4</c:v>
                </c:pt>
                <c:pt idx="324">
                  <c:v>1.9519889431744686E-4</c:v>
                </c:pt>
                <c:pt idx="325">
                  <c:v>1.9353249734556065E-4</c:v>
                </c:pt>
                <c:pt idx="326">
                  <c:v>1.9171916193233478E-4</c:v>
                </c:pt>
                <c:pt idx="327">
                  <c:v>1.9008841708117427E-4</c:v>
                </c:pt>
                <c:pt idx="328">
                  <c:v>1.8831392403620173E-4</c:v>
                </c:pt>
                <c:pt idx="329">
                  <c:v>1.8666524314698294E-4</c:v>
                </c:pt>
                <c:pt idx="330">
                  <c:v>1.849817593836821E-4</c:v>
                </c:pt>
                <c:pt idx="331">
                  <c:v>1.8336851970328396E-4</c:v>
                </c:pt>
                <c:pt idx="332">
                  <c:v>1.8172126727413658E-4</c:v>
                </c:pt>
                <c:pt idx="333">
                  <c:v>1.8014278710595531E-4</c:v>
                </c:pt>
                <c:pt idx="334">
                  <c:v>1.7853106753381781E-4</c:v>
                </c:pt>
                <c:pt idx="335">
                  <c:v>1.7708581294967389E-4</c:v>
                </c:pt>
                <c:pt idx="336">
                  <c:v>1.7536080504695673E-4</c:v>
                </c:pt>
                <c:pt idx="337">
                  <c:v>1.7389883458363912E-4</c:v>
                </c:pt>
                <c:pt idx="338">
                  <c:v>1.7235612688476894E-4</c:v>
                </c:pt>
                <c:pt idx="339">
                  <c:v>1.7092537055793676E-4</c:v>
                </c:pt>
                <c:pt idx="340">
                  <c:v>1.6936872788896284E-4</c:v>
                </c:pt>
                <c:pt idx="341">
                  <c:v>1.6792267021711605E-4</c:v>
                </c:pt>
                <c:pt idx="342">
                  <c:v>1.6644630495105445E-4</c:v>
                </c:pt>
                <c:pt idx="343">
                  <c:v>1.6503174910601385E-4</c:v>
                </c:pt>
                <c:pt idx="344">
                  <c:v>1.6354270987603054E-4</c:v>
                </c:pt>
                <c:pt idx="345">
                  <c:v>1.6215951943843664E-4</c:v>
                </c:pt>
                <c:pt idx="346">
                  <c:v>1.6079129407781651E-4</c:v>
                </c:pt>
                <c:pt idx="347">
                  <c:v>1.5956821819920774E-4</c:v>
                </c:pt>
                <c:pt idx="348">
                  <c:v>1.5822806984004857E-4</c:v>
                </c:pt>
                <c:pt idx="349">
                  <c:v>1.5685994223469223E-4</c:v>
                </c:pt>
                <c:pt idx="350">
                  <c:v>1.5554919595474865E-4</c:v>
                </c:pt>
                <c:pt idx="351">
                  <c:v>1.5421111420441553E-4</c:v>
                </c:pt>
                <c:pt idx="352">
                  <c:v>1.5292918209628331E-4</c:v>
                </c:pt>
                <c:pt idx="353">
                  <c:v>1.5162054431533216E-4</c:v>
                </c:pt>
                <c:pt idx="354">
                  <c:v>1.5036684811541246E-4</c:v>
                </c:pt>
                <c:pt idx="355">
                  <c:v>1.4908706233611983E-4</c:v>
                </c:pt>
                <c:pt idx="356">
                  <c:v>1.4786103335202492E-4</c:v>
                </c:pt>
                <c:pt idx="357">
                  <c:v>1.4660951744771412E-4</c:v>
                </c:pt>
                <c:pt idx="358">
                  <c:v>1.4552604485098386E-4</c:v>
                </c:pt>
                <c:pt idx="359">
                  <c:v>1.4433899486343587E-4</c:v>
                </c:pt>
                <c:pt idx="360">
                  <c:v>1.4312730528338641E-4</c:v>
                </c:pt>
                <c:pt idx="361">
                  <c:v>1.419665721849653E-4</c:v>
                </c:pt>
                <c:pt idx="362">
                  <c:v>1.4078177042330575E-4</c:v>
                </c:pt>
                <c:pt idx="363">
                  <c:v>1.3964681788455863E-4</c:v>
                </c:pt>
                <c:pt idx="364">
                  <c:v>1.3848835507454987E-4</c:v>
                </c:pt>
                <c:pt idx="365">
                  <c:v>1.3741426106617989E-4</c:v>
                </c:pt>
                <c:pt idx="366">
                  <c:v>1.3624599270731198E-4</c:v>
                </c:pt>
                <c:pt idx="367">
                  <c:v>1.3519584015424984E-4</c:v>
                </c:pt>
                <c:pt idx="368">
                  <c:v>1.3405363527490467E-4</c:v>
                </c:pt>
                <c:pt idx="369">
                  <c:v>1.3299289806464675E-4</c:v>
                </c:pt>
                <c:pt idx="370">
                  <c:v>1.3204490424172701E-4</c:v>
                </c:pt>
                <c:pt idx="371">
                  <c:v>1.3093979802662211E-4</c:v>
                </c:pt>
                <c:pt idx="372">
                  <c:v>1.2994646995559379E-4</c:v>
                </c:pt>
                <c:pt idx="373">
                  <c:v>1.288986722532823E-4</c:v>
                </c:pt>
                <c:pt idx="374">
                  <c:v>1.2792726768688886E-4</c:v>
                </c:pt>
                <c:pt idx="375">
                  <c:v>1.2687078445497373E-4</c:v>
                </c:pt>
                <c:pt idx="376">
                  <c:v>1.2588972130754458E-4</c:v>
                </c:pt>
                <c:pt idx="377">
                  <c:v>1.2488846225259186E-4</c:v>
                </c:pt>
                <c:pt idx="378">
                  <c:v>1.2392947015717103E-4</c:v>
                </c:pt>
                <c:pt idx="379">
                  <c:v>1.2295075482978855E-4</c:v>
                </c:pt>
                <c:pt idx="380">
                  <c:v>1.220133722537728E-4</c:v>
                </c:pt>
                <c:pt idx="381">
                  <c:v>1.2105672857684266E-4</c:v>
                </c:pt>
                <c:pt idx="382">
                  <c:v>1.2019930339063178E-4</c:v>
                </c:pt>
                <c:pt idx="383">
                  <c:v>1.1929266582587887E-4</c:v>
                </c:pt>
                <c:pt idx="384">
                  <c:v>1.1839617485116351E-4</c:v>
                </c:pt>
                <c:pt idx="385">
                  <c:v>1.1750972464399447E-4</c:v>
                </c:pt>
                <c:pt idx="386">
                  <c:v>1.1660509994502024E-4</c:v>
                </c:pt>
                <c:pt idx="387">
                  <c:v>1.1573873310626441E-4</c:v>
                </c:pt>
                <c:pt idx="388">
                  <c:v>1.1485461922613141E-4</c:v>
                </c:pt>
                <c:pt idx="389">
                  <c:v>1.1403507476400064E-4</c:v>
                </c:pt>
                <c:pt idx="390">
                  <c:v>1.1314387300323333E-4</c:v>
                </c:pt>
                <c:pt idx="391">
                  <c:v>1.123429522343103E-4</c:v>
                </c:pt>
                <c:pt idx="392">
                  <c:v>1.1147201763256872E-4</c:v>
                </c:pt>
                <c:pt idx="393">
                  <c:v>1.1074123720417014E-4</c:v>
                </c:pt>
                <c:pt idx="394">
                  <c:v>1.0994084218361851E-4</c:v>
                </c:pt>
                <c:pt idx="395">
                  <c:v>1.0912410015241962E-4</c:v>
                </c:pt>
                <c:pt idx="396">
                  <c:v>1.0834195940873613E-4</c:v>
                </c:pt>
                <c:pt idx="397">
                  <c:v>1.07543857916244E-4</c:v>
                </c:pt>
                <c:pt idx="398">
                  <c:v>1.0677958080480351E-4</c:v>
                </c:pt>
                <c:pt idx="399">
                  <c:v>1.0599972046258179E-4</c:v>
                </c:pt>
                <c:pt idx="400">
                  <c:v>1.0527688141744328E-4</c:v>
                </c:pt>
                <c:pt idx="401">
                  <c:v>1.0449091283803985E-4</c:v>
                </c:pt>
                <c:pt idx="402">
                  <c:v>1.0378462946480238E-4</c:v>
                </c:pt>
                <c:pt idx="403">
                  <c:v>1.0301667495061224E-4</c:v>
                </c:pt>
                <c:pt idx="404">
                  <c:v>1.0230371880549986E-4</c:v>
                </c:pt>
                <c:pt idx="405">
                  <c:v>1.0166672467536401E-4</c:v>
                </c:pt>
                <c:pt idx="406">
                  <c:v>1.009243802968173E-4</c:v>
                </c:pt>
                <c:pt idx="407">
                  <c:v>1.0025732464182883E-4</c:v>
                </c:pt>
                <c:pt idx="408">
                  <c:v>9.9553899853350986E-5</c:v>
                </c:pt>
                <c:pt idx="409">
                  <c:v>9.8901953378006485E-5</c:v>
                </c:pt>
                <c:pt idx="410">
                  <c:v>9.819311908273487E-5</c:v>
                </c:pt>
                <c:pt idx="411">
                  <c:v>9.7535085503490783E-5</c:v>
                </c:pt>
                <c:pt idx="412">
                  <c:v>9.6863704009231456E-5</c:v>
                </c:pt>
                <c:pt idx="413">
                  <c:v>9.6220852779251915E-5</c:v>
                </c:pt>
                <c:pt idx="414">
                  <c:v>9.5564971640143881E-5</c:v>
                </c:pt>
                <c:pt idx="415">
                  <c:v>9.4936971640374293E-5</c:v>
                </c:pt>
                <c:pt idx="416">
                  <c:v>9.429625244915245E-5</c:v>
                </c:pt>
                <c:pt idx="417">
                  <c:v>9.3741838991392605E-5</c:v>
                </c:pt>
                <c:pt idx="418">
                  <c:v>9.3134719449456505E-5</c:v>
                </c:pt>
                <c:pt idx="419">
                  <c:v>9.2515316981670449E-5</c:v>
                </c:pt>
                <c:pt idx="420">
                  <c:v>9.1922266622418471E-5</c:v>
                </c:pt>
                <c:pt idx="421">
                  <c:v>9.1317226895138237E-5</c:v>
                </c:pt>
                <c:pt idx="422">
                  <c:v>9.0737936715237191E-5</c:v>
                </c:pt>
                <c:pt idx="423">
                  <c:v>9.0146943965773414E-5</c:v>
                </c:pt>
                <c:pt idx="424">
                  <c:v>8.9599261787148756E-5</c:v>
                </c:pt>
                <c:pt idx="425">
                  <c:v>8.900385595645326E-5</c:v>
                </c:pt>
                <c:pt idx="426">
                  <c:v>8.8468912136844267E-5</c:v>
                </c:pt>
                <c:pt idx="427">
                  <c:v>8.7887362951959185E-5</c:v>
                </c:pt>
                <c:pt idx="428">
                  <c:v>8.7347560690450329E-5</c:v>
                </c:pt>
                <c:pt idx="429">
                  <c:v>8.6848223860263001E-5</c:v>
                </c:pt>
                <c:pt idx="430">
                  <c:v>8.6320413742869148E-5</c:v>
                </c:pt>
                <c:pt idx="431">
                  <c:v>8.5815434991628876E-5</c:v>
                </c:pt>
                <c:pt idx="432">
                  <c:v>8.5266480291926855E-5</c:v>
                </c:pt>
                <c:pt idx="433">
                  <c:v>8.4756950337204533E-5</c:v>
                </c:pt>
                <c:pt idx="434">
                  <c:v>8.4237166948869388E-5</c:v>
                </c:pt>
                <c:pt idx="435">
                  <c:v>8.3755511769955868E-5</c:v>
                </c:pt>
                <c:pt idx="436">
                  <c:v>8.3231926102108998E-5</c:v>
                </c:pt>
                <c:pt idx="437">
                  <c:v>8.2761544809460094E-5</c:v>
                </c:pt>
                <c:pt idx="438">
                  <c:v>8.2250221365423381E-5</c:v>
                </c:pt>
                <c:pt idx="439">
                  <c:v>8.1775639667831855E-5</c:v>
                </c:pt>
                <c:pt idx="440">
                  <c:v>8.1351722651596509E-5</c:v>
                </c:pt>
                <c:pt idx="441">
                  <c:v>8.0857815607409479E-5</c:v>
                </c:pt>
                <c:pt idx="442">
                  <c:v>8.0414111662584093E-5</c:v>
                </c:pt>
                <c:pt idx="443">
                  <c:v>7.9946330591909557E-5</c:v>
                </c:pt>
                <c:pt idx="444">
                  <c:v>7.9512888385915037E-5</c:v>
                </c:pt>
                <c:pt idx="445">
                  <c:v>7.9041740591179031E-5</c:v>
                </c:pt>
                <c:pt idx="446">
                  <c:v>7.860446772819688E-5</c:v>
                </c:pt>
                <c:pt idx="447">
                  <c:v>7.8158433544454751E-5</c:v>
                </c:pt>
                <c:pt idx="448">
                  <c:v>7.7731456912597511E-5</c:v>
                </c:pt>
                <c:pt idx="449">
                  <c:v>7.7295930808514559E-5</c:v>
                </c:pt>
                <c:pt idx="450">
                  <c:v>7.6879018568396516E-5</c:v>
                </c:pt>
                <c:pt idx="451">
                  <c:v>7.6453763743348547E-5</c:v>
                </c:pt>
                <c:pt idx="452">
                  <c:v>7.6085874415038031E-5</c:v>
                </c:pt>
                <c:pt idx="453">
                  <c:v>7.5683100154786456E-5</c:v>
                </c:pt>
                <c:pt idx="454">
                  <c:v>7.5272273612114662E-5</c:v>
                </c:pt>
                <c:pt idx="455">
                  <c:v>7.4879017286516103E-5</c:v>
                </c:pt>
                <c:pt idx="456">
                  <c:v>7.4477903900069036E-5</c:v>
                </c:pt>
                <c:pt idx="457">
                  <c:v>7.409395002336542E-5</c:v>
                </c:pt>
                <c:pt idx="458">
                  <c:v>7.3702329718180513E-5</c:v>
                </c:pt>
                <c:pt idx="459">
                  <c:v>7.3339490786701139E-5</c:v>
                </c:pt>
                <c:pt idx="460">
                  <c:v>7.2945124718945431E-5</c:v>
                </c:pt>
                <c:pt idx="461">
                  <c:v>7.259088579676235E-5</c:v>
                </c:pt>
                <c:pt idx="462">
                  <c:v>7.2205871596517186E-5</c:v>
                </c:pt>
                <c:pt idx="463">
                  <c:v>7.184857728026914E-5</c:v>
                </c:pt>
                <c:pt idx="464">
                  <c:v>7.1529470895563712E-5</c:v>
                </c:pt>
                <c:pt idx="465">
                  <c:v>7.1168928429658817E-5</c:v>
                </c:pt>
                <c:pt idx="466">
                  <c:v>7.0834896776503364E-5</c:v>
                </c:pt>
                <c:pt idx="467">
                  <c:v>7.0471855826972248E-5</c:v>
                </c:pt>
                <c:pt idx="468">
                  <c:v>7.0145767869542392E-5</c:v>
                </c:pt>
                <c:pt idx="469">
                  <c:v>6.9791364590437549E-5</c:v>
                </c:pt>
                <c:pt idx="470">
                  <c:v>6.9462490700923654E-5</c:v>
                </c:pt>
                <c:pt idx="471">
                  <c:v>6.9127075583640411E-5</c:v>
                </c:pt>
                <c:pt idx="472">
                  <c:v>6.88163342152901E-5</c:v>
                </c:pt>
                <c:pt idx="473">
                  <c:v>6.8478617818297963E-5</c:v>
                </c:pt>
                <c:pt idx="474">
                  <c:v>6.8165235997198314E-5</c:v>
                </c:pt>
                <c:pt idx="475">
                  <c:v>6.787542517300429E-5</c:v>
                </c:pt>
                <c:pt idx="476">
                  <c:v>6.7559352936229702E-5</c:v>
                </c:pt>
                <c:pt idx="477">
                  <c:v>6.72665395007542E-5</c:v>
                </c:pt>
                <c:pt idx="478">
                  <c:v>6.6957900070637992E-5</c:v>
                </c:pt>
                <c:pt idx="479">
                  <c:v>6.6671975539067956E-5</c:v>
                </c:pt>
                <c:pt idx="480">
                  <c:v>6.6361242180185516E-5</c:v>
                </c:pt>
                <c:pt idx="481">
                  <c:v>6.6072910256189868E-5</c:v>
                </c:pt>
                <c:pt idx="482">
                  <c:v>6.5778861257179404E-5</c:v>
                </c:pt>
                <c:pt idx="483">
                  <c:v>6.5497433168455017E-5</c:v>
                </c:pt>
                <c:pt idx="484">
                  <c:v>6.5210427987314108E-5</c:v>
                </c:pt>
                <c:pt idx="485">
                  <c:v>6.49357443345856E-5</c:v>
                </c:pt>
                <c:pt idx="486">
                  <c:v>6.4655620235357713E-5</c:v>
                </c:pt>
                <c:pt idx="487">
                  <c:v>6.4413329970708155E-5</c:v>
                </c:pt>
                <c:pt idx="488">
                  <c:v>6.4148113911508667E-5</c:v>
                </c:pt>
                <c:pt idx="489">
                  <c:v>6.3877649047311256E-5</c:v>
                </c:pt>
                <c:pt idx="490">
                  <c:v>6.361880229370654E-5</c:v>
                </c:pt>
                <c:pt idx="491">
                  <c:v>6.3354835543523439E-5</c:v>
                </c:pt>
                <c:pt idx="492">
                  <c:v>6.3102210395976676E-5</c:v>
                </c:pt>
                <c:pt idx="493">
                  <c:v>6.2844590980295324E-5</c:v>
                </c:pt>
                <c:pt idx="494">
                  <c:v>6.2605950102043401E-5</c:v>
                </c:pt>
                <c:pt idx="495">
                  <c:v>6.2346623444389852E-5</c:v>
                </c:pt>
                <c:pt idx="496">
                  <c:v>6.2113728041193406E-5</c:v>
                </c:pt>
                <c:pt idx="497">
                  <c:v>6.1860647456454695E-5</c:v>
                </c:pt>
                <c:pt idx="498">
                  <c:v>6.162583307919884E-5</c:v>
                </c:pt>
                <c:pt idx="499">
                  <c:v>6.1416152873468831E-5</c:v>
                </c:pt>
                <c:pt idx="500">
                  <c:v>6.1179287916604232E-5</c:v>
                </c:pt>
                <c:pt idx="501">
                  <c:v>6.0959880048066962E-5</c:v>
                </c:pt>
                <c:pt idx="502">
                  <c:v>6.0721461799834406E-5</c:v>
                </c:pt>
                <c:pt idx="503">
                  <c:v>6.0507351146209707E-5</c:v>
                </c:pt>
                <c:pt idx="504">
                  <c:v>6.0274691376476027E-5</c:v>
                </c:pt>
                <c:pt idx="505">
                  <c:v>6.0058831423097978E-5</c:v>
                </c:pt>
                <c:pt idx="506">
                  <c:v>5.9838718222575155E-5</c:v>
                </c:pt>
                <c:pt idx="507">
                  <c:v>5.9628078104269416E-5</c:v>
                </c:pt>
                <c:pt idx="508">
                  <c:v>5.9413289667733737E-5</c:v>
                </c:pt>
                <c:pt idx="509">
                  <c:v>5.9207747130616249E-5</c:v>
                </c:pt>
                <c:pt idx="510">
                  <c:v>5.9017696899700146E-5</c:v>
                </c:pt>
                <c:pt idx="511">
                  <c:v>5.881046092038169E-5</c:v>
                </c:pt>
                <c:pt idx="512">
                  <c:v>5.8612148494244327E-5</c:v>
                </c:pt>
                <c:pt idx="513">
                  <c:v>5.8416216347161958E-5</c:v>
                </c:pt>
                <c:pt idx="514">
                  <c:v>5.8228844853583169E-5</c:v>
                </c:pt>
                <c:pt idx="515">
                  <c:v>5.8025251359723909E-5</c:v>
                </c:pt>
                <c:pt idx="516">
                  <c:v>5.7836368837520794E-5</c:v>
                </c:pt>
                <c:pt idx="517">
                  <c:v>5.7643774578111995E-5</c:v>
                </c:pt>
                <c:pt idx="518">
                  <c:v>5.7459478544457086E-5</c:v>
                </c:pt>
                <c:pt idx="519">
                  <c:v>5.7271562637361364E-5</c:v>
                </c:pt>
                <c:pt idx="520">
                  <c:v>5.7091745034780647E-5</c:v>
                </c:pt>
                <c:pt idx="521">
                  <c:v>5.6908397200319108E-5</c:v>
                </c:pt>
                <c:pt idx="522">
                  <c:v>5.6744207375781001E-5</c:v>
                </c:pt>
                <c:pt idx="523">
                  <c:v>5.6570740621231446E-5</c:v>
                </c:pt>
                <c:pt idx="524">
                  <c:v>5.6399364391771301E-5</c:v>
                </c:pt>
                <c:pt idx="525">
                  <c:v>5.6230054229979606E-5</c:v>
                </c:pt>
                <c:pt idx="526">
                  <c:v>5.6057423927066826E-5</c:v>
                </c:pt>
                <c:pt idx="527">
                  <c:v>5.5892238322112485E-5</c:v>
                </c:pt>
                <c:pt idx="528">
                  <c:v>5.572381495471391E-5</c:v>
                </c:pt>
                <c:pt idx="529">
                  <c:v>5.5567824450530745E-5</c:v>
                </c:pt>
                <c:pt idx="530">
                  <c:v>5.5398340236579525E-5</c:v>
                </c:pt>
                <c:pt idx="531">
                  <c:v>5.5246155165368651E-5</c:v>
                </c:pt>
                <c:pt idx="532">
                  <c:v>5.5080807012245734E-5</c:v>
                </c:pt>
                <c:pt idx="533">
                  <c:v>5.4927418176242424E-5</c:v>
                </c:pt>
                <c:pt idx="534">
                  <c:v>5.4790468533364493E-5</c:v>
                </c:pt>
                <c:pt idx="535">
                  <c:v>5.4635787209271423E-5</c:v>
                </c:pt>
                <c:pt idx="536">
                  <c:v>5.4492528542866401E-5</c:v>
                </c:pt>
                <c:pt idx="537">
                  <c:v>5.433688215177245E-5</c:v>
                </c:pt>
                <c:pt idx="538">
                  <c:v>5.4197126634794701E-5</c:v>
                </c:pt>
                <c:pt idx="539">
                  <c:v>5.4045287603556993E-5</c:v>
                </c:pt>
                <c:pt idx="540">
                  <c:v>5.3904435012697675E-5</c:v>
                </c:pt>
                <c:pt idx="541">
                  <c:v>5.3760829579265132E-5</c:v>
                </c:pt>
                <c:pt idx="542">
                  <c:v>5.3623425959520705E-5</c:v>
                </c:pt>
                <c:pt idx="543">
                  <c:v>5.3478988710148196E-5</c:v>
                </c:pt>
                <c:pt idx="544">
                  <c:v>5.3345004631941001E-5</c:v>
                </c:pt>
                <c:pt idx="545">
                  <c:v>5.3212646981603144E-5</c:v>
                </c:pt>
                <c:pt idx="546">
                  <c:v>5.3090283920617358E-5</c:v>
                </c:pt>
                <c:pt idx="547">
                  <c:v>5.2961019784232747E-5</c:v>
                </c:pt>
                <c:pt idx="548">
                  <c:v>5.2833326269874345E-5</c:v>
                </c:pt>
                <c:pt idx="549">
                  <c:v>5.2707184791005057E-5</c:v>
                </c:pt>
                <c:pt idx="550">
                  <c:v>5.257858269482054E-5</c:v>
                </c:pt>
                <c:pt idx="551">
                  <c:v>5.2455538959101054E-5</c:v>
                </c:pt>
                <c:pt idx="552">
                  <c:v>5.2330096044129134E-5</c:v>
                </c:pt>
                <c:pt idx="553">
                  <c:v>5.2210075909001114E-5</c:v>
                </c:pt>
                <c:pt idx="554">
                  <c:v>5.2087716528833003E-5</c:v>
                </c:pt>
                <c:pt idx="555">
                  <c:v>5.1970647562564754E-5</c:v>
                </c:pt>
                <c:pt idx="556">
                  <c:v>5.1851297817449483E-5</c:v>
                </c:pt>
                <c:pt idx="557">
                  <c:v>5.1748098670297322E-5</c:v>
                </c:pt>
                <c:pt idx="558">
                  <c:v>5.1635168014095078E-5</c:v>
                </c:pt>
                <c:pt idx="559">
                  <c:v>5.1520038509307933E-5</c:v>
                </c:pt>
                <c:pt idx="560">
                  <c:v>5.1409888937898689E-5</c:v>
                </c:pt>
                <c:pt idx="561">
                  <c:v>5.1297595541368187E-5</c:v>
                </c:pt>
                <c:pt idx="562">
                  <c:v>5.1190160234795202E-5</c:v>
                </c:pt>
                <c:pt idx="563">
                  <c:v>5.108063477578698E-5</c:v>
                </c:pt>
                <c:pt idx="564">
                  <c:v>5.0979208606953124E-5</c:v>
                </c:pt>
                <c:pt idx="565">
                  <c:v>5.0869024355273058E-5</c:v>
                </c:pt>
                <c:pt idx="566">
                  <c:v>5.0770100516988643E-5</c:v>
                </c:pt>
                <c:pt idx="567">
                  <c:v>5.0662635486934665E-5</c:v>
                </c:pt>
                <c:pt idx="568">
                  <c:v>5.0562957390605577E-5</c:v>
                </c:pt>
                <c:pt idx="569">
                  <c:v>5.047081403527488E-5</c:v>
                </c:pt>
                <c:pt idx="570">
                  <c:v>5.0373482204250549E-5</c:v>
                </c:pt>
                <c:pt idx="571">
                  <c:v>5.0280424272151699E-5</c:v>
                </c:pt>
                <c:pt idx="572">
                  <c:v>5.0179333469550681E-5</c:v>
                </c:pt>
                <c:pt idx="573">
                  <c:v>5.0088576108984796E-5</c:v>
                </c:pt>
                <c:pt idx="574">
                  <c:v>4.9989985195306722E-5</c:v>
                </c:pt>
                <c:pt idx="575">
                  <c:v>4.989854057665301E-5</c:v>
                </c:pt>
                <c:pt idx="576">
                  <c:v>4.9805321408950712E-5</c:v>
                </c:pt>
                <c:pt idx="577">
                  <c:v>4.971614011232741E-5</c:v>
                </c:pt>
                <c:pt idx="578">
                  <c:v>4.9625228850418643E-5</c:v>
                </c:pt>
                <c:pt idx="579">
                  <c:v>4.9538256121947834E-5</c:v>
                </c:pt>
                <c:pt idx="580">
                  <c:v>4.9449596911701064E-5</c:v>
                </c:pt>
                <c:pt idx="581">
                  <c:v>4.9372941732554928E-5</c:v>
                </c:pt>
                <c:pt idx="582">
                  <c:v>4.9289065088307582E-5</c:v>
                </c:pt>
                <c:pt idx="583">
                  <c:v>4.920356288297364E-5</c:v>
                </c:pt>
                <c:pt idx="584">
                  <c:v>4.91217663080409E-5</c:v>
                </c:pt>
                <c:pt idx="585">
                  <c:v>4.9038385076383134E-5</c:v>
                </c:pt>
                <c:pt idx="586">
                  <c:v>4.8958618117136822E-5</c:v>
                </c:pt>
                <c:pt idx="587">
                  <c:v>4.887730639401762E-5</c:v>
                </c:pt>
                <c:pt idx="588">
                  <c:v>4.880201403367804E-5</c:v>
                </c:pt>
                <c:pt idx="589">
                  <c:v>4.8720227315244794E-5</c:v>
                </c:pt>
                <c:pt idx="590">
                  <c:v>4.8646805231220056E-5</c:v>
                </c:pt>
                <c:pt idx="591">
                  <c:v>4.8567050663625514E-5</c:v>
                </c:pt>
                <c:pt idx="592">
                  <c:v>4.8500199884038012E-5</c:v>
                </c:pt>
                <c:pt idx="593">
                  <c:v>4.8427053896534509E-5</c:v>
                </c:pt>
                <c:pt idx="594">
                  <c:v>4.8352493146140054E-5</c:v>
                </c:pt>
                <c:pt idx="595">
                  <c:v>4.8281166529383288E-5</c:v>
                </c:pt>
                <c:pt idx="596">
                  <c:v>4.8208460834856904E-5</c:v>
                </c:pt>
                <c:pt idx="597">
                  <c:v>4.813890928174909E-5</c:v>
                </c:pt>
                <c:pt idx="598">
                  <c:v>4.8068013450806408E-5</c:v>
                </c:pt>
                <c:pt idx="599">
                  <c:v>4.8002368323504663E-5</c:v>
                </c:pt>
                <c:pt idx="600">
                  <c:v>4.7931063612424829E-5</c:v>
                </c:pt>
                <c:pt idx="601">
                  <c:v>4.7867053872970288E-5</c:v>
                </c:pt>
                <c:pt idx="602">
                  <c:v>4.7797526007921305E-5</c:v>
                </c:pt>
                <c:pt idx="603">
                  <c:v>4.7733044166528309E-5</c:v>
                </c:pt>
                <c:pt idx="604">
                  <c:v>4.7675487164260917E-5</c:v>
                </c:pt>
                <c:pt idx="605">
                  <c:v>4.7610494045491447E-5</c:v>
                </c:pt>
                <c:pt idx="606">
                  <c:v>4.7550315815557696E-5</c:v>
                </c:pt>
                <c:pt idx="607">
                  <c:v>4.7484950817137638E-5</c:v>
                </c:pt>
                <c:pt idx="608">
                  <c:v>4.7426274447296455E-5</c:v>
                </c:pt>
                <c:pt idx="609">
                  <c:v>4.7362541168834359E-5</c:v>
                </c:pt>
                <c:pt idx="610">
                  <c:v>4.7303434720917634E-5</c:v>
                </c:pt>
                <c:pt idx="611">
                  <c:v>4.7243188432551987E-5</c:v>
                </c:pt>
                <c:pt idx="612">
                  <c:v>4.7185558593314185E-5</c:v>
                </c:pt>
                <c:pt idx="613">
                  <c:v>4.7126817765840927E-5</c:v>
                </c:pt>
                <c:pt idx="614">
                  <c:v>4.7070628365422807E-5</c:v>
                </c:pt>
                <c:pt idx="615">
                  <c:v>4.7013356110025771E-5</c:v>
                </c:pt>
                <c:pt idx="616">
                  <c:v>4.6962085739960896E-5</c:v>
                </c:pt>
                <c:pt idx="617">
                  <c:v>4.6900998712910984E-5</c:v>
                </c:pt>
                <c:pt idx="618">
                  <c:v>4.684931854777608E-5</c:v>
                </c:pt>
                <c:pt idx="619">
                  <c:v>4.6794876270704699E-5</c:v>
                </c:pt>
                <c:pt idx="620">
                  <c:v>4.67444694625618E-5</c:v>
                </c:pt>
                <c:pt idx="621">
                  <c:v>4.6689720524971813E-5</c:v>
                </c:pt>
                <c:pt idx="622">
                  <c:v>4.6638948139937957E-5</c:v>
                </c:pt>
                <c:pt idx="623">
                  <c:v>4.658719858821886E-5</c:v>
                </c:pt>
                <c:pt idx="624">
                  <c:v>4.6537698342913064E-5</c:v>
                </c:pt>
                <c:pt idx="625">
                  <c:v>4.6487245724474667E-5</c:v>
                </c:pt>
                <c:pt idx="626">
                  <c:v>4.6438986336393689E-5</c:v>
                </c:pt>
                <c:pt idx="627">
                  <c:v>4.6395912548612405E-5</c:v>
                </c:pt>
                <c:pt idx="628">
                  <c:v>4.6353322314603699E-5</c:v>
                </c:pt>
                <c:pt idx="629">
                  <c:v>4.6305233036259287E-5</c:v>
                </c:pt>
                <c:pt idx="630">
                  <c:v>4.6260709630601623E-5</c:v>
                </c:pt>
                <c:pt idx="631">
                  <c:v>4.6212352344576466E-5</c:v>
                </c:pt>
                <c:pt idx="632">
                  <c:v>4.6167508724227322E-5</c:v>
                </c:pt>
                <c:pt idx="633">
                  <c:v>4.6121803396530971E-5</c:v>
                </c:pt>
                <c:pt idx="634">
                  <c:v>4.6079487667051181E-5</c:v>
                </c:pt>
                <c:pt idx="635">
                  <c:v>4.6033528706308434E-5</c:v>
                </c:pt>
                <c:pt idx="636">
                  <c:v>4.5992276154503253E-5</c:v>
                </c:pt>
                <c:pt idx="637">
                  <c:v>4.5947472171361206E-5</c:v>
                </c:pt>
                <c:pt idx="638">
                  <c:v>4.5905924418497345E-5</c:v>
                </c:pt>
                <c:pt idx="639">
                  <c:v>4.5868842301416713E-5</c:v>
                </c:pt>
                <c:pt idx="640">
                  <c:v>4.5826973608093491E-5</c:v>
                </c:pt>
                <c:pt idx="641">
                  <c:v>4.5788210751752695E-5</c:v>
                </c:pt>
                <c:pt idx="642">
                  <c:v>4.5746111401578628E-5</c:v>
                </c:pt>
                <c:pt idx="643">
                  <c:v>4.5708323977279598E-5</c:v>
                </c:pt>
                <c:pt idx="644">
                  <c:v>4.5667284255335167E-5</c:v>
                </c:pt>
                <c:pt idx="645">
                  <c:v>4.5629227958502348E-5</c:v>
                </c:pt>
                <c:pt idx="646">
                  <c:v>4.5590441835215776E-5</c:v>
                </c:pt>
                <c:pt idx="647">
                  <c:v>4.5553344044315988E-5</c:v>
                </c:pt>
                <c:pt idx="648">
                  <c:v>4.551553502359822E-5</c:v>
                </c:pt>
                <c:pt idx="649">
                  <c:v>4.5479372007516266E-5</c:v>
                </c:pt>
                <c:pt idx="650">
                  <c:v>4.5442515890914341E-5</c:v>
                </c:pt>
                <c:pt idx="651">
                  <c:v>4.5410656590914214E-5</c:v>
                </c:pt>
                <c:pt idx="652">
                  <c:v>4.5375803070587011E-5</c:v>
                </c:pt>
                <c:pt idx="653">
                  <c:v>4.5340281834772686E-5</c:v>
                </c:pt>
                <c:pt idx="654">
                  <c:v>4.530630747054277E-5</c:v>
                </c:pt>
                <c:pt idx="655">
                  <c:v>4.5271682425749042E-5</c:v>
                </c:pt>
                <c:pt idx="656">
                  <c:v>4.5238565408696902E-5</c:v>
                </c:pt>
                <c:pt idx="657">
                  <c:v>4.5204814317246876E-5</c:v>
                </c:pt>
                <c:pt idx="658">
                  <c:v>4.5173568359830292E-5</c:v>
                </c:pt>
                <c:pt idx="659">
                  <c:v>4.5139634531690106E-5</c:v>
                </c:pt>
                <c:pt idx="660">
                  <c:v>4.5109177735851838E-5</c:v>
                </c:pt>
                <c:pt idx="661">
                  <c:v>4.5076101135354567E-5</c:v>
                </c:pt>
                <c:pt idx="662">
                  <c:v>4.5045430536390874E-5</c:v>
                </c:pt>
                <c:pt idx="663">
                  <c:v>4.5017086349980259E-5</c:v>
                </c:pt>
                <c:pt idx="664">
                  <c:v>4.4987154554367983E-5</c:v>
                </c:pt>
                <c:pt idx="665">
                  <c:v>4.4958545233976172E-5</c:v>
                </c:pt>
                <c:pt idx="666">
                  <c:v>4.4927475432080314E-5</c:v>
                </c:pt>
                <c:pt idx="667">
                  <c:v>4.4899589716954602E-5</c:v>
                </c:pt>
                <c:pt idx="668">
                  <c:v>4.4869305913540884E-5</c:v>
                </c:pt>
                <c:pt idx="669">
                  <c:v>4.4841225488294655E-5</c:v>
                </c:pt>
                <c:pt idx="670">
                  <c:v>4.4812608414323531E-5</c:v>
                </c:pt>
                <c:pt idx="671">
                  <c:v>4.4786116309761729E-5</c:v>
                </c:pt>
                <c:pt idx="672">
                  <c:v>4.4759945780986158E-5</c:v>
                </c:pt>
                <c:pt idx="673">
                  <c:v>4.4733236653629026E-5</c:v>
                </c:pt>
                <c:pt idx="674">
                  <c:v>4.4708554127122483E-5</c:v>
                </c:pt>
                <c:pt idx="675">
                  <c:v>4.4684997788197485E-5</c:v>
                </c:pt>
                <c:pt idx="676">
                  <c:v>4.4659229093144378E-5</c:v>
                </c:pt>
                <c:pt idx="677">
                  <c:v>4.463378386136572E-5</c:v>
                </c:pt>
                <c:pt idx="678">
                  <c:v>4.4608658095221754E-5</c:v>
                </c:pt>
                <c:pt idx="679">
                  <c:v>4.4583052723851452E-5</c:v>
                </c:pt>
                <c:pt idx="680">
                  <c:v>4.4558564076813331E-5</c:v>
                </c:pt>
                <c:pt idx="681">
                  <c:v>4.4533608113477233E-5</c:v>
                </c:pt>
                <c:pt idx="682">
                  <c:v>4.450974067346141E-5</c:v>
                </c:pt>
                <c:pt idx="683">
                  <c:v>4.4485417895084346E-5</c:v>
                </c:pt>
                <c:pt idx="684">
                  <c:v>4.4462156139629731E-5</c:v>
                </c:pt>
                <c:pt idx="685">
                  <c:v>4.4438450720506155E-5</c:v>
                </c:pt>
                <c:pt idx="686">
                  <c:v>4.4417960977168627E-5</c:v>
                </c:pt>
                <c:pt idx="687">
                  <c:v>4.439554746444348E-5</c:v>
                </c:pt>
                <c:pt idx="688">
                  <c:v>4.437270663141476E-5</c:v>
                </c:pt>
                <c:pt idx="689">
                  <c:v>4.4350862442272363E-5</c:v>
                </c:pt>
                <c:pt idx="690">
                  <c:v>4.432860189770009E-5</c:v>
                </c:pt>
                <c:pt idx="691">
                  <c:v>4.4307312781939585E-5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777344"/>
        <c:axId val="738779136"/>
      </c:lineChart>
      <c:dateAx>
        <c:axId val="738777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738779136"/>
        <c:crosses val="autoZero"/>
        <c:auto val="1"/>
        <c:lblOffset val="100"/>
        <c:baseTimeUnit val="months"/>
      </c:dateAx>
      <c:valAx>
        <c:axId val="7387791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738777344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42220</c:v>
                </c:pt>
                <c:pt idx="1">
                  <c:v>42251</c:v>
                </c:pt>
                <c:pt idx="2">
                  <c:v>42282</c:v>
                </c:pt>
                <c:pt idx="3">
                  <c:v>42313</c:v>
                </c:pt>
                <c:pt idx="4">
                  <c:v>42345</c:v>
                </c:pt>
                <c:pt idx="5">
                  <c:v>42376</c:v>
                </c:pt>
                <c:pt idx="6">
                  <c:v>42408</c:v>
                </c:pt>
                <c:pt idx="7">
                  <c:v>42437</c:v>
                </c:pt>
                <c:pt idx="8">
                  <c:v>42468</c:v>
                </c:pt>
                <c:pt idx="9">
                  <c:v>42499</c:v>
                </c:pt>
                <c:pt idx="10">
                  <c:v>42530</c:v>
                </c:pt>
                <c:pt idx="11">
                  <c:v>42562</c:v>
                </c:pt>
                <c:pt idx="12">
                  <c:v>42593</c:v>
                </c:pt>
                <c:pt idx="13">
                  <c:v>42625</c:v>
                </c:pt>
                <c:pt idx="14">
                  <c:v>42655</c:v>
                </c:pt>
                <c:pt idx="15">
                  <c:v>42688</c:v>
                </c:pt>
                <c:pt idx="16">
                  <c:v>42718</c:v>
                </c:pt>
                <c:pt idx="17">
                  <c:v>42751</c:v>
                </c:pt>
                <c:pt idx="18">
                  <c:v>42782</c:v>
                </c:pt>
                <c:pt idx="19">
                  <c:v>42810</c:v>
                </c:pt>
                <c:pt idx="20">
                  <c:v>42843</c:v>
                </c:pt>
                <c:pt idx="21">
                  <c:v>42873</c:v>
                </c:pt>
                <c:pt idx="22">
                  <c:v>42905</c:v>
                </c:pt>
                <c:pt idx="23">
                  <c:v>42935</c:v>
                </c:pt>
                <c:pt idx="24">
                  <c:v>42968</c:v>
                </c:pt>
                <c:pt idx="25">
                  <c:v>42999</c:v>
                </c:pt>
                <c:pt idx="26">
                  <c:v>43031</c:v>
                </c:pt>
                <c:pt idx="27">
                  <c:v>43062</c:v>
                </c:pt>
                <c:pt idx="28">
                  <c:v>43096</c:v>
                </c:pt>
                <c:pt idx="29">
                  <c:v>43129</c:v>
                </c:pt>
                <c:pt idx="30">
                  <c:v>43159</c:v>
                </c:pt>
                <c:pt idx="31">
                  <c:v>43187</c:v>
                </c:pt>
                <c:pt idx="32">
                  <c:v>43220</c:v>
                </c:pt>
                <c:pt idx="33">
                  <c:v>43250</c:v>
                </c:pt>
                <c:pt idx="34">
                  <c:v>43283</c:v>
                </c:pt>
                <c:pt idx="35">
                  <c:v>43314</c:v>
                </c:pt>
                <c:pt idx="36">
                  <c:v>43346</c:v>
                </c:pt>
                <c:pt idx="37">
                  <c:v>43376</c:v>
                </c:pt>
                <c:pt idx="38">
                  <c:v>43409</c:v>
                </c:pt>
                <c:pt idx="39">
                  <c:v>43439</c:v>
                </c:pt>
                <c:pt idx="40">
                  <c:v>43472</c:v>
                </c:pt>
                <c:pt idx="41">
                  <c:v>43503</c:v>
                </c:pt>
                <c:pt idx="42">
                  <c:v>43531</c:v>
                </c:pt>
                <c:pt idx="43">
                  <c:v>43563</c:v>
                </c:pt>
                <c:pt idx="44">
                  <c:v>43593</c:v>
                </c:pt>
                <c:pt idx="45">
                  <c:v>43626</c:v>
                </c:pt>
                <c:pt idx="46">
                  <c:v>43656</c:v>
                </c:pt>
                <c:pt idx="47">
                  <c:v>43689</c:v>
                </c:pt>
                <c:pt idx="48">
                  <c:v>43720</c:v>
                </c:pt>
                <c:pt idx="49">
                  <c:v>43752</c:v>
                </c:pt>
                <c:pt idx="50">
                  <c:v>43783</c:v>
                </c:pt>
                <c:pt idx="51">
                  <c:v>43815</c:v>
                </c:pt>
                <c:pt idx="52">
                  <c:v>43846</c:v>
                </c:pt>
                <c:pt idx="53">
                  <c:v>43878</c:v>
                </c:pt>
                <c:pt idx="54">
                  <c:v>43907</c:v>
                </c:pt>
                <c:pt idx="55">
                  <c:v>43938</c:v>
                </c:pt>
                <c:pt idx="56">
                  <c:v>43969</c:v>
                </c:pt>
                <c:pt idx="57">
                  <c:v>44000</c:v>
                </c:pt>
                <c:pt idx="58">
                  <c:v>44032</c:v>
                </c:pt>
                <c:pt idx="59">
                  <c:v>44063</c:v>
                </c:pt>
                <c:pt idx="60">
                  <c:v>44095</c:v>
                </c:pt>
                <c:pt idx="61">
                  <c:v>44125</c:v>
                </c:pt>
                <c:pt idx="62">
                  <c:v>44158</c:v>
                </c:pt>
                <c:pt idx="63">
                  <c:v>44188</c:v>
                </c:pt>
                <c:pt idx="64">
                  <c:v>44221</c:v>
                </c:pt>
                <c:pt idx="65">
                  <c:v>44252</c:v>
                </c:pt>
                <c:pt idx="66">
                  <c:v>44280</c:v>
                </c:pt>
                <c:pt idx="67">
                  <c:v>44312</c:v>
                </c:pt>
                <c:pt idx="68">
                  <c:v>44342</c:v>
                </c:pt>
                <c:pt idx="69">
                  <c:v>44375</c:v>
                </c:pt>
                <c:pt idx="70">
                  <c:v>44405</c:v>
                </c:pt>
                <c:pt idx="71">
                  <c:v>44438</c:v>
                </c:pt>
                <c:pt idx="72">
                  <c:v>44469</c:v>
                </c:pt>
                <c:pt idx="73">
                  <c:v>44501</c:v>
                </c:pt>
                <c:pt idx="74">
                  <c:v>44531</c:v>
                </c:pt>
                <c:pt idx="75">
                  <c:v>44564</c:v>
                </c:pt>
                <c:pt idx="76">
                  <c:v>44595</c:v>
                </c:pt>
                <c:pt idx="77">
                  <c:v>44623</c:v>
                </c:pt>
                <c:pt idx="78">
                  <c:v>44655</c:v>
                </c:pt>
                <c:pt idx="79">
                  <c:v>44685</c:v>
                </c:pt>
                <c:pt idx="80">
                  <c:v>44718</c:v>
                </c:pt>
                <c:pt idx="81">
                  <c:v>44748</c:v>
                </c:pt>
                <c:pt idx="82">
                  <c:v>44781</c:v>
                </c:pt>
                <c:pt idx="83">
                  <c:v>44812</c:v>
                </c:pt>
                <c:pt idx="84">
                  <c:v>44844</c:v>
                </c:pt>
                <c:pt idx="85">
                  <c:v>44875</c:v>
                </c:pt>
                <c:pt idx="86">
                  <c:v>44907</c:v>
                </c:pt>
                <c:pt idx="87">
                  <c:v>44938</c:v>
                </c:pt>
                <c:pt idx="88">
                  <c:v>44970</c:v>
                </c:pt>
                <c:pt idx="89">
                  <c:v>44998</c:v>
                </c:pt>
                <c:pt idx="90">
                  <c:v>45029</c:v>
                </c:pt>
                <c:pt idx="91">
                  <c:v>45061</c:v>
                </c:pt>
                <c:pt idx="92">
                  <c:v>45092</c:v>
                </c:pt>
                <c:pt idx="93">
                  <c:v>45124</c:v>
                </c:pt>
                <c:pt idx="94">
                  <c:v>45155</c:v>
                </c:pt>
                <c:pt idx="95">
                  <c:v>45187</c:v>
                </c:pt>
                <c:pt idx="96">
                  <c:v>45217</c:v>
                </c:pt>
                <c:pt idx="97">
                  <c:v>45250</c:v>
                </c:pt>
                <c:pt idx="98">
                  <c:v>45280</c:v>
                </c:pt>
                <c:pt idx="99">
                  <c:v>45313</c:v>
                </c:pt>
                <c:pt idx="100">
                  <c:v>45344</c:v>
                </c:pt>
                <c:pt idx="101">
                  <c:v>45373</c:v>
                </c:pt>
                <c:pt idx="102">
                  <c:v>45404</c:v>
                </c:pt>
                <c:pt idx="103">
                  <c:v>45434</c:v>
                </c:pt>
                <c:pt idx="104">
                  <c:v>45467</c:v>
                </c:pt>
                <c:pt idx="105">
                  <c:v>45497</c:v>
                </c:pt>
                <c:pt idx="106">
                  <c:v>45530</c:v>
                </c:pt>
                <c:pt idx="107">
                  <c:v>45561</c:v>
                </c:pt>
                <c:pt idx="108">
                  <c:v>45593</c:v>
                </c:pt>
                <c:pt idx="109">
                  <c:v>45624</c:v>
                </c:pt>
                <c:pt idx="110">
                  <c:v>45656</c:v>
                </c:pt>
                <c:pt idx="111">
                  <c:v>45687</c:v>
                </c:pt>
                <c:pt idx="112">
                  <c:v>45716</c:v>
                </c:pt>
                <c:pt idx="113">
                  <c:v>45744</c:v>
                </c:pt>
                <c:pt idx="114">
                  <c:v>45775</c:v>
                </c:pt>
                <c:pt idx="115">
                  <c:v>45805</c:v>
                </c:pt>
                <c:pt idx="116">
                  <c:v>45838</c:v>
                </c:pt>
                <c:pt idx="117">
                  <c:v>45868</c:v>
                </c:pt>
                <c:pt idx="118">
                  <c:v>45901</c:v>
                </c:pt>
                <c:pt idx="119">
                  <c:v>45931</c:v>
                </c:pt>
                <c:pt idx="120">
                  <c:v>45964</c:v>
                </c:pt>
                <c:pt idx="121">
                  <c:v>45994</c:v>
                </c:pt>
                <c:pt idx="122">
                  <c:v>46027</c:v>
                </c:pt>
                <c:pt idx="123">
                  <c:v>46058</c:v>
                </c:pt>
                <c:pt idx="124">
                  <c:v>46086</c:v>
                </c:pt>
                <c:pt idx="125">
                  <c:v>46119</c:v>
                </c:pt>
                <c:pt idx="126">
                  <c:v>46149</c:v>
                </c:pt>
                <c:pt idx="127">
                  <c:v>46181</c:v>
                </c:pt>
                <c:pt idx="128">
                  <c:v>46211</c:v>
                </c:pt>
                <c:pt idx="129">
                  <c:v>46244</c:v>
                </c:pt>
                <c:pt idx="130">
                  <c:v>46275</c:v>
                </c:pt>
                <c:pt idx="131">
                  <c:v>46307</c:v>
                </c:pt>
                <c:pt idx="132">
                  <c:v>46338</c:v>
                </c:pt>
                <c:pt idx="133">
                  <c:v>46370</c:v>
                </c:pt>
                <c:pt idx="134">
                  <c:v>46401</c:v>
                </c:pt>
                <c:pt idx="135">
                  <c:v>46433</c:v>
                </c:pt>
                <c:pt idx="136">
                  <c:v>46461</c:v>
                </c:pt>
                <c:pt idx="137">
                  <c:v>46492</c:v>
                </c:pt>
                <c:pt idx="138">
                  <c:v>46524</c:v>
                </c:pt>
                <c:pt idx="139">
                  <c:v>46555</c:v>
                </c:pt>
                <c:pt idx="140">
                  <c:v>46587</c:v>
                </c:pt>
                <c:pt idx="141">
                  <c:v>46618</c:v>
                </c:pt>
                <c:pt idx="142">
                  <c:v>46650</c:v>
                </c:pt>
                <c:pt idx="143">
                  <c:v>46680</c:v>
                </c:pt>
                <c:pt idx="144">
                  <c:v>46713</c:v>
                </c:pt>
                <c:pt idx="145">
                  <c:v>46743</c:v>
                </c:pt>
                <c:pt idx="146">
                  <c:v>46776</c:v>
                </c:pt>
                <c:pt idx="147">
                  <c:v>46807</c:v>
                </c:pt>
                <c:pt idx="148">
                  <c:v>46836</c:v>
                </c:pt>
                <c:pt idx="149">
                  <c:v>46867</c:v>
                </c:pt>
                <c:pt idx="150">
                  <c:v>46897</c:v>
                </c:pt>
                <c:pt idx="151">
                  <c:v>46930</c:v>
                </c:pt>
                <c:pt idx="152">
                  <c:v>46960</c:v>
                </c:pt>
                <c:pt idx="153">
                  <c:v>46993</c:v>
                </c:pt>
                <c:pt idx="154">
                  <c:v>47024</c:v>
                </c:pt>
                <c:pt idx="155">
                  <c:v>47056</c:v>
                </c:pt>
                <c:pt idx="156">
                  <c:v>47087</c:v>
                </c:pt>
                <c:pt idx="157">
                  <c:v>47120</c:v>
                </c:pt>
                <c:pt idx="158">
                  <c:v>47151</c:v>
                </c:pt>
                <c:pt idx="159">
                  <c:v>47179</c:v>
                </c:pt>
                <c:pt idx="160">
                  <c:v>47211</c:v>
                </c:pt>
                <c:pt idx="161">
                  <c:v>47241</c:v>
                </c:pt>
                <c:pt idx="162">
                  <c:v>47273</c:v>
                </c:pt>
                <c:pt idx="163">
                  <c:v>47303</c:v>
                </c:pt>
                <c:pt idx="164">
                  <c:v>47336</c:v>
                </c:pt>
                <c:pt idx="165">
                  <c:v>47367</c:v>
                </c:pt>
                <c:pt idx="166">
                  <c:v>47399</c:v>
                </c:pt>
                <c:pt idx="167">
                  <c:v>47430</c:v>
                </c:pt>
                <c:pt idx="168">
                  <c:v>47462</c:v>
                </c:pt>
                <c:pt idx="169">
                  <c:v>47493</c:v>
                </c:pt>
                <c:pt idx="170">
                  <c:v>47525</c:v>
                </c:pt>
                <c:pt idx="171">
                  <c:v>47553</c:v>
                </c:pt>
                <c:pt idx="172">
                  <c:v>47584</c:v>
                </c:pt>
                <c:pt idx="173">
                  <c:v>47616</c:v>
                </c:pt>
                <c:pt idx="174">
                  <c:v>47647</c:v>
                </c:pt>
                <c:pt idx="175">
                  <c:v>47679</c:v>
                </c:pt>
                <c:pt idx="176">
                  <c:v>47710</c:v>
                </c:pt>
                <c:pt idx="177">
                  <c:v>47742</c:v>
                </c:pt>
                <c:pt idx="178">
                  <c:v>47772</c:v>
                </c:pt>
                <c:pt idx="179">
                  <c:v>47805</c:v>
                </c:pt>
                <c:pt idx="180">
                  <c:v>47835</c:v>
                </c:pt>
                <c:pt idx="181">
                  <c:v>47868</c:v>
                </c:pt>
                <c:pt idx="182">
                  <c:v>47899</c:v>
                </c:pt>
                <c:pt idx="183">
                  <c:v>47927</c:v>
                </c:pt>
                <c:pt idx="184">
                  <c:v>47959</c:v>
                </c:pt>
                <c:pt idx="185">
                  <c:v>47989</c:v>
                </c:pt>
                <c:pt idx="186">
                  <c:v>48022</c:v>
                </c:pt>
                <c:pt idx="187">
                  <c:v>48052</c:v>
                </c:pt>
                <c:pt idx="188">
                  <c:v>48085</c:v>
                </c:pt>
                <c:pt idx="189">
                  <c:v>48116</c:v>
                </c:pt>
                <c:pt idx="190">
                  <c:v>48148</c:v>
                </c:pt>
                <c:pt idx="191">
                  <c:v>48179</c:v>
                </c:pt>
                <c:pt idx="192">
                  <c:v>48211</c:v>
                </c:pt>
                <c:pt idx="193">
                  <c:v>48242</c:v>
                </c:pt>
                <c:pt idx="194">
                  <c:v>48274</c:v>
                </c:pt>
                <c:pt idx="195">
                  <c:v>48305</c:v>
                </c:pt>
                <c:pt idx="196">
                  <c:v>48337</c:v>
                </c:pt>
                <c:pt idx="197">
                  <c:v>48368</c:v>
                </c:pt>
                <c:pt idx="198">
                  <c:v>48400</c:v>
                </c:pt>
                <c:pt idx="199">
                  <c:v>48431</c:v>
                </c:pt>
                <c:pt idx="200">
                  <c:v>48463</c:v>
                </c:pt>
                <c:pt idx="201">
                  <c:v>48493</c:v>
                </c:pt>
                <c:pt idx="202">
                  <c:v>48526</c:v>
                </c:pt>
                <c:pt idx="203">
                  <c:v>48556</c:v>
                </c:pt>
                <c:pt idx="204">
                  <c:v>48589</c:v>
                </c:pt>
                <c:pt idx="205">
                  <c:v>48620</c:v>
                </c:pt>
                <c:pt idx="206">
                  <c:v>48648</c:v>
                </c:pt>
                <c:pt idx="207">
                  <c:v>48680</c:v>
                </c:pt>
                <c:pt idx="208">
                  <c:v>48710</c:v>
                </c:pt>
                <c:pt idx="209">
                  <c:v>48743</c:v>
                </c:pt>
                <c:pt idx="210">
                  <c:v>48773</c:v>
                </c:pt>
                <c:pt idx="211">
                  <c:v>48806</c:v>
                </c:pt>
                <c:pt idx="212">
                  <c:v>48837</c:v>
                </c:pt>
                <c:pt idx="213">
                  <c:v>48869</c:v>
                </c:pt>
                <c:pt idx="214">
                  <c:v>48900</c:v>
                </c:pt>
                <c:pt idx="215">
                  <c:v>48932</c:v>
                </c:pt>
                <c:pt idx="216">
                  <c:v>48963</c:v>
                </c:pt>
                <c:pt idx="217">
                  <c:v>48995</c:v>
                </c:pt>
                <c:pt idx="218">
                  <c:v>49023</c:v>
                </c:pt>
                <c:pt idx="219">
                  <c:v>49054</c:v>
                </c:pt>
                <c:pt idx="220">
                  <c:v>49086</c:v>
                </c:pt>
                <c:pt idx="221">
                  <c:v>49117</c:v>
                </c:pt>
                <c:pt idx="222">
                  <c:v>49149</c:v>
                </c:pt>
                <c:pt idx="223">
                  <c:v>49180</c:v>
                </c:pt>
                <c:pt idx="224">
                  <c:v>49212</c:v>
                </c:pt>
                <c:pt idx="225">
                  <c:v>49242</c:v>
                </c:pt>
                <c:pt idx="226">
                  <c:v>49275</c:v>
                </c:pt>
                <c:pt idx="227">
                  <c:v>49305</c:v>
                </c:pt>
                <c:pt idx="228">
                  <c:v>49338</c:v>
                </c:pt>
                <c:pt idx="229">
                  <c:v>49368</c:v>
                </c:pt>
                <c:pt idx="230">
                  <c:v>49396</c:v>
                </c:pt>
                <c:pt idx="231">
                  <c:v>49429</c:v>
                </c:pt>
                <c:pt idx="232">
                  <c:v>49459</c:v>
                </c:pt>
                <c:pt idx="233">
                  <c:v>49492</c:v>
                </c:pt>
                <c:pt idx="234">
                  <c:v>49523</c:v>
                </c:pt>
                <c:pt idx="235">
                  <c:v>49555</c:v>
                </c:pt>
                <c:pt idx="236">
                  <c:v>49585</c:v>
                </c:pt>
                <c:pt idx="237">
                  <c:v>49618</c:v>
                </c:pt>
                <c:pt idx="238">
                  <c:v>49648</c:v>
                </c:pt>
                <c:pt idx="239">
                  <c:v>49681</c:v>
                </c:pt>
                <c:pt idx="240">
                  <c:v>49712</c:v>
                </c:pt>
                <c:pt idx="241">
                  <c:v>49741</c:v>
                </c:pt>
                <c:pt idx="242">
                  <c:v>49772</c:v>
                </c:pt>
                <c:pt idx="243">
                  <c:v>49802</c:v>
                </c:pt>
                <c:pt idx="244">
                  <c:v>49835</c:v>
                </c:pt>
                <c:pt idx="245">
                  <c:v>49865</c:v>
                </c:pt>
                <c:pt idx="246">
                  <c:v>49898</c:v>
                </c:pt>
                <c:pt idx="247">
                  <c:v>49929</c:v>
                </c:pt>
                <c:pt idx="248">
                  <c:v>49961</c:v>
                </c:pt>
                <c:pt idx="249">
                  <c:v>49992</c:v>
                </c:pt>
                <c:pt idx="250">
                  <c:v>50024</c:v>
                </c:pt>
                <c:pt idx="251">
                  <c:v>50055</c:v>
                </c:pt>
                <c:pt idx="252">
                  <c:v>50087</c:v>
                </c:pt>
                <c:pt idx="253">
                  <c:v>50115</c:v>
                </c:pt>
                <c:pt idx="254">
                  <c:v>50146</c:v>
                </c:pt>
                <c:pt idx="255">
                  <c:v>50178</c:v>
                </c:pt>
                <c:pt idx="256">
                  <c:v>50209</c:v>
                </c:pt>
                <c:pt idx="257">
                  <c:v>50241</c:v>
                </c:pt>
                <c:pt idx="258">
                  <c:v>50272</c:v>
                </c:pt>
                <c:pt idx="259">
                  <c:v>50304</c:v>
                </c:pt>
                <c:pt idx="260">
                  <c:v>50334</c:v>
                </c:pt>
                <c:pt idx="261">
                  <c:v>50367</c:v>
                </c:pt>
                <c:pt idx="262">
                  <c:v>50397</c:v>
                </c:pt>
                <c:pt idx="263">
                  <c:v>50430</c:v>
                </c:pt>
                <c:pt idx="264">
                  <c:v>50461</c:v>
                </c:pt>
                <c:pt idx="265">
                  <c:v>50489</c:v>
                </c:pt>
                <c:pt idx="266">
                  <c:v>50522</c:v>
                </c:pt>
                <c:pt idx="267">
                  <c:v>50552</c:v>
                </c:pt>
                <c:pt idx="268">
                  <c:v>50584</c:v>
                </c:pt>
                <c:pt idx="269">
                  <c:v>50614</c:v>
                </c:pt>
                <c:pt idx="270">
                  <c:v>50647</c:v>
                </c:pt>
                <c:pt idx="271">
                  <c:v>50678</c:v>
                </c:pt>
                <c:pt idx="272">
                  <c:v>50710</c:v>
                </c:pt>
                <c:pt idx="273">
                  <c:v>50740</c:v>
                </c:pt>
                <c:pt idx="274">
                  <c:v>50773</c:v>
                </c:pt>
                <c:pt idx="275">
                  <c:v>50804</c:v>
                </c:pt>
                <c:pt idx="276">
                  <c:v>50832</c:v>
                </c:pt>
                <c:pt idx="277">
                  <c:v>50864</c:v>
                </c:pt>
                <c:pt idx="278">
                  <c:v>50894</c:v>
                </c:pt>
                <c:pt idx="279">
                  <c:v>50927</c:v>
                </c:pt>
                <c:pt idx="280">
                  <c:v>50957</c:v>
                </c:pt>
                <c:pt idx="281">
                  <c:v>50990</c:v>
                </c:pt>
                <c:pt idx="282">
                  <c:v>51021</c:v>
                </c:pt>
                <c:pt idx="283">
                  <c:v>51053</c:v>
                </c:pt>
                <c:pt idx="284">
                  <c:v>51084</c:v>
                </c:pt>
                <c:pt idx="285">
                  <c:v>51116</c:v>
                </c:pt>
                <c:pt idx="286">
                  <c:v>51147</c:v>
                </c:pt>
                <c:pt idx="287">
                  <c:v>51179</c:v>
                </c:pt>
                <c:pt idx="288">
                  <c:v>51208</c:v>
                </c:pt>
                <c:pt idx="289">
                  <c:v>51239</c:v>
                </c:pt>
                <c:pt idx="290">
                  <c:v>51270</c:v>
                </c:pt>
                <c:pt idx="291">
                  <c:v>51301</c:v>
                </c:pt>
                <c:pt idx="292">
                  <c:v>51333</c:v>
                </c:pt>
                <c:pt idx="293">
                  <c:v>51364</c:v>
                </c:pt>
                <c:pt idx="294">
                  <c:v>51396</c:v>
                </c:pt>
                <c:pt idx="295">
                  <c:v>51426</c:v>
                </c:pt>
                <c:pt idx="296">
                  <c:v>51459</c:v>
                </c:pt>
                <c:pt idx="297">
                  <c:v>51489</c:v>
                </c:pt>
                <c:pt idx="298">
                  <c:v>51522</c:v>
                </c:pt>
                <c:pt idx="299">
                  <c:v>51553</c:v>
                </c:pt>
                <c:pt idx="300">
                  <c:v>51581</c:v>
                </c:pt>
                <c:pt idx="301">
                  <c:v>51614</c:v>
                </c:pt>
                <c:pt idx="302">
                  <c:v>51644</c:v>
                </c:pt>
                <c:pt idx="303">
                  <c:v>51676</c:v>
                </c:pt>
                <c:pt idx="304">
                  <c:v>51706</c:v>
                </c:pt>
                <c:pt idx="305">
                  <c:v>51739</c:v>
                </c:pt>
                <c:pt idx="306">
                  <c:v>51770</c:v>
                </c:pt>
                <c:pt idx="307">
                  <c:v>51802</c:v>
                </c:pt>
                <c:pt idx="308">
                  <c:v>51833</c:v>
                </c:pt>
                <c:pt idx="309">
                  <c:v>51865</c:v>
                </c:pt>
                <c:pt idx="310">
                  <c:v>51896</c:v>
                </c:pt>
                <c:pt idx="311">
                  <c:v>51925</c:v>
                </c:pt>
                <c:pt idx="312">
                  <c:v>51953</c:v>
                </c:pt>
                <c:pt idx="313">
                  <c:v>51984</c:v>
                </c:pt>
                <c:pt idx="314">
                  <c:v>52014</c:v>
                </c:pt>
                <c:pt idx="315">
                  <c:v>52047</c:v>
                </c:pt>
                <c:pt idx="316">
                  <c:v>52077</c:v>
                </c:pt>
                <c:pt idx="317">
                  <c:v>52110</c:v>
                </c:pt>
                <c:pt idx="318">
                  <c:v>52140</c:v>
                </c:pt>
                <c:pt idx="319">
                  <c:v>52173</c:v>
                </c:pt>
                <c:pt idx="320">
                  <c:v>52203</c:v>
                </c:pt>
                <c:pt idx="321">
                  <c:v>52236</c:v>
                </c:pt>
                <c:pt idx="322">
                  <c:v>52267</c:v>
                </c:pt>
                <c:pt idx="323">
                  <c:v>52295</c:v>
                </c:pt>
                <c:pt idx="324">
                  <c:v>52327</c:v>
                </c:pt>
                <c:pt idx="325">
                  <c:v>52357</c:v>
                </c:pt>
                <c:pt idx="326">
                  <c:v>52390</c:v>
                </c:pt>
                <c:pt idx="327">
                  <c:v>52420</c:v>
                </c:pt>
                <c:pt idx="328">
                  <c:v>52453</c:v>
                </c:pt>
                <c:pt idx="329">
                  <c:v>52484</c:v>
                </c:pt>
                <c:pt idx="330">
                  <c:v>52516</c:v>
                </c:pt>
                <c:pt idx="331">
                  <c:v>52547</c:v>
                </c:pt>
                <c:pt idx="332">
                  <c:v>52579</c:v>
                </c:pt>
                <c:pt idx="333">
                  <c:v>52610</c:v>
                </c:pt>
                <c:pt idx="334">
                  <c:v>52642</c:v>
                </c:pt>
                <c:pt idx="335">
                  <c:v>52671</c:v>
                </c:pt>
                <c:pt idx="336">
                  <c:v>52706</c:v>
                </c:pt>
                <c:pt idx="337">
                  <c:v>52736</c:v>
                </c:pt>
                <c:pt idx="338">
                  <c:v>52768</c:v>
                </c:pt>
                <c:pt idx="339">
                  <c:v>52798</c:v>
                </c:pt>
                <c:pt idx="340">
                  <c:v>52831</c:v>
                </c:pt>
                <c:pt idx="341">
                  <c:v>52862</c:v>
                </c:pt>
                <c:pt idx="342">
                  <c:v>52894</c:v>
                </c:pt>
                <c:pt idx="343">
                  <c:v>52925</c:v>
                </c:pt>
                <c:pt idx="344">
                  <c:v>52958</c:v>
                </c:pt>
                <c:pt idx="345">
                  <c:v>52989</c:v>
                </c:pt>
                <c:pt idx="346">
                  <c:v>53020</c:v>
                </c:pt>
                <c:pt idx="347">
                  <c:v>53048</c:v>
                </c:pt>
                <c:pt idx="348">
                  <c:v>53079</c:v>
                </c:pt>
                <c:pt idx="349">
                  <c:v>53111</c:v>
                </c:pt>
                <c:pt idx="350">
                  <c:v>53142</c:v>
                </c:pt>
                <c:pt idx="351">
                  <c:v>53174</c:v>
                </c:pt>
                <c:pt idx="352">
                  <c:v>53205</c:v>
                </c:pt>
                <c:pt idx="353">
                  <c:v>53237</c:v>
                </c:pt>
                <c:pt idx="354">
                  <c:v>53268</c:v>
                </c:pt>
                <c:pt idx="355">
                  <c:v>53300</c:v>
                </c:pt>
                <c:pt idx="356">
                  <c:v>53331</c:v>
                </c:pt>
                <c:pt idx="357">
                  <c:v>53363</c:v>
                </c:pt>
                <c:pt idx="358">
                  <c:v>53391</c:v>
                </c:pt>
                <c:pt idx="359">
                  <c:v>53422</c:v>
                </c:pt>
                <c:pt idx="360">
                  <c:v>53454</c:v>
                </c:pt>
                <c:pt idx="361">
                  <c:v>53485</c:v>
                </c:pt>
                <c:pt idx="362">
                  <c:v>53517</c:v>
                </c:pt>
                <c:pt idx="363">
                  <c:v>53548</c:v>
                </c:pt>
                <c:pt idx="364">
                  <c:v>53580</c:v>
                </c:pt>
                <c:pt idx="365">
                  <c:v>53610</c:v>
                </c:pt>
                <c:pt idx="366">
                  <c:v>53643</c:v>
                </c:pt>
                <c:pt idx="367">
                  <c:v>53673</c:v>
                </c:pt>
                <c:pt idx="368">
                  <c:v>53706</c:v>
                </c:pt>
                <c:pt idx="369">
                  <c:v>53737</c:v>
                </c:pt>
                <c:pt idx="370">
                  <c:v>53765</c:v>
                </c:pt>
                <c:pt idx="371">
                  <c:v>53798</c:v>
                </c:pt>
                <c:pt idx="372">
                  <c:v>53828</c:v>
                </c:pt>
                <c:pt idx="373">
                  <c:v>53860</c:v>
                </c:pt>
                <c:pt idx="374">
                  <c:v>53890</c:v>
                </c:pt>
                <c:pt idx="375">
                  <c:v>53923</c:v>
                </c:pt>
                <c:pt idx="376">
                  <c:v>53954</c:v>
                </c:pt>
                <c:pt idx="377">
                  <c:v>53986</c:v>
                </c:pt>
                <c:pt idx="378">
                  <c:v>54017</c:v>
                </c:pt>
                <c:pt idx="379">
                  <c:v>54049</c:v>
                </c:pt>
                <c:pt idx="380">
                  <c:v>54080</c:v>
                </c:pt>
                <c:pt idx="381">
                  <c:v>54112</c:v>
                </c:pt>
                <c:pt idx="382">
                  <c:v>54141</c:v>
                </c:pt>
                <c:pt idx="383">
                  <c:v>54172</c:v>
                </c:pt>
                <c:pt idx="384">
                  <c:v>54203</c:v>
                </c:pt>
                <c:pt idx="385">
                  <c:v>54234</c:v>
                </c:pt>
                <c:pt idx="386">
                  <c:v>54266</c:v>
                </c:pt>
                <c:pt idx="387">
                  <c:v>54297</c:v>
                </c:pt>
                <c:pt idx="388">
                  <c:v>54329</c:v>
                </c:pt>
                <c:pt idx="389">
                  <c:v>54359</c:v>
                </c:pt>
                <c:pt idx="390">
                  <c:v>54392</c:v>
                </c:pt>
                <c:pt idx="391">
                  <c:v>54422</c:v>
                </c:pt>
                <c:pt idx="392">
                  <c:v>54455</c:v>
                </c:pt>
                <c:pt idx="393">
                  <c:v>54483</c:v>
                </c:pt>
                <c:pt idx="394">
                  <c:v>54514</c:v>
                </c:pt>
                <c:pt idx="395">
                  <c:v>54546</c:v>
                </c:pt>
                <c:pt idx="396">
                  <c:v>54577</c:v>
                </c:pt>
                <c:pt idx="397">
                  <c:v>54609</c:v>
                </c:pt>
                <c:pt idx="398">
                  <c:v>54640</c:v>
                </c:pt>
                <c:pt idx="399">
                  <c:v>54672</c:v>
                </c:pt>
                <c:pt idx="400">
                  <c:v>54702</c:v>
                </c:pt>
                <c:pt idx="401">
                  <c:v>54735</c:v>
                </c:pt>
                <c:pt idx="402">
                  <c:v>54765</c:v>
                </c:pt>
                <c:pt idx="403">
                  <c:v>54798</c:v>
                </c:pt>
                <c:pt idx="404">
                  <c:v>54829</c:v>
                </c:pt>
                <c:pt idx="405">
                  <c:v>54857</c:v>
                </c:pt>
                <c:pt idx="406">
                  <c:v>54890</c:v>
                </c:pt>
                <c:pt idx="407">
                  <c:v>54920</c:v>
                </c:pt>
                <c:pt idx="408">
                  <c:v>54952</c:v>
                </c:pt>
                <c:pt idx="409">
                  <c:v>54982</c:v>
                </c:pt>
                <c:pt idx="410">
                  <c:v>55015</c:v>
                </c:pt>
                <c:pt idx="411">
                  <c:v>55046</c:v>
                </c:pt>
                <c:pt idx="412">
                  <c:v>55078</c:v>
                </c:pt>
                <c:pt idx="413">
                  <c:v>55109</c:v>
                </c:pt>
                <c:pt idx="414">
                  <c:v>55141</c:v>
                </c:pt>
                <c:pt idx="415">
                  <c:v>55172</c:v>
                </c:pt>
                <c:pt idx="416">
                  <c:v>55204</c:v>
                </c:pt>
                <c:pt idx="417">
                  <c:v>55232</c:v>
                </c:pt>
                <c:pt idx="418">
                  <c:v>55263</c:v>
                </c:pt>
                <c:pt idx="419">
                  <c:v>55295</c:v>
                </c:pt>
                <c:pt idx="420">
                  <c:v>55326</c:v>
                </c:pt>
                <c:pt idx="421">
                  <c:v>55358</c:v>
                </c:pt>
                <c:pt idx="422">
                  <c:v>55389</c:v>
                </c:pt>
                <c:pt idx="423">
                  <c:v>55421</c:v>
                </c:pt>
                <c:pt idx="424">
                  <c:v>55451</c:v>
                </c:pt>
                <c:pt idx="425">
                  <c:v>55484</c:v>
                </c:pt>
                <c:pt idx="426">
                  <c:v>55514</c:v>
                </c:pt>
                <c:pt idx="427">
                  <c:v>55547</c:v>
                </c:pt>
                <c:pt idx="428">
                  <c:v>55578</c:v>
                </c:pt>
                <c:pt idx="429">
                  <c:v>55607</c:v>
                </c:pt>
                <c:pt idx="430">
                  <c:v>55638</c:v>
                </c:pt>
                <c:pt idx="431">
                  <c:v>55668</c:v>
                </c:pt>
                <c:pt idx="432">
                  <c:v>55701</c:v>
                </c:pt>
                <c:pt idx="433">
                  <c:v>55732</c:v>
                </c:pt>
                <c:pt idx="434">
                  <c:v>55764</c:v>
                </c:pt>
                <c:pt idx="435">
                  <c:v>55794</c:v>
                </c:pt>
                <c:pt idx="436">
                  <c:v>55827</c:v>
                </c:pt>
                <c:pt idx="437">
                  <c:v>55857</c:v>
                </c:pt>
                <c:pt idx="438">
                  <c:v>55890</c:v>
                </c:pt>
                <c:pt idx="439">
                  <c:v>55921</c:v>
                </c:pt>
                <c:pt idx="440">
                  <c:v>55949</c:v>
                </c:pt>
                <c:pt idx="441">
                  <c:v>55982</c:v>
                </c:pt>
                <c:pt idx="442">
                  <c:v>56012</c:v>
                </c:pt>
                <c:pt idx="443">
                  <c:v>56044</c:v>
                </c:pt>
                <c:pt idx="444">
                  <c:v>56074</c:v>
                </c:pt>
                <c:pt idx="445">
                  <c:v>56107</c:v>
                </c:pt>
                <c:pt idx="446">
                  <c:v>56138</c:v>
                </c:pt>
                <c:pt idx="447">
                  <c:v>56170</c:v>
                </c:pt>
                <c:pt idx="448">
                  <c:v>56201</c:v>
                </c:pt>
                <c:pt idx="449">
                  <c:v>56233</c:v>
                </c:pt>
                <c:pt idx="450">
                  <c:v>56264</c:v>
                </c:pt>
                <c:pt idx="451">
                  <c:v>56296</c:v>
                </c:pt>
                <c:pt idx="452">
                  <c:v>56324</c:v>
                </c:pt>
                <c:pt idx="453">
                  <c:v>56355</c:v>
                </c:pt>
                <c:pt idx="454">
                  <c:v>56387</c:v>
                </c:pt>
                <c:pt idx="455">
                  <c:v>56418</c:v>
                </c:pt>
                <c:pt idx="456">
                  <c:v>56450</c:v>
                </c:pt>
                <c:pt idx="457">
                  <c:v>56481</c:v>
                </c:pt>
                <c:pt idx="458">
                  <c:v>56513</c:v>
                </c:pt>
                <c:pt idx="459">
                  <c:v>56543</c:v>
                </c:pt>
                <c:pt idx="460">
                  <c:v>56576</c:v>
                </c:pt>
                <c:pt idx="461">
                  <c:v>56606</c:v>
                </c:pt>
                <c:pt idx="462">
                  <c:v>56639</c:v>
                </c:pt>
                <c:pt idx="463">
                  <c:v>56670</c:v>
                </c:pt>
                <c:pt idx="464">
                  <c:v>56698</c:v>
                </c:pt>
                <c:pt idx="465">
                  <c:v>56730</c:v>
                </c:pt>
                <c:pt idx="466">
                  <c:v>56760</c:v>
                </c:pt>
                <c:pt idx="467">
                  <c:v>56793</c:v>
                </c:pt>
                <c:pt idx="468">
                  <c:v>56823</c:v>
                </c:pt>
                <c:pt idx="469">
                  <c:v>56856</c:v>
                </c:pt>
                <c:pt idx="470">
                  <c:v>56887</c:v>
                </c:pt>
                <c:pt idx="471">
                  <c:v>56919</c:v>
                </c:pt>
                <c:pt idx="472">
                  <c:v>56949</c:v>
                </c:pt>
                <c:pt idx="473">
                  <c:v>56982</c:v>
                </c:pt>
                <c:pt idx="474">
                  <c:v>57013</c:v>
                </c:pt>
                <c:pt idx="475">
                  <c:v>57042</c:v>
                </c:pt>
                <c:pt idx="476">
                  <c:v>57074</c:v>
                </c:pt>
                <c:pt idx="477">
                  <c:v>57104</c:v>
                </c:pt>
                <c:pt idx="478">
                  <c:v>57136</c:v>
                </c:pt>
                <c:pt idx="479">
                  <c:v>57166</c:v>
                </c:pt>
                <c:pt idx="480">
                  <c:v>57199</c:v>
                </c:pt>
                <c:pt idx="481">
                  <c:v>57230</c:v>
                </c:pt>
                <c:pt idx="482">
                  <c:v>57262</c:v>
                </c:pt>
                <c:pt idx="483">
                  <c:v>57293</c:v>
                </c:pt>
                <c:pt idx="484">
                  <c:v>57325</c:v>
                </c:pt>
                <c:pt idx="485">
                  <c:v>57356</c:v>
                </c:pt>
                <c:pt idx="486">
                  <c:v>57388</c:v>
                </c:pt>
                <c:pt idx="487">
                  <c:v>57416</c:v>
                </c:pt>
                <c:pt idx="488">
                  <c:v>57447</c:v>
                </c:pt>
                <c:pt idx="489">
                  <c:v>57479</c:v>
                </c:pt>
                <c:pt idx="490">
                  <c:v>57510</c:v>
                </c:pt>
                <c:pt idx="491">
                  <c:v>57542</c:v>
                </c:pt>
                <c:pt idx="492">
                  <c:v>57573</c:v>
                </c:pt>
                <c:pt idx="493">
                  <c:v>57605</c:v>
                </c:pt>
                <c:pt idx="494">
                  <c:v>57635</c:v>
                </c:pt>
                <c:pt idx="495">
                  <c:v>57668</c:v>
                </c:pt>
                <c:pt idx="496">
                  <c:v>57698</c:v>
                </c:pt>
                <c:pt idx="497">
                  <c:v>57731</c:v>
                </c:pt>
                <c:pt idx="498">
                  <c:v>57762</c:v>
                </c:pt>
                <c:pt idx="499">
                  <c:v>57790</c:v>
                </c:pt>
                <c:pt idx="500">
                  <c:v>57822</c:v>
                </c:pt>
                <c:pt idx="501">
                  <c:v>57852</c:v>
                </c:pt>
                <c:pt idx="502">
                  <c:v>57885</c:v>
                </c:pt>
                <c:pt idx="503">
                  <c:v>57915</c:v>
                </c:pt>
                <c:pt idx="504">
                  <c:v>57948</c:v>
                </c:pt>
                <c:pt idx="505">
                  <c:v>57979</c:v>
                </c:pt>
                <c:pt idx="506">
                  <c:v>58011</c:v>
                </c:pt>
                <c:pt idx="507">
                  <c:v>58042</c:v>
                </c:pt>
                <c:pt idx="508">
                  <c:v>58074</c:v>
                </c:pt>
                <c:pt idx="509">
                  <c:v>58105</c:v>
                </c:pt>
                <c:pt idx="510">
                  <c:v>58134</c:v>
                </c:pt>
                <c:pt idx="511">
                  <c:v>58166</c:v>
                </c:pt>
                <c:pt idx="512">
                  <c:v>58197</c:v>
                </c:pt>
                <c:pt idx="513">
                  <c:v>58228</c:v>
                </c:pt>
                <c:pt idx="514">
                  <c:v>58258</c:v>
                </c:pt>
                <c:pt idx="515">
                  <c:v>58291</c:v>
                </c:pt>
                <c:pt idx="516">
                  <c:v>58322</c:v>
                </c:pt>
                <c:pt idx="517">
                  <c:v>58354</c:v>
                </c:pt>
                <c:pt idx="518">
                  <c:v>58385</c:v>
                </c:pt>
                <c:pt idx="519">
                  <c:v>58417</c:v>
                </c:pt>
                <c:pt idx="520">
                  <c:v>58448</c:v>
                </c:pt>
                <c:pt idx="521">
                  <c:v>58480</c:v>
                </c:pt>
                <c:pt idx="522">
                  <c:v>58509</c:v>
                </c:pt>
                <c:pt idx="523">
                  <c:v>58540</c:v>
                </c:pt>
                <c:pt idx="524">
                  <c:v>58571</c:v>
                </c:pt>
                <c:pt idx="525">
                  <c:v>58602</c:v>
                </c:pt>
                <c:pt idx="526">
                  <c:v>58634</c:v>
                </c:pt>
                <c:pt idx="527">
                  <c:v>58665</c:v>
                </c:pt>
                <c:pt idx="528">
                  <c:v>58697</c:v>
                </c:pt>
                <c:pt idx="529">
                  <c:v>58727</c:v>
                </c:pt>
                <c:pt idx="530">
                  <c:v>58760</c:v>
                </c:pt>
                <c:pt idx="531">
                  <c:v>58790</c:v>
                </c:pt>
                <c:pt idx="532">
                  <c:v>58823</c:v>
                </c:pt>
                <c:pt idx="533">
                  <c:v>58854</c:v>
                </c:pt>
                <c:pt idx="534">
                  <c:v>58882</c:v>
                </c:pt>
                <c:pt idx="535">
                  <c:v>58914</c:v>
                </c:pt>
                <c:pt idx="536">
                  <c:v>58944</c:v>
                </c:pt>
                <c:pt idx="537">
                  <c:v>58977</c:v>
                </c:pt>
                <c:pt idx="538">
                  <c:v>59007</c:v>
                </c:pt>
                <c:pt idx="539">
                  <c:v>59040</c:v>
                </c:pt>
                <c:pt idx="540">
                  <c:v>59071</c:v>
                </c:pt>
                <c:pt idx="541">
                  <c:v>59103</c:v>
                </c:pt>
                <c:pt idx="542">
                  <c:v>59134</c:v>
                </c:pt>
                <c:pt idx="543">
                  <c:v>59167</c:v>
                </c:pt>
                <c:pt idx="544">
                  <c:v>59198</c:v>
                </c:pt>
                <c:pt idx="545">
                  <c:v>59229</c:v>
                </c:pt>
                <c:pt idx="546">
                  <c:v>59258</c:v>
                </c:pt>
                <c:pt idx="547">
                  <c:v>59289</c:v>
                </c:pt>
                <c:pt idx="548">
                  <c:v>59320</c:v>
                </c:pt>
                <c:pt idx="549">
                  <c:v>59351</c:v>
                </c:pt>
                <c:pt idx="550">
                  <c:v>59383</c:v>
                </c:pt>
                <c:pt idx="551">
                  <c:v>59414</c:v>
                </c:pt>
                <c:pt idx="552">
                  <c:v>59446</c:v>
                </c:pt>
                <c:pt idx="553">
                  <c:v>59477</c:v>
                </c:pt>
                <c:pt idx="554">
                  <c:v>59509</c:v>
                </c:pt>
                <c:pt idx="555">
                  <c:v>59540</c:v>
                </c:pt>
                <c:pt idx="556">
                  <c:v>59572</c:v>
                </c:pt>
                <c:pt idx="557">
                  <c:v>59600</c:v>
                </c:pt>
                <c:pt idx="558">
                  <c:v>59631</c:v>
                </c:pt>
                <c:pt idx="559">
                  <c:v>59663</c:v>
                </c:pt>
                <c:pt idx="560">
                  <c:v>59694</c:v>
                </c:pt>
                <c:pt idx="561">
                  <c:v>59726</c:v>
                </c:pt>
                <c:pt idx="562">
                  <c:v>59757</c:v>
                </c:pt>
                <c:pt idx="563">
                  <c:v>59789</c:v>
                </c:pt>
                <c:pt idx="564">
                  <c:v>59819</c:v>
                </c:pt>
                <c:pt idx="565">
                  <c:v>59852</c:v>
                </c:pt>
                <c:pt idx="566">
                  <c:v>59882</c:v>
                </c:pt>
                <c:pt idx="567">
                  <c:v>59915</c:v>
                </c:pt>
                <c:pt idx="568">
                  <c:v>59946</c:v>
                </c:pt>
                <c:pt idx="569">
                  <c:v>59975</c:v>
                </c:pt>
                <c:pt idx="570">
                  <c:v>60006</c:v>
                </c:pt>
                <c:pt idx="571">
                  <c:v>60036</c:v>
                </c:pt>
                <c:pt idx="572">
                  <c:v>60069</c:v>
                </c:pt>
                <c:pt idx="573">
                  <c:v>60099</c:v>
                </c:pt>
                <c:pt idx="574">
                  <c:v>60132</c:v>
                </c:pt>
                <c:pt idx="575">
                  <c:v>60163</c:v>
                </c:pt>
                <c:pt idx="576">
                  <c:v>60195</c:v>
                </c:pt>
                <c:pt idx="577">
                  <c:v>60226</c:v>
                </c:pt>
                <c:pt idx="578">
                  <c:v>60258</c:v>
                </c:pt>
                <c:pt idx="579">
                  <c:v>60289</c:v>
                </c:pt>
                <c:pt idx="580">
                  <c:v>60321</c:v>
                </c:pt>
                <c:pt idx="581">
                  <c:v>60349</c:v>
                </c:pt>
                <c:pt idx="582">
                  <c:v>60380</c:v>
                </c:pt>
                <c:pt idx="583">
                  <c:v>60412</c:v>
                </c:pt>
                <c:pt idx="584">
                  <c:v>60443</c:v>
                </c:pt>
                <c:pt idx="585">
                  <c:v>60475</c:v>
                </c:pt>
                <c:pt idx="586">
                  <c:v>60506</c:v>
                </c:pt>
                <c:pt idx="587">
                  <c:v>60538</c:v>
                </c:pt>
                <c:pt idx="588">
                  <c:v>60568</c:v>
                </c:pt>
                <c:pt idx="589">
                  <c:v>60601</c:v>
                </c:pt>
                <c:pt idx="590">
                  <c:v>60631</c:v>
                </c:pt>
                <c:pt idx="591">
                  <c:v>60664</c:v>
                </c:pt>
                <c:pt idx="592">
                  <c:v>60692</c:v>
                </c:pt>
                <c:pt idx="593">
                  <c:v>60723</c:v>
                </c:pt>
                <c:pt idx="594">
                  <c:v>60755</c:v>
                </c:pt>
                <c:pt idx="595">
                  <c:v>60786</c:v>
                </c:pt>
                <c:pt idx="596">
                  <c:v>60818</c:v>
                </c:pt>
                <c:pt idx="597">
                  <c:v>60849</c:v>
                </c:pt>
                <c:pt idx="598">
                  <c:v>60881</c:v>
                </c:pt>
                <c:pt idx="599">
                  <c:v>60911</c:v>
                </c:pt>
                <c:pt idx="600">
                  <c:v>60944</c:v>
                </c:pt>
                <c:pt idx="601">
                  <c:v>60974</c:v>
                </c:pt>
                <c:pt idx="602">
                  <c:v>61007</c:v>
                </c:pt>
                <c:pt idx="603">
                  <c:v>61038</c:v>
                </c:pt>
                <c:pt idx="604">
                  <c:v>61066</c:v>
                </c:pt>
                <c:pt idx="605">
                  <c:v>61098</c:v>
                </c:pt>
                <c:pt idx="606">
                  <c:v>61128</c:v>
                </c:pt>
                <c:pt idx="607">
                  <c:v>61161</c:v>
                </c:pt>
                <c:pt idx="608">
                  <c:v>61191</c:v>
                </c:pt>
                <c:pt idx="609">
                  <c:v>61224</c:v>
                </c:pt>
                <c:pt idx="610">
                  <c:v>61255</c:v>
                </c:pt>
                <c:pt idx="611">
                  <c:v>61287</c:v>
                </c:pt>
                <c:pt idx="612">
                  <c:v>61318</c:v>
                </c:pt>
                <c:pt idx="613">
                  <c:v>61350</c:v>
                </c:pt>
                <c:pt idx="614">
                  <c:v>61381</c:v>
                </c:pt>
                <c:pt idx="615">
                  <c:v>61413</c:v>
                </c:pt>
                <c:pt idx="616">
                  <c:v>61442</c:v>
                </c:pt>
                <c:pt idx="617">
                  <c:v>61477</c:v>
                </c:pt>
                <c:pt idx="618">
                  <c:v>61507</c:v>
                </c:pt>
                <c:pt idx="619">
                  <c:v>61539</c:v>
                </c:pt>
                <c:pt idx="620">
                  <c:v>61569</c:v>
                </c:pt>
                <c:pt idx="621">
                  <c:v>61602</c:v>
                </c:pt>
                <c:pt idx="622">
                  <c:v>61633</c:v>
                </c:pt>
                <c:pt idx="623">
                  <c:v>61665</c:v>
                </c:pt>
                <c:pt idx="624">
                  <c:v>61696</c:v>
                </c:pt>
                <c:pt idx="625">
                  <c:v>61728</c:v>
                </c:pt>
                <c:pt idx="626">
                  <c:v>61759</c:v>
                </c:pt>
                <c:pt idx="627">
                  <c:v>61787</c:v>
                </c:pt>
                <c:pt idx="628">
                  <c:v>61815</c:v>
                </c:pt>
                <c:pt idx="629">
                  <c:v>61847</c:v>
                </c:pt>
                <c:pt idx="630">
                  <c:v>61877</c:v>
                </c:pt>
                <c:pt idx="631">
                  <c:v>61910</c:v>
                </c:pt>
                <c:pt idx="632">
                  <c:v>61941</c:v>
                </c:pt>
                <c:pt idx="633">
                  <c:v>61973</c:v>
                </c:pt>
                <c:pt idx="634">
                  <c:v>62003</c:v>
                </c:pt>
                <c:pt idx="635">
                  <c:v>62036</c:v>
                </c:pt>
                <c:pt idx="636">
                  <c:v>62066</c:v>
                </c:pt>
                <c:pt idx="637">
                  <c:v>62099</c:v>
                </c:pt>
                <c:pt idx="638">
                  <c:v>62130</c:v>
                </c:pt>
                <c:pt idx="639">
                  <c:v>62158</c:v>
                </c:pt>
                <c:pt idx="640">
                  <c:v>62190</c:v>
                </c:pt>
                <c:pt idx="641">
                  <c:v>62220</c:v>
                </c:pt>
                <c:pt idx="642">
                  <c:v>62253</c:v>
                </c:pt>
                <c:pt idx="643">
                  <c:v>62283</c:v>
                </c:pt>
                <c:pt idx="644">
                  <c:v>62316</c:v>
                </c:pt>
                <c:pt idx="645">
                  <c:v>62347</c:v>
                </c:pt>
                <c:pt idx="646">
                  <c:v>62379</c:v>
                </c:pt>
                <c:pt idx="647">
                  <c:v>62410</c:v>
                </c:pt>
                <c:pt idx="648">
                  <c:v>62442</c:v>
                </c:pt>
                <c:pt idx="649">
                  <c:v>62473</c:v>
                </c:pt>
                <c:pt idx="650">
                  <c:v>62505</c:v>
                </c:pt>
                <c:pt idx="651">
                  <c:v>62533</c:v>
                </c:pt>
                <c:pt idx="652">
                  <c:v>62564</c:v>
                </c:pt>
                <c:pt idx="653">
                  <c:v>62596</c:v>
                </c:pt>
                <c:pt idx="654">
                  <c:v>62627</c:v>
                </c:pt>
                <c:pt idx="655">
                  <c:v>62659</c:v>
                </c:pt>
                <c:pt idx="656">
                  <c:v>62690</c:v>
                </c:pt>
                <c:pt idx="657">
                  <c:v>62722</c:v>
                </c:pt>
                <c:pt idx="658">
                  <c:v>62752</c:v>
                </c:pt>
                <c:pt idx="659">
                  <c:v>62785</c:v>
                </c:pt>
                <c:pt idx="660">
                  <c:v>62815</c:v>
                </c:pt>
                <c:pt idx="661">
                  <c:v>62848</c:v>
                </c:pt>
                <c:pt idx="662">
                  <c:v>62879</c:v>
                </c:pt>
                <c:pt idx="663">
                  <c:v>62908</c:v>
                </c:pt>
                <c:pt idx="664">
                  <c:v>62939</c:v>
                </c:pt>
                <c:pt idx="665">
                  <c:v>62969</c:v>
                </c:pt>
                <c:pt idx="666">
                  <c:v>63002</c:v>
                </c:pt>
                <c:pt idx="667">
                  <c:v>63032</c:v>
                </c:pt>
                <c:pt idx="668">
                  <c:v>63065</c:v>
                </c:pt>
                <c:pt idx="669">
                  <c:v>63096</c:v>
                </c:pt>
                <c:pt idx="670">
                  <c:v>63128</c:v>
                </c:pt>
                <c:pt idx="671">
                  <c:v>63158</c:v>
                </c:pt>
                <c:pt idx="672">
                  <c:v>63188</c:v>
                </c:pt>
                <c:pt idx="673">
                  <c:v>63219</c:v>
                </c:pt>
                <c:pt idx="674">
                  <c:v>63248</c:v>
                </c:pt>
                <c:pt idx="675">
                  <c:v>63276</c:v>
                </c:pt>
                <c:pt idx="676">
                  <c:v>63307</c:v>
                </c:pt>
                <c:pt idx="677">
                  <c:v>63338</c:v>
                </c:pt>
                <c:pt idx="678">
                  <c:v>63369</c:v>
                </c:pt>
                <c:pt idx="679">
                  <c:v>63401</c:v>
                </c:pt>
                <c:pt idx="680">
                  <c:v>63432</c:v>
                </c:pt>
                <c:pt idx="681">
                  <c:v>63464</c:v>
                </c:pt>
                <c:pt idx="682">
                  <c:v>63495</c:v>
                </c:pt>
                <c:pt idx="683">
                  <c:v>63527</c:v>
                </c:pt>
                <c:pt idx="684">
                  <c:v>63558</c:v>
                </c:pt>
                <c:pt idx="685">
                  <c:v>63590</c:v>
                </c:pt>
                <c:pt idx="686">
                  <c:v>63618</c:v>
                </c:pt>
                <c:pt idx="687">
                  <c:v>63649</c:v>
                </c:pt>
                <c:pt idx="688">
                  <c:v>63681</c:v>
                </c:pt>
                <c:pt idx="689">
                  <c:v>63712</c:v>
                </c:pt>
                <c:pt idx="690">
                  <c:v>63744</c:v>
                </c:pt>
                <c:pt idx="691">
                  <c:v>63775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5.4231726836360418E-4</c:v>
                </c:pt>
                <c:pt idx="1">
                  <c:v>5.7093374637490267E-4</c:v>
                </c:pt>
                <c:pt idx="2">
                  <c:v>6.0306730266366463E-4</c:v>
                </c:pt>
                <c:pt idx="3">
                  <c:v>6.3584876705945865E-4</c:v>
                </c:pt>
                <c:pt idx="4">
                  <c:v>6.6456731407981339E-4</c:v>
                </c:pt>
                <c:pt idx="5">
                  <c:v>7.0158709493698486E-4</c:v>
                </c:pt>
                <c:pt idx="6">
                  <c:v>7.4645957093521825E-4</c:v>
                </c:pt>
                <c:pt idx="7">
                  <c:v>7.9501159843907378E-4</c:v>
                </c:pt>
                <c:pt idx="8">
                  <c:v>8.4700909009264279E-4</c:v>
                </c:pt>
                <c:pt idx="9">
                  <c:v>8.9696679448609921E-4</c:v>
                </c:pt>
                <c:pt idx="10">
                  <c:v>9.4744432901936501E-4</c:v>
                </c:pt>
                <c:pt idx="11">
                  <c:v>1.0185493161444287E-3</c:v>
                </c:pt>
                <c:pt idx="12">
                  <c:v>1.0828707050952555E-3</c:v>
                </c:pt>
                <c:pt idx="13">
                  <c:v>1.1569644239174137E-3</c:v>
                </c:pt>
                <c:pt idx="14">
                  <c:v>1.2477139576196137E-3</c:v>
                </c:pt>
                <c:pt idx="15">
                  <c:v>1.3654683267265906E-3</c:v>
                </c:pt>
                <c:pt idx="16">
                  <c:v>1.4865336510301724E-3</c:v>
                </c:pt>
                <c:pt idx="17">
                  <c:v>1.6119426530967233E-3</c:v>
                </c:pt>
                <c:pt idx="18">
                  <c:v>1.7446478880826797E-3</c:v>
                </c:pt>
                <c:pt idx="19">
                  <c:v>1.876192586227549E-3</c:v>
                </c:pt>
                <c:pt idx="20">
                  <c:v>2.0133948737736601E-3</c:v>
                </c:pt>
                <c:pt idx="21">
                  <c:v>2.1563035260732753E-3</c:v>
                </c:pt>
                <c:pt idx="22">
                  <c:v>2.3009412788057172E-3</c:v>
                </c:pt>
                <c:pt idx="23">
                  <c:v>2.4536078878362902E-3</c:v>
                </c:pt>
                <c:pt idx="24">
                  <c:v>2.6277360564407955E-3</c:v>
                </c:pt>
                <c:pt idx="25">
                  <c:v>2.7912522236578211E-3</c:v>
                </c:pt>
                <c:pt idx="26">
                  <c:v>2.9811598813619671E-3</c:v>
                </c:pt>
                <c:pt idx="27">
                  <c:v>3.1678361975951111E-3</c:v>
                </c:pt>
                <c:pt idx="28">
                  <c:v>3.3895740408717515E-3</c:v>
                </c:pt>
                <c:pt idx="29">
                  <c:v>3.6117602831449817E-3</c:v>
                </c:pt>
                <c:pt idx="30">
                  <c:v>3.8298452043853937E-3</c:v>
                </c:pt>
                <c:pt idx="31">
                  <c:v>4.0333144104817099E-3</c:v>
                </c:pt>
                <c:pt idx="32">
                  <c:v>4.280042730279203E-3</c:v>
                </c:pt>
                <c:pt idx="33">
                  <c:v>4.5096043080974568E-3</c:v>
                </c:pt>
                <c:pt idx="34">
                  <c:v>4.7664719882493153E-3</c:v>
                </c:pt>
                <c:pt idx="35">
                  <c:v>5.0185895966930469E-3</c:v>
                </c:pt>
                <c:pt idx="36">
                  <c:v>5.2561080682704282E-3</c:v>
                </c:pt>
                <c:pt idx="37">
                  <c:v>5.4950191421266146E-3</c:v>
                </c:pt>
                <c:pt idx="38">
                  <c:v>5.759210735891915E-3</c:v>
                </c:pt>
                <c:pt idx="39">
                  <c:v>6.0006756588249308E-3</c:v>
                </c:pt>
                <c:pt idx="40">
                  <c:v>6.267737451165746E-3</c:v>
                </c:pt>
                <c:pt idx="41">
                  <c:v>6.5158650506804434E-3</c:v>
                </c:pt>
                <c:pt idx="42">
                  <c:v>6.765742395369383E-3</c:v>
                </c:pt>
                <c:pt idx="43">
                  <c:v>7.0158853366093952E-3</c:v>
                </c:pt>
                <c:pt idx="44">
                  <c:v>7.26687553472151E-3</c:v>
                </c:pt>
                <c:pt idx="45">
                  <c:v>7.5343086396306895E-3</c:v>
                </c:pt>
                <c:pt idx="46">
                  <c:v>7.7851385928106179E-3</c:v>
                </c:pt>
                <c:pt idx="47">
                  <c:v>8.0556831516551009E-3</c:v>
                </c:pt>
                <c:pt idx="48">
                  <c:v>8.3004941773780535E-3</c:v>
                </c:pt>
                <c:pt idx="49">
                  <c:v>8.5648761599366741E-3</c:v>
                </c:pt>
                <c:pt idx="50">
                  <c:v>8.8118269459304104E-3</c:v>
                </c:pt>
                <c:pt idx="51">
                  <c:v>9.0741208544722497E-3</c:v>
                </c:pt>
                <c:pt idx="52">
                  <c:v>9.3191254136223579E-3</c:v>
                </c:pt>
                <c:pt idx="53">
                  <c:v>9.5753018379895784E-3</c:v>
                </c:pt>
                <c:pt idx="54">
                  <c:v>9.8146659836469939E-3</c:v>
                </c:pt>
                <c:pt idx="55">
                  <c:v>1.0064496714181134E-2</c:v>
                </c:pt>
                <c:pt idx="56">
                  <c:v>1.0304521622624721E-2</c:v>
                </c:pt>
                <c:pt idx="57">
                  <c:v>1.054262563453374E-2</c:v>
                </c:pt>
                <c:pt idx="58">
                  <c:v>1.079413282577435E-2</c:v>
                </c:pt>
                <c:pt idx="59">
                  <c:v>1.1039108432610916E-2</c:v>
                </c:pt>
                <c:pt idx="60">
                  <c:v>1.1265363713597735E-2</c:v>
                </c:pt>
                <c:pt idx="61">
                  <c:v>1.1489545702503975E-2</c:v>
                </c:pt>
                <c:pt idx="62">
                  <c:v>1.1733190571825231E-2</c:v>
                </c:pt>
                <c:pt idx="63">
                  <c:v>1.1952011925553958E-2</c:v>
                </c:pt>
                <c:pt idx="64">
                  <c:v>1.2189787973881634E-2</c:v>
                </c:pt>
                <c:pt idx="65">
                  <c:v>1.2406690401536621E-2</c:v>
                </c:pt>
                <c:pt idx="66">
                  <c:v>1.2622417887451793E-2</c:v>
                </c:pt>
                <c:pt idx="67">
                  <c:v>1.2834887268754317E-2</c:v>
                </c:pt>
                <c:pt idx="68">
                  <c:v>1.3046821569049303E-2</c:v>
                </c:pt>
                <c:pt idx="69">
                  <c:v>1.3271268139926348E-2</c:v>
                </c:pt>
                <c:pt idx="70">
                  <c:v>1.3482000366801541E-2</c:v>
                </c:pt>
                <c:pt idx="71">
                  <c:v>1.3702408964918686E-2</c:v>
                </c:pt>
                <c:pt idx="72">
                  <c:v>1.3916669439576515E-2</c:v>
                </c:pt>
                <c:pt idx="73">
                  <c:v>1.4138106555668439E-2</c:v>
                </c:pt>
                <c:pt idx="74">
                  <c:v>1.4345957933067208E-2</c:v>
                </c:pt>
                <c:pt idx="75">
                  <c:v>1.4574889033871911E-2</c:v>
                </c:pt>
                <c:pt idx="76">
                  <c:v>1.4786453569107419E-2</c:v>
                </c:pt>
                <c:pt idx="77">
                  <c:v>1.4999890401681043E-2</c:v>
                </c:pt>
                <c:pt idx="78">
                  <c:v>1.52096556093621E-2</c:v>
                </c:pt>
                <c:pt idx="79">
                  <c:v>1.5417851594928908E-2</c:v>
                </c:pt>
                <c:pt idx="80">
                  <c:v>1.563444563979665E-2</c:v>
                </c:pt>
                <c:pt idx="81">
                  <c:v>1.5832139385966608E-2</c:v>
                </c:pt>
                <c:pt idx="82">
                  <c:v>1.6037445869061723E-2</c:v>
                </c:pt>
                <c:pt idx="83">
                  <c:v>1.6211791175165233E-2</c:v>
                </c:pt>
                <c:pt idx="84">
                  <c:v>1.6398242826960344E-2</c:v>
                </c:pt>
                <c:pt idx="85">
                  <c:v>1.6557941592411203E-2</c:v>
                </c:pt>
                <c:pt idx="86">
                  <c:v>1.6722097552725267E-2</c:v>
                </c:pt>
                <c:pt idx="87">
                  <c:v>1.6866609094791974E-2</c:v>
                </c:pt>
                <c:pt idx="88">
                  <c:v>1.7011460644943202E-2</c:v>
                </c:pt>
                <c:pt idx="89">
                  <c:v>1.7132883223308588E-2</c:v>
                </c:pt>
                <c:pt idx="90">
                  <c:v>1.7252190144094046E-2</c:v>
                </c:pt>
                <c:pt idx="91">
                  <c:v>1.7372246821331917E-2</c:v>
                </c:pt>
                <c:pt idx="92">
                  <c:v>1.7477906834787067E-2</c:v>
                </c:pt>
                <c:pt idx="93">
                  <c:v>1.7585273244067626E-2</c:v>
                </c:pt>
                <c:pt idx="94">
                  <c:v>1.7686282635842238E-2</c:v>
                </c:pt>
                <c:pt idx="95">
                  <c:v>1.777467822219423E-2</c:v>
                </c:pt>
                <c:pt idx="96">
                  <c:v>1.7862319866234048E-2</c:v>
                </c:pt>
                <c:pt idx="97">
                  <c:v>1.7950405014879323E-2</c:v>
                </c:pt>
                <c:pt idx="98">
                  <c:v>1.8029556236838946E-2</c:v>
                </c:pt>
                <c:pt idx="99">
                  <c:v>1.8108584627165605E-2</c:v>
                </c:pt>
                <c:pt idx="100">
                  <c:v>1.8180027503791673E-2</c:v>
                </c:pt>
                <c:pt idx="101">
                  <c:v>1.8248246415189E-2</c:v>
                </c:pt>
                <c:pt idx="102">
                  <c:v>1.8311463872920222E-2</c:v>
                </c:pt>
                <c:pt idx="103">
                  <c:v>1.8376598153175924E-2</c:v>
                </c:pt>
                <c:pt idx="104">
                  <c:v>1.8446049685152292E-2</c:v>
                </c:pt>
                <c:pt idx="105">
                  <c:v>1.8514715740673402E-2</c:v>
                </c:pt>
                <c:pt idx="106">
                  <c:v>1.8592725597293924E-2</c:v>
                </c:pt>
                <c:pt idx="107">
                  <c:v>1.8665134801413633E-2</c:v>
                </c:pt>
                <c:pt idx="108">
                  <c:v>1.8752039426346997E-2</c:v>
                </c:pt>
                <c:pt idx="109">
                  <c:v>1.8837051422686584E-2</c:v>
                </c:pt>
                <c:pt idx="110">
                  <c:v>1.8933638968830206E-2</c:v>
                </c:pt>
                <c:pt idx="111">
                  <c:v>1.9027725783532849E-2</c:v>
                </c:pt>
                <c:pt idx="112">
                  <c:v>1.9123874916444239E-2</c:v>
                </c:pt>
                <c:pt idx="113">
                  <c:v>1.9223801967317801E-2</c:v>
                </c:pt>
                <c:pt idx="114">
                  <c:v>1.9323714695837647E-2</c:v>
                </c:pt>
                <c:pt idx="115">
                  <c:v>1.9426200879518837E-2</c:v>
                </c:pt>
                <c:pt idx="116">
                  <c:v>1.9533690189460835E-2</c:v>
                </c:pt>
                <c:pt idx="117">
                  <c:v>1.9626960972011706E-2</c:v>
                </c:pt>
                <c:pt idx="118">
                  <c:v>1.9719123552103562E-2</c:v>
                </c:pt>
                <c:pt idx="119">
                  <c:v>1.9799814891909972E-2</c:v>
                </c:pt>
                <c:pt idx="120">
                  <c:v>1.9881297666196535E-2</c:v>
                </c:pt>
                <c:pt idx="121">
                  <c:v>1.994875749363147E-2</c:v>
                </c:pt>
                <c:pt idx="122">
                  <c:v>2.0015687082463492E-2</c:v>
                </c:pt>
                <c:pt idx="123">
                  <c:v>2.0070316812192023E-2</c:v>
                </c:pt>
                <c:pt idx="124">
                  <c:v>2.0121281401559013E-2</c:v>
                </c:pt>
                <c:pt idx="125">
                  <c:v>2.0164004849379843E-2</c:v>
                </c:pt>
                <c:pt idx="126">
                  <c:v>2.0203896966038859E-2</c:v>
                </c:pt>
                <c:pt idx="127">
                  <c:v>2.0234837737714496E-2</c:v>
                </c:pt>
                <c:pt idx="128">
                  <c:v>2.0263603699163392E-2</c:v>
                </c:pt>
                <c:pt idx="129">
                  <c:v>2.0290159540667013E-2</c:v>
                </c:pt>
                <c:pt idx="130">
                  <c:v>2.0309221873259117E-2</c:v>
                </c:pt>
                <c:pt idx="131">
                  <c:v>2.0329121810330156E-2</c:v>
                </c:pt>
                <c:pt idx="132">
                  <c:v>2.034360158275518E-2</c:v>
                </c:pt>
                <c:pt idx="133">
                  <c:v>2.0356718374033821E-2</c:v>
                </c:pt>
                <c:pt idx="134">
                  <c:v>2.0364830432473734E-2</c:v>
                </c:pt>
                <c:pt idx="135">
                  <c:v>2.0371170008287941E-2</c:v>
                </c:pt>
                <c:pt idx="136">
                  <c:v>2.0374637161128552E-2</c:v>
                </c:pt>
                <c:pt idx="137">
                  <c:v>2.0374235509185941E-2</c:v>
                </c:pt>
                <c:pt idx="138">
                  <c:v>2.0372694457908524E-2</c:v>
                </c:pt>
                <c:pt idx="139">
                  <c:v>2.0368559026694454E-2</c:v>
                </c:pt>
                <c:pt idx="140">
                  <c:v>2.0364085600511134E-2</c:v>
                </c:pt>
                <c:pt idx="141">
                  <c:v>2.0359527591358745E-2</c:v>
                </c:pt>
                <c:pt idx="142">
                  <c:v>2.0351496075843446E-2</c:v>
                </c:pt>
                <c:pt idx="143">
                  <c:v>2.0345785539433659E-2</c:v>
                </c:pt>
                <c:pt idx="144">
                  <c:v>2.0338069721433646E-2</c:v>
                </c:pt>
                <c:pt idx="145">
                  <c:v>2.0331492206656625E-2</c:v>
                </c:pt>
                <c:pt idx="146">
                  <c:v>2.0322854279334421E-2</c:v>
                </c:pt>
                <c:pt idx="147">
                  <c:v>2.0314710553592748E-2</c:v>
                </c:pt>
                <c:pt idx="148">
                  <c:v>2.0307967010723914E-2</c:v>
                </c:pt>
                <c:pt idx="149">
                  <c:v>2.0298132624914381E-2</c:v>
                </c:pt>
                <c:pt idx="150">
                  <c:v>2.0289427579039183E-2</c:v>
                </c:pt>
                <c:pt idx="151">
                  <c:v>2.0278926612154011E-2</c:v>
                </c:pt>
                <c:pt idx="152">
                  <c:v>2.026895364856688E-2</c:v>
                </c:pt>
                <c:pt idx="153">
                  <c:v>2.0257513858820519E-2</c:v>
                </c:pt>
                <c:pt idx="154">
                  <c:v>2.0245189273785325E-2</c:v>
                </c:pt>
                <c:pt idx="155">
                  <c:v>2.0233570089425779E-2</c:v>
                </c:pt>
                <c:pt idx="156">
                  <c:v>2.0221507191057673E-2</c:v>
                </c:pt>
                <c:pt idx="157">
                  <c:v>2.020783495595856E-2</c:v>
                </c:pt>
                <c:pt idx="158">
                  <c:v>2.0194881080252094E-2</c:v>
                </c:pt>
                <c:pt idx="159">
                  <c:v>2.0184157789971544E-2</c:v>
                </c:pt>
                <c:pt idx="160">
                  <c:v>2.0169230576354485E-2</c:v>
                </c:pt>
                <c:pt idx="161">
                  <c:v>2.0156413010699106E-2</c:v>
                </c:pt>
                <c:pt idx="162">
                  <c:v>2.0140293381162321E-2</c:v>
                </c:pt>
                <c:pt idx="163">
                  <c:v>2.0125969826189569E-2</c:v>
                </c:pt>
                <c:pt idx="164">
                  <c:v>2.0109394707476358E-2</c:v>
                </c:pt>
                <c:pt idx="165">
                  <c:v>2.0092501202440376E-2</c:v>
                </c:pt>
                <c:pt idx="166">
                  <c:v>2.007580746789351E-2</c:v>
                </c:pt>
                <c:pt idx="167">
                  <c:v>2.0058633728519813E-2</c:v>
                </c:pt>
                <c:pt idx="168">
                  <c:v>2.004100128258068E-2</c:v>
                </c:pt>
                <c:pt idx="169">
                  <c:v>2.0022949301182359E-2</c:v>
                </c:pt>
                <c:pt idx="170">
                  <c:v>2.0004375627729738E-2</c:v>
                </c:pt>
                <c:pt idx="171">
                  <c:v>1.9987980078149368E-2</c:v>
                </c:pt>
                <c:pt idx="172">
                  <c:v>1.9968562933542631E-2</c:v>
                </c:pt>
                <c:pt idx="173">
                  <c:v>1.9948395471489876E-2</c:v>
                </c:pt>
                <c:pt idx="174">
                  <c:v>1.9927802785630451E-2</c:v>
                </c:pt>
                <c:pt idx="175">
                  <c:v>1.9906253526603111E-2</c:v>
                </c:pt>
                <c:pt idx="176">
                  <c:v>1.9884790972074479E-2</c:v>
                </c:pt>
                <c:pt idx="177">
                  <c:v>1.986078799397312E-2</c:v>
                </c:pt>
                <c:pt idx="178">
                  <c:v>1.9838204595787768E-2</c:v>
                </c:pt>
                <c:pt idx="179">
                  <c:v>1.9812530121115775E-2</c:v>
                </c:pt>
                <c:pt idx="180">
                  <c:v>1.9788432034427449E-2</c:v>
                </c:pt>
                <c:pt idx="181">
                  <c:v>1.9761090005307087E-2</c:v>
                </c:pt>
                <c:pt idx="182">
                  <c:v>1.9734514657856937E-2</c:v>
                </c:pt>
                <c:pt idx="183">
                  <c:v>1.9710347032469235E-2</c:v>
                </c:pt>
                <c:pt idx="184">
                  <c:v>1.9681225002512789E-2</c:v>
                </c:pt>
                <c:pt idx="185">
                  <c:v>1.9653452355556791E-2</c:v>
                </c:pt>
                <c:pt idx="186">
                  <c:v>1.9621954599888438E-2</c:v>
                </c:pt>
                <c:pt idx="187">
                  <c:v>1.9592629475492569E-2</c:v>
                </c:pt>
                <c:pt idx="188">
                  <c:v>1.9559491445261836E-2</c:v>
                </c:pt>
                <c:pt idx="189">
                  <c:v>1.9527571246282478E-2</c:v>
                </c:pt>
                <c:pt idx="190">
                  <c:v>1.949380414065047E-2</c:v>
                </c:pt>
                <c:pt idx="191">
                  <c:v>1.94603415620931E-2</c:v>
                </c:pt>
                <c:pt idx="192">
                  <c:v>1.9424912787927885E-2</c:v>
                </c:pt>
                <c:pt idx="193">
                  <c:v>1.9389896644813401E-2</c:v>
                </c:pt>
                <c:pt idx="194">
                  <c:v>1.935272394321351E-2</c:v>
                </c:pt>
                <c:pt idx="195">
                  <c:v>1.9316137379696112E-2</c:v>
                </c:pt>
                <c:pt idx="196">
                  <c:v>1.9277360550855945E-2</c:v>
                </c:pt>
                <c:pt idx="197">
                  <c:v>1.9239215108418223E-2</c:v>
                </c:pt>
                <c:pt idx="198">
                  <c:v>1.9198767189521748E-2</c:v>
                </c:pt>
                <c:pt idx="199">
                  <c:v>1.9158598967071044E-2</c:v>
                </c:pt>
                <c:pt idx="200">
                  <c:v>1.911727527947062E-2</c:v>
                </c:pt>
                <c:pt idx="201">
                  <c:v>1.9077198918270883E-2</c:v>
                </c:pt>
                <c:pt idx="202">
                  <c:v>1.903226535621512E-2</c:v>
                </c:pt>
                <c:pt idx="203">
                  <c:v>1.8990643666459278E-2</c:v>
                </c:pt>
                <c:pt idx="204">
                  <c:v>1.8944008757416704E-2</c:v>
                </c:pt>
                <c:pt idx="205">
                  <c:v>1.8899631164745006E-2</c:v>
                </c:pt>
                <c:pt idx="206">
                  <c:v>1.8857373541487428E-2</c:v>
                </c:pt>
                <c:pt idx="207">
                  <c:v>1.8810510339995035E-2</c:v>
                </c:pt>
                <c:pt idx="208">
                  <c:v>1.8764796704038012E-2</c:v>
                </c:pt>
                <c:pt idx="209">
                  <c:v>1.8714262772701017E-2</c:v>
                </c:pt>
                <c:pt idx="210">
                  <c:v>1.8666963497528943E-2</c:v>
                </c:pt>
                <c:pt idx="211">
                  <c:v>1.861441324923651E-2</c:v>
                </c:pt>
                <c:pt idx="212">
                  <c:v>1.8565282535265754E-2</c:v>
                </c:pt>
                <c:pt idx="213">
                  <c:v>1.8512330319490691E-2</c:v>
                </c:pt>
                <c:pt idx="214">
                  <c:v>1.8460947975345487E-2</c:v>
                </c:pt>
                <c:pt idx="215">
                  <c:v>1.8406299233745808E-2</c:v>
                </c:pt>
                <c:pt idx="216">
                  <c:v>1.8353333993426729E-2</c:v>
                </c:pt>
                <c:pt idx="217">
                  <c:v>1.8296985820107931E-2</c:v>
                </c:pt>
                <c:pt idx="218">
                  <c:v>1.8246458863135483E-2</c:v>
                </c:pt>
                <c:pt idx="219">
                  <c:v>1.8191172265040346E-2</c:v>
                </c:pt>
                <c:pt idx="220">
                  <c:v>1.8132331154144761E-2</c:v>
                </c:pt>
                <c:pt idx="221">
                  <c:v>1.8075455566614145E-2</c:v>
                </c:pt>
                <c:pt idx="222">
                  <c:v>1.801490790817508E-2</c:v>
                </c:pt>
                <c:pt idx="223">
                  <c:v>1.7954867612053265E-2</c:v>
                </c:pt>
                <c:pt idx="224">
                  <c:v>1.789472447877356E-2</c:v>
                </c:pt>
                <c:pt idx="225">
                  <c:v>1.7836646265046472E-2</c:v>
                </c:pt>
                <c:pt idx="226">
                  <c:v>1.7771299754002431E-2</c:v>
                </c:pt>
                <c:pt idx="227">
                  <c:v>1.7711105670765434E-2</c:v>
                </c:pt>
                <c:pt idx="228">
                  <c:v>1.7644024545663724E-2</c:v>
                </c:pt>
                <c:pt idx="229">
                  <c:v>1.758103487703724E-2</c:v>
                </c:pt>
                <c:pt idx="230">
                  <c:v>1.7522878438111778E-2</c:v>
                </c:pt>
                <c:pt idx="231">
                  <c:v>1.7454003804038373E-2</c:v>
                </c:pt>
                <c:pt idx="232">
                  <c:v>1.7391342235185972E-2</c:v>
                </c:pt>
                <c:pt idx="233">
                  <c:v>1.7322668315477695E-2</c:v>
                </c:pt>
                <c:pt idx="234">
                  <c:v>1.7257484433462859E-2</c:v>
                </c:pt>
                <c:pt idx="235">
                  <c:v>1.7194620132188785E-2</c:v>
                </c:pt>
                <c:pt idx="236">
                  <c:v>1.7133653074841781E-2</c:v>
                </c:pt>
                <c:pt idx="237">
                  <c:v>1.7068702634347517E-2</c:v>
                </c:pt>
                <c:pt idx="238">
                  <c:v>1.7009382884261889E-2</c:v>
                </c:pt>
                <c:pt idx="239">
                  <c:v>1.6946198440560153E-2</c:v>
                </c:pt>
                <c:pt idx="240">
                  <c:v>1.6887169852528999E-2</c:v>
                </c:pt>
                <c:pt idx="241">
                  <c:v>1.6831114048769528E-2</c:v>
                </c:pt>
                <c:pt idx="242">
                  <c:v>1.6774745395271209E-2</c:v>
                </c:pt>
                <c:pt idx="243">
                  <c:v>1.6719452100228335E-2</c:v>
                </c:pt>
                <c:pt idx="244">
                  <c:v>1.6660582537661898E-2</c:v>
                </c:pt>
                <c:pt idx="245">
                  <c:v>1.6606927895373606E-2</c:v>
                </c:pt>
                <c:pt idx="246">
                  <c:v>1.6549340578157032E-2</c:v>
                </c:pt>
                <c:pt idx="247">
                  <c:v>1.6497478335992789E-2</c:v>
                </c:pt>
                <c:pt idx="248">
                  <c:v>1.6442885212829099E-2</c:v>
                </c:pt>
                <c:pt idx="249">
                  <c:v>1.6391719753880419E-2</c:v>
                </c:pt>
                <c:pt idx="250">
                  <c:v>1.6338866482134728E-2</c:v>
                </c:pt>
                <c:pt idx="251">
                  <c:v>1.628934172838457E-2</c:v>
                </c:pt>
                <c:pt idx="252">
                  <c:v>1.6238225824883306E-2</c:v>
                </c:pt>
                <c:pt idx="253">
                  <c:v>1.6193785435427179E-2</c:v>
                </c:pt>
                <c:pt idx="254">
                  <c:v>1.614664750475988E-2</c:v>
                </c:pt>
                <c:pt idx="255">
                  <c:v>1.6098060130918451E-2</c:v>
                </c:pt>
                <c:pt idx="256">
                  <c:v>1.6052556628460397E-2</c:v>
                </c:pt>
                <c:pt idx="257">
                  <c:v>1.6005700901543567E-2</c:v>
                </c:pt>
                <c:pt idx="258">
                  <c:v>1.596080755495877E-2</c:v>
                </c:pt>
                <c:pt idx="259">
                  <c:v>1.5917361647845608E-2</c:v>
                </c:pt>
                <c:pt idx="260">
                  <c:v>1.5876139928152989E-2</c:v>
                </c:pt>
                <c:pt idx="261">
                  <c:v>1.5831674441392232E-2</c:v>
                </c:pt>
                <c:pt idx="262">
                  <c:v>1.5792049280224117E-2</c:v>
                </c:pt>
                <c:pt idx="263">
                  <c:v>1.5749338804435076E-2</c:v>
                </c:pt>
                <c:pt idx="264">
                  <c:v>1.5710325968341331E-2</c:v>
                </c:pt>
                <c:pt idx="265">
                  <c:v>1.5674219127616983E-2</c:v>
                </c:pt>
                <c:pt idx="266">
                  <c:v>1.563486416840907E-2</c:v>
                </c:pt>
                <c:pt idx="267">
                  <c:v>1.5598453878038271E-2</c:v>
                </c:pt>
                <c:pt idx="268">
                  <c:v>1.5561928492986796E-2</c:v>
                </c:pt>
                <c:pt idx="269">
                  <c:v>1.5527581729889054E-2</c:v>
                </c:pt>
                <c:pt idx="270">
                  <c:v>1.5491329986521947E-2</c:v>
                </c:pt>
                <c:pt idx="271">
                  <c:v>1.5457702807716923E-2</c:v>
                </c:pt>
                <c:pt idx="272">
                  <c:v>1.5423836613513217E-2</c:v>
                </c:pt>
                <c:pt idx="273">
                  <c:v>1.539286687440067E-2</c:v>
                </c:pt>
                <c:pt idx="274">
                  <c:v>1.5359671265430022E-2</c:v>
                </c:pt>
                <c:pt idx="275">
                  <c:v>1.5329463294777395E-2</c:v>
                </c:pt>
                <c:pt idx="276">
                  <c:v>1.5302058997790427E-2</c:v>
                </c:pt>
                <c:pt idx="277">
                  <c:v>1.52727332410863E-2</c:v>
                </c:pt>
                <c:pt idx="278">
                  <c:v>1.5245531620073482E-2</c:v>
                </c:pt>
                <c:pt idx="279">
                  <c:v>1.5216710320430536E-2</c:v>
                </c:pt>
                <c:pt idx="280">
                  <c:v>1.5191111611032643E-2</c:v>
                </c:pt>
                <c:pt idx="281">
                  <c:v>1.516392835278481E-2</c:v>
                </c:pt>
                <c:pt idx="282">
                  <c:v>1.5139344196841684E-2</c:v>
                </c:pt>
                <c:pt idx="283">
                  <c:v>1.5114604986505418E-2</c:v>
                </c:pt>
                <c:pt idx="284">
                  <c:v>1.5091550734489558E-2</c:v>
                </c:pt>
                <c:pt idx="285">
                  <c:v>1.5068515294257331E-2</c:v>
                </c:pt>
                <c:pt idx="286">
                  <c:v>1.5047062873241484E-2</c:v>
                </c:pt>
                <c:pt idx="287">
                  <c:v>1.5025730685596143E-2</c:v>
                </c:pt>
                <c:pt idx="288">
                  <c:v>1.5007153187893842E-2</c:v>
                </c:pt>
                <c:pt idx="289">
                  <c:v>1.4988087152216924E-2</c:v>
                </c:pt>
                <c:pt idx="290">
                  <c:v>1.4969765453135699E-2</c:v>
                </c:pt>
                <c:pt idx="291">
                  <c:v>1.4952205099981505E-2</c:v>
                </c:pt>
                <c:pt idx="292">
                  <c:v>1.4934989729315097E-2</c:v>
                </c:pt>
                <c:pt idx="293">
                  <c:v>1.491919644339665E-2</c:v>
                </c:pt>
                <c:pt idx="294">
                  <c:v>1.4903255151703459E-2</c:v>
                </c:pt>
                <c:pt idx="295">
                  <c:v>1.4889319450440173E-2</c:v>
                </c:pt>
                <c:pt idx="296">
                  <c:v>1.4874824818089978E-2</c:v>
                </c:pt>
                <c:pt idx="297">
                  <c:v>1.486240629085969E-2</c:v>
                </c:pt>
                <c:pt idx="298">
                  <c:v>1.4849579769721734E-2</c:v>
                </c:pt>
                <c:pt idx="299">
                  <c:v>1.4838184245347304E-2</c:v>
                </c:pt>
                <c:pt idx="300">
                  <c:v>1.4829436282031507E-2</c:v>
                </c:pt>
                <c:pt idx="301">
                  <c:v>1.4818595666882171E-2</c:v>
                </c:pt>
                <c:pt idx="302">
                  <c:v>1.481044902553626E-2</c:v>
                </c:pt>
                <c:pt idx="303">
                  <c:v>1.4801450906691827E-2</c:v>
                </c:pt>
                <c:pt idx="304">
                  <c:v>1.4794461056341128E-2</c:v>
                </c:pt>
                <c:pt idx="305">
                  <c:v>1.478739461750618E-2</c:v>
                </c:pt>
                <c:pt idx="306">
                  <c:v>1.4780870105295017E-2</c:v>
                </c:pt>
                <c:pt idx="307">
                  <c:v>1.4775843063680025E-2</c:v>
                </c:pt>
                <c:pt idx="308">
                  <c:v>1.4771283008239782E-2</c:v>
                </c:pt>
                <c:pt idx="309">
                  <c:v>1.476789070459494E-2</c:v>
                </c:pt>
                <c:pt idx="310">
                  <c:v>1.4764864829962759E-2</c:v>
                </c:pt>
                <c:pt idx="311">
                  <c:v>1.476326215415707E-2</c:v>
                </c:pt>
                <c:pt idx="312">
                  <c:v>1.4762981791772106E-2</c:v>
                </c:pt>
                <c:pt idx="313">
                  <c:v>1.4761821564874532E-2</c:v>
                </c:pt>
                <c:pt idx="314">
                  <c:v>1.4762330225490818E-2</c:v>
                </c:pt>
                <c:pt idx="315">
                  <c:v>1.4763375543829229E-2</c:v>
                </c:pt>
                <c:pt idx="316">
                  <c:v>1.4765078501191312E-2</c:v>
                </c:pt>
                <c:pt idx="317">
                  <c:v>1.4767056281862272E-2</c:v>
                </c:pt>
                <c:pt idx="318">
                  <c:v>1.4770239651377515E-2</c:v>
                </c:pt>
                <c:pt idx="319">
                  <c:v>1.4774568365287911E-2</c:v>
                </c:pt>
                <c:pt idx="320">
                  <c:v>1.4779255135249926E-2</c:v>
                </c:pt>
                <c:pt idx="321">
                  <c:v>1.4785237036660183E-2</c:v>
                </c:pt>
                <c:pt idx="322">
                  <c:v>1.4791220289587851E-2</c:v>
                </c:pt>
                <c:pt idx="323">
                  <c:v>1.4799835347623365E-2</c:v>
                </c:pt>
                <c:pt idx="324">
                  <c:v>1.480666513348599E-2</c:v>
                </c:pt>
                <c:pt idx="325">
                  <c:v>1.4815496778132547E-2</c:v>
                </c:pt>
                <c:pt idx="326">
                  <c:v>1.4825067059923721E-2</c:v>
                </c:pt>
                <c:pt idx="327">
                  <c:v>1.4835424671407653E-2</c:v>
                </c:pt>
                <c:pt idx="328">
                  <c:v>1.4847119979732485E-2</c:v>
                </c:pt>
                <c:pt idx="329">
                  <c:v>1.4857865753386211E-2</c:v>
                </c:pt>
                <c:pt idx="330">
                  <c:v>1.4871318589532806E-2</c:v>
                </c:pt>
                <c:pt idx="331">
                  <c:v>1.4884087832135889E-2</c:v>
                </c:pt>
                <c:pt idx="332">
                  <c:v>1.4899164571932279E-2</c:v>
                </c:pt>
                <c:pt idx="333">
                  <c:v>1.4913455160404423E-2</c:v>
                </c:pt>
                <c:pt idx="334">
                  <c:v>1.4929575886864969E-2</c:v>
                </c:pt>
                <c:pt idx="335">
                  <c:v>1.4946068526452611E-2</c:v>
                </c:pt>
                <c:pt idx="336">
                  <c:v>1.4964855530635559E-2</c:v>
                </c:pt>
                <c:pt idx="337">
                  <c:v>1.4984094757469934E-2</c:v>
                </c:pt>
                <c:pt idx="338">
                  <c:v>1.5001563007283369E-2</c:v>
                </c:pt>
                <c:pt idx="339">
                  <c:v>1.5021061367228585E-2</c:v>
                </c:pt>
                <c:pt idx="340">
                  <c:v>1.5042636212330346E-2</c:v>
                </c:pt>
                <c:pt idx="341">
                  <c:v>1.5061672826745854E-2</c:v>
                </c:pt>
                <c:pt idx="342">
                  <c:v>1.5084844687346914E-2</c:v>
                </c:pt>
                <c:pt idx="343">
                  <c:v>1.5106715600825708E-2</c:v>
                </c:pt>
                <c:pt idx="344">
                  <c:v>1.5132273277096139E-2</c:v>
                </c:pt>
                <c:pt idx="345">
                  <c:v>1.5155684323295371E-2</c:v>
                </c:pt>
                <c:pt idx="346">
                  <c:v>1.5181286533494693E-2</c:v>
                </c:pt>
                <c:pt idx="347">
                  <c:v>1.5205734602042019E-2</c:v>
                </c:pt>
                <c:pt idx="348">
                  <c:v>1.5230746578633044E-2</c:v>
                </c:pt>
                <c:pt idx="349">
                  <c:v>1.5258171484935648E-2</c:v>
                </c:pt>
                <c:pt idx="350">
                  <c:v>1.5283146339658131E-2</c:v>
                </c:pt>
                <c:pt idx="351">
                  <c:v>1.5309993924218503E-2</c:v>
                </c:pt>
                <c:pt idx="352">
                  <c:v>1.5332554722430048E-2</c:v>
                </c:pt>
                <c:pt idx="353">
                  <c:v>1.5358063160888185E-2</c:v>
                </c:pt>
                <c:pt idx="354">
                  <c:v>1.5380720093760288E-2</c:v>
                </c:pt>
                <c:pt idx="355">
                  <c:v>1.5404805033179128E-2</c:v>
                </c:pt>
                <c:pt idx="356">
                  <c:v>1.5426121845587119E-2</c:v>
                </c:pt>
                <c:pt idx="357">
                  <c:v>1.5448782379767207E-2</c:v>
                </c:pt>
                <c:pt idx="358">
                  <c:v>1.5468737974018059E-2</c:v>
                </c:pt>
                <c:pt idx="359">
                  <c:v>1.5488098454891859E-2</c:v>
                </c:pt>
                <c:pt idx="360">
                  <c:v>1.5508678959384967E-2</c:v>
                </c:pt>
                <c:pt idx="361">
                  <c:v>1.5526697722711471E-2</c:v>
                </c:pt>
                <c:pt idx="362">
                  <c:v>1.5545851574056149E-2</c:v>
                </c:pt>
                <c:pt idx="363">
                  <c:v>1.5564321826154925E-2</c:v>
                </c:pt>
                <c:pt idx="364">
                  <c:v>1.5579078844890005E-2</c:v>
                </c:pt>
                <c:pt idx="365">
                  <c:v>1.5594506886414767E-2</c:v>
                </c:pt>
                <c:pt idx="366">
                  <c:v>1.5610751862622948E-2</c:v>
                </c:pt>
                <c:pt idx="367">
                  <c:v>1.5624859990401497E-2</c:v>
                </c:pt>
                <c:pt idx="368">
                  <c:v>1.5639652726676972E-2</c:v>
                </c:pt>
                <c:pt idx="369">
                  <c:v>1.5652319320730124E-2</c:v>
                </c:pt>
                <c:pt idx="370">
                  <c:v>1.5666310269619659E-2</c:v>
                </c:pt>
                <c:pt idx="371">
                  <c:v>1.5677390557324759E-2</c:v>
                </c:pt>
                <c:pt idx="372">
                  <c:v>1.568975525205597E-2</c:v>
                </c:pt>
                <c:pt idx="373">
                  <c:v>1.569911632426281E-2</c:v>
                </c:pt>
                <c:pt idx="374">
                  <c:v>1.570914842168792E-2</c:v>
                </c:pt>
                <c:pt idx="375">
                  <c:v>1.5718911895684591E-2</c:v>
                </c:pt>
                <c:pt idx="376">
                  <c:v>1.572646257396515E-2</c:v>
                </c:pt>
                <c:pt idx="377">
                  <c:v>1.5734982346023215E-2</c:v>
                </c:pt>
                <c:pt idx="378">
                  <c:v>1.5741661085983742E-2</c:v>
                </c:pt>
                <c:pt idx="379">
                  <c:v>1.5748747973040936E-2</c:v>
                </c:pt>
                <c:pt idx="380">
                  <c:v>1.575408060104231E-2</c:v>
                </c:pt>
                <c:pt idx="381">
                  <c:v>1.5759324333624085E-2</c:v>
                </c:pt>
                <c:pt idx="382">
                  <c:v>1.5764255890290645E-2</c:v>
                </c:pt>
                <c:pt idx="383">
                  <c:v>1.5768388861479611E-2</c:v>
                </c:pt>
                <c:pt idx="384">
                  <c:v>1.5771071310346354E-2</c:v>
                </c:pt>
                <c:pt idx="385">
                  <c:v>1.5774202424261519E-2</c:v>
                </c:pt>
                <c:pt idx="386">
                  <c:v>1.5775236600211549E-2</c:v>
                </c:pt>
                <c:pt idx="387">
                  <c:v>1.5775919344412387E-2</c:v>
                </c:pt>
                <c:pt idx="388">
                  <c:v>1.57759505276386E-2</c:v>
                </c:pt>
                <c:pt idx="389">
                  <c:v>1.5775651403865814E-2</c:v>
                </c:pt>
                <c:pt idx="390">
                  <c:v>1.5774593211084941E-2</c:v>
                </c:pt>
                <c:pt idx="391">
                  <c:v>1.5772968252031474E-2</c:v>
                </c:pt>
                <c:pt idx="392">
                  <c:v>1.5770451428296119E-2</c:v>
                </c:pt>
                <c:pt idx="393">
                  <c:v>1.5768276189358211E-2</c:v>
                </c:pt>
                <c:pt idx="394">
                  <c:v>1.5764315864969524E-2</c:v>
                </c:pt>
                <c:pt idx="395">
                  <c:v>1.576006606647232E-2</c:v>
                </c:pt>
                <c:pt idx="396">
                  <c:v>1.5754757186303012E-2</c:v>
                </c:pt>
                <c:pt idx="397">
                  <c:v>1.5749069348423985E-2</c:v>
                </c:pt>
                <c:pt idx="398">
                  <c:v>1.57430812308057E-2</c:v>
                </c:pt>
                <c:pt idx="399">
                  <c:v>1.5734861378987157E-2</c:v>
                </c:pt>
                <c:pt idx="400">
                  <c:v>1.5727339430553367E-2</c:v>
                </c:pt>
                <c:pt idx="401">
                  <c:v>1.5718335084626469E-2</c:v>
                </c:pt>
                <c:pt idx="402">
                  <c:v>1.5709485420695134E-2</c:v>
                </c:pt>
                <c:pt idx="403">
                  <c:v>1.5699020423734701E-2</c:v>
                </c:pt>
                <c:pt idx="404">
                  <c:v>1.5688337445372062E-2</c:v>
                </c:pt>
                <c:pt idx="405">
                  <c:v>1.5678980220685167E-2</c:v>
                </c:pt>
                <c:pt idx="406">
                  <c:v>1.5665937039266407E-2</c:v>
                </c:pt>
                <c:pt idx="407">
                  <c:v>1.5654171284310247E-2</c:v>
                </c:pt>
                <c:pt idx="408">
                  <c:v>1.5640173978843035E-2</c:v>
                </c:pt>
                <c:pt idx="409">
                  <c:v>1.5626835993233803E-2</c:v>
                </c:pt>
                <c:pt idx="410">
                  <c:v>1.5611313005553761E-2</c:v>
                </c:pt>
                <c:pt idx="411">
                  <c:v>1.5595809348326993E-2</c:v>
                </c:pt>
                <c:pt idx="412">
                  <c:v>1.5579426546559659E-2</c:v>
                </c:pt>
                <c:pt idx="413">
                  <c:v>1.5562745139948469E-2</c:v>
                </c:pt>
                <c:pt idx="414">
                  <c:v>1.5544920891520901E-2</c:v>
                </c:pt>
                <c:pt idx="415">
                  <c:v>1.5526889519078737E-2</c:v>
                </c:pt>
                <c:pt idx="416">
                  <c:v>1.5507623481932409E-2</c:v>
                </c:pt>
                <c:pt idx="417">
                  <c:v>1.549015967436642E-2</c:v>
                </c:pt>
                <c:pt idx="418">
                  <c:v>1.5470155180459246E-2</c:v>
                </c:pt>
                <c:pt idx="419">
                  <c:v>1.5448781134019674E-2</c:v>
                </c:pt>
                <c:pt idx="420">
                  <c:v>1.5427426369537407E-2</c:v>
                </c:pt>
                <c:pt idx="421">
                  <c:v>1.540460964138392E-2</c:v>
                </c:pt>
                <c:pt idx="422">
                  <c:v>1.5381737358927366E-2</c:v>
                </c:pt>
                <c:pt idx="423">
                  <c:v>1.5357780121377236E-2</c:v>
                </c:pt>
                <c:pt idx="424">
                  <c:v>1.5334378118246767E-2</c:v>
                </c:pt>
                <c:pt idx="425">
                  <c:v>1.5308070288350654E-2</c:v>
                </c:pt>
                <c:pt idx="426">
                  <c:v>1.528331366237032E-2</c:v>
                </c:pt>
                <c:pt idx="427">
                  <c:v>1.5255566781373436E-2</c:v>
                </c:pt>
                <c:pt idx="428">
                  <c:v>1.5228577868392582E-2</c:v>
                </c:pt>
                <c:pt idx="429">
                  <c:v>1.520254654866684E-2</c:v>
                </c:pt>
                <c:pt idx="430">
                  <c:v>1.5174644191042825E-2</c:v>
                </c:pt>
                <c:pt idx="431">
                  <c:v>1.5146563275320579E-2</c:v>
                </c:pt>
                <c:pt idx="432">
                  <c:v>1.5114932602394146E-2</c:v>
                </c:pt>
                <c:pt idx="433">
                  <c:v>1.5084485100009096E-2</c:v>
                </c:pt>
                <c:pt idx="434">
                  <c:v>1.5053334231365723E-2</c:v>
                </c:pt>
                <c:pt idx="435">
                  <c:v>1.5022767218108036E-2</c:v>
                </c:pt>
                <c:pt idx="436">
                  <c:v>1.4988411549558881E-2</c:v>
                </c:pt>
                <c:pt idx="437">
                  <c:v>1.4956513693817067E-2</c:v>
                </c:pt>
                <c:pt idx="438">
                  <c:v>1.4920694061950306E-2</c:v>
                </c:pt>
                <c:pt idx="439">
                  <c:v>1.4886609745996293E-2</c:v>
                </c:pt>
                <c:pt idx="440">
                  <c:v>1.4853642390954814E-2</c:v>
                </c:pt>
                <c:pt idx="441">
                  <c:v>1.4816496523584516E-2</c:v>
                </c:pt>
                <c:pt idx="442">
                  <c:v>1.4780411652714969E-2</c:v>
                </c:pt>
                <c:pt idx="443">
                  <c:v>1.4743083463808119E-2</c:v>
                </c:pt>
                <c:pt idx="444">
                  <c:v>1.4706264364693791E-2</c:v>
                </c:pt>
                <c:pt idx="445">
                  <c:v>1.4665375218281988E-2</c:v>
                </c:pt>
                <c:pt idx="446">
                  <c:v>1.4627316338675044E-2</c:v>
                </c:pt>
                <c:pt idx="447">
                  <c:v>1.4585910976399809E-2</c:v>
                </c:pt>
                <c:pt idx="448">
                  <c:v>1.4545826337543512E-2</c:v>
                </c:pt>
                <c:pt idx="449">
                  <c:v>1.4502975708432314E-2</c:v>
                </c:pt>
                <c:pt idx="450">
                  <c:v>1.4461541214676146E-2</c:v>
                </c:pt>
                <c:pt idx="451">
                  <c:v>1.4417245227893083E-2</c:v>
                </c:pt>
                <c:pt idx="452">
                  <c:v>1.4377393778239444E-2</c:v>
                </c:pt>
                <c:pt idx="453">
                  <c:v>1.4333984924849802E-2</c:v>
                </c:pt>
                <c:pt idx="454">
                  <c:v>1.4287574318679018E-2</c:v>
                </c:pt>
                <c:pt idx="455">
                  <c:v>1.4242815785711163E-2</c:v>
                </c:pt>
                <c:pt idx="456">
                  <c:v>1.4194959565271765E-2</c:v>
                </c:pt>
                <c:pt idx="457">
                  <c:v>1.4147379520694708E-2</c:v>
                </c:pt>
                <c:pt idx="458">
                  <c:v>1.4100556389072096E-2</c:v>
                </c:pt>
                <c:pt idx="459">
                  <c:v>1.4054165398069574E-2</c:v>
                </c:pt>
                <c:pt idx="460">
                  <c:v>1.4002403311981874E-2</c:v>
                </c:pt>
                <c:pt idx="461">
                  <c:v>1.395468143356589E-2</c:v>
                </c:pt>
                <c:pt idx="462">
                  <c:v>1.3901455404845577E-2</c:v>
                </c:pt>
                <c:pt idx="463">
                  <c:v>1.38513366131248E-2</c:v>
                </c:pt>
                <c:pt idx="464">
                  <c:v>1.3802260447633099E-2</c:v>
                </c:pt>
                <c:pt idx="465">
                  <c:v>1.3750848403864308E-2</c:v>
                </c:pt>
                <c:pt idx="466">
                  <c:v>1.3700411976137377E-2</c:v>
                </c:pt>
                <c:pt idx="467">
                  <c:v>1.3646302002496582E-2</c:v>
                </c:pt>
                <c:pt idx="468">
                  <c:v>1.3596434555995652E-2</c:v>
                </c:pt>
                <c:pt idx="469">
                  <c:v>1.3543398538195247E-2</c:v>
                </c:pt>
                <c:pt idx="470">
                  <c:v>1.3494289944028372E-2</c:v>
                </c:pt>
                <c:pt idx="471">
                  <c:v>1.3443225331505163E-2</c:v>
                </c:pt>
                <c:pt idx="472">
                  <c:v>1.3396506062306069E-2</c:v>
                </c:pt>
                <c:pt idx="473">
                  <c:v>1.3346351005426521E-2</c:v>
                </c:pt>
                <c:pt idx="474">
                  <c:v>1.3299451022912643E-2</c:v>
                </c:pt>
                <c:pt idx="475">
                  <c:v>1.3254730173559931E-2</c:v>
                </c:pt>
                <c:pt idx="476">
                  <c:v>1.3208661832819515E-2</c:v>
                </c:pt>
                <c:pt idx="477">
                  <c:v>1.3163812588759196E-2</c:v>
                </c:pt>
                <c:pt idx="478">
                  <c:v>1.3119570757639164E-2</c:v>
                </c:pt>
                <c:pt idx="479">
                  <c:v>1.3076983900851933E-2</c:v>
                </c:pt>
                <c:pt idx="480">
                  <c:v>1.3031373708710563E-2</c:v>
                </c:pt>
                <c:pt idx="481">
                  <c:v>1.299051575210416E-2</c:v>
                </c:pt>
                <c:pt idx="482">
                  <c:v>1.2947267308258828E-2</c:v>
                </c:pt>
                <c:pt idx="483">
                  <c:v>1.2906884986805145E-2</c:v>
                </c:pt>
                <c:pt idx="484">
                  <c:v>1.2865073336948796E-2</c:v>
                </c:pt>
                <c:pt idx="485">
                  <c:v>1.2826044954399086E-2</c:v>
                </c:pt>
                <c:pt idx="486">
                  <c:v>1.2785669935441694E-2</c:v>
                </c:pt>
                <c:pt idx="487">
                  <c:v>1.2750528967075042E-2</c:v>
                </c:pt>
                <c:pt idx="488">
                  <c:v>1.2713474365840787E-2</c:v>
                </c:pt>
                <c:pt idx="489">
                  <c:v>1.2675194426925055E-2</c:v>
                </c:pt>
                <c:pt idx="490">
                  <c:v>1.2639492967416552E-2</c:v>
                </c:pt>
                <c:pt idx="491">
                  <c:v>1.2602649405551907E-2</c:v>
                </c:pt>
                <c:pt idx="492">
                  <c:v>1.2567328683903206E-2</c:v>
                </c:pt>
                <c:pt idx="493">
                  <c:v>1.2533522007052595E-2</c:v>
                </c:pt>
                <c:pt idx="494">
                  <c:v>1.2501266159208886E-2</c:v>
                </c:pt>
                <c:pt idx="495">
                  <c:v>1.2466514946866406E-2</c:v>
                </c:pt>
                <c:pt idx="496">
                  <c:v>1.2435586719545665E-2</c:v>
                </c:pt>
                <c:pt idx="497">
                  <c:v>1.2402295773048131E-2</c:v>
                </c:pt>
                <c:pt idx="498">
                  <c:v>1.2371984194883733E-2</c:v>
                </c:pt>
                <c:pt idx="499">
                  <c:v>1.2343659111060388E-2</c:v>
                </c:pt>
                <c:pt idx="500">
                  <c:v>1.2314209953462203E-2</c:v>
                </c:pt>
                <c:pt idx="501">
                  <c:v>1.2286299805509163E-2</c:v>
                </c:pt>
                <c:pt idx="502">
                  <c:v>1.2256823970326939E-2</c:v>
                </c:pt>
                <c:pt idx="503">
                  <c:v>1.2230261012878541E-2</c:v>
                </c:pt>
                <c:pt idx="504">
                  <c:v>1.2202019443571487E-2</c:v>
                </c:pt>
                <c:pt idx="505">
                  <c:v>1.2176771774716877E-2</c:v>
                </c:pt>
                <c:pt idx="506">
                  <c:v>1.2150596223373411E-2</c:v>
                </c:pt>
                <c:pt idx="507">
                  <c:v>1.2126288533541408E-2</c:v>
                </c:pt>
                <c:pt idx="508">
                  <c:v>1.2101548310348716E-2</c:v>
                </c:pt>
                <c:pt idx="509">
                  <c:v>1.2078590731306654E-2</c:v>
                </c:pt>
                <c:pt idx="510">
                  <c:v>1.2057425582970594E-2</c:v>
                </c:pt>
                <c:pt idx="511">
                  <c:v>1.2034791950213061E-2</c:v>
                </c:pt>
                <c:pt idx="512">
                  <c:v>1.2013443323774367E-2</c:v>
                </c:pt>
                <c:pt idx="513">
                  <c:v>1.1993264712569257E-2</c:v>
                </c:pt>
                <c:pt idx="514">
                  <c:v>1.1974035165648709E-2</c:v>
                </c:pt>
                <c:pt idx="515">
                  <c:v>1.1953737200853654E-2</c:v>
                </c:pt>
                <c:pt idx="516">
                  <c:v>1.1935531157302745E-2</c:v>
                </c:pt>
                <c:pt idx="517">
                  <c:v>1.1917180181040848E-2</c:v>
                </c:pt>
                <c:pt idx="518">
                  <c:v>1.1900230143847496E-2</c:v>
                </c:pt>
                <c:pt idx="519">
                  <c:v>1.1883314213516773E-2</c:v>
                </c:pt>
                <c:pt idx="520">
                  <c:v>1.1867713013305014E-2</c:v>
                </c:pt>
                <c:pt idx="521">
                  <c:v>1.1852262431942122E-2</c:v>
                </c:pt>
                <c:pt idx="522">
                  <c:v>1.1838839655071227E-2</c:v>
                </c:pt>
                <c:pt idx="523">
                  <c:v>1.1825198295299388E-2</c:v>
                </c:pt>
                <c:pt idx="524">
                  <c:v>1.1812250366206638E-2</c:v>
                </c:pt>
                <c:pt idx="525">
                  <c:v>1.1799955674523804E-2</c:v>
                </c:pt>
                <c:pt idx="526">
                  <c:v>1.1787993488027509E-2</c:v>
                </c:pt>
                <c:pt idx="527">
                  <c:v>1.1777144516728387E-2</c:v>
                </c:pt>
                <c:pt idx="528">
                  <c:v>1.1766433665325154E-2</c:v>
                </c:pt>
                <c:pt idx="529">
                  <c:v>1.1757165799528154E-2</c:v>
                </c:pt>
                <c:pt idx="530">
                  <c:v>1.1747699946091244E-2</c:v>
                </c:pt>
                <c:pt idx="531">
                  <c:v>1.1739757148787416E-2</c:v>
                </c:pt>
                <c:pt idx="532">
                  <c:v>1.1731748825875351E-2</c:v>
                </c:pt>
                <c:pt idx="533">
                  <c:v>1.1724824902561045E-2</c:v>
                </c:pt>
                <c:pt idx="534">
                  <c:v>1.1719759928860195E-2</c:v>
                </c:pt>
                <c:pt idx="535">
                  <c:v>1.1713737762585641E-2</c:v>
                </c:pt>
                <c:pt idx="536">
                  <c:v>1.170917194074622E-2</c:v>
                </c:pt>
                <c:pt idx="537">
                  <c:v>1.1704609676268228E-2</c:v>
                </c:pt>
                <c:pt idx="538">
                  <c:v>1.1701390548476989E-2</c:v>
                </c:pt>
                <c:pt idx="539">
                  <c:v>1.1698424952710207E-2</c:v>
                </c:pt>
                <c:pt idx="540">
                  <c:v>1.1695819246537707E-2</c:v>
                </c:pt>
                <c:pt idx="541">
                  <c:v>1.1694517046746608E-2</c:v>
                </c:pt>
                <c:pt idx="542">
                  <c:v>1.1693580326861752E-2</c:v>
                </c:pt>
                <c:pt idx="543">
                  <c:v>1.1693722810134305E-2</c:v>
                </c:pt>
                <c:pt idx="544">
                  <c:v>1.1694154202966841E-2</c:v>
                </c:pt>
                <c:pt idx="545">
                  <c:v>1.1695691037705121E-2</c:v>
                </c:pt>
                <c:pt idx="546">
                  <c:v>1.1698011335308572E-2</c:v>
                </c:pt>
                <c:pt idx="547">
                  <c:v>1.1701155461392523E-2</c:v>
                </c:pt>
                <c:pt idx="548">
                  <c:v>1.1703977658059641E-2</c:v>
                </c:pt>
                <c:pt idx="549">
                  <c:v>1.1707700681127508E-2</c:v>
                </c:pt>
                <c:pt idx="550">
                  <c:v>1.1712799966674162E-2</c:v>
                </c:pt>
                <c:pt idx="551">
                  <c:v>1.1717284377498348E-2</c:v>
                </c:pt>
                <c:pt idx="552">
                  <c:v>1.1723795723224177E-2</c:v>
                </c:pt>
                <c:pt idx="553">
                  <c:v>1.1730189807026031E-2</c:v>
                </c:pt>
                <c:pt idx="554">
                  <c:v>1.173813651961326E-2</c:v>
                </c:pt>
                <c:pt idx="555">
                  <c:v>1.1745876735119775E-2</c:v>
                </c:pt>
                <c:pt idx="556">
                  <c:v>1.1755258903083449E-2</c:v>
                </c:pt>
                <c:pt idx="557">
                  <c:v>1.176448059105676E-2</c:v>
                </c:pt>
                <c:pt idx="558">
                  <c:v>1.1774186945044387E-2</c:v>
                </c:pt>
                <c:pt idx="559">
                  <c:v>1.178566637025859E-2</c:v>
                </c:pt>
                <c:pt idx="560">
                  <c:v>1.1796718734168704E-2</c:v>
                </c:pt>
                <c:pt idx="561">
                  <c:v>1.1809633959795547E-2</c:v>
                </c:pt>
                <c:pt idx="562">
                  <c:v>1.1823282447440041E-2</c:v>
                </c:pt>
                <c:pt idx="563">
                  <c:v>1.1835527358320301E-2</c:v>
                </c:pt>
                <c:pt idx="564">
                  <c:v>1.1849659881604028E-2</c:v>
                </c:pt>
                <c:pt idx="565">
                  <c:v>1.1865012610929017E-2</c:v>
                </c:pt>
                <c:pt idx="566">
                  <c:v>1.1880492874798712E-2</c:v>
                </c:pt>
                <c:pt idx="567">
                  <c:v>1.1897279647373542E-2</c:v>
                </c:pt>
                <c:pt idx="568">
                  <c:v>1.1914178280738255E-2</c:v>
                </c:pt>
                <c:pt idx="569">
                  <c:v>1.1932085866763045E-2</c:v>
                </c:pt>
                <c:pt idx="570">
                  <c:v>1.1949306478706264E-2</c:v>
                </c:pt>
                <c:pt idx="571">
                  <c:v>1.1968093165879967E-2</c:v>
                </c:pt>
                <c:pt idx="572">
                  <c:v>1.1988397170148109E-2</c:v>
                </c:pt>
                <c:pt idx="573">
                  <c:v>1.200853212934954E-2</c:v>
                </c:pt>
                <c:pt idx="574">
                  <c:v>1.2030824859815934E-2</c:v>
                </c:pt>
                <c:pt idx="575">
                  <c:v>1.20507636197948E-2</c:v>
                </c:pt>
                <c:pt idx="576">
                  <c:v>1.2074347224027761E-2</c:v>
                </c:pt>
                <c:pt idx="577">
                  <c:v>1.2096740762132558E-2</c:v>
                </c:pt>
                <c:pt idx="578">
                  <c:v>1.2121761276934926E-2</c:v>
                </c:pt>
                <c:pt idx="579">
                  <c:v>1.2145500257523686E-2</c:v>
                </c:pt>
                <c:pt idx="580">
                  <c:v>1.2171950987973561E-2</c:v>
                </c:pt>
                <c:pt idx="581">
                  <c:v>1.2196326949966732E-2</c:v>
                </c:pt>
                <c:pt idx="582">
                  <c:v>1.2221700952155683E-2</c:v>
                </c:pt>
                <c:pt idx="583">
                  <c:v>1.224947057902326E-2</c:v>
                </c:pt>
                <c:pt idx="584">
                  <c:v>1.2277147909115242E-2</c:v>
                </c:pt>
                <c:pt idx="585">
                  <c:v>1.2303109717549762E-2</c:v>
                </c:pt>
                <c:pt idx="586">
                  <c:v>1.2328679131625138E-2</c:v>
                </c:pt>
                <c:pt idx="587">
                  <c:v>1.2354860566254412E-2</c:v>
                </c:pt>
                <c:pt idx="588">
                  <c:v>1.2379773529750528E-2</c:v>
                </c:pt>
                <c:pt idx="589">
                  <c:v>1.2406931082245267E-2</c:v>
                </c:pt>
                <c:pt idx="590">
                  <c:v>1.2431395473761382E-2</c:v>
                </c:pt>
                <c:pt idx="591">
                  <c:v>1.2458059567829914E-2</c:v>
                </c:pt>
                <c:pt idx="592">
                  <c:v>1.2481702831710594E-2</c:v>
                </c:pt>
                <c:pt idx="593">
                  <c:v>1.2505695636012651E-2</c:v>
                </c:pt>
                <c:pt idx="594">
                  <c:v>1.2531458901795958E-2</c:v>
                </c:pt>
                <c:pt idx="595">
                  <c:v>1.2554993792344003E-2</c:v>
                </c:pt>
                <c:pt idx="596">
                  <c:v>1.2580272622511048E-2</c:v>
                </c:pt>
                <c:pt idx="597">
                  <c:v>1.2605139033575489E-2</c:v>
                </c:pt>
                <c:pt idx="598">
                  <c:v>1.2626956681150979E-2</c:v>
                </c:pt>
                <c:pt idx="599">
                  <c:v>1.264942679640736E-2</c:v>
                </c:pt>
                <c:pt idx="600">
                  <c:v>1.2673897064579999E-2</c:v>
                </c:pt>
                <c:pt idx="601">
                  <c:v>1.2695918334429823E-2</c:v>
                </c:pt>
                <c:pt idx="602">
                  <c:v>1.2719894846944564E-2</c:v>
                </c:pt>
                <c:pt idx="603">
                  <c:v>1.2741603543263647E-2</c:v>
                </c:pt>
                <c:pt idx="604">
                  <c:v>1.276442265953069E-2</c:v>
                </c:pt>
                <c:pt idx="605">
                  <c:v>1.2785245199382405E-2</c:v>
                </c:pt>
                <c:pt idx="606">
                  <c:v>1.2806736809701406E-2</c:v>
                </c:pt>
                <c:pt idx="607">
                  <c:v>1.2828932508113452E-2</c:v>
                </c:pt>
                <c:pt idx="608">
                  <c:v>1.2849969155431264E-2</c:v>
                </c:pt>
                <c:pt idx="609">
                  <c:v>1.2872238320360746E-2</c:v>
                </c:pt>
                <c:pt idx="610">
                  <c:v>1.2891805054975629E-2</c:v>
                </c:pt>
                <c:pt idx="611">
                  <c:v>1.29134781734525E-2</c:v>
                </c:pt>
                <c:pt idx="612">
                  <c:v>1.2933148303664346E-2</c:v>
                </c:pt>
                <c:pt idx="613">
                  <c:v>1.2954336353686173E-2</c:v>
                </c:pt>
                <c:pt idx="614">
                  <c:v>1.2973548409516268E-2</c:v>
                </c:pt>
                <c:pt idx="615">
                  <c:v>1.2993707877873335E-2</c:v>
                </c:pt>
                <c:pt idx="616">
                  <c:v>1.3012848424369238E-2</c:v>
                </c:pt>
                <c:pt idx="617">
                  <c:v>1.3033833977185817E-2</c:v>
                </c:pt>
                <c:pt idx="618">
                  <c:v>1.3053655963911578E-2</c:v>
                </c:pt>
                <c:pt idx="619">
                  <c:v>1.3072313605972066E-2</c:v>
                </c:pt>
                <c:pt idx="620">
                  <c:v>1.3089556656401644E-2</c:v>
                </c:pt>
                <c:pt idx="621">
                  <c:v>1.3108861152320839E-2</c:v>
                </c:pt>
                <c:pt idx="622">
                  <c:v>1.3125193649133225E-2</c:v>
                </c:pt>
                <c:pt idx="623">
                  <c:v>1.3143958476715996E-2</c:v>
                </c:pt>
                <c:pt idx="624">
                  <c:v>1.3160883022360122E-2</c:v>
                </c:pt>
                <c:pt idx="625">
                  <c:v>1.3177623895803047E-2</c:v>
                </c:pt>
                <c:pt idx="626">
                  <c:v>1.3195628815726586E-2</c:v>
                </c:pt>
                <c:pt idx="627">
                  <c:v>1.3211782304121632E-2</c:v>
                </c:pt>
                <c:pt idx="628">
                  <c:v>1.3228241975804951E-2</c:v>
                </c:pt>
                <c:pt idx="629">
                  <c:v>1.3243584833791027E-2</c:v>
                </c:pt>
                <c:pt idx="630">
                  <c:v>1.3259662937384512E-2</c:v>
                </c:pt>
                <c:pt idx="631">
                  <c:v>1.327704520646425E-2</c:v>
                </c:pt>
                <c:pt idx="632">
                  <c:v>1.3293161778389422E-2</c:v>
                </c:pt>
                <c:pt idx="633">
                  <c:v>1.3307095312893437E-2</c:v>
                </c:pt>
                <c:pt idx="634">
                  <c:v>1.3321779639896144E-2</c:v>
                </c:pt>
                <c:pt idx="635">
                  <c:v>1.3337685177650715E-2</c:v>
                </c:pt>
                <c:pt idx="636">
                  <c:v>1.3351920002996868E-2</c:v>
                </c:pt>
                <c:pt idx="637">
                  <c:v>1.3367331072946277E-2</c:v>
                </c:pt>
                <c:pt idx="638">
                  <c:v>1.3381099775130535E-2</c:v>
                </c:pt>
                <c:pt idx="639">
                  <c:v>1.3396116318609009E-2</c:v>
                </c:pt>
                <c:pt idx="640">
                  <c:v>1.3408952507382403E-2</c:v>
                </c:pt>
                <c:pt idx="641">
                  <c:v>1.3422548434156821E-2</c:v>
                </c:pt>
                <c:pt idx="642">
                  <c:v>1.3436284195148767E-2</c:v>
                </c:pt>
                <c:pt idx="643">
                  <c:v>1.3449424014674402E-2</c:v>
                </c:pt>
                <c:pt idx="644">
                  <c:v>1.3463124855077469E-2</c:v>
                </c:pt>
                <c:pt idx="645">
                  <c:v>1.3474409281901481E-2</c:v>
                </c:pt>
                <c:pt idx="646">
                  <c:v>1.3487668224634906E-2</c:v>
                </c:pt>
                <c:pt idx="647">
                  <c:v>1.349940098246156E-2</c:v>
                </c:pt>
                <c:pt idx="648">
                  <c:v>1.3512173726732335E-2</c:v>
                </c:pt>
                <c:pt idx="649">
                  <c:v>1.3523448418918706E-2</c:v>
                </c:pt>
                <c:pt idx="650">
                  <c:v>1.3535734905640886E-2</c:v>
                </c:pt>
                <c:pt idx="651">
                  <c:v>1.3546764441823978E-2</c:v>
                </c:pt>
                <c:pt idx="652">
                  <c:v>1.355737107366662E-2</c:v>
                </c:pt>
                <c:pt idx="653">
                  <c:v>1.3568948188314181E-2</c:v>
                </c:pt>
                <c:pt idx="654">
                  <c:v>1.357909674881886E-2</c:v>
                </c:pt>
                <c:pt idx="655">
                  <c:v>1.3590187428502517E-2</c:v>
                </c:pt>
                <c:pt idx="656">
                  <c:v>1.3601119194620556E-2</c:v>
                </c:pt>
                <c:pt idx="657">
                  <c:v>1.3609661273612713E-2</c:v>
                </c:pt>
                <c:pt idx="658">
                  <c:v>1.3619407085910753E-2</c:v>
                </c:pt>
                <c:pt idx="659">
                  <c:v>1.3629024905246225E-2</c:v>
                </c:pt>
                <c:pt idx="660">
                  <c:v>1.3638314147397464E-2</c:v>
                </c:pt>
                <c:pt idx="661">
                  <c:v>1.3647443974253383E-2</c:v>
                </c:pt>
                <c:pt idx="662">
                  <c:v>1.3656160569726928E-2</c:v>
                </c:pt>
                <c:pt idx="663">
                  <c:v>1.3665278679597912E-2</c:v>
                </c:pt>
                <c:pt idx="664">
                  <c:v>1.3672768656014123E-2</c:v>
                </c:pt>
                <c:pt idx="665">
                  <c:v>1.3680938275342853E-2</c:v>
                </c:pt>
                <c:pt idx="666">
                  <c:v>1.3688871748919579E-2</c:v>
                </c:pt>
                <c:pt idx="667">
                  <c:v>1.3696584599517827E-2</c:v>
                </c:pt>
                <c:pt idx="668">
                  <c:v>1.3704030119277412E-2</c:v>
                </c:pt>
                <c:pt idx="669">
                  <c:v>1.3710402586617402E-2</c:v>
                </c:pt>
                <c:pt idx="670">
                  <c:v>1.3716778430004234E-2</c:v>
                </c:pt>
                <c:pt idx="671">
                  <c:v>1.3724317154184491E-2</c:v>
                </c:pt>
                <c:pt idx="672">
                  <c:v>1.3730542570545809E-2</c:v>
                </c:pt>
                <c:pt idx="673">
                  <c:v>1.3736750434615638E-2</c:v>
                </c:pt>
                <c:pt idx="674">
                  <c:v>1.3743056380939988E-2</c:v>
                </c:pt>
                <c:pt idx="675">
                  <c:v>1.374826729873551E-2</c:v>
                </c:pt>
                <c:pt idx="676">
                  <c:v>1.3754511012583731E-2</c:v>
                </c:pt>
                <c:pt idx="677">
                  <c:v>1.3759141549886788E-2</c:v>
                </c:pt>
                <c:pt idx="678">
                  <c:v>1.376389628064683E-2</c:v>
                </c:pt>
                <c:pt idx="679">
                  <c:v>1.3769253779433988E-2</c:v>
                </c:pt>
                <c:pt idx="680">
                  <c:v>1.3772886309408591E-2</c:v>
                </c:pt>
                <c:pt idx="681">
                  <c:v>1.3777764113362907E-2</c:v>
                </c:pt>
                <c:pt idx="682">
                  <c:v>1.3781610128017969E-2</c:v>
                </c:pt>
                <c:pt idx="683">
                  <c:v>1.3786000821143791E-2</c:v>
                </c:pt>
                <c:pt idx="684">
                  <c:v>1.3789389087131513E-2</c:v>
                </c:pt>
                <c:pt idx="685">
                  <c:v>1.3793292623380537E-2</c:v>
                </c:pt>
                <c:pt idx="686">
                  <c:v>1.3796851819965122E-2</c:v>
                </c:pt>
                <c:pt idx="687">
                  <c:v>1.3799571930259023E-2</c:v>
                </c:pt>
                <c:pt idx="688">
                  <c:v>1.3802764178880616E-2</c:v>
                </c:pt>
                <c:pt idx="689">
                  <c:v>1.3805026572926185E-2</c:v>
                </c:pt>
                <c:pt idx="690">
                  <c:v>1.3807731517517121E-2</c:v>
                </c:pt>
                <c:pt idx="691">
                  <c:v>1.3810413880808168E-2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Eur6M!$AG$2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Eur6M!$AG$3:$AG$694</c:f>
              <c:numCache>
                <c:formatCode>0.0000%</c:formatCode>
                <c:ptCount val="692"/>
                <c:pt idx="0">
                  <c:v>4.8000000000000001E-4</c:v>
                </c:pt>
                <c:pt idx="1">
                  <c:v>4.3999999999972024E-4</c:v>
                </c:pt>
                <c:pt idx="2">
                  <c:v>4.6000000000008697E-4</c:v>
                </c:pt>
                <c:pt idx="3">
                  <c:v>4.9071734510841688E-4</c:v>
                </c:pt>
                <c:pt idx="4">
                  <c:v>5.1291962189340713E-4</c:v>
                </c:pt>
                <c:pt idx="5">
                  <c:v>5.4399834062292219E-4</c:v>
                </c:pt>
                <c:pt idx="6">
                  <c:v>5.7372399480105874E-4</c:v>
                </c:pt>
                <c:pt idx="7">
                  <c:v>6.1590755988371194E-4</c:v>
                </c:pt>
                <c:pt idx="8">
                  <c:v>6.8093066668763311E-4</c:v>
                </c:pt>
                <c:pt idx="9">
                  <c:v>7.4037118678077257E-4</c:v>
                </c:pt>
                <c:pt idx="10">
                  <c:v>8.062425543147834E-4</c:v>
                </c:pt>
                <c:pt idx="11">
                  <c:v>9.004104947045637E-4</c:v>
                </c:pt>
                <c:pt idx="12">
                  <c:v>9.999417158802087E-4</c:v>
                </c:pt>
                <c:pt idx="13">
                  <c:v>1.0791322172886886E-3</c:v>
                </c:pt>
                <c:pt idx="14">
                  <c:v>1.1806852453247472E-3</c:v>
                </c:pt>
                <c:pt idx="15">
                  <c:v>1.307611916828015E-3</c:v>
                </c:pt>
                <c:pt idx="16">
                  <c:v>1.4139058093650474E-3</c:v>
                </c:pt>
                <c:pt idx="17">
                  <c:v>1.5303460002508336E-3</c:v>
                </c:pt>
                <c:pt idx="18">
                  <c:v>1.665179036703462E-3</c:v>
                </c:pt>
                <c:pt idx="19">
                  <c:v>1.8135795000798652E-3</c:v>
                </c:pt>
                <c:pt idx="20">
                  <c:v>1.947284074114062E-3</c:v>
                </c:pt>
                <c:pt idx="21">
                  <c:v>2.1034613428274184E-3</c:v>
                </c:pt>
                <c:pt idx="22">
                  <c:v>2.2873799214348741E-3</c:v>
                </c:pt>
                <c:pt idx="23">
                  <c:v>2.4676400763070363E-3</c:v>
                </c:pt>
                <c:pt idx="24">
                  <c:v>2.6592513449774646E-3</c:v>
                </c:pt>
                <c:pt idx="25">
                  <c:v>2.8358287960177954E-3</c:v>
                </c:pt>
                <c:pt idx="26">
                  <c:v>3.0376514505427365E-3</c:v>
                </c:pt>
                <c:pt idx="27">
                  <c:v>3.2333208455353393E-3</c:v>
                </c:pt>
                <c:pt idx="28">
                  <c:v>3.4624752587692968E-3</c:v>
                </c:pt>
                <c:pt idx="29">
                  <c:v>3.6890823651542378E-3</c:v>
                </c:pt>
                <c:pt idx="30">
                  <c:v>3.9088602279764391E-3</c:v>
                </c:pt>
                <c:pt idx="31">
                  <c:v>4.1123544448618474E-3</c:v>
                </c:pt>
                <c:pt idx="32">
                  <c:v>4.3579387053081725E-3</c:v>
                </c:pt>
                <c:pt idx="33">
                  <c:v>4.5860481784064802E-3</c:v>
                </c:pt>
                <c:pt idx="34">
                  <c:v>4.8416670835019337E-3</c:v>
                </c:pt>
                <c:pt idx="35">
                  <c:v>5.0937799553884746E-3</c:v>
                </c:pt>
                <c:pt idx="36">
                  <c:v>5.3327648588656369E-3</c:v>
                </c:pt>
                <c:pt idx="37">
                  <c:v>5.5750021410903407E-3</c:v>
                </c:pt>
                <c:pt idx="38">
                  <c:v>5.8448274799256569E-3</c:v>
                </c:pt>
                <c:pt idx="39">
                  <c:v>6.093182887336613E-3</c:v>
                </c:pt>
                <c:pt idx="40">
                  <c:v>6.3697407836632155E-3</c:v>
                </c:pt>
                <c:pt idx="41">
                  <c:v>6.6283756383949529E-3</c:v>
                </c:pt>
                <c:pt idx="42">
                  <c:v>6.8903835917394169E-3</c:v>
                </c:pt>
                <c:pt idx="43">
                  <c:v>7.153143660417003E-3</c:v>
                </c:pt>
                <c:pt idx="44">
                  <c:v>7.4165677312215449E-3</c:v>
                </c:pt>
                <c:pt idx="45">
                  <c:v>7.696011215199831E-3</c:v>
                </c:pt>
                <c:pt idx="46">
                  <c:v>7.9558942339630345E-3</c:v>
                </c:pt>
                <c:pt idx="47">
                  <c:v>8.2328751849398314E-3</c:v>
                </c:pt>
                <c:pt idx="48">
                  <c:v>8.4799087111817762E-3</c:v>
                </c:pt>
                <c:pt idx="49">
                  <c:v>8.7423779087651005E-3</c:v>
                </c:pt>
                <c:pt idx="50">
                  <c:v>8.9837106728013552E-3</c:v>
                </c:pt>
                <c:pt idx="51">
                  <c:v>9.2356808388640542E-3</c:v>
                </c:pt>
                <c:pt idx="52">
                  <c:v>9.4671331906321498E-3</c:v>
                </c:pt>
                <c:pt idx="53">
                  <c:v>9.7048863855184898E-3</c:v>
                </c:pt>
                <c:pt idx="54">
                  <c:v>9.9236515015769296E-3</c:v>
                </c:pt>
                <c:pt idx="55">
                  <c:v>1.0150082300350381E-2</c:v>
                </c:pt>
                <c:pt idx="56">
                  <c:v>1.0367084895905009E-2</c:v>
                </c:pt>
                <c:pt idx="57">
                  <c:v>1.0583162664083663E-2</c:v>
                </c:pt>
                <c:pt idx="58">
                  <c:v>1.0814084075179965E-2</c:v>
                </c:pt>
                <c:pt idx="59">
                  <c:v>1.104328561883966E-2</c:v>
                </c:pt>
                <c:pt idx="60">
                  <c:v>1.1258969250703603E-2</c:v>
                </c:pt>
                <c:pt idx="61">
                  <c:v>1.1477425405813292E-2</c:v>
                </c:pt>
                <c:pt idx="62">
                  <c:v>1.1719996475497207E-2</c:v>
                </c:pt>
                <c:pt idx="63">
                  <c:v>1.1942579331967747E-2</c:v>
                </c:pt>
                <c:pt idx="64">
                  <c:v>1.2189691352370403E-2</c:v>
                </c:pt>
                <c:pt idx="65">
                  <c:v>1.2419893401269687E-2</c:v>
                </c:pt>
                <c:pt idx="66">
                  <c:v>1.2652780832180582E-2</c:v>
                </c:pt>
                <c:pt idx="67">
                  <c:v>1.2883964329785788E-2</c:v>
                </c:pt>
                <c:pt idx="68">
                  <c:v>1.3115153623237338E-2</c:v>
                </c:pt>
                <c:pt idx="69">
                  <c:v>1.3358895661901512E-2</c:v>
                </c:pt>
                <c:pt idx="70">
                  <c:v>1.3584811650409841E-2</c:v>
                </c:pt>
                <c:pt idx="71">
                  <c:v>1.3816846192941651E-2</c:v>
                </c:pt>
                <c:pt idx="72">
                  <c:v>1.4037338220651514E-2</c:v>
                </c:pt>
                <c:pt idx="73">
                  <c:v>1.4260143736887844E-2</c:v>
                </c:pt>
                <c:pt idx="74">
                  <c:v>1.4464594669628014E-2</c:v>
                </c:pt>
                <c:pt idx="75">
                  <c:v>1.4684538335790498E-2</c:v>
                </c:pt>
                <c:pt idx="76">
                  <c:v>1.4882970183012923E-2</c:v>
                </c:pt>
                <c:pt idx="77">
                  <c:v>1.507837664701191E-2</c:v>
                </c:pt>
                <c:pt idx="78">
                  <c:v>1.5267300830383166E-2</c:v>
                </c:pt>
                <c:pt idx="79">
                  <c:v>1.5452487369013796E-2</c:v>
                </c:pt>
                <c:pt idx="80">
                  <c:v>1.564396209348249E-2</c:v>
                </c:pt>
                <c:pt idx="81">
                  <c:v>1.5818996341251872E-2</c:v>
                </c:pt>
                <c:pt idx="82">
                  <c:v>1.6002320056123426E-2</c:v>
                </c:pt>
                <c:pt idx="83">
                  <c:v>1.6160179374550714E-2</c:v>
                </c:pt>
                <c:pt idx="84">
                  <c:v>1.6332404692079808E-2</c:v>
                </c:pt>
                <c:pt idx="85">
                  <c:v>1.6482546186698064E-2</c:v>
                </c:pt>
                <c:pt idx="86">
                  <c:v>1.6640365992288783E-2</c:v>
                </c:pt>
                <c:pt idx="87">
                  <c:v>1.6782460405709982E-2</c:v>
                </c:pt>
                <c:pt idx="88">
                  <c:v>1.69287086634483E-2</c:v>
                </c:pt>
                <c:pt idx="89">
                  <c:v>1.7054627929363693E-2</c:v>
                </c:pt>
                <c:pt idx="90">
                  <c:v>1.718132030353451E-2</c:v>
                </c:pt>
                <c:pt idx="91">
                  <c:v>1.7311967406179029E-2</c:v>
                </c:pt>
                <c:pt idx="92">
                  <c:v>1.7429488892521283E-2</c:v>
                </c:pt>
                <c:pt idx="93">
                  <c:v>1.7551088839771675E-2</c:v>
                </c:pt>
                <c:pt idx="94">
                  <c:v>1.7667147296317715E-2</c:v>
                </c:pt>
                <c:pt idx="95">
                  <c:v>1.7770246982085753E-2</c:v>
                </c:pt>
                <c:pt idx="96">
                  <c:v>1.7873516003585051E-2</c:v>
                </c:pt>
                <c:pt idx="97">
                  <c:v>1.7978923680266788E-2</c:v>
                </c:pt>
                <c:pt idx="98">
                  <c:v>1.8074999858680243E-2</c:v>
                </c:pt>
                <c:pt idx="99">
                  <c:v>1.8172721195656466E-2</c:v>
                </c:pt>
                <c:pt idx="100">
                  <c:v>1.8262636050036085E-2</c:v>
                </c:pt>
                <c:pt idx="101">
                  <c:v>1.8349188713668252E-2</c:v>
                </c:pt>
                <c:pt idx="102">
                  <c:v>1.8429784158668552E-2</c:v>
                </c:pt>
                <c:pt idx="103">
                  <c:v>1.8511108752682071E-2</c:v>
                </c:pt>
                <c:pt idx="104">
                  <c:v>1.8595372223101245E-2</c:v>
                </c:pt>
                <c:pt idx="105">
                  <c:v>1.867463679915261E-2</c:v>
                </c:pt>
                <c:pt idx="106">
                  <c:v>1.8759769450913354E-2</c:v>
                </c:pt>
                <c:pt idx="107">
                  <c:v>1.8834531349998598E-2</c:v>
                </c:pt>
                <c:pt idx="108">
                  <c:v>1.8919169797347708E-2</c:v>
                </c:pt>
                <c:pt idx="109">
                  <c:v>1.8997785131764595E-2</c:v>
                </c:pt>
                <c:pt idx="110">
                  <c:v>1.9082752925162642E-2</c:v>
                </c:pt>
                <c:pt idx="111">
                  <c:v>1.9161660717725466E-2</c:v>
                </c:pt>
                <c:pt idx="112">
                  <c:v>1.9239072721053529E-2</c:v>
                </c:pt>
                <c:pt idx="113">
                  <c:v>1.9317196825535097E-2</c:v>
                </c:pt>
                <c:pt idx="114">
                  <c:v>1.9393243721699881E-2</c:v>
                </c:pt>
                <c:pt idx="115">
                  <c:v>1.9470663393319151E-2</c:v>
                </c:pt>
                <c:pt idx="116">
                  <c:v>1.9551639177452822E-2</c:v>
                </c:pt>
                <c:pt idx="117">
                  <c:v>1.9622642261469044E-2</c:v>
                </c:pt>
                <c:pt idx="118">
                  <c:v>1.969411459542042E-2</c:v>
                </c:pt>
                <c:pt idx="119">
                  <c:v>1.9758789642597977E-2</c:v>
                </c:pt>
                <c:pt idx="120">
                  <c:v>1.9826320831437174E-2</c:v>
                </c:pt>
                <c:pt idx="121">
                  <c:v>1.9884429451076314E-2</c:v>
                </c:pt>
                <c:pt idx="122">
                  <c:v>1.9944736889155306E-2</c:v>
                </c:pt>
                <c:pt idx="123">
                  <c:v>1.9996609455382196E-2</c:v>
                </c:pt>
                <c:pt idx="124">
                  <c:v>2.0048262819265309E-2</c:v>
                </c:pt>
                <c:pt idx="125">
                  <c:v>2.0094114708824488E-2</c:v>
                </c:pt>
                <c:pt idx="126">
                  <c:v>2.0139549671486338E-2</c:v>
                </c:pt>
                <c:pt idx="127">
                  <c:v>2.0177256405968937E-2</c:v>
                </c:pt>
                <c:pt idx="128">
                  <c:v>2.0213765192236326E-2</c:v>
                </c:pt>
                <c:pt idx="129">
                  <c:v>2.0249071411210386E-2</c:v>
                </c:pt>
                <c:pt idx="130">
                  <c:v>2.0275879020399401E-2</c:v>
                </c:pt>
                <c:pt idx="131">
                  <c:v>2.0304128984609513E-2</c:v>
                </c:pt>
                <c:pt idx="132">
                  <c:v>2.0326295998990059E-2</c:v>
                </c:pt>
                <c:pt idx="133">
                  <c:v>2.0347429573202892E-2</c:v>
                </c:pt>
                <c:pt idx="134">
                  <c:v>2.0362913200005481E-2</c:v>
                </c:pt>
                <c:pt idx="135">
                  <c:v>2.0376933542114842E-2</c:v>
                </c:pt>
                <c:pt idx="136">
                  <c:v>2.0387098738085845E-2</c:v>
                </c:pt>
                <c:pt idx="137">
                  <c:v>2.0393575388008723E-2</c:v>
                </c:pt>
                <c:pt idx="138">
                  <c:v>2.0399145727943269E-2</c:v>
                </c:pt>
                <c:pt idx="139">
                  <c:v>2.0401469564892926E-2</c:v>
                </c:pt>
                <c:pt idx="140">
                  <c:v>2.0403622608114194E-2</c:v>
                </c:pt>
                <c:pt idx="141">
                  <c:v>2.0405314769905019E-2</c:v>
                </c:pt>
                <c:pt idx="142">
                  <c:v>2.0402896779182368E-2</c:v>
                </c:pt>
                <c:pt idx="143">
                  <c:v>2.0402632255963782E-2</c:v>
                </c:pt>
                <c:pt idx="144">
                  <c:v>2.0400440262737601E-2</c:v>
                </c:pt>
                <c:pt idx="145">
                  <c:v>2.0398781273868384E-2</c:v>
                </c:pt>
                <c:pt idx="146">
                  <c:v>2.0395103827341169E-2</c:v>
                </c:pt>
                <c:pt idx="147">
                  <c:v>2.0391420765050856E-2</c:v>
                </c:pt>
                <c:pt idx="148">
                  <c:v>2.0388809286871645E-2</c:v>
                </c:pt>
                <c:pt idx="149">
                  <c:v>2.0382788501633997E-2</c:v>
                </c:pt>
                <c:pt idx="150">
                  <c:v>2.0377708760397836E-2</c:v>
                </c:pt>
                <c:pt idx="151">
                  <c:v>2.0370842155705598E-2</c:v>
                </c:pt>
                <c:pt idx="152">
                  <c:v>2.0363914047087494E-2</c:v>
                </c:pt>
                <c:pt idx="153">
                  <c:v>2.0355538821278964E-2</c:v>
                </c:pt>
                <c:pt idx="154">
                  <c:v>2.0345697014705566E-2</c:v>
                </c:pt>
                <c:pt idx="155">
                  <c:v>2.0336543751089276E-2</c:v>
                </c:pt>
                <c:pt idx="156">
                  <c:v>2.0326562765300208E-2</c:v>
                </c:pt>
                <c:pt idx="157">
                  <c:v>2.0314789903499306E-2</c:v>
                </c:pt>
                <c:pt idx="158">
                  <c:v>2.0303381378210198E-2</c:v>
                </c:pt>
                <c:pt idx="159">
                  <c:v>2.0293912751579771E-2</c:v>
                </c:pt>
                <c:pt idx="160">
                  <c:v>2.0280013207209995E-2</c:v>
                </c:pt>
                <c:pt idx="161">
                  <c:v>2.0267983209074632E-2</c:v>
                </c:pt>
                <c:pt idx="162">
                  <c:v>2.0252357996645137E-2</c:v>
                </c:pt>
                <c:pt idx="163">
                  <c:v>2.0238285842679053E-2</c:v>
                </c:pt>
                <c:pt idx="164">
                  <c:v>2.0221697826550533E-2</c:v>
                </c:pt>
                <c:pt idx="165">
                  <c:v>2.0204538147744287E-2</c:v>
                </c:pt>
                <c:pt idx="166">
                  <c:v>2.0187289822053082E-2</c:v>
                </c:pt>
                <c:pt idx="167">
                  <c:v>2.0169333886603139E-2</c:v>
                </c:pt>
                <c:pt idx="168">
                  <c:v>2.0150598418841537E-2</c:v>
                </c:pt>
                <c:pt idx="169">
                  <c:v>2.0131250859989361E-2</c:v>
                </c:pt>
                <c:pt idx="170">
                  <c:v>2.0111028156166649E-2</c:v>
                </c:pt>
                <c:pt idx="171">
                  <c:v>2.009293822165014E-2</c:v>
                </c:pt>
                <c:pt idx="172">
                  <c:v>2.0071541686956615E-2</c:v>
                </c:pt>
                <c:pt idx="173">
                  <c:v>2.0049102995624592E-2</c:v>
                </c:pt>
                <c:pt idx="174">
                  <c:v>2.0026258398924499E-2</c:v>
                </c:pt>
                <c:pt idx="175">
                  <c:v>2.0002247544564634E-2</c:v>
                </c:pt>
                <c:pt idx="176">
                  <c:v>1.9978343380316146E-2</c:v>
                </c:pt>
                <c:pt idx="177">
                  <c:v>1.995202685495687E-2</c:v>
                </c:pt>
                <c:pt idx="178">
                  <c:v>1.9927159832548173E-2</c:v>
                </c:pt>
                <c:pt idx="179">
                  <c:v>1.9898984197487049E-2</c:v>
                </c:pt>
                <c:pt idx="180">
                  <c:v>1.9872622822216239E-2</c:v>
                </c:pt>
                <c:pt idx="181">
                  <c:v>1.9842803466392979E-2</c:v>
                </c:pt>
                <c:pt idx="182">
                  <c:v>1.9813946062610468E-2</c:v>
                </c:pt>
                <c:pt idx="183">
                  <c:v>1.9787535489177728E-2</c:v>
                </c:pt>
                <c:pt idx="184">
                  <c:v>1.9756147853058095E-2</c:v>
                </c:pt>
                <c:pt idx="185">
                  <c:v>1.9726140709466648E-2</c:v>
                </c:pt>
                <c:pt idx="186">
                  <c:v>1.9692269039297331E-2</c:v>
                </c:pt>
                <c:pt idx="187">
                  <c:v>1.9660739467477196E-2</c:v>
                </c:pt>
                <c:pt idx="188">
                  <c:v>1.9625229594505123E-2</c:v>
                </c:pt>
                <c:pt idx="189">
                  <c:v>1.9591162403693522E-2</c:v>
                </c:pt>
                <c:pt idx="190">
                  <c:v>1.9555099962027752E-2</c:v>
                </c:pt>
                <c:pt idx="191">
                  <c:v>1.9519494711621194E-2</c:v>
                </c:pt>
                <c:pt idx="192">
                  <c:v>1.9481810348556335E-2</c:v>
                </c:pt>
                <c:pt idx="193">
                  <c:v>1.9444690734535638E-2</c:v>
                </c:pt>
                <c:pt idx="194">
                  <c:v>1.940527456171633E-2</c:v>
                </c:pt>
                <c:pt idx="195">
                  <c:v>1.9366626900347014E-2</c:v>
                </c:pt>
                <c:pt idx="196">
                  <c:v>1.9325683647165581E-2</c:v>
                </c:pt>
                <c:pt idx="197">
                  <c:v>1.9285522209559817E-2</c:v>
                </c:pt>
                <c:pt idx="198">
                  <c:v>1.9242957067035906E-2</c:v>
                </c:pt>
                <c:pt idx="199">
                  <c:v>1.9200732771234519E-2</c:v>
                </c:pt>
                <c:pt idx="200">
                  <c:v>1.9157490476645601E-2</c:v>
                </c:pt>
                <c:pt idx="201">
                  <c:v>1.9115530166241311E-2</c:v>
                </c:pt>
                <c:pt idx="202">
                  <c:v>1.9068552916909436E-2</c:v>
                </c:pt>
                <c:pt idx="203">
                  <c:v>1.9025100096222311E-2</c:v>
                </c:pt>
                <c:pt idx="204">
                  <c:v>1.8976481197245199E-2</c:v>
                </c:pt>
                <c:pt idx="205">
                  <c:v>1.8930296770013805E-2</c:v>
                </c:pt>
                <c:pt idx="206">
                  <c:v>1.8886272879844634E-2</c:v>
                </c:pt>
                <c:pt idx="207">
                  <c:v>1.8837656525429649E-2</c:v>
                </c:pt>
                <c:pt idx="208">
                  <c:v>1.8790227387544427E-2</c:v>
                </c:pt>
                <c:pt idx="209">
                  <c:v>1.8737895337587022E-2</c:v>
                </c:pt>
                <c:pt idx="210">
                  <c:v>1.868894425247427E-2</c:v>
                </c:pt>
                <c:pt idx="211">
                  <c:v>1.8634640939057028E-2</c:v>
                </c:pt>
                <c:pt idx="212">
                  <c:v>1.8583970953917915E-2</c:v>
                </c:pt>
                <c:pt idx="213">
                  <c:v>1.8529365694445323E-2</c:v>
                </c:pt>
                <c:pt idx="214">
                  <c:v>1.8476464431378452E-2</c:v>
                </c:pt>
                <c:pt idx="215">
                  <c:v>1.8420238209689844E-2</c:v>
                </c:pt>
                <c:pt idx="216">
                  <c:v>1.8365826663700898E-2</c:v>
                </c:pt>
                <c:pt idx="217">
                  <c:v>1.8307979619660405E-2</c:v>
                </c:pt>
                <c:pt idx="218">
                  <c:v>1.8256151590128684E-2</c:v>
                </c:pt>
                <c:pt idx="219">
                  <c:v>1.8199529674666769E-2</c:v>
                </c:pt>
                <c:pt idx="220">
                  <c:v>1.8139309790582186E-2</c:v>
                </c:pt>
                <c:pt idx="221">
                  <c:v>1.8081178416085832E-2</c:v>
                </c:pt>
                <c:pt idx="222">
                  <c:v>1.801933797664497E-2</c:v>
                </c:pt>
                <c:pt idx="223">
                  <c:v>1.795807005537841E-2</c:v>
                </c:pt>
                <c:pt idx="224">
                  <c:v>1.7896794598312081E-2</c:v>
                </c:pt>
                <c:pt idx="225">
                  <c:v>1.7837662281981671E-2</c:v>
                </c:pt>
                <c:pt idx="226">
                  <c:v>1.7771184119222436E-2</c:v>
                </c:pt>
                <c:pt idx="227">
                  <c:v>1.7710004650027995E-2</c:v>
                </c:pt>
                <c:pt idx="228">
                  <c:v>1.7641888061061307E-2</c:v>
                </c:pt>
                <c:pt idx="229">
                  <c:v>1.7577974850787024E-2</c:v>
                </c:pt>
                <c:pt idx="230">
                  <c:v>1.7519030959623365E-2</c:v>
                </c:pt>
                <c:pt idx="231">
                  <c:v>1.7449299929299524E-2</c:v>
                </c:pt>
                <c:pt idx="232">
                  <c:v>1.738593955823798E-2</c:v>
                </c:pt>
                <c:pt idx="233">
                  <c:v>1.731659910641151E-2</c:v>
                </c:pt>
                <c:pt idx="234">
                  <c:v>1.7250888666519061E-2</c:v>
                </c:pt>
                <c:pt idx="235">
                  <c:v>1.7187636683902326E-2</c:v>
                </c:pt>
                <c:pt idx="236">
                  <c:v>1.7126401719525355E-2</c:v>
                </c:pt>
                <c:pt idx="237">
                  <c:v>1.7061294033568944E-2</c:v>
                </c:pt>
                <c:pt idx="238">
                  <c:v>1.7001953917506467E-2</c:v>
                </c:pt>
                <c:pt idx="239">
                  <c:v>1.6938877276730692E-2</c:v>
                </c:pt>
                <c:pt idx="240">
                  <c:v>1.6880081414717335E-2</c:v>
                </c:pt>
                <c:pt idx="241">
                  <c:v>1.6824382568210835E-2</c:v>
                </c:pt>
                <c:pt idx="242">
                  <c:v>1.6768476074490661E-2</c:v>
                </c:pt>
                <c:pt idx="243">
                  <c:v>1.6713779872348764E-2</c:v>
                </c:pt>
                <c:pt idx="244">
                  <c:v>1.6655678881460804E-2</c:v>
                </c:pt>
                <c:pt idx="245">
                  <c:v>1.660287722667271E-2</c:v>
                </c:pt>
                <c:pt idx="246">
                  <c:v>1.6546351291636976E-2</c:v>
                </c:pt>
                <c:pt idx="247">
                  <c:v>1.6495556062575217E-2</c:v>
                </c:pt>
                <c:pt idx="248">
                  <c:v>1.6442283027825258E-2</c:v>
                </c:pt>
                <c:pt idx="249">
                  <c:v>1.6392482941227551E-2</c:v>
                </c:pt>
                <c:pt idx="250">
                  <c:v>1.6341228521028435E-2</c:v>
                </c:pt>
                <c:pt idx="251">
                  <c:v>1.6293331567011127E-2</c:v>
                </c:pt>
                <c:pt idx="252">
                  <c:v>1.6244095663032036E-2</c:v>
                </c:pt>
                <c:pt idx="253">
                  <c:v>1.6201458840318241E-2</c:v>
                </c:pt>
                <c:pt idx="254">
                  <c:v>1.6156336005924934E-2</c:v>
                </c:pt>
                <c:pt idx="255">
                  <c:v>1.6110043640228534E-2</c:v>
                </c:pt>
                <c:pt idx="256">
                  <c:v>1.6066822967734477E-2</c:v>
                </c:pt>
                <c:pt idx="257">
                  <c:v>1.6022549115554893E-2</c:v>
                </c:pt>
                <c:pt idx="258">
                  <c:v>1.598034660209343E-2</c:v>
                </c:pt>
                <c:pt idx="259">
                  <c:v>1.5939536732176143E-2</c:v>
                </c:pt>
                <c:pt idx="260">
                  <c:v>1.5901090860777164E-2</c:v>
                </c:pt>
                <c:pt idx="261">
                  <c:v>1.5859826819006398E-2</c:v>
                </c:pt>
                <c:pt idx="262">
                  <c:v>1.5823247105522211E-2</c:v>
                </c:pt>
                <c:pt idx="263">
                  <c:v>1.5784035717404204E-2</c:v>
                </c:pt>
                <c:pt idx="264">
                  <c:v>1.5748392429158424E-2</c:v>
                </c:pt>
                <c:pt idx="265">
                  <c:v>1.5715813314495407E-2</c:v>
                </c:pt>
                <c:pt idx="266">
                  <c:v>1.5680210713844872E-2</c:v>
                </c:pt>
                <c:pt idx="267">
                  <c:v>1.5647722328839101E-2</c:v>
                </c:pt>
                <c:pt idx="268">
                  <c:v>1.5615106483611117E-2</c:v>
                </c:pt>
                <c:pt idx="269">
                  <c:v>1.5584823294220175E-2</c:v>
                </c:pt>
                <c:pt idx="270">
                  <c:v>1.5552967311831168E-2</c:v>
                </c:pt>
                <c:pt idx="271">
                  <c:v>1.5523751536889886E-2</c:v>
                </c:pt>
                <c:pt idx="272">
                  <c:v>1.5494588067526493E-2</c:v>
                </c:pt>
                <c:pt idx="273">
                  <c:v>1.5468165051213083E-2</c:v>
                </c:pt>
                <c:pt idx="274">
                  <c:v>1.5440125482490817E-2</c:v>
                </c:pt>
                <c:pt idx="275">
                  <c:v>1.5414821553069261E-2</c:v>
                </c:pt>
                <c:pt idx="276">
                  <c:v>1.5392496909525806E-2</c:v>
                </c:pt>
                <c:pt idx="277">
                  <c:v>1.5368341751790377E-2</c:v>
                </c:pt>
                <c:pt idx="278">
                  <c:v>1.5346475824962326E-2</c:v>
                </c:pt>
                <c:pt idx="279">
                  <c:v>1.5323481090939164E-2</c:v>
                </c:pt>
                <c:pt idx="280">
                  <c:v>1.5303509127854697E-2</c:v>
                </c:pt>
                <c:pt idx="281">
                  <c:v>1.528256557430979E-2</c:v>
                </c:pt>
                <c:pt idx="282">
                  <c:v>1.5263782681458095E-2</c:v>
                </c:pt>
                <c:pt idx="283">
                  <c:v>1.5245506987220672E-2</c:v>
                </c:pt>
                <c:pt idx="284">
                  <c:v>1.5228650457402007E-2</c:v>
                </c:pt>
                <c:pt idx="285">
                  <c:v>1.5212393082399422E-2</c:v>
                </c:pt>
                <c:pt idx="286">
                  <c:v>1.519743332564814E-2</c:v>
                </c:pt>
                <c:pt idx="287">
                  <c:v>1.5183076183079266E-2</c:v>
                </c:pt>
                <c:pt idx="288">
                  <c:v>1.5171183149943481E-2</c:v>
                </c:pt>
                <c:pt idx="289">
                  <c:v>1.5159204923202456E-2</c:v>
                </c:pt>
                <c:pt idx="290">
                  <c:v>1.514775443669316E-2</c:v>
                </c:pt>
                <c:pt idx="291">
                  <c:v>1.5137036955671533E-2</c:v>
                </c:pt>
                <c:pt idx="292">
                  <c:v>1.5127032176792532E-2</c:v>
                </c:pt>
                <c:pt idx="293">
                  <c:v>1.5118188817055166E-2</c:v>
                </c:pt>
                <c:pt idx="294">
                  <c:v>1.5108557322007143E-2</c:v>
                </c:pt>
                <c:pt idx="295">
                  <c:v>1.5100782402044792E-2</c:v>
                </c:pt>
                <c:pt idx="296">
                  <c:v>1.509286813446592E-2</c:v>
                </c:pt>
                <c:pt idx="297">
                  <c:v>1.5086253470519669E-2</c:v>
                </c:pt>
                <c:pt idx="298">
                  <c:v>1.5079615470640672E-2</c:v>
                </c:pt>
                <c:pt idx="299">
                  <c:v>1.5073750736800923E-2</c:v>
                </c:pt>
                <c:pt idx="300">
                  <c:v>1.5070401285626414E-2</c:v>
                </c:pt>
                <c:pt idx="301">
                  <c:v>1.5064895844191331E-2</c:v>
                </c:pt>
                <c:pt idx="302">
                  <c:v>1.5061942775196274E-2</c:v>
                </c:pt>
                <c:pt idx="303">
                  <c:v>1.5057752526134482E-2</c:v>
                </c:pt>
                <c:pt idx="304">
                  <c:v>1.5055427824425552E-2</c:v>
                </c:pt>
                <c:pt idx="305">
                  <c:v>1.5053205772569992E-2</c:v>
                </c:pt>
                <c:pt idx="306">
                  <c:v>1.5050815794831468E-2</c:v>
                </c:pt>
                <c:pt idx="307">
                  <c:v>1.5050192608263837E-2</c:v>
                </c:pt>
                <c:pt idx="308">
                  <c:v>1.5049571224914729E-2</c:v>
                </c:pt>
                <c:pt idx="309">
                  <c:v>1.505020484204969E-2</c:v>
                </c:pt>
                <c:pt idx="310">
                  <c:v>1.5050762919636416E-2</c:v>
                </c:pt>
                <c:pt idx="311">
                  <c:v>1.5052481596522114E-2</c:v>
                </c:pt>
                <c:pt idx="312">
                  <c:v>1.5055381490721558E-2</c:v>
                </c:pt>
                <c:pt idx="313">
                  <c:v>1.5057245116573994E-2</c:v>
                </c:pt>
                <c:pt idx="314">
                  <c:v>1.5060687390449128E-2</c:v>
                </c:pt>
                <c:pt idx="315">
                  <c:v>1.5064705045275347E-2</c:v>
                </c:pt>
                <c:pt idx="316">
                  <c:v>1.5068937606505108E-2</c:v>
                </c:pt>
                <c:pt idx="317">
                  <c:v>1.5073413066959467E-2</c:v>
                </c:pt>
                <c:pt idx="318">
                  <c:v>1.507878706985534E-2</c:v>
                </c:pt>
                <c:pt idx="319">
                  <c:v>1.5085336596714219E-2</c:v>
                </c:pt>
                <c:pt idx="320">
                  <c:v>1.5091870829844176E-2</c:v>
                </c:pt>
                <c:pt idx="321">
                  <c:v>1.5099696622564841E-2</c:v>
                </c:pt>
                <c:pt idx="322">
                  <c:v>1.5107198560144655E-2</c:v>
                </c:pt>
                <c:pt idx="323">
                  <c:v>1.5117226425824372E-2</c:v>
                </c:pt>
                <c:pt idx="324">
                  <c:v>1.5125218365524338E-2</c:v>
                </c:pt>
                <c:pt idx="325">
                  <c:v>1.5135086163672994E-2</c:v>
                </c:pt>
                <c:pt idx="326">
                  <c:v>1.5145554701039579E-2</c:v>
                </c:pt>
                <c:pt idx="327">
                  <c:v>1.5156603121032765E-2</c:v>
                </c:pt>
                <c:pt idx="328">
                  <c:v>1.5168846477342417E-2</c:v>
                </c:pt>
                <c:pt idx="329">
                  <c:v>1.5179899847236127E-2</c:v>
                </c:pt>
                <c:pt idx="330">
                  <c:v>1.5193537913517458E-2</c:v>
                </c:pt>
                <c:pt idx="331">
                  <c:v>1.5206288598871409E-2</c:v>
                </c:pt>
                <c:pt idx="332">
                  <c:v>1.522118496742096E-2</c:v>
                </c:pt>
                <c:pt idx="333">
                  <c:v>1.5235114290177407E-2</c:v>
                </c:pt>
                <c:pt idx="334">
                  <c:v>1.5250689214568919E-2</c:v>
                </c:pt>
                <c:pt idx="335">
                  <c:v>1.5266526194467672E-2</c:v>
                </c:pt>
                <c:pt idx="336">
                  <c:v>1.5284326342986404E-2</c:v>
                </c:pt>
                <c:pt idx="337">
                  <c:v>1.5302521770680973E-2</c:v>
                </c:pt>
                <c:pt idx="338">
                  <c:v>1.5318749170167009E-2</c:v>
                </c:pt>
                <c:pt idx="339">
                  <c:v>1.5336884498967593E-2</c:v>
                </c:pt>
                <c:pt idx="340">
                  <c:v>1.5356787935589039E-2</c:v>
                </c:pt>
                <c:pt idx="341">
                  <c:v>1.5374136225628058E-2</c:v>
                </c:pt>
                <c:pt idx="342">
                  <c:v>1.5395315643765974E-2</c:v>
                </c:pt>
                <c:pt idx="343">
                  <c:v>1.5415127287188388E-2</c:v>
                </c:pt>
                <c:pt idx="344">
                  <c:v>1.5438256273998653E-2</c:v>
                </c:pt>
                <c:pt idx="345">
                  <c:v>1.5459264944432397E-2</c:v>
                </c:pt>
                <c:pt idx="346">
                  <c:v>1.5482234598744066E-2</c:v>
                </c:pt>
                <c:pt idx="347">
                  <c:v>1.5504109134045957E-2</c:v>
                </c:pt>
                <c:pt idx="348">
                  <c:v>1.5526209664356647E-2</c:v>
                </c:pt>
                <c:pt idx="349">
                  <c:v>1.555034597446755E-2</c:v>
                </c:pt>
                <c:pt idx="350">
                  <c:v>1.5572014566600258E-2</c:v>
                </c:pt>
                <c:pt idx="351">
                  <c:v>1.5595132172200129E-2</c:v>
                </c:pt>
                <c:pt idx="352">
                  <c:v>1.5614064733692576E-2</c:v>
                </c:pt>
                <c:pt idx="353">
                  <c:v>1.5635380706605653E-2</c:v>
                </c:pt>
                <c:pt idx="354">
                  <c:v>1.5653865460312454E-2</c:v>
                </c:pt>
                <c:pt idx="355">
                  <c:v>1.5673285897943468E-2</c:v>
                </c:pt>
                <c:pt idx="356">
                  <c:v>1.5689988532170396E-2</c:v>
                </c:pt>
                <c:pt idx="357">
                  <c:v>1.5707513173542725E-2</c:v>
                </c:pt>
                <c:pt idx="358">
                  <c:v>1.5722688922052783E-2</c:v>
                </c:pt>
                <c:pt idx="359">
                  <c:v>1.5736790603467322E-2</c:v>
                </c:pt>
                <c:pt idx="360">
                  <c:v>1.5751547450808149E-2</c:v>
                </c:pt>
                <c:pt idx="361">
                  <c:v>1.5763867031946755E-2</c:v>
                </c:pt>
                <c:pt idx="362">
                  <c:v>1.5776727317774415E-2</c:v>
                </c:pt>
                <c:pt idx="363">
                  <c:v>1.5788770218216751E-2</c:v>
                </c:pt>
                <c:pt idx="364">
                  <c:v>1.5797252716356642E-2</c:v>
                </c:pt>
                <c:pt idx="365">
                  <c:v>1.5806225302661354E-2</c:v>
                </c:pt>
                <c:pt idx="366">
                  <c:v>1.5815131690486404E-2</c:v>
                </c:pt>
                <c:pt idx="367">
                  <c:v>1.5822352525564406E-2</c:v>
                </c:pt>
                <c:pt idx="368">
                  <c:v>1.5829331963746529E-2</c:v>
                </c:pt>
                <c:pt idx="369">
                  <c:v>1.5834551785329151E-2</c:v>
                </c:pt>
                <c:pt idx="370">
                  <c:v>1.5840909343018458E-2</c:v>
                </c:pt>
                <c:pt idx="371">
                  <c:v>1.5843849177484191E-2</c:v>
                </c:pt>
                <c:pt idx="372">
                  <c:v>1.5847870008407053E-2</c:v>
                </c:pt>
                <c:pt idx="373">
                  <c:v>1.5848916875065108E-2</c:v>
                </c:pt>
                <c:pt idx="374">
                  <c:v>1.5850436104730598E-2</c:v>
                </c:pt>
                <c:pt idx="375">
                  <c:v>1.5850747482091448E-2</c:v>
                </c:pt>
                <c:pt idx="376">
                  <c:v>1.5849486862108665E-2</c:v>
                </c:pt>
                <c:pt idx="377">
                  <c:v>1.5848236991476555E-2</c:v>
                </c:pt>
                <c:pt idx="378">
                  <c:v>1.5845526439109445E-2</c:v>
                </c:pt>
                <c:pt idx="379">
                  <c:v>1.584237847837066E-2</c:v>
                </c:pt>
                <c:pt idx="380">
                  <c:v>1.5837887146998464E-2</c:v>
                </c:pt>
                <c:pt idx="381">
                  <c:v>1.5832597995222127E-2</c:v>
                </c:pt>
                <c:pt idx="382">
                  <c:v>1.5827443110007621E-2</c:v>
                </c:pt>
                <c:pt idx="383">
                  <c:v>1.5820765530627588E-2</c:v>
                </c:pt>
                <c:pt idx="384">
                  <c:v>1.5812769186757211E-2</c:v>
                </c:pt>
                <c:pt idx="385">
                  <c:v>1.580446478702691E-2</c:v>
                </c:pt>
                <c:pt idx="386">
                  <c:v>1.5794208781851605E-2</c:v>
                </c:pt>
                <c:pt idx="387">
                  <c:v>1.5783570615724652E-2</c:v>
                </c:pt>
                <c:pt idx="388">
                  <c:v>1.5771690334255919E-2</c:v>
                </c:pt>
                <c:pt idx="389">
                  <c:v>1.5759836026680803E-2</c:v>
                </c:pt>
                <c:pt idx="390">
                  <c:v>1.5745832899493772E-2</c:v>
                </c:pt>
                <c:pt idx="391">
                  <c:v>1.5732226993157235E-2</c:v>
                </c:pt>
                <c:pt idx="392">
                  <c:v>1.5716297147442625E-2</c:v>
                </c:pt>
                <c:pt idx="393">
                  <c:v>1.5702119835362356E-2</c:v>
                </c:pt>
                <c:pt idx="394">
                  <c:v>1.5685351653935115E-2</c:v>
                </c:pt>
                <c:pt idx="395">
                  <c:v>1.5667209842447218E-2</c:v>
                </c:pt>
                <c:pt idx="396">
                  <c:v>1.5648662514532907E-2</c:v>
                </c:pt>
                <c:pt idx="397">
                  <c:v>1.5628621659683727E-2</c:v>
                </c:pt>
                <c:pt idx="398">
                  <c:v>1.5608259058313296E-2</c:v>
                </c:pt>
                <c:pt idx="399">
                  <c:v>1.5586410312928381E-2</c:v>
                </c:pt>
                <c:pt idx="400">
                  <c:v>1.5565020569023064E-2</c:v>
                </c:pt>
                <c:pt idx="401">
                  <c:v>1.5540528744744512E-2</c:v>
                </c:pt>
                <c:pt idx="402">
                  <c:v>1.5517387929372907E-2</c:v>
                </c:pt>
                <c:pt idx="403">
                  <c:v>1.5490969995613215E-2</c:v>
                </c:pt>
                <c:pt idx="404">
                  <c:v>1.5465339293367405E-2</c:v>
                </c:pt>
                <c:pt idx="405">
                  <c:v>1.5440825974403178E-2</c:v>
                </c:pt>
                <c:pt idx="406">
                  <c:v>1.5412313408564242E-2</c:v>
                </c:pt>
                <c:pt idx="407">
                  <c:v>1.5385388623547911E-2</c:v>
                </c:pt>
                <c:pt idx="408">
                  <c:v>1.5357300018901485E-2</c:v>
                </c:pt>
                <c:pt idx="409">
                  <c:v>1.533067917184849E-2</c:v>
                </c:pt>
                <c:pt idx="410">
                  <c:v>1.5301958095031215E-2</c:v>
                </c:pt>
                <c:pt idx="411">
                  <c:v>1.5275823465233554E-2</c:v>
                </c:pt>
                <c:pt idx="412">
                  <c:v>1.5249065745301328E-2</c:v>
                </c:pt>
                <c:pt idx="413">
                  <c:v>1.5223886299865996E-2</c:v>
                </c:pt>
                <c:pt idx="414">
                  <c:v>1.5198348805912046E-2</c:v>
                </c:pt>
                <c:pt idx="415">
                  <c:v>1.5174318593977446E-2</c:v>
                </c:pt>
                <c:pt idx="416">
                  <c:v>1.5150001340718516E-2</c:v>
                </c:pt>
                <c:pt idx="417">
                  <c:v>1.5129194862788907E-2</c:v>
                </c:pt>
                <c:pt idx="418">
                  <c:v>1.5106840594024765E-2</c:v>
                </c:pt>
                <c:pt idx="419">
                  <c:v>1.5084303521482047E-2</c:v>
                </c:pt>
                <c:pt idx="420">
                  <c:v>1.5063098127878033E-2</c:v>
                </c:pt>
                <c:pt idx="421">
                  <c:v>1.5041781453827239E-2</c:v>
                </c:pt>
                <c:pt idx="422">
                  <c:v>1.5021733827323072E-2</c:v>
                </c:pt>
                <c:pt idx="423">
                  <c:v>1.500160557633331E-2</c:v>
                </c:pt>
                <c:pt idx="424">
                  <c:v>1.4983320947040673E-2</c:v>
                </c:pt>
                <c:pt idx="425">
                  <c:v>1.496378713957879E-2</c:v>
                </c:pt>
                <c:pt idx="426">
                  <c:v>1.4946647729322108E-2</c:v>
                </c:pt>
                <c:pt idx="427">
                  <c:v>1.4928337340826055E-2</c:v>
                </c:pt>
                <c:pt idx="428">
                  <c:v>1.4911817769056663E-2</c:v>
                </c:pt>
                <c:pt idx="429">
                  <c:v>1.4896965824220364E-2</c:v>
                </c:pt>
                <c:pt idx="430">
                  <c:v>1.4881384642034066E-2</c:v>
                </c:pt>
                <c:pt idx="431">
                  <c:v>1.4867053374110208E-2</c:v>
                </c:pt>
                <c:pt idx="432">
                  <c:v>1.485191993124573E-2</c:v>
                </c:pt>
                <c:pt idx="433">
                  <c:v>1.4838318590167392E-2</c:v>
                </c:pt>
                <c:pt idx="434">
                  <c:v>1.4824361110271354E-2</c:v>
                </c:pt>
                <c:pt idx="435">
                  <c:v>1.4812197231266649E-2</c:v>
                </c:pt>
                <c:pt idx="436">
                  <c:v>1.4799437179899478E-2</c:v>
                </c:pt>
                <c:pt idx="437">
                  <c:v>1.478840095533405E-2</c:v>
                </c:pt>
                <c:pt idx="438">
                  <c:v>1.4776881301670989E-2</c:v>
                </c:pt>
                <c:pt idx="439">
                  <c:v>1.4766500970950313E-2</c:v>
                </c:pt>
                <c:pt idx="440">
                  <c:v>1.4758541427804759E-2</c:v>
                </c:pt>
                <c:pt idx="441">
                  <c:v>1.4748364735549798E-2</c:v>
                </c:pt>
                <c:pt idx="442">
                  <c:v>1.4740643328511362E-2</c:v>
                </c:pt>
                <c:pt idx="443">
                  <c:v>1.4731899577202671E-2</c:v>
                </c:pt>
                <c:pt idx="444">
                  <c:v>1.4724950874896907E-2</c:v>
                </c:pt>
                <c:pt idx="445">
                  <c:v>1.4717722513163825E-2</c:v>
                </c:pt>
                <c:pt idx="446">
                  <c:v>1.4710884047681935E-2</c:v>
                </c:pt>
                <c:pt idx="447">
                  <c:v>1.4705281560685179E-2</c:v>
                </c:pt>
                <c:pt idx="448">
                  <c:v>1.4699998713507566E-2</c:v>
                </c:pt>
                <c:pt idx="449">
                  <c:v>1.4695617219668932E-2</c:v>
                </c:pt>
                <c:pt idx="450">
                  <c:v>1.4691480981527937E-2</c:v>
                </c:pt>
                <c:pt idx="451">
                  <c:v>1.4688320560727258E-2</c:v>
                </c:pt>
                <c:pt idx="452">
                  <c:v>1.468637338524025E-2</c:v>
                </c:pt>
                <c:pt idx="453">
                  <c:v>1.468391107149402E-2</c:v>
                </c:pt>
                <c:pt idx="454">
                  <c:v>1.4682533937302409E-2</c:v>
                </c:pt>
                <c:pt idx="455">
                  <c:v>1.4681218062526719E-2</c:v>
                </c:pt>
                <c:pt idx="456">
                  <c:v>1.468106231509223E-2</c:v>
                </c:pt>
                <c:pt idx="457">
                  <c:v>1.4681837261551315E-2</c:v>
                </c:pt>
                <c:pt idx="458">
                  <c:v>1.4681310333328684E-2</c:v>
                </c:pt>
                <c:pt idx="459">
                  <c:v>1.4682551323873297E-2</c:v>
                </c:pt>
                <c:pt idx="460">
                  <c:v>1.4684536508394241E-2</c:v>
                </c:pt>
                <c:pt idx="461">
                  <c:v>1.4686904945834257E-2</c:v>
                </c:pt>
                <c:pt idx="462">
                  <c:v>1.4690130326038496E-2</c:v>
                </c:pt>
                <c:pt idx="463">
                  <c:v>1.4693359582675728E-2</c:v>
                </c:pt>
                <c:pt idx="464">
                  <c:v>1.4698683946018972E-2</c:v>
                </c:pt>
                <c:pt idx="465">
                  <c:v>1.4701478740313138E-2</c:v>
                </c:pt>
                <c:pt idx="466">
                  <c:v>1.4704959379657238E-2</c:v>
                </c:pt>
                <c:pt idx="467">
                  <c:v>1.4707099035294898E-2</c:v>
                </c:pt>
                <c:pt idx="468">
                  <c:v>1.4708310083434284E-2</c:v>
                </c:pt>
                <c:pt idx="469">
                  <c:v>1.4707215705912546E-2</c:v>
                </c:pt>
                <c:pt idx="470">
                  <c:v>1.4704345505606896E-2</c:v>
                </c:pt>
                <c:pt idx="471">
                  <c:v>1.4699899083375422E-2</c:v>
                </c:pt>
                <c:pt idx="472">
                  <c:v>1.4693761879388006E-2</c:v>
                </c:pt>
                <c:pt idx="473">
                  <c:v>1.4684911835304891E-2</c:v>
                </c:pt>
                <c:pt idx="474">
                  <c:v>1.4674856197078624E-2</c:v>
                </c:pt>
                <c:pt idx="475">
                  <c:v>1.466398562747034E-2</c:v>
                </c:pt>
                <c:pt idx="476">
                  <c:v>1.4649766378639479E-2</c:v>
                </c:pt>
                <c:pt idx="477">
                  <c:v>1.4634794342839425E-2</c:v>
                </c:pt>
                <c:pt idx="478">
                  <c:v>1.4616920241129065E-2</c:v>
                </c:pt>
                <c:pt idx="479">
                  <c:v>1.4598345735369141E-2</c:v>
                </c:pt>
                <c:pt idx="480">
                  <c:v>1.4575967476486224E-2</c:v>
                </c:pt>
                <c:pt idx="481">
                  <c:v>1.4553416023471202E-2</c:v>
                </c:pt>
                <c:pt idx="482">
                  <c:v>1.4527796545968382E-2</c:v>
                </c:pt>
                <c:pt idx="483">
                  <c:v>1.4501415974644319E-2</c:v>
                </c:pt>
                <c:pt idx="484">
                  <c:v>1.4471901595536742E-2</c:v>
                </c:pt>
                <c:pt idx="485">
                  <c:v>1.4441870308032912E-2</c:v>
                </c:pt>
                <c:pt idx="486">
                  <c:v>1.4408461071545283E-2</c:v>
                </c:pt>
                <c:pt idx="487">
                  <c:v>1.4377237151115999E-2</c:v>
                </c:pt>
                <c:pt idx="488">
                  <c:v>1.4341873315674287E-2</c:v>
                </c:pt>
                <c:pt idx="489">
                  <c:v>1.4302773104619694E-2</c:v>
                </c:pt>
                <c:pt idx="490">
                  <c:v>1.4263759892862266E-2</c:v>
                </c:pt>
                <c:pt idx="491">
                  <c:v>1.4220764848857396E-2</c:v>
                </c:pt>
                <c:pt idx="492">
                  <c:v>1.4176719244686111E-2</c:v>
                </c:pt>
                <c:pt idx="493">
                  <c:v>1.4132198210129027E-2</c:v>
                </c:pt>
                <c:pt idx="494">
                  <c:v>1.4086964199861898E-2</c:v>
                </c:pt>
                <c:pt idx="495">
                  <c:v>1.403523171558092E-2</c:v>
                </c:pt>
                <c:pt idx="496">
                  <c:v>1.3986406794977235E-2</c:v>
                </c:pt>
                <c:pt idx="497">
                  <c:v>1.3930724608895032E-2</c:v>
                </c:pt>
                <c:pt idx="498">
                  <c:v>1.3877183163502331E-2</c:v>
                </c:pt>
                <c:pt idx="499">
                  <c:v>1.3823293381922817E-2</c:v>
                </c:pt>
                <c:pt idx="500">
                  <c:v>1.376574755115989E-2</c:v>
                </c:pt>
                <c:pt idx="501">
                  <c:v>1.3707372877679942E-2</c:v>
                </c:pt>
                <c:pt idx="502">
                  <c:v>1.3642748528362621E-2</c:v>
                </c:pt>
                <c:pt idx="503">
                  <c:v>1.3580720322385645E-2</c:v>
                </c:pt>
                <c:pt idx="504">
                  <c:v>1.3511370880979227E-2</c:v>
                </c:pt>
                <c:pt idx="505">
                  <c:v>1.3446961467704069E-2</c:v>
                </c:pt>
                <c:pt idx="506">
                  <c:v>1.3375049255182021E-2</c:v>
                </c:pt>
                <c:pt idx="507">
                  <c:v>1.3305314142507164E-2</c:v>
                </c:pt>
                <c:pt idx="508">
                  <c:v>1.3229510758055653E-2</c:v>
                </c:pt>
                <c:pt idx="509">
                  <c:v>1.3156134713348285E-2</c:v>
                </c:pt>
                <c:pt idx="510">
                  <c:v>1.3083900603073812E-2</c:v>
                </c:pt>
                <c:pt idx="511">
                  <c:v>1.3002382068148841E-2</c:v>
                </c:pt>
                <c:pt idx="512">
                  <c:v>1.2920359256400582E-2</c:v>
                </c:pt>
                <c:pt idx="513">
                  <c:v>1.2840915368292542E-2</c:v>
                </c:pt>
                <c:pt idx="514">
                  <c:v>1.2759005349176913E-2</c:v>
                </c:pt>
                <c:pt idx="515">
                  <c:v>1.2668178722320402E-2</c:v>
                </c:pt>
                <c:pt idx="516">
                  <c:v>1.2583436307194065E-2</c:v>
                </c:pt>
                <c:pt idx="517">
                  <c:v>1.2490313123105489E-2</c:v>
                </c:pt>
                <c:pt idx="518">
                  <c:v>1.240073640499367E-2</c:v>
                </c:pt>
                <c:pt idx="519">
                  <c:v>1.2303726132761454E-2</c:v>
                </c:pt>
                <c:pt idx="520">
                  <c:v>1.2210514455279179E-2</c:v>
                </c:pt>
                <c:pt idx="521">
                  <c:v>1.2111014043838056E-2</c:v>
                </c:pt>
                <c:pt idx="522">
                  <c:v>1.2016495856379105E-2</c:v>
                </c:pt>
                <c:pt idx="523">
                  <c:v>1.1916122456105696E-2</c:v>
                </c:pt>
                <c:pt idx="524">
                  <c:v>1.1818377929694989E-2</c:v>
                </c:pt>
                <c:pt idx="525">
                  <c:v>1.1721159276988887E-2</c:v>
                </c:pt>
                <c:pt idx="526">
                  <c:v>1.1619443182914095E-2</c:v>
                </c:pt>
                <c:pt idx="527">
                  <c:v>1.152180914968632E-2</c:v>
                </c:pt>
                <c:pt idx="528">
                  <c:v>1.1431521367519695E-2</c:v>
                </c:pt>
                <c:pt idx="529">
                  <c:v>1.1344686985640456E-2</c:v>
                </c:pt>
                <c:pt idx="530">
                  <c:v>1.125210737892249E-2</c:v>
                </c:pt>
                <c:pt idx="531">
                  <c:v>1.1170614853158942E-2</c:v>
                </c:pt>
                <c:pt idx="532">
                  <c:v>1.1083910518427258E-2</c:v>
                </c:pt>
                <c:pt idx="533">
                  <c:v>1.100630019001617E-2</c:v>
                </c:pt>
                <c:pt idx="534">
                  <c:v>1.0932575000598087E-2</c:v>
                </c:pt>
                <c:pt idx="535">
                  <c:v>1.0859801766875735E-2</c:v>
                </c:pt>
                <c:pt idx="536">
                  <c:v>1.0790487912562229E-2</c:v>
                </c:pt>
                <c:pt idx="537">
                  <c:v>1.0719097724246163E-2</c:v>
                </c:pt>
                <c:pt idx="538">
                  <c:v>1.065520647294825E-2</c:v>
                </c:pt>
                <c:pt idx="539">
                  <c:v>1.0588817855124662E-2</c:v>
                </c:pt>
                <c:pt idx="540">
                  <c:v>1.0531483352658275E-2</c:v>
                </c:pt>
                <c:pt idx="541">
                  <c:v>1.0472012681983745E-2</c:v>
                </c:pt>
                <c:pt idx="542">
                  <c:v>1.0418536287167412E-2</c:v>
                </c:pt>
                <c:pt idx="543">
                  <c:v>1.0363231109410679E-2</c:v>
                </c:pt>
                <c:pt idx="544">
                  <c:v>1.031526723305007E-2</c:v>
                </c:pt>
                <c:pt idx="545">
                  <c:v>1.026887327490264E-2</c:v>
                </c:pt>
                <c:pt idx="546">
                  <c:v>1.0227486791569273E-2</c:v>
                </c:pt>
                <c:pt idx="547">
                  <c:v>1.01861116115622E-2</c:v>
                </c:pt>
                <c:pt idx="548">
                  <c:v>1.0149220713899594E-2</c:v>
                </c:pt>
                <c:pt idx="549">
                  <c:v>1.0114514239824868E-2</c:v>
                </c:pt>
                <c:pt idx="550">
                  <c:v>1.0080802537088613E-2</c:v>
                </c:pt>
                <c:pt idx="551">
                  <c:v>1.0052065890721622E-2</c:v>
                </c:pt>
                <c:pt idx="552">
                  <c:v>1.0024038454712995E-2</c:v>
                </c:pt>
                <c:pt idx="553">
                  <c:v>1.0000093175982881E-2</c:v>
                </c:pt>
                <c:pt idx="554">
                  <c:v>9.9778400941789719E-3</c:v>
                </c:pt>
                <c:pt idx="555">
                  <c:v>9.9593161198622202E-3</c:v>
                </c:pt>
                <c:pt idx="556">
                  <c:v>9.9428373297465646E-3</c:v>
                </c:pt>
                <c:pt idx="557">
                  <c:v>9.9308471763434013E-3</c:v>
                </c:pt>
                <c:pt idx="558">
                  <c:v>9.9202378812300717E-3</c:v>
                </c:pt>
                <c:pt idx="559">
                  <c:v>9.9121914997537738E-3</c:v>
                </c:pt>
                <c:pt idx="560">
                  <c:v>9.9070024452658136E-3</c:v>
                </c:pt>
                <c:pt idx="561">
                  <c:v>9.9047309206736003E-3</c:v>
                </c:pt>
                <c:pt idx="562">
                  <c:v>9.9055877930914193E-3</c:v>
                </c:pt>
                <c:pt idx="563">
                  <c:v>9.9079603296853835E-3</c:v>
                </c:pt>
                <c:pt idx="564">
                  <c:v>9.9138829136462114E-3</c:v>
                </c:pt>
                <c:pt idx="565">
                  <c:v>9.9227112429309851E-3</c:v>
                </c:pt>
                <c:pt idx="566">
                  <c:v>9.9340539784589753E-3</c:v>
                </c:pt>
                <c:pt idx="567">
                  <c:v>9.9486568209418754E-3</c:v>
                </c:pt>
                <c:pt idx="568">
                  <c:v>9.9655333243059002E-3</c:v>
                </c:pt>
                <c:pt idx="569">
                  <c:v>9.9853272114748953E-3</c:v>
                </c:pt>
                <c:pt idx="570">
                  <c:v>1.0006458884949493E-2</c:v>
                </c:pt>
                <c:pt idx="571">
                  <c:v>1.0031097122199373E-2</c:v>
                </c:pt>
                <c:pt idx="572">
                  <c:v>1.0059861774421336E-2</c:v>
                </c:pt>
                <c:pt idx="573">
                  <c:v>1.0089922443049468E-2</c:v>
                </c:pt>
                <c:pt idx="574">
                  <c:v>1.0125204731263545E-2</c:v>
                </c:pt>
                <c:pt idx="575">
                  <c:v>1.0158788075597979E-2</c:v>
                </c:pt>
                <c:pt idx="576">
                  <c:v>1.0199427748971521E-2</c:v>
                </c:pt>
                <c:pt idx="577">
                  <c:v>1.0239915086578424E-2</c:v>
                </c:pt>
                <c:pt idx="578">
                  <c:v>1.0286334662881692E-2</c:v>
                </c:pt>
                <c:pt idx="579">
                  <c:v>1.0332241785644979E-2</c:v>
                </c:pt>
                <c:pt idx="580">
                  <c:v>1.0384419808276479E-2</c:v>
                </c:pt>
                <c:pt idx="581">
                  <c:v>1.0433407126653194E-2</c:v>
                </c:pt>
                <c:pt idx="582">
                  <c:v>1.0486144138629382E-2</c:v>
                </c:pt>
                <c:pt idx="583">
                  <c:v>1.0544201965295081E-2</c:v>
                </c:pt>
                <c:pt idx="584">
                  <c:v>1.0602470640252633E-2</c:v>
                </c:pt>
                <c:pt idx="585">
                  <c:v>1.0658689207793984E-2</c:v>
                </c:pt>
                <c:pt idx="586">
                  <c:v>1.0714072833931611E-2</c:v>
                </c:pt>
                <c:pt idx="587">
                  <c:v>1.0771022589038301E-2</c:v>
                </c:pt>
                <c:pt idx="588">
                  <c:v>1.0825169327529017E-2</c:v>
                </c:pt>
                <c:pt idx="589">
                  <c:v>1.088446150292134E-2</c:v>
                </c:pt>
                <c:pt idx="590">
                  <c:v>1.0938118699039701E-2</c:v>
                </c:pt>
                <c:pt idx="591">
                  <c:v>1.0996872331763982E-2</c:v>
                </c:pt>
                <c:pt idx="592">
                  <c:v>1.1048601900460657E-2</c:v>
                </c:pt>
                <c:pt idx="593">
                  <c:v>1.110226086636799E-2</c:v>
                </c:pt>
                <c:pt idx="594">
                  <c:v>1.1159517907076024E-2</c:v>
                </c:pt>
                <c:pt idx="595">
                  <c:v>1.1212675553441829E-2</c:v>
                </c:pt>
                <c:pt idx="596">
                  <c:v>1.1269405404593936E-2</c:v>
                </c:pt>
                <c:pt idx="597">
                  <c:v>1.1325174872327107E-2</c:v>
                </c:pt>
                <c:pt idx="598">
                  <c:v>1.1376193475698234E-2</c:v>
                </c:pt>
                <c:pt idx="599">
                  <c:v>1.1427673927581185E-2</c:v>
                </c:pt>
                <c:pt idx="600">
                  <c:v>1.1484032942000941E-2</c:v>
                </c:pt>
                <c:pt idx="601">
                  <c:v>1.1535023405793789E-2</c:v>
                </c:pt>
                <c:pt idx="602">
                  <c:v>1.1590843389531038E-2</c:v>
                </c:pt>
                <c:pt idx="603">
                  <c:v>1.1641999545059943E-2</c:v>
                </c:pt>
                <c:pt idx="604">
                  <c:v>1.1694024508437515E-2</c:v>
                </c:pt>
                <c:pt idx="605">
                  <c:v>1.1744327153887568E-2</c:v>
                </c:pt>
                <c:pt idx="606">
                  <c:v>1.1795133978375207E-2</c:v>
                </c:pt>
                <c:pt idx="607">
                  <c:v>1.1848616761299141E-2</c:v>
                </c:pt>
                <c:pt idx="608">
                  <c:v>1.1898928558742741E-2</c:v>
                </c:pt>
                <c:pt idx="609">
                  <c:v>1.195288622334476E-2</c:v>
                </c:pt>
                <c:pt idx="610">
                  <c:v>1.2001302131421586E-2</c:v>
                </c:pt>
                <c:pt idx="611">
                  <c:v>1.205410704321043E-2</c:v>
                </c:pt>
                <c:pt idx="612">
                  <c:v>1.2103030412697257E-2</c:v>
                </c:pt>
                <c:pt idx="613">
                  <c:v>1.2155307395854815E-2</c:v>
                </c:pt>
                <c:pt idx="614">
                  <c:v>1.2203728711017738E-2</c:v>
                </c:pt>
                <c:pt idx="615">
                  <c:v>1.2254482552221373E-2</c:v>
                </c:pt>
                <c:pt idx="616">
                  <c:v>1.230223444147119E-2</c:v>
                </c:pt>
                <c:pt idx="617">
                  <c:v>1.2356183076559156E-2</c:v>
                </c:pt>
                <c:pt idx="618">
                  <c:v>1.240598640754517E-2</c:v>
                </c:pt>
                <c:pt idx="619">
                  <c:v>1.2454698352890533E-2</c:v>
                </c:pt>
                <c:pt idx="620">
                  <c:v>1.2500067292483976E-2</c:v>
                </c:pt>
                <c:pt idx="621">
                  <c:v>1.2550787207682193E-2</c:v>
                </c:pt>
                <c:pt idx="622">
                  <c:v>1.2595240609531927E-2</c:v>
                </c:pt>
                <c:pt idx="623">
                  <c:v>1.2644879115462131E-2</c:v>
                </c:pt>
                <c:pt idx="624">
                  <c:v>1.2690791508203684E-2</c:v>
                </c:pt>
                <c:pt idx="625">
                  <c:v>1.2736988315268675E-2</c:v>
                </c:pt>
                <c:pt idx="626">
                  <c:v>1.2785311519158592E-2</c:v>
                </c:pt>
                <c:pt idx="627">
                  <c:v>1.2828922458913074E-2</c:v>
                </c:pt>
                <c:pt idx="628">
                  <c:v>1.2873285192069298E-2</c:v>
                </c:pt>
                <c:pt idx="629">
                  <c:v>1.29175372297248E-2</c:v>
                </c:pt>
                <c:pt idx="630">
                  <c:v>1.2962453343547809E-2</c:v>
                </c:pt>
                <c:pt idx="631">
                  <c:v>1.3011489860586903E-2</c:v>
                </c:pt>
                <c:pt idx="632">
                  <c:v>1.3057349826078687E-2</c:v>
                </c:pt>
                <c:pt idx="633">
                  <c:v>1.3099631349137372E-2</c:v>
                </c:pt>
                <c:pt idx="634">
                  <c:v>1.314260798280501E-2</c:v>
                </c:pt>
                <c:pt idx="635">
                  <c:v>1.3189612097569402E-2</c:v>
                </c:pt>
                <c:pt idx="636">
                  <c:v>1.3232097474361861E-2</c:v>
                </c:pt>
                <c:pt idx="637">
                  <c:v>1.327856117004534E-2</c:v>
                </c:pt>
                <c:pt idx="638">
                  <c:v>1.332101117732123E-2</c:v>
                </c:pt>
                <c:pt idx="639">
                  <c:v>1.3364661425054235E-2</c:v>
                </c:pt>
                <c:pt idx="640">
                  <c:v>1.3406050036607641E-2</c:v>
                </c:pt>
                <c:pt idx="641">
                  <c:v>1.3448013442664771E-2</c:v>
                </c:pt>
                <c:pt idx="642">
                  <c:v>1.3491704917101823E-2</c:v>
                </c:pt>
                <c:pt idx="643">
                  <c:v>1.3532607913959669E-2</c:v>
                </c:pt>
                <c:pt idx="644">
                  <c:v>1.3575890233591936E-2</c:v>
                </c:pt>
                <c:pt idx="645">
                  <c:v>1.3613162135696378E-2</c:v>
                </c:pt>
                <c:pt idx="646">
                  <c:v>1.3654520869214856E-2</c:v>
                </c:pt>
                <c:pt idx="647">
                  <c:v>1.3692133989783657E-2</c:v>
                </c:pt>
                <c:pt idx="648">
                  <c:v>1.3731957574757194E-2</c:v>
                </c:pt>
                <c:pt idx="649">
                  <c:v>1.3768124244656779E-2</c:v>
                </c:pt>
                <c:pt idx="650">
                  <c:v>1.3806412406798448E-2</c:v>
                </c:pt>
                <c:pt idx="651">
                  <c:v>1.3840190835352871E-2</c:v>
                </c:pt>
                <c:pt idx="652">
                  <c:v>1.3874247858142339E-2</c:v>
                </c:pt>
                <c:pt idx="653">
                  <c:v>1.391029597197135E-2</c:v>
                </c:pt>
                <c:pt idx="654">
                  <c:v>1.3942906299820158E-2</c:v>
                </c:pt>
                <c:pt idx="655">
                  <c:v>1.3977418232200894E-2</c:v>
                </c:pt>
                <c:pt idx="656">
                  <c:v>1.4010890408629264E-2</c:v>
                </c:pt>
                <c:pt idx="657">
                  <c:v>1.404003918788644E-2</c:v>
                </c:pt>
                <c:pt idx="658">
                  <c:v>1.4070302303285081E-2</c:v>
                </c:pt>
                <c:pt idx="659">
                  <c:v>1.4101237386393926E-2</c:v>
                </c:pt>
                <c:pt idx="660">
                  <c:v>1.4130058458108986E-2</c:v>
                </c:pt>
                <c:pt idx="661">
                  <c:v>1.4159452051666001E-2</c:v>
                </c:pt>
                <c:pt idx="662">
                  <c:v>1.4187002042746106E-2</c:v>
                </c:pt>
                <c:pt idx="663">
                  <c:v>1.4214207844968981E-2</c:v>
                </c:pt>
                <c:pt idx="664">
                  <c:v>1.4238957501791048E-2</c:v>
                </c:pt>
                <c:pt idx="665">
                  <c:v>1.42642420761992E-2</c:v>
                </c:pt>
                <c:pt idx="666">
                  <c:v>1.4289856335937833E-2</c:v>
                </c:pt>
                <c:pt idx="667">
                  <c:v>1.4313698021078573E-2</c:v>
                </c:pt>
                <c:pt idx="668">
                  <c:v>1.4337770678959999E-2</c:v>
                </c:pt>
                <c:pt idx="669">
                  <c:v>1.4358989452333952E-2</c:v>
                </c:pt>
                <c:pt idx="670">
                  <c:v>1.4380219069851714E-2</c:v>
                </c:pt>
                <c:pt idx="671">
                  <c:v>1.4402436756309606E-2</c:v>
                </c:pt>
                <c:pt idx="672">
                  <c:v>1.4422116339304018E-2</c:v>
                </c:pt>
                <c:pt idx="673">
                  <c:v>1.4441740823453383E-2</c:v>
                </c:pt>
                <c:pt idx="674">
                  <c:v>1.4460600565094376E-2</c:v>
                </c:pt>
                <c:pt idx="675">
                  <c:v>1.447707421831549E-2</c:v>
                </c:pt>
                <c:pt idx="676">
                  <c:v>1.4495738163872996E-2</c:v>
                </c:pt>
                <c:pt idx="677">
                  <c:v>1.4511452955109796E-2</c:v>
                </c:pt>
                <c:pt idx="678">
                  <c:v>1.452702308420048E-2</c:v>
                </c:pt>
                <c:pt idx="679">
                  <c:v>1.4543424273894377E-2</c:v>
                </c:pt>
                <c:pt idx="680">
                  <c:v>1.4556522156521859E-2</c:v>
                </c:pt>
                <c:pt idx="681">
                  <c:v>1.457140765286514E-2</c:v>
                </c:pt>
                <c:pt idx="682">
                  <c:v>1.4584106247934639E-2</c:v>
                </c:pt>
                <c:pt idx="683">
                  <c:v>1.4597452626441654E-2</c:v>
                </c:pt>
                <c:pt idx="684">
                  <c:v>1.4608704752879866E-2</c:v>
                </c:pt>
                <c:pt idx="685">
                  <c:v>1.4620511836215816E-2</c:v>
                </c:pt>
                <c:pt idx="686">
                  <c:v>1.4630692998101869E-2</c:v>
                </c:pt>
                <c:pt idx="687">
                  <c:v>1.4639833818727441E-2</c:v>
                </c:pt>
                <c:pt idx="688">
                  <c:v>1.4649393377366536E-2</c:v>
                </c:pt>
                <c:pt idx="689">
                  <c:v>1.4657087791357095E-2</c:v>
                </c:pt>
                <c:pt idx="690">
                  <c:v>1.466510752145337E-2</c:v>
                </c:pt>
                <c:pt idx="691">
                  <c:v>1.4672518939109048E-2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Eur6M!$AD$3:$AD$694</c:f>
              <c:numCache>
                <c:formatCode>0.0000%</c:formatCode>
                <c:ptCount val="692"/>
                <c:pt idx="0">
                  <c:v>1.8543659890855966E-3</c:v>
                </c:pt>
                <c:pt idx="1">
                  <c:v>1.908816387381902E-3</c:v>
                </c:pt>
                <c:pt idx="2">
                  <c:v>1.9607741682345897E-3</c:v>
                </c:pt>
                <c:pt idx="3">
                  <c:v>2.0103117017260036E-3</c:v>
                </c:pt>
                <c:pt idx="4">
                  <c:v>2.0589834041961387E-3</c:v>
                </c:pt>
                <c:pt idx="5">
                  <c:v>2.1038179332237388E-3</c:v>
                </c:pt>
                <c:pt idx="6">
                  <c:v>2.1477796602954484E-3</c:v>
                </c:pt>
                <c:pt idx="7">
                  <c:v>2.1856445333819281E-3</c:v>
                </c:pt>
                <c:pt idx="8">
                  <c:v>2.2241047198875022E-3</c:v>
                </c:pt>
                <c:pt idx="9">
                  <c:v>2.2605424441440912E-3</c:v>
                </c:pt>
                <c:pt idx="10">
                  <c:v>2.2950182980689283E-3</c:v>
                </c:pt>
                <c:pt idx="11">
                  <c:v>2.3286110593129638E-3</c:v>
                </c:pt>
                <c:pt idx="12">
                  <c:v>2.3592802799516192E-3</c:v>
                </c:pt>
                <c:pt idx="13">
                  <c:v>2.3890646856946198E-3</c:v>
                </c:pt>
                <c:pt idx="14">
                  <c:v>2.4153113059654568E-3</c:v>
                </c:pt>
                <c:pt idx="15">
                  <c:v>2.4423677560464485E-3</c:v>
                </c:pt>
                <c:pt idx="16">
                  <c:v>2.4653656585147295E-3</c:v>
                </c:pt>
                <c:pt idx="17">
                  <c:v>2.4889609728760533E-3</c:v>
                </c:pt>
                <c:pt idx="18">
                  <c:v>2.50955297835117E-3</c:v>
                </c:pt>
                <c:pt idx="19">
                  <c:v>2.5268829390251244E-3</c:v>
                </c:pt>
                <c:pt idx="20">
                  <c:v>2.5458092627905805E-3</c:v>
                </c:pt>
                <c:pt idx="21">
                  <c:v>2.5616520595438067E-3</c:v>
                </c:pt>
                <c:pt idx="22">
                  <c:v>2.5771670404874285E-3</c:v>
                </c:pt>
                <c:pt idx="23">
                  <c:v>2.5904561551099324E-3</c:v>
                </c:pt>
                <c:pt idx="24">
                  <c:v>2.6037165392145106E-3</c:v>
                </c:pt>
                <c:pt idx="25">
                  <c:v>2.6149203516096647E-3</c:v>
                </c:pt>
                <c:pt idx="26">
                  <c:v>2.6252555842083726E-3</c:v>
                </c:pt>
                <c:pt idx="27">
                  <c:v>2.634116095935465E-3</c:v>
                </c:pt>
                <c:pt idx="28">
                  <c:v>2.6425759977378761E-3</c:v>
                </c:pt>
                <c:pt idx="29">
                  <c:v>2.6495728825131756E-3</c:v>
                </c:pt>
                <c:pt idx="30">
                  <c:v>2.6549323559450309E-3</c:v>
                </c:pt>
                <c:pt idx="31">
                  <c:v>2.6591028313480572E-3</c:v>
                </c:pt>
                <c:pt idx="32">
                  <c:v>2.6630217487827344E-3</c:v>
                </c:pt>
                <c:pt idx="33">
                  <c:v>2.6656806620635855E-3</c:v>
                </c:pt>
                <c:pt idx="34">
                  <c:v>2.6676471241353743E-3</c:v>
                </c:pt>
                <c:pt idx="35">
                  <c:v>2.6686123630523806E-3</c:v>
                </c:pt>
                <c:pt idx="36">
                  <c:v>2.6687452819534356E-3</c:v>
                </c:pt>
                <c:pt idx="37">
                  <c:v>2.6681017765674657E-3</c:v>
                </c:pt>
                <c:pt idx="38">
                  <c:v>2.6665670385612314E-3</c:v>
                </c:pt>
                <c:pt idx="39">
                  <c:v>2.6644475290927717E-3</c:v>
                </c:pt>
                <c:pt idx="40">
                  <c:v>2.6613496183258189E-3</c:v>
                </c:pt>
                <c:pt idx="41">
                  <c:v>2.6577355286486375E-3</c:v>
                </c:pt>
                <c:pt idx="42">
                  <c:v>2.6539068574130088E-3</c:v>
                </c:pt>
                <c:pt idx="43">
                  <c:v>2.6488997277417815E-3</c:v>
                </c:pt>
                <c:pt idx="44">
                  <c:v>2.6436165001790879E-3</c:v>
                </c:pt>
                <c:pt idx="45">
                  <c:v>2.6371726304312143E-3</c:v>
                </c:pt>
                <c:pt idx="46">
                  <c:v>2.6307622912528196E-3</c:v>
                </c:pt>
                <c:pt idx="47">
                  <c:v>2.623128306869566E-3</c:v>
                </c:pt>
                <c:pt idx="48">
                  <c:v>2.6154235935819193E-3</c:v>
                </c:pt>
                <c:pt idx="49">
                  <c:v>2.6069511225041333E-3</c:v>
                </c:pt>
                <c:pt idx="50">
                  <c:v>2.5982614077864463E-3</c:v>
                </c:pt>
                <c:pt idx="51">
                  <c:v>2.5888150863476117E-3</c:v>
                </c:pt>
                <c:pt idx="52">
                  <c:v>2.579222348279466E-3</c:v>
                </c:pt>
                <c:pt idx="53">
                  <c:v>2.568884360826848E-3</c:v>
                </c:pt>
                <c:pt idx="54">
                  <c:v>2.559149702091105E-3</c:v>
                </c:pt>
                <c:pt idx="55">
                  <c:v>2.5483759193787037E-3</c:v>
                </c:pt>
                <c:pt idx="56">
                  <c:v>2.5372388988513603E-3</c:v>
                </c:pt>
                <c:pt idx="57">
                  <c:v>2.5257553103644002E-3</c:v>
                </c:pt>
                <c:pt idx="58">
                  <c:v>2.5135549215016062E-3</c:v>
                </c:pt>
                <c:pt idx="59">
                  <c:v>2.5014163873601477E-3</c:v>
                </c:pt>
                <c:pt idx="60">
                  <c:v>2.4885729040199644E-3</c:v>
                </c:pt>
                <c:pt idx="61">
                  <c:v>2.476257313905595E-3</c:v>
                </c:pt>
                <c:pt idx="62">
                  <c:v>2.4624188291036304E-3</c:v>
                </c:pt>
                <c:pt idx="63">
                  <c:v>2.4495872186580643E-3</c:v>
                </c:pt>
                <c:pt idx="64">
                  <c:v>2.4352112239329369E-3</c:v>
                </c:pt>
                <c:pt idx="65">
                  <c:v>2.4214708583695024E-3</c:v>
                </c:pt>
                <c:pt idx="66">
                  <c:v>2.4088747833507819E-3</c:v>
                </c:pt>
                <c:pt idx="67">
                  <c:v>2.3942757931715176E-3</c:v>
                </c:pt>
                <c:pt idx="68">
                  <c:v>2.3804033033330641E-3</c:v>
                </c:pt>
                <c:pt idx="69">
                  <c:v>2.3649485265833728E-3</c:v>
                </c:pt>
                <c:pt idx="70">
                  <c:v>2.3507324529229781E-3</c:v>
                </c:pt>
                <c:pt idx="71">
                  <c:v>2.33492399925498E-3</c:v>
                </c:pt>
                <c:pt idx="72">
                  <c:v>2.319921639660643E-3</c:v>
                </c:pt>
                <c:pt idx="73">
                  <c:v>2.3042919150546865E-3</c:v>
                </c:pt>
                <c:pt idx="74">
                  <c:v>2.2895162694354125E-3</c:v>
                </c:pt>
                <c:pt idx="75">
                  <c:v>2.2731363681244253E-3</c:v>
                </c:pt>
                <c:pt idx="76">
                  <c:v>2.2576379202831984E-3</c:v>
                </c:pt>
                <c:pt idx="77">
                  <c:v>2.2435542775771445E-3</c:v>
                </c:pt>
                <c:pt idx="78">
                  <c:v>2.2273683041127762E-3</c:v>
                </c:pt>
                <c:pt idx="79">
                  <c:v>2.2121142450184875E-3</c:v>
                </c:pt>
                <c:pt idx="80">
                  <c:v>2.1952546459841332E-3</c:v>
                </c:pt>
                <c:pt idx="81">
                  <c:v>2.1798625984928502E-3</c:v>
                </c:pt>
                <c:pt idx="82">
                  <c:v>2.1628681531804198E-3</c:v>
                </c:pt>
                <c:pt idx="83">
                  <c:v>2.1468510043665618E-3</c:v>
                </c:pt>
                <c:pt idx="84">
                  <c:v>2.1302713075051355E-3</c:v>
                </c:pt>
                <c:pt idx="85">
                  <c:v>2.1141723021205383E-3</c:v>
                </c:pt>
                <c:pt idx="86">
                  <c:v>2.0975224010263424E-3</c:v>
                </c:pt>
                <c:pt idx="87">
                  <c:v>2.0813687526508567E-3</c:v>
                </c:pt>
                <c:pt idx="88">
                  <c:v>2.0646757583966261E-3</c:v>
                </c:pt>
                <c:pt idx="89">
                  <c:v>2.0500592358594473E-3</c:v>
                </c:pt>
                <c:pt idx="90">
                  <c:v>2.0338709268888202E-3</c:v>
                </c:pt>
                <c:pt idx="91">
                  <c:v>2.0171597581222969E-3</c:v>
                </c:pt>
                <c:pt idx="92">
                  <c:v>2.0009756419055893E-3</c:v>
                </c:pt>
                <c:pt idx="93">
                  <c:v>1.9842799329518566E-3</c:v>
                </c:pt>
                <c:pt idx="94">
                  <c:v>1.9681211815772569E-3</c:v>
                </c:pt>
                <c:pt idx="95">
                  <c:v>1.9514619774288241E-3</c:v>
                </c:pt>
                <c:pt idx="96">
                  <c:v>1.9358675860457486E-3</c:v>
                </c:pt>
                <c:pt idx="97">
                  <c:v>1.9187450071039077E-3</c:v>
                </c:pt>
                <c:pt idx="98">
                  <c:v>1.9032115952988891E-3</c:v>
                </c:pt>
                <c:pt idx="99">
                  <c:v>1.886165205929338E-3</c:v>
                </c:pt>
                <c:pt idx="100">
                  <c:v>1.8701945216645663E-3</c:v>
                </c:pt>
                <c:pt idx="101">
                  <c:v>1.8552949516592518E-3</c:v>
                </c:pt>
                <c:pt idx="102">
                  <c:v>1.8394147924979528E-3</c:v>
                </c:pt>
                <c:pt idx="103">
                  <c:v>1.8240962937917039E-3</c:v>
                </c:pt>
                <c:pt idx="104">
                  <c:v>1.8073056928327518E-3</c:v>
                </c:pt>
                <c:pt idx="105">
                  <c:v>1.7920989554216166E-3</c:v>
                </c:pt>
                <c:pt idx="106">
                  <c:v>1.7754381362021609E-3</c:v>
                </c:pt>
                <c:pt idx="107">
                  <c:v>1.7598536534156129E-3</c:v>
                </c:pt>
                <c:pt idx="108">
                  <c:v>1.7438371266523946E-3</c:v>
                </c:pt>
                <c:pt idx="109">
                  <c:v>1.7283923228066818E-3</c:v>
                </c:pt>
                <c:pt idx="110">
                  <c:v>1.7125255262567236E-3</c:v>
                </c:pt>
                <c:pt idx="111">
                  <c:v>1.6972309023428024E-3</c:v>
                </c:pt>
                <c:pt idx="112">
                  <c:v>1.6829931108599829E-3</c:v>
                </c:pt>
                <c:pt idx="113">
                  <c:v>1.6693122962675054E-3</c:v>
                </c:pt>
                <c:pt idx="114">
                  <c:v>1.6542432351406909E-3</c:v>
                </c:pt>
                <c:pt idx="115">
                  <c:v>1.6397397024823196E-3</c:v>
                </c:pt>
                <c:pt idx="116">
                  <c:v>1.6238781455347909E-3</c:v>
                </c:pt>
                <c:pt idx="117">
                  <c:v>1.6095442700442774E-3</c:v>
                </c:pt>
                <c:pt idx="118">
                  <c:v>1.5938732229945239E-3</c:v>
                </c:pt>
                <c:pt idx="119">
                  <c:v>1.5797158876605833E-3</c:v>
                </c:pt>
                <c:pt idx="120">
                  <c:v>1.5642425161369487E-3</c:v>
                </c:pt>
                <c:pt idx="121">
                  <c:v>1.550267877442672E-3</c:v>
                </c:pt>
                <c:pt idx="122">
                  <c:v>1.5349985723120128E-3</c:v>
                </c:pt>
                <c:pt idx="123">
                  <c:v>1.5207541222962114E-3</c:v>
                </c:pt>
                <c:pt idx="124">
                  <c:v>1.5079719986410018E-3</c:v>
                </c:pt>
                <c:pt idx="125">
                  <c:v>1.49301067849709E-3</c:v>
                </c:pt>
                <c:pt idx="126">
                  <c:v>1.4795075129149543E-3</c:v>
                </c:pt>
                <c:pt idx="127">
                  <c:v>1.4652080931246174E-3</c:v>
                </c:pt>
                <c:pt idx="128">
                  <c:v>1.4519007305489515E-3</c:v>
                </c:pt>
                <c:pt idx="129">
                  <c:v>1.4373735006834455E-3</c:v>
                </c:pt>
                <c:pt idx="130">
                  <c:v>1.4238333372798278E-3</c:v>
                </c:pt>
                <c:pt idx="131">
                  <c:v>1.4099655307697951E-3</c:v>
                </c:pt>
                <c:pt idx="132">
                  <c:v>1.3966375035146374E-3</c:v>
                </c:pt>
                <c:pt idx="133">
                  <c:v>1.3829900335236604E-3</c:v>
                </c:pt>
                <c:pt idx="134">
                  <c:v>1.3698766527388538E-3</c:v>
                </c:pt>
                <c:pt idx="135">
                  <c:v>1.3564518668972209E-3</c:v>
                </c:pt>
                <c:pt idx="136">
                  <c:v>1.3447985639989638E-3</c:v>
                </c:pt>
                <c:pt idx="137">
                  <c:v>1.3319987256589965E-3</c:v>
                </c:pt>
                <c:pt idx="138">
                  <c:v>1.3188988070255377E-3</c:v>
                </c:pt>
                <c:pt idx="139">
                  <c:v>1.3063178582125754E-3</c:v>
                </c:pt>
                <c:pt idx="140">
                  <c:v>1.2934444734785549E-3</c:v>
                </c:pt>
                <c:pt idx="141">
                  <c:v>1.2810834503282388E-3</c:v>
                </c:pt>
                <c:pt idx="142">
                  <c:v>1.2684374768729717E-3</c:v>
                </c:pt>
                <c:pt idx="143">
                  <c:v>1.2566869801517752E-3</c:v>
                </c:pt>
                <c:pt idx="144">
                  <c:v>1.2438790003699276E-3</c:v>
                </c:pt>
                <c:pt idx="145">
                  <c:v>1.2323423014672067E-3</c:v>
                </c:pt>
                <c:pt idx="146">
                  <c:v>1.2197695474432993E-3</c:v>
                </c:pt>
                <c:pt idx="147">
                  <c:v>1.2080709842527434E-3</c:v>
                </c:pt>
                <c:pt idx="148">
                  <c:v>1.1972255123920122E-3</c:v>
                </c:pt>
                <c:pt idx="149">
                  <c:v>1.1857371095865435E-3</c:v>
                </c:pt>
                <c:pt idx="150">
                  <c:v>1.174722517701714E-3</c:v>
                </c:pt>
                <c:pt idx="151">
                  <c:v>1.1627235509718138E-3</c:v>
                </c:pt>
                <c:pt idx="152">
                  <c:v>1.1519216511594798E-3</c:v>
                </c:pt>
                <c:pt idx="153">
                  <c:v>1.1401561918942048E-3</c:v>
                </c:pt>
                <c:pt idx="154">
                  <c:v>1.1292148323595887E-3</c:v>
                </c:pt>
                <c:pt idx="155">
                  <c:v>1.1180330601224537E-3</c:v>
                </c:pt>
                <c:pt idx="156">
                  <c:v>1.1073094265325739E-3</c:v>
                </c:pt>
                <c:pt idx="157">
                  <c:v>1.0960111343290262E-3</c:v>
                </c:pt>
                <c:pt idx="158">
                  <c:v>1.0855073046075461E-3</c:v>
                </c:pt>
                <c:pt idx="159">
                  <c:v>1.0761110158337404E-3</c:v>
                </c:pt>
                <c:pt idx="160">
                  <c:v>1.0654778264187576E-3</c:v>
                </c:pt>
                <c:pt idx="161">
                  <c:v>1.0556109561274487E-3</c:v>
                </c:pt>
                <c:pt idx="162">
                  <c:v>1.0451943710283675E-3</c:v>
                </c:pt>
                <c:pt idx="163">
                  <c:v>1.0355297122693261E-3</c:v>
                </c:pt>
                <c:pt idx="164">
                  <c:v>1.0250108377870492E-3</c:v>
                </c:pt>
                <c:pt idx="165">
                  <c:v>1.015236083890986E-3</c:v>
                </c:pt>
                <c:pt idx="166">
                  <c:v>1.0052538029717032E-3</c:v>
                </c:pt>
                <c:pt idx="167">
                  <c:v>9.9568735423427373E-4</c:v>
                </c:pt>
                <c:pt idx="168">
                  <c:v>9.8591897486874098E-4</c:v>
                </c:pt>
                <c:pt idx="169">
                  <c:v>9.7655862501024168E-4</c:v>
                </c:pt>
                <c:pt idx="170">
                  <c:v>9.6700180856150811E-4</c:v>
                </c:pt>
                <c:pt idx="171">
                  <c:v>9.5872700250220291E-4</c:v>
                </c:pt>
                <c:pt idx="172">
                  <c:v>9.4966022416055E-4</c:v>
                </c:pt>
                <c:pt idx="173">
                  <c:v>9.4040464255743124E-4</c:v>
                </c:pt>
                <c:pt idx="174">
                  <c:v>9.3153810599127347E-4</c:v>
                </c:pt>
                <c:pt idx="175">
                  <c:v>9.2248791602309976E-4</c:v>
                </c:pt>
                <c:pt idx="176">
                  <c:v>9.1381906306629878E-4</c:v>
                </c:pt>
                <c:pt idx="177">
                  <c:v>9.0497158189780703E-4</c:v>
                </c:pt>
                <c:pt idx="178">
                  <c:v>8.9676963754251092E-4</c:v>
                </c:pt>
                <c:pt idx="179">
                  <c:v>8.8785024281365311E-4</c:v>
                </c:pt>
                <c:pt idx="180">
                  <c:v>8.7983445359338509E-4</c:v>
                </c:pt>
                <c:pt idx="181">
                  <c:v>8.7111836338072107E-4</c:v>
                </c:pt>
                <c:pt idx="182">
                  <c:v>8.6302646446964647E-4</c:v>
                </c:pt>
                <c:pt idx="183">
                  <c:v>8.5579695991557772E-4</c:v>
                </c:pt>
                <c:pt idx="184">
                  <c:v>8.4762616871795874E-4</c:v>
                </c:pt>
                <c:pt idx="185">
                  <c:v>8.4005404223072534E-4</c:v>
                </c:pt>
                <c:pt idx="186">
                  <c:v>8.3182228116178869E-4</c:v>
                </c:pt>
                <c:pt idx="187">
                  <c:v>8.244268775723651E-4</c:v>
                </c:pt>
                <c:pt idx="188">
                  <c:v>8.1638796063640388E-4</c:v>
                </c:pt>
                <c:pt idx="189">
                  <c:v>8.0892714760724248E-4</c:v>
                </c:pt>
                <c:pt idx="190">
                  <c:v>8.0131725219227559E-4</c:v>
                </c:pt>
                <c:pt idx="191">
                  <c:v>7.9403315565555624E-4</c:v>
                </c:pt>
                <c:pt idx="192">
                  <c:v>7.866041443738848E-4</c:v>
                </c:pt>
                <c:pt idx="193">
                  <c:v>7.7949378926472695E-4</c:v>
                </c:pt>
                <c:pt idx="194">
                  <c:v>7.72242581236721E-4</c:v>
                </c:pt>
                <c:pt idx="195">
                  <c:v>7.6530297476445843E-4</c:v>
                </c:pt>
                <c:pt idx="196">
                  <c:v>7.5822647356382409E-4</c:v>
                </c:pt>
                <c:pt idx="197">
                  <c:v>7.5145461045041421E-4</c:v>
                </c:pt>
                <c:pt idx="198">
                  <c:v>7.4454970932424556E-4</c:v>
                </c:pt>
                <c:pt idx="199">
                  <c:v>7.3794257668458366E-4</c:v>
                </c:pt>
                <c:pt idx="200">
                  <c:v>7.3120616341376525E-4</c:v>
                </c:pt>
                <c:pt idx="201">
                  <c:v>7.2496743332174575E-4</c:v>
                </c:pt>
                <c:pt idx="202">
                  <c:v>7.1818970671627973E-4</c:v>
                </c:pt>
                <c:pt idx="203">
                  <c:v>7.1210458014275184E-4</c:v>
                </c:pt>
                <c:pt idx="204">
                  <c:v>7.0549421452242573E-4</c:v>
                </c:pt>
                <c:pt idx="205">
                  <c:v>6.9936318613604326E-4</c:v>
                </c:pt>
                <c:pt idx="206">
                  <c:v>6.9389040310486889E-4</c:v>
                </c:pt>
                <c:pt idx="207">
                  <c:v>6.8771053671691778E-4</c:v>
                </c:pt>
                <c:pt idx="208">
                  <c:v>6.8198864109559991E-4</c:v>
                </c:pt>
                <c:pt idx="209">
                  <c:v>6.7577393253585166E-4</c:v>
                </c:pt>
                <c:pt idx="210">
                  <c:v>6.7019564970902362E-4</c:v>
                </c:pt>
                <c:pt idx="211">
                  <c:v>6.6413733406427491E-4</c:v>
                </c:pt>
                <c:pt idx="212">
                  <c:v>6.5851968263044608E-4</c:v>
                </c:pt>
                <c:pt idx="213">
                  <c:v>6.5279472295622684E-4</c:v>
                </c:pt>
                <c:pt idx="214">
                  <c:v>6.4731953478631781E-4</c:v>
                </c:pt>
                <c:pt idx="215">
                  <c:v>6.417401212672326E-4</c:v>
                </c:pt>
                <c:pt idx="216">
                  <c:v>6.3640447121814667E-4</c:v>
                </c:pt>
                <c:pt idx="217">
                  <c:v>6.3096759649583349E-4</c:v>
                </c:pt>
                <c:pt idx="218">
                  <c:v>6.2626881046477572E-4</c:v>
                </c:pt>
                <c:pt idx="219">
                  <c:v>6.2112960063552124E-4</c:v>
                </c:pt>
                <c:pt idx="220">
                  <c:v>6.1589335914013262E-4</c:v>
                </c:pt>
                <c:pt idx="221">
                  <c:v>6.1088664273340366E-4</c:v>
                </c:pt>
                <c:pt idx="222">
                  <c:v>6.0578570230141295E-4</c:v>
                </c:pt>
                <c:pt idx="223">
                  <c:v>6.0090864570025286E-4</c:v>
                </c:pt>
                <c:pt idx="224">
                  <c:v>5.9594009691680216E-4</c:v>
                </c:pt>
                <c:pt idx="225">
                  <c:v>5.9134216738971051E-4</c:v>
                </c:pt>
                <c:pt idx="226">
                  <c:v>5.8635086303532942E-4</c:v>
                </c:pt>
                <c:pt idx="227">
                  <c:v>5.818730378924226E-4</c:v>
                </c:pt>
                <c:pt idx="228">
                  <c:v>5.7701238681097063E-4</c:v>
                </c:pt>
                <c:pt idx="229">
                  <c:v>5.7265201682658406E-4</c:v>
                </c:pt>
                <c:pt idx="230">
                  <c:v>5.6863198090709231E-4</c:v>
                </c:pt>
                <c:pt idx="231">
                  <c:v>5.6395494868586964E-4</c:v>
                </c:pt>
                <c:pt idx="232">
                  <c:v>5.5975962756760851E-4</c:v>
                </c:pt>
                <c:pt idx="233">
                  <c:v>5.5520623670481475E-4</c:v>
                </c:pt>
                <c:pt idx="234">
                  <c:v>5.5098679785003826E-4</c:v>
                </c:pt>
                <c:pt idx="235">
                  <c:v>5.4668948718951209E-4</c:v>
                </c:pt>
                <c:pt idx="236">
                  <c:v>5.4271388306812297E-4</c:v>
                </c:pt>
                <c:pt idx="237">
                  <c:v>5.383994091767532E-4</c:v>
                </c:pt>
                <c:pt idx="238">
                  <c:v>5.3452990671405036E-4</c:v>
                </c:pt>
                <c:pt idx="239">
                  <c:v>5.3033078939103287E-4</c:v>
                </c:pt>
                <c:pt idx="240">
                  <c:v>5.2644024363611734E-4</c:v>
                </c:pt>
                <c:pt idx="241">
                  <c:v>5.2284758204132812E-4</c:v>
                </c:pt>
                <c:pt idx="242">
                  <c:v>5.1905669690408896E-4</c:v>
                </c:pt>
                <c:pt idx="243">
                  <c:v>5.1543629688729879E-4</c:v>
                </c:pt>
                <c:pt idx="244">
                  <c:v>5.1150796778546941E-4</c:v>
                </c:pt>
                <c:pt idx="245">
                  <c:v>5.0798537518298046E-4</c:v>
                </c:pt>
                <c:pt idx="246">
                  <c:v>5.0416335191339596E-4</c:v>
                </c:pt>
                <c:pt idx="247">
                  <c:v>5.0062278006893614E-4</c:v>
                </c:pt>
                <c:pt idx="248">
                  <c:v>4.9701799504805718E-4</c:v>
                </c:pt>
                <c:pt idx="249">
                  <c:v>4.9357371455742145E-4</c:v>
                </c:pt>
                <c:pt idx="250">
                  <c:v>4.9006712577105661E-4</c:v>
                </c:pt>
                <c:pt idx="251">
                  <c:v>4.8671681932635339E-4</c:v>
                </c:pt>
                <c:pt idx="252">
                  <c:v>4.8330605589225472E-4</c:v>
                </c:pt>
                <c:pt idx="253">
                  <c:v>4.8036085183533251E-4</c:v>
                </c:pt>
                <c:pt idx="254">
                  <c:v>4.7714227787748844E-4</c:v>
                </c:pt>
                <c:pt idx="255">
                  <c:v>4.7386582923916037E-4</c:v>
                </c:pt>
                <c:pt idx="256">
                  <c:v>4.7073573780948783E-4</c:v>
                </c:pt>
                <c:pt idx="257">
                  <c:v>4.6754949777806675E-4</c:v>
                </c:pt>
                <c:pt idx="258">
                  <c:v>4.6450571322645125E-4</c:v>
                </c:pt>
                <c:pt idx="259">
                  <c:v>4.6140745719346673E-4</c:v>
                </c:pt>
                <c:pt idx="260">
                  <c:v>4.5854267917357821E-4</c:v>
                </c:pt>
                <c:pt idx="261">
                  <c:v>4.5543539070457451E-4</c:v>
                </c:pt>
                <c:pt idx="262">
                  <c:v>4.5265005965291886E-4</c:v>
                </c:pt>
                <c:pt idx="263">
                  <c:v>4.4962906476511764E-4</c:v>
                </c:pt>
                <c:pt idx="264">
                  <c:v>4.4683155736863439E-4</c:v>
                </c:pt>
                <c:pt idx="265">
                  <c:v>4.4433799902374909E-4</c:v>
                </c:pt>
                <c:pt idx="266">
                  <c:v>4.4143914490130587E-4</c:v>
                </c:pt>
                <c:pt idx="267">
                  <c:v>4.3884090270772966E-4</c:v>
                </c:pt>
                <c:pt idx="268">
                  <c:v>4.3610786949760101E-4</c:v>
                </c:pt>
                <c:pt idx="269">
                  <c:v>4.3358122618710089E-4</c:v>
                </c:pt>
                <c:pt idx="270">
                  <c:v>4.3084117052659063E-4</c:v>
                </c:pt>
                <c:pt idx="271">
                  <c:v>4.2830415871947909E-4</c:v>
                </c:pt>
                <c:pt idx="272">
                  <c:v>4.257223927871225E-4</c:v>
                </c:pt>
                <c:pt idx="273">
                  <c:v>4.2333576796958452E-4</c:v>
                </c:pt>
                <c:pt idx="274">
                  <c:v>4.2074774791129297E-4</c:v>
                </c:pt>
                <c:pt idx="275">
                  <c:v>4.1835168324880613E-4</c:v>
                </c:pt>
                <c:pt idx="276">
                  <c:v>4.1621635709002841E-4</c:v>
                </c:pt>
                <c:pt idx="277">
                  <c:v>4.1380910700700591E-4</c:v>
                </c:pt>
                <c:pt idx="278">
                  <c:v>4.1158399874900102E-4</c:v>
                </c:pt>
                <c:pt idx="279">
                  <c:v>4.0917133381525772E-4</c:v>
                </c:pt>
                <c:pt idx="280">
                  <c:v>4.0700936865865531E-4</c:v>
                </c:pt>
                <c:pt idx="281">
                  <c:v>4.0466524992622632E-4</c:v>
                </c:pt>
                <c:pt idx="282">
                  <c:v>4.0249526099212331E-4</c:v>
                </c:pt>
                <c:pt idx="283">
                  <c:v>4.0028741503065734E-4</c:v>
                </c:pt>
                <c:pt idx="284">
                  <c:v>3.9817929300760627E-4</c:v>
                </c:pt>
                <c:pt idx="285">
                  <c:v>3.9603446472487417E-4</c:v>
                </c:pt>
                <c:pt idx="286">
                  <c:v>3.9398658168408288E-4</c:v>
                </c:pt>
                <c:pt idx="287">
                  <c:v>3.9190310954552394E-4</c:v>
                </c:pt>
                <c:pt idx="288">
                  <c:v>3.9004135427458259E-4</c:v>
                </c:pt>
                <c:pt idx="289">
                  <c:v>3.8807859035940452E-4</c:v>
                </c:pt>
                <c:pt idx="290">
                  <c:v>3.8614376311318531E-4</c:v>
                </c:pt>
                <c:pt idx="291">
                  <c:v>3.8423650412800154E-4</c:v>
                </c:pt>
                <c:pt idx="292">
                  <c:v>3.822962511049597E-4</c:v>
                </c:pt>
                <c:pt idx="293">
                  <c:v>3.8044390011847764E-4</c:v>
                </c:pt>
                <c:pt idx="294">
                  <c:v>3.785595634157465E-4</c:v>
                </c:pt>
                <c:pt idx="295">
                  <c:v>3.7681827627923816E-4</c:v>
                </c:pt>
                <c:pt idx="296">
                  <c:v>3.7493073125800883E-4</c:v>
                </c:pt>
                <c:pt idx="297">
                  <c:v>3.7323978057517734E-4</c:v>
                </c:pt>
                <c:pt idx="298">
                  <c:v>3.7140685508229009E-4</c:v>
                </c:pt>
                <c:pt idx="299">
                  <c:v>3.6971054705633256E-4</c:v>
                </c:pt>
                <c:pt idx="300">
                  <c:v>3.6819937472765271E-4</c:v>
                </c:pt>
                <c:pt idx="301">
                  <c:v>3.6644357157217462E-4</c:v>
                </c:pt>
                <c:pt idx="302">
                  <c:v>3.6487075561750595E-4</c:v>
                </c:pt>
                <c:pt idx="303">
                  <c:v>3.6321727884590729E-4</c:v>
                </c:pt>
                <c:pt idx="304">
                  <c:v>3.6168952319198745E-4</c:v>
                </c:pt>
                <c:pt idx="305">
                  <c:v>3.6003366058439995E-4</c:v>
                </c:pt>
                <c:pt idx="306">
                  <c:v>3.5850137272815834E-4</c:v>
                </c:pt>
                <c:pt idx="307">
                  <c:v>3.5694292016237063E-4</c:v>
                </c:pt>
                <c:pt idx="308">
                  <c:v>3.5545539698557833E-4</c:v>
                </c:pt>
                <c:pt idx="309">
                  <c:v>3.5394251536052378E-4</c:v>
                </c:pt>
                <c:pt idx="310">
                  <c:v>3.5249852875094274E-4</c:v>
                </c:pt>
                <c:pt idx="311">
                  <c:v>3.5116670251376231E-4</c:v>
                </c:pt>
                <c:pt idx="312">
                  <c:v>3.4989800355841524E-4</c:v>
                </c:pt>
                <c:pt idx="313">
                  <c:v>3.4851283100418011E-4</c:v>
                </c:pt>
                <c:pt idx="314">
                  <c:v>3.4719155531418114E-4</c:v>
                </c:pt>
                <c:pt idx="315">
                  <c:v>3.4575967777838253E-4</c:v>
                </c:pt>
                <c:pt idx="316">
                  <c:v>3.4447727104041406E-4</c:v>
                </c:pt>
                <c:pt idx="317">
                  <c:v>3.4308755244625482E-4</c:v>
                </c:pt>
                <c:pt idx="318">
                  <c:v>3.4184293608742727E-4</c:v>
                </c:pt>
                <c:pt idx="319">
                  <c:v>3.4049420492964595E-4</c:v>
                </c:pt>
                <c:pt idx="320">
                  <c:v>3.3928632738099558E-4</c:v>
                </c:pt>
                <c:pt idx="321">
                  <c:v>3.3797744156332274E-4</c:v>
                </c:pt>
                <c:pt idx="322">
                  <c:v>3.3676649366008314E-4</c:v>
                </c:pt>
                <c:pt idx="323">
                  <c:v>3.3568801872203206E-4</c:v>
                </c:pt>
                <c:pt idx="324">
                  <c:v>3.3447299860467588E-4</c:v>
                </c:pt>
                <c:pt idx="325">
                  <c:v>3.333506639364876E-4</c:v>
                </c:pt>
                <c:pt idx="326">
                  <c:v>3.3213454819116194E-4</c:v>
                </c:pt>
                <c:pt idx="327">
                  <c:v>3.3104552953885252E-4</c:v>
                </c:pt>
                <c:pt idx="328">
                  <c:v>3.2986554221619906E-4</c:v>
                </c:pt>
                <c:pt idx="329">
                  <c:v>3.2877394135511309E-4</c:v>
                </c:pt>
                <c:pt idx="330">
                  <c:v>3.2766402424152407E-4</c:v>
                </c:pt>
                <c:pt idx="331">
                  <c:v>3.2660492897054576E-4</c:v>
                </c:pt>
                <c:pt idx="332">
                  <c:v>3.2552808821865309E-4</c:v>
                </c:pt>
                <c:pt idx="333">
                  <c:v>3.2450057881044719E-4</c:v>
                </c:pt>
                <c:pt idx="334">
                  <c:v>3.2345587741372176E-4</c:v>
                </c:pt>
                <c:pt idx="335">
                  <c:v>3.2252292069090524E-4</c:v>
                </c:pt>
                <c:pt idx="336">
                  <c:v>3.2141416351272664E-4</c:v>
                </c:pt>
                <c:pt idx="337">
                  <c:v>3.2047858145896834E-4</c:v>
                </c:pt>
                <c:pt idx="338">
                  <c:v>3.1949544472524257E-4</c:v>
                </c:pt>
                <c:pt idx="339">
                  <c:v>3.1858745106721982E-4</c:v>
                </c:pt>
                <c:pt idx="340">
                  <c:v>3.176037464346964E-4</c:v>
                </c:pt>
                <c:pt idx="341">
                  <c:v>3.1669385295037363E-4</c:v>
                </c:pt>
                <c:pt idx="342">
                  <c:v>3.157688184830955E-4</c:v>
                </c:pt>
                <c:pt idx="343">
                  <c:v>3.1488626005879319E-4</c:v>
                </c:pt>
                <c:pt idx="344">
                  <c:v>3.1396122044179044E-4</c:v>
                </c:pt>
                <c:pt idx="345">
                  <c:v>3.1310562817419679E-4</c:v>
                </c:pt>
                <c:pt idx="346">
                  <c:v>3.1226281325108458E-4</c:v>
                </c:pt>
                <c:pt idx="347">
                  <c:v>3.1151239179213358E-4</c:v>
                </c:pt>
                <c:pt idx="348">
                  <c:v>3.106933934478674E-4</c:v>
                </c:pt>
                <c:pt idx="349">
                  <c:v>3.0986082794879868E-4</c:v>
                </c:pt>
                <c:pt idx="350">
                  <c:v>3.0906655058103881E-4</c:v>
                </c:pt>
                <c:pt idx="351">
                  <c:v>3.0825913234030621E-4</c:v>
                </c:pt>
                <c:pt idx="352">
                  <c:v>3.0748886165002739E-4</c:v>
                </c:pt>
                <c:pt idx="353">
                  <c:v>3.0670586331451926E-4</c:v>
                </c:pt>
                <c:pt idx="354">
                  <c:v>3.0595890424032341E-4</c:v>
                </c:pt>
                <c:pt idx="355">
                  <c:v>3.0519961807996614E-4</c:v>
                </c:pt>
                <c:pt idx="356">
                  <c:v>3.0447529434432979E-4</c:v>
                </c:pt>
                <c:pt idx="357">
                  <c:v>3.0373903178757851E-4</c:v>
                </c:pt>
                <c:pt idx="358">
                  <c:v>3.0310418967524351E-4</c:v>
                </c:pt>
                <c:pt idx="359">
                  <c:v>3.0241140457762508E-4</c:v>
                </c:pt>
                <c:pt idx="360">
                  <c:v>3.017072205177742E-4</c:v>
                </c:pt>
                <c:pt idx="361">
                  <c:v>3.0103549394775537E-4</c:v>
                </c:pt>
                <c:pt idx="362">
                  <c:v>3.0035272814094905E-4</c:v>
                </c:pt>
                <c:pt idx="363">
                  <c:v>2.9970144515290156E-4</c:v>
                </c:pt>
                <c:pt idx="364">
                  <c:v>2.9903947157135897E-4</c:v>
                </c:pt>
                <c:pt idx="365">
                  <c:v>2.9842825320404453E-4</c:v>
                </c:pt>
                <c:pt idx="366">
                  <c:v>2.9776624388355873E-4</c:v>
                </c:pt>
                <c:pt idx="367">
                  <c:v>2.9717367235255142E-4</c:v>
                </c:pt>
                <c:pt idx="368">
                  <c:v>2.9653187136615712E-4</c:v>
                </c:pt>
                <c:pt idx="369">
                  <c:v>2.9593839598601534E-4</c:v>
                </c:pt>
                <c:pt idx="370">
                  <c:v>2.9541009123846141E-4</c:v>
                </c:pt>
                <c:pt idx="371">
                  <c:v>2.947967385948584E-4</c:v>
                </c:pt>
                <c:pt idx="372">
                  <c:v>2.9424774503325777E-4</c:v>
                </c:pt>
                <c:pt idx="373">
                  <c:v>2.9367104457032997E-4</c:v>
                </c:pt>
                <c:pt idx="374">
                  <c:v>2.9313860408707965E-4</c:v>
                </c:pt>
                <c:pt idx="375">
                  <c:v>2.9256196580276198E-4</c:v>
                </c:pt>
                <c:pt idx="376">
                  <c:v>2.9202878030514532E-4</c:v>
                </c:pt>
                <c:pt idx="377">
                  <c:v>2.9148690663855192E-4</c:v>
                </c:pt>
                <c:pt idx="378">
                  <c:v>2.9097008957206357E-4</c:v>
                </c:pt>
                <c:pt idx="379">
                  <c:v>2.9044486024505238E-4</c:v>
                </c:pt>
                <c:pt idx="380">
                  <c:v>2.8994392658547824E-4</c:v>
                </c:pt>
                <c:pt idx="381">
                  <c:v>2.8943484800114292E-4</c:v>
                </c:pt>
                <c:pt idx="382">
                  <c:v>2.889804253871465E-4</c:v>
                </c:pt>
                <c:pt idx="383">
                  <c:v>2.8850184336741554E-4</c:v>
                </c:pt>
                <c:pt idx="384">
                  <c:v>2.8803057367592219E-4</c:v>
                </c:pt>
                <c:pt idx="385">
                  <c:v>2.8756650837301887E-4</c:v>
                </c:pt>
                <c:pt idx="386">
                  <c:v>2.8709491713797857E-4</c:v>
                </c:pt>
                <c:pt idx="387">
                  <c:v>2.8664516667386718E-4</c:v>
                </c:pt>
                <c:pt idx="388">
                  <c:v>2.8618813001745637E-4</c:v>
                </c:pt>
                <c:pt idx="389">
                  <c:v>2.8576622254335507E-4</c:v>
                </c:pt>
                <c:pt idx="390">
                  <c:v>2.8530935058110226E-4</c:v>
                </c:pt>
                <c:pt idx="391">
                  <c:v>2.849004843472415E-4</c:v>
                </c:pt>
                <c:pt idx="392">
                  <c:v>2.8445774156980763E-4</c:v>
                </c:pt>
                <c:pt idx="393">
                  <c:v>2.8408775644930557E-4</c:v>
                </c:pt>
                <c:pt idx="394">
                  <c:v>2.8368411818925556E-4</c:v>
                </c:pt>
                <c:pt idx="395">
                  <c:v>2.8327396365425937E-4</c:v>
                </c:pt>
                <c:pt idx="396">
                  <c:v>2.8288283273211046E-4</c:v>
                </c:pt>
                <c:pt idx="397">
                  <c:v>2.8248539372658293E-4</c:v>
                </c:pt>
                <c:pt idx="398">
                  <c:v>2.8210639451917608E-4</c:v>
                </c:pt>
                <c:pt idx="399">
                  <c:v>2.8172128889882974E-4</c:v>
                </c:pt>
                <c:pt idx="400">
                  <c:v>2.8136581396515423E-4</c:v>
                </c:pt>
                <c:pt idx="401">
                  <c:v>2.8098091314192141E-4</c:v>
                </c:pt>
                <c:pt idx="402">
                  <c:v>2.8063648523104286E-4</c:v>
                </c:pt>
                <c:pt idx="403">
                  <c:v>2.8026355158689015E-4</c:v>
                </c:pt>
                <c:pt idx="404">
                  <c:v>2.7991880005789232E-4</c:v>
                </c:pt>
                <c:pt idx="405">
                  <c:v>2.7961198904622819E-4</c:v>
                </c:pt>
                <c:pt idx="406">
                  <c:v>2.7925588542120273E-4</c:v>
                </c:pt>
                <c:pt idx="407">
                  <c:v>2.7893723845484733E-4</c:v>
                </c:pt>
                <c:pt idx="408">
                  <c:v>2.7860260301628293E-4</c:v>
                </c:pt>
                <c:pt idx="409">
                  <c:v>2.7829373536473356E-4</c:v>
                </c:pt>
                <c:pt idx="410">
                  <c:v>2.7795932220171565E-4</c:v>
                </c:pt>
                <c:pt idx="411">
                  <c:v>2.776501962481622E-4</c:v>
                </c:pt>
                <c:pt idx="412">
                  <c:v>2.7733612001180761E-4</c:v>
                </c:pt>
                <c:pt idx="413">
                  <c:v>2.770366492532089E-4</c:v>
                </c:pt>
                <c:pt idx="414">
                  <c:v>2.767323872066673E-4</c:v>
                </c:pt>
                <c:pt idx="415">
                  <c:v>2.7644227840219209E-4</c:v>
                </c:pt>
                <c:pt idx="416">
                  <c:v>2.7614753228976687E-4</c:v>
                </c:pt>
                <c:pt idx="417">
                  <c:v>2.7589350553594235E-4</c:v>
                </c:pt>
                <c:pt idx="418">
                  <c:v>2.75616419139895E-4</c:v>
                </c:pt>
                <c:pt idx="419">
                  <c:v>2.7533490930993124E-4</c:v>
                </c:pt>
                <c:pt idx="420">
                  <c:v>2.7506650358844441E-4</c:v>
                </c:pt>
                <c:pt idx="421">
                  <c:v>2.7479381679512525E-4</c:v>
                </c:pt>
                <c:pt idx="422">
                  <c:v>2.7453382699197884E-4</c:v>
                </c:pt>
                <c:pt idx="423">
                  <c:v>2.7426969397690703E-4</c:v>
                </c:pt>
                <c:pt idx="424">
                  <c:v>2.7402592513237002E-4</c:v>
                </c:pt>
                <c:pt idx="425">
                  <c:v>2.7376202252018129E-4</c:v>
                </c:pt>
                <c:pt idx="426">
                  <c:v>2.735259099151145E-4</c:v>
                </c:pt>
                <c:pt idx="427">
                  <c:v>2.7327029933563705E-4</c:v>
                </c:pt>
                <c:pt idx="428">
                  <c:v>2.730340453836889E-4</c:v>
                </c:pt>
                <c:pt idx="429">
                  <c:v>2.7281637183634367E-4</c:v>
                </c:pt>
                <c:pt idx="430">
                  <c:v>2.7258720165560137E-4</c:v>
                </c:pt>
                <c:pt idx="431">
                  <c:v>2.723688317670329E-4</c:v>
                </c:pt>
                <c:pt idx="432">
                  <c:v>2.7213243671376066E-4</c:v>
                </c:pt>
                <c:pt idx="433">
                  <c:v>2.7191395028535961E-4</c:v>
                </c:pt>
                <c:pt idx="434">
                  <c:v>2.7169199809119526E-4</c:v>
                </c:pt>
                <c:pt idx="435">
                  <c:v>2.7148717250660248E-4</c:v>
                </c:pt>
                <c:pt idx="436">
                  <c:v>2.7126544548578441E-4</c:v>
                </c:pt>
                <c:pt idx="437">
                  <c:v>2.7106708134085132E-4</c:v>
                </c:pt>
                <c:pt idx="438">
                  <c:v>2.7085235166364599E-4</c:v>
                </c:pt>
                <c:pt idx="439">
                  <c:v>2.7065389703640017E-4</c:v>
                </c:pt>
                <c:pt idx="440">
                  <c:v>2.7047732203363823E-4</c:v>
                </c:pt>
                <c:pt idx="441">
                  <c:v>2.7027242521266169E-4</c:v>
                </c:pt>
                <c:pt idx="442">
                  <c:v>2.7008912357464487E-4</c:v>
                </c:pt>
                <c:pt idx="443">
                  <c:v>2.6989666892279925E-4</c:v>
                </c:pt>
                <c:pt idx="444">
                  <c:v>2.6971907450853982E-4</c:v>
                </c:pt>
                <c:pt idx="445">
                  <c:v>2.69526836350453E-4</c:v>
                </c:pt>
                <c:pt idx="446">
                  <c:v>2.6934917623379915E-4</c:v>
                </c:pt>
                <c:pt idx="447">
                  <c:v>2.6916871250300871E-4</c:v>
                </c:pt>
                <c:pt idx="448">
                  <c:v>2.6899668014298531E-4</c:v>
                </c:pt>
                <c:pt idx="449">
                  <c:v>2.6882193508412757E-4</c:v>
                </c:pt>
                <c:pt idx="450">
                  <c:v>2.6865535621350587E-4</c:v>
                </c:pt>
                <c:pt idx="451">
                  <c:v>2.6848615265593777E-4</c:v>
                </c:pt>
                <c:pt idx="452">
                  <c:v>2.6834035574372218E-4</c:v>
                </c:pt>
                <c:pt idx="453">
                  <c:v>2.6818135704307494E-4</c:v>
                </c:pt>
                <c:pt idx="454">
                  <c:v>2.6801985584158872E-4</c:v>
                </c:pt>
                <c:pt idx="455">
                  <c:v>2.6786590635306687E-4</c:v>
                </c:pt>
                <c:pt idx="456">
                  <c:v>2.6770953565539871E-4</c:v>
                </c:pt>
                <c:pt idx="457">
                  <c:v>2.6756047849927462E-4</c:v>
                </c:pt>
                <c:pt idx="458">
                  <c:v>2.6740907882385307E-4</c:v>
                </c:pt>
                <c:pt idx="459">
                  <c:v>2.6726938148866498E-4</c:v>
                </c:pt>
                <c:pt idx="460">
                  <c:v>2.6711817852639804E-4</c:v>
                </c:pt>
                <c:pt idx="461">
                  <c:v>2.6698292678052317E-4</c:v>
                </c:pt>
                <c:pt idx="462">
                  <c:v>2.668365372079216E-4</c:v>
                </c:pt>
                <c:pt idx="463">
                  <c:v>2.667012623875584E-4</c:v>
                </c:pt>
                <c:pt idx="464">
                  <c:v>2.6658091746831143E-4</c:v>
                </c:pt>
                <c:pt idx="465">
                  <c:v>2.664454851431729E-4</c:v>
                </c:pt>
                <c:pt idx="466">
                  <c:v>2.6632052573568086E-4</c:v>
                </c:pt>
                <c:pt idx="467">
                  <c:v>2.6618527974475546E-4</c:v>
                </c:pt>
                <c:pt idx="468">
                  <c:v>2.6606430622560216E-4</c:v>
                </c:pt>
                <c:pt idx="469">
                  <c:v>2.659333756732972E-4</c:v>
                </c:pt>
                <c:pt idx="470">
                  <c:v>2.6581239080570939E-4</c:v>
                </c:pt>
                <c:pt idx="471">
                  <c:v>2.6568951341099389E-4</c:v>
                </c:pt>
                <c:pt idx="472">
                  <c:v>2.6557614171866291E-4</c:v>
                </c:pt>
                <c:pt idx="473">
                  <c:v>2.6545344133193218E-4</c:v>
                </c:pt>
                <c:pt idx="474">
                  <c:v>2.6534006393208226E-4</c:v>
                </c:pt>
                <c:pt idx="475">
                  <c:v>2.6523563005798203E-4</c:v>
                </c:pt>
                <c:pt idx="476">
                  <c:v>2.6512219188042573E-4</c:v>
                </c:pt>
                <c:pt idx="477">
                  <c:v>2.6501753188987496E-4</c:v>
                </c:pt>
                <c:pt idx="478">
                  <c:v>2.6490766709354191E-4</c:v>
                </c:pt>
                <c:pt idx="479">
                  <c:v>2.6480630499297068E-4</c:v>
                </c:pt>
                <c:pt idx="480">
                  <c:v>2.6469660637788673E-4</c:v>
                </c:pt>
                <c:pt idx="481">
                  <c:v>2.6459524657377026E-4</c:v>
                </c:pt>
                <c:pt idx="482">
                  <c:v>2.6449230713680597E-4</c:v>
                </c:pt>
                <c:pt idx="483">
                  <c:v>2.6439419597448289E-4</c:v>
                </c:pt>
                <c:pt idx="484">
                  <c:v>2.642945568268723E-4</c:v>
                </c:pt>
                <c:pt idx="485">
                  <c:v>2.6419959212440318E-4</c:v>
                </c:pt>
                <c:pt idx="486">
                  <c:v>2.6410314941750014E-4</c:v>
                </c:pt>
                <c:pt idx="487">
                  <c:v>2.6402006299237006E-4</c:v>
                </c:pt>
                <c:pt idx="488">
                  <c:v>2.6392946911215633E-4</c:v>
                </c:pt>
                <c:pt idx="489">
                  <c:v>2.6383746658646359E-4</c:v>
                </c:pt>
                <c:pt idx="490">
                  <c:v>2.6374978239333759E-4</c:v>
                </c:pt>
                <c:pt idx="491">
                  <c:v>2.6366073568077827E-4</c:v>
                </c:pt>
                <c:pt idx="492">
                  <c:v>2.635758694017046E-4</c:v>
                </c:pt>
                <c:pt idx="493">
                  <c:v>2.634896852379173E-4</c:v>
                </c:pt>
                <c:pt idx="494">
                  <c:v>2.6341017694128264E-4</c:v>
                </c:pt>
                <c:pt idx="495">
                  <c:v>2.6332413591826552E-4</c:v>
                </c:pt>
                <c:pt idx="496">
                  <c:v>2.6324718578098948E-4</c:v>
                </c:pt>
                <c:pt idx="497">
                  <c:v>2.6316391391040857E-4</c:v>
                </c:pt>
                <c:pt idx="498">
                  <c:v>2.6308697856908362E-4</c:v>
                </c:pt>
                <c:pt idx="499">
                  <c:v>2.6301854582911233E-4</c:v>
                </c:pt>
                <c:pt idx="500">
                  <c:v>2.6294154686401001E-4</c:v>
                </c:pt>
                <c:pt idx="501">
                  <c:v>2.6287051458814961E-4</c:v>
                </c:pt>
                <c:pt idx="502">
                  <c:v>2.6279364854040946E-4</c:v>
                </c:pt>
                <c:pt idx="503">
                  <c:v>2.6272490622687711E-4</c:v>
                </c:pt>
                <c:pt idx="504">
                  <c:v>2.626505189097354E-4</c:v>
                </c:pt>
                <c:pt idx="505">
                  <c:v>2.6258179432555912E-4</c:v>
                </c:pt>
                <c:pt idx="506">
                  <c:v>2.6251200680048862E-4</c:v>
                </c:pt>
                <c:pt idx="507">
                  <c:v>2.6244550027014485E-4</c:v>
                </c:pt>
                <c:pt idx="508">
                  <c:v>2.6237796572703529E-4</c:v>
                </c:pt>
                <c:pt idx="509">
                  <c:v>2.6231360684735722E-4</c:v>
                </c:pt>
                <c:pt idx="510">
                  <c:v>2.6225433439058121E-4</c:v>
                </c:pt>
                <c:pt idx="511">
                  <c:v>2.6218996202006579E-4</c:v>
                </c:pt>
                <c:pt idx="512">
                  <c:v>2.6212861743214793E-4</c:v>
                </c:pt>
                <c:pt idx="513">
                  <c:v>2.6206825691755761E-4</c:v>
                </c:pt>
                <c:pt idx="514">
                  <c:v>2.6201076585729329E-4</c:v>
                </c:pt>
                <c:pt idx="515">
                  <c:v>2.6194855681551218E-4</c:v>
                </c:pt>
                <c:pt idx="516">
                  <c:v>2.6189108632281E-4</c:v>
                </c:pt>
                <c:pt idx="517">
                  <c:v>2.618327298251725E-4</c:v>
                </c:pt>
                <c:pt idx="518">
                  <c:v>2.617771196295936E-4</c:v>
                </c:pt>
                <c:pt idx="519">
                  <c:v>2.6172065260545813E-4</c:v>
                </c:pt>
                <c:pt idx="520">
                  <c:v>2.6166684343477306E-4</c:v>
                </c:pt>
                <c:pt idx="521">
                  <c:v>2.6161220566194092E-4</c:v>
                </c:pt>
                <c:pt idx="522">
                  <c:v>2.6156347374837389E-4</c:v>
                </c:pt>
                <c:pt idx="523">
                  <c:v>2.615121919872889E-4</c:v>
                </c:pt>
                <c:pt idx="524">
                  <c:v>2.6146173524858846E-4</c:v>
                </c:pt>
                <c:pt idx="525">
                  <c:v>2.6141209046522866E-4</c:v>
                </c:pt>
                <c:pt idx="526">
                  <c:v>2.6136168226639095E-4</c:v>
                </c:pt>
                <c:pt idx="527">
                  <c:v>2.6131364816057247E-4</c:v>
                </c:pt>
                <c:pt idx="528">
                  <c:v>2.6126487582105781E-4</c:v>
                </c:pt>
                <c:pt idx="529">
                  <c:v>2.6121988836007141E-4</c:v>
                </c:pt>
                <c:pt idx="530">
                  <c:v>2.6117121215019009E-4</c:v>
                </c:pt>
                <c:pt idx="531">
                  <c:v>2.6112768572582556E-4</c:v>
                </c:pt>
                <c:pt idx="532">
                  <c:v>2.6108059074305724E-4</c:v>
                </c:pt>
                <c:pt idx="533">
                  <c:v>2.6103708624876051E-4</c:v>
                </c:pt>
                <c:pt idx="534">
                  <c:v>2.6099839527521319E-4</c:v>
                </c:pt>
                <c:pt idx="535">
                  <c:v>2.6095486741264403E-4</c:v>
                </c:pt>
                <c:pt idx="536">
                  <c:v>2.60914718570421E-4</c:v>
                </c:pt>
                <c:pt idx="537">
                  <c:v>2.6087127895750264E-4</c:v>
                </c:pt>
                <c:pt idx="538">
                  <c:v>2.6083243621595611E-4</c:v>
                </c:pt>
                <c:pt idx="539">
                  <c:v>2.6079041009810863E-4</c:v>
                </c:pt>
                <c:pt idx="540">
                  <c:v>2.6075158913058653E-4</c:v>
                </c:pt>
                <c:pt idx="541">
                  <c:v>2.6071217361500802E-4</c:v>
                </c:pt>
                <c:pt idx="542">
                  <c:v>2.6067461676648789E-4</c:v>
                </c:pt>
                <c:pt idx="543">
                  <c:v>2.6063530372406326E-4</c:v>
                </c:pt>
                <c:pt idx="544">
                  <c:v>2.6059898951113553E-4</c:v>
                </c:pt>
                <c:pt idx="545">
                  <c:v>2.6056326254380327E-4</c:v>
                </c:pt>
                <c:pt idx="546">
                  <c:v>2.6053036388386702E-4</c:v>
                </c:pt>
                <c:pt idx="547">
                  <c:v>2.6049574705383049E-4</c:v>
                </c:pt>
                <c:pt idx="548">
                  <c:v>2.6046169040023636E-4</c:v>
                </c:pt>
                <c:pt idx="549">
                  <c:v>2.6042818498445451E-4</c:v>
                </c:pt>
                <c:pt idx="550">
                  <c:v>2.603941676193044E-4</c:v>
                </c:pt>
                <c:pt idx="551">
                  <c:v>2.6036175549743731E-4</c:v>
                </c:pt>
                <c:pt idx="552">
                  <c:v>2.6032884838485059E-4</c:v>
                </c:pt>
                <c:pt idx="553">
                  <c:v>2.6029749436459835E-4</c:v>
                </c:pt>
                <c:pt idx="554">
                  <c:v>2.6026566175607976E-4</c:v>
                </c:pt>
                <c:pt idx="555">
                  <c:v>2.6023533175834675E-4</c:v>
                </c:pt>
                <c:pt idx="556">
                  <c:v>2.6020453903662381E-4</c:v>
                </c:pt>
                <c:pt idx="557">
                  <c:v>2.6017801839727645E-4</c:v>
                </c:pt>
                <c:pt idx="558">
                  <c:v>2.6014910955801348E-4</c:v>
                </c:pt>
                <c:pt idx="559">
                  <c:v>2.6011975999494421E-4</c:v>
                </c:pt>
                <c:pt idx="560">
                  <c:v>2.6009179634793226E-4</c:v>
                </c:pt>
                <c:pt idx="561">
                  <c:v>2.6006340659815873E-4</c:v>
                </c:pt>
                <c:pt idx="562">
                  <c:v>2.6003635764168206E-4</c:v>
                </c:pt>
                <c:pt idx="563">
                  <c:v>2.6000889672308716E-4</c:v>
                </c:pt>
                <c:pt idx="564">
                  <c:v>2.5998357024637023E-4</c:v>
                </c:pt>
                <c:pt idx="565">
                  <c:v>2.5995617083748044E-4</c:v>
                </c:pt>
                <c:pt idx="566">
                  <c:v>2.5993167350636193E-4</c:v>
                </c:pt>
                <c:pt idx="567">
                  <c:v>2.599051713000752E-4</c:v>
                </c:pt>
                <c:pt idx="568">
                  <c:v>2.598806929354938E-4</c:v>
                </c:pt>
                <c:pt idx="569">
                  <c:v>2.5985815422515529E-4</c:v>
                </c:pt>
                <c:pt idx="570">
                  <c:v>2.5983444032964337E-4</c:v>
                </c:pt>
                <c:pt idx="571">
                  <c:v>2.5981185869289249E-4</c:v>
                </c:pt>
                <c:pt idx="572">
                  <c:v>2.5978742939112523E-4</c:v>
                </c:pt>
                <c:pt idx="573">
                  <c:v>2.5976558812107817E-4</c:v>
                </c:pt>
                <c:pt idx="574">
                  <c:v>2.5974195993139719E-4</c:v>
                </c:pt>
                <c:pt idx="575">
                  <c:v>2.5972013665335238E-4</c:v>
                </c:pt>
                <c:pt idx="576">
                  <c:v>2.5969798202669697E-4</c:v>
                </c:pt>
                <c:pt idx="577">
                  <c:v>2.5967687484899872E-4</c:v>
                </c:pt>
                <c:pt idx="578">
                  <c:v>2.5965544734501283E-4</c:v>
                </c:pt>
                <c:pt idx="579">
                  <c:v>2.5963503305434504E-4</c:v>
                </c:pt>
                <c:pt idx="580">
                  <c:v>2.5961430909636197E-4</c:v>
                </c:pt>
                <c:pt idx="581">
                  <c:v>2.5959646176796573E-4</c:v>
                </c:pt>
                <c:pt idx="582">
                  <c:v>2.5957700882930961E-4</c:v>
                </c:pt>
                <c:pt idx="583">
                  <c:v>2.5955726100208577E-4</c:v>
                </c:pt>
                <c:pt idx="584">
                  <c:v>2.5953844727942814E-4</c:v>
                </c:pt>
                <c:pt idx="585">
                  <c:v>2.5951934848808501E-4</c:v>
                </c:pt>
                <c:pt idx="586">
                  <c:v>2.5950115322422723E-4</c:v>
                </c:pt>
                <c:pt idx="587">
                  <c:v>2.5948268238743888E-4</c:v>
                </c:pt>
                <c:pt idx="588">
                  <c:v>2.5946564862234844E-4</c:v>
                </c:pt>
                <c:pt idx="589">
                  <c:v>2.5944722220033869E-4</c:v>
                </c:pt>
                <c:pt idx="590">
                  <c:v>2.5943074882290923E-4</c:v>
                </c:pt>
                <c:pt idx="591">
                  <c:v>2.5941292872367646E-4</c:v>
                </c:pt>
                <c:pt idx="592">
                  <c:v>2.5939805170860895E-4</c:v>
                </c:pt>
                <c:pt idx="593">
                  <c:v>2.5938183685879552E-4</c:v>
                </c:pt>
                <c:pt idx="594">
                  <c:v>2.5936537680683222E-4</c:v>
                </c:pt>
                <c:pt idx="595">
                  <c:v>2.5934969591189032E-4</c:v>
                </c:pt>
                <c:pt idx="596">
                  <c:v>2.5933377799339404E-4</c:v>
                </c:pt>
                <c:pt idx="597">
                  <c:v>2.59318613668182E-4</c:v>
                </c:pt>
                <c:pt idx="598">
                  <c:v>2.5930322022752871E-4</c:v>
                </c:pt>
                <c:pt idx="599">
                  <c:v>2.5928902493057904E-4</c:v>
                </c:pt>
                <c:pt idx="600">
                  <c:v>2.5927366959346311E-4</c:v>
                </c:pt>
                <c:pt idx="601">
                  <c:v>2.5925994227997103E-4</c:v>
                </c:pt>
                <c:pt idx="602">
                  <c:v>2.5924509326495171E-4</c:v>
                </c:pt>
                <c:pt idx="603">
                  <c:v>2.5923137983136852E-4</c:v>
                </c:pt>
                <c:pt idx="604">
                  <c:v>2.5921918657079965E-4</c:v>
                </c:pt>
                <c:pt idx="605">
                  <c:v>2.5920547224795318E-4</c:v>
                </c:pt>
                <c:pt idx="606">
                  <c:v>2.5919282564822567E-4</c:v>
                </c:pt>
                <c:pt idx="607">
                  <c:v>2.5917914586681814E-4</c:v>
                </c:pt>
                <c:pt idx="608">
                  <c:v>2.5916691672748349E-4</c:v>
                </c:pt>
                <c:pt idx="609">
                  <c:v>2.5915368859407486E-4</c:v>
                </c:pt>
                <c:pt idx="610">
                  <c:v>2.591414723532558E-4</c:v>
                </c:pt>
                <c:pt idx="611">
                  <c:v>2.5912907204438601E-4</c:v>
                </c:pt>
                <c:pt idx="612">
                  <c:v>2.5911725935265492E-4</c:v>
                </c:pt>
                <c:pt idx="613">
                  <c:v>2.591052687471744E-4</c:v>
                </c:pt>
                <c:pt idx="614">
                  <c:v>2.5909384641419493E-4</c:v>
                </c:pt>
                <c:pt idx="615">
                  <c:v>2.590822521176436E-4</c:v>
                </c:pt>
                <c:pt idx="616">
                  <c:v>2.590719144413385E-4</c:v>
                </c:pt>
                <c:pt idx="617">
                  <c:v>2.5905964916289723E-4</c:v>
                </c:pt>
                <c:pt idx="618">
                  <c:v>2.5904931693070208E-4</c:v>
                </c:pt>
                <c:pt idx="619">
                  <c:v>2.590384767837227E-4</c:v>
                </c:pt>
                <c:pt idx="620">
                  <c:v>2.5902848101476709E-4</c:v>
                </c:pt>
                <c:pt idx="621">
                  <c:v>2.5901766909023363E-4</c:v>
                </c:pt>
                <c:pt idx="622">
                  <c:v>2.5900768459888345E-4</c:v>
                </c:pt>
                <c:pt idx="623">
                  <c:v>2.5899755003431276E-4</c:v>
                </c:pt>
                <c:pt idx="624">
                  <c:v>2.589878960687554E-4</c:v>
                </c:pt>
                <c:pt idx="625">
                  <c:v>2.5897809705586257E-4</c:v>
                </c:pt>
                <c:pt idx="626">
                  <c:v>2.5896876278447815E-4</c:v>
                </c:pt>
                <c:pt idx="627">
                  <c:v>2.5896046378496792E-4</c:v>
                </c:pt>
                <c:pt idx="628">
                  <c:v>2.5895228812339836E-4</c:v>
                </c:pt>
                <c:pt idx="629">
                  <c:v>2.5894309320979262E-4</c:v>
                </c:pt>
                <c:pt idx="630">
                  <c:v>2.5893461476135001E-4</c:v>
                </c:pt>
                <c:pt idx="631">
                  <c:v>2.5892544430976749E-4</c:v>
                </c:pt>
                <c:pt idx="632">
                  <c:v>2.5891697591600717E-4</c:v>
                </c:pt>
                <c:pt idx="633">
                  <c:v>2.5890838048185102E-4</c:v>
                </c:pt>
                <c:pt idx="634">
                  <c:v>2.5890045489132963E-4</c:v>
                </c:pt>
                <c:pt idx="635">
                  <c:v>2.5889188251967927E-4</c:v>
                </c:pt>
                <c:pt idx="636">
                  <c:v>2.5888421981997719E-4</c:v>
                </c:pt>
                <c:pt idx="637">
                  <c:v>2.588759318398125E-4</c:v>
                </c:pt>
                <c:pt idx="638">
                  <c:v>2.5886827849137004E-4</c:v>
                </c:pt>
                <c:pt idx="639">
                  <c:v>2.5886147419736691E-4</c:v>
                </c:pt>
                <c:pt idx="640">
                  <c:v>2.5885382184469134E-4</c:v>
                </c:pt>
                <c:pt idx="641">
                  <c:v>2.5884676597625201E-4</c:v>
                </c:pt>
                <c:pt idx="642">
                  <c:v>2.5883913444972833E-4</c:v>
                </c:pt>
                <c:pt idx="643">
                  <c:v>2.5883231288760527E-4</c:v>
                </c:pt>
                <c:pt idx="644">
                  <c:v>2.5882493482434912E-4</c:v>
                </c:pt>
                <c:pt idx="645">
                  <c:v>2.5881812185102868E-4</c:v>
                </c:pt>
                <c:pt idx="646">
                  <c:v>2.588112069214257E-4</c:v>
                </c:pt>
                <c:pt idx="647">
                  <c:v>2.5880462033447835E-4</c:v>
                </c:pt>
                <c:pt idx="648">
                  <c:v>2.5879793521570247E-4</c:v>
                </c:pt>
                <c:pt idx="649">
                  <c:v>2.5879156756217203E-4</c:v>
                </c:pt>
                <c:pt idx="650">
                  <c:v>2.5878510468706884E-4</c:v>
                </c:pt>
                <c:pt idx="651">
                  <c:v>2.5877954002437081E-4</c:v>
                </c:pt>
                <c:pt idx="652">
                  <c:v>2.5877347594026285E-4</c:v>
                </c:pt>
                <c:pt idx="653">
                  <c:v>2.5876732122207918E-4</c:v>
                </c:pt>
                <c:pt idx="654">
                  <c:v>2.5876145885857672E-4</c:v>
                </c:pt>
                <c:pt idx="655">
                  <c:v>2.5875550890774938E-4</c:v>
                </c:pt>
                <c:pt idx="656">
                  <c:v>2.5874984161518934E-4</c:v>
                </c:pt>
                <c:pt idx="657">
                  <c:v>2.5874408968035059E-4</c:v>
                </c:pt>
                <c:pt idx="658">
                  <c:v>2.587387863356465E-4</c:v>
                </c:pt>
                <c:pt idx="659">
                  <c:v>2.5873305057579868E-4</c:v>
                </c:pt>
                <c:pt idx="660">
                  <c:v>2.5872792380864264E-4</c:v>
                </c:pt>
                <c:pt idx="661">
                  <c:v>2.5872237905290459E-4</c:v>
                </c:pt>
                <c:pt idx="662">
                  <c:v>2.587172592084596E-4</c:v>
                </c:pt>
                <c:pt idx="663">
                  <c:v>2.5871254633594922E-4</c:v>
                </c:pt>
                <c:pt idx="664">
                  <c:v>2.5870758906984618E-4</c:v>
                </c:pt>
                <c:pt idx="665">
                  <c:v>2.5870286978862023E-4</c:v>
                </c:pt>
                <c:pt idx="666">
                  <c:v>2.5869776580611048E-4</c:v>
                </c:pt>
                <c:pt idx="667">
                  <c:v>2.5869320381906216E-4</c:v>
                </c:pt>
                <c:pt idx="668">
                  <c:v>2.586882699781758E-4</c:v>
                </c:pt>
                <c:pt idx="669">
                  <c:v>2.5868371431453201E-4</c:v>
                </c:pt>
                <c:pt idx="670">
                  <c:v>2.5867909076561832E-4</c:v>
                </c:pt>
                <c:pt idx="671">
                  <c:v>2.5867482794451527E-4</c:v>
                </c:pt>
                <c:pt idx="672">
                  <c:v>2.5867063343724766E-4</c:v>
                </c:pt>
                <c:pt idx="673">
                  <c:v>2.5866636972783923E-4</c:v>
                </c:pt>
                <c:pt idx="674">
                  <c:v>2.5866244503998219E-4</c:v>
                </c:pt>
                <c:pt idx="675">
                  <c:v>2.5865871342613614E-4</c:v>
                </c:pt>
                <c:pt idx="676">
                  <c:v>2.5865464713741807E-4</c:v>
                </c:pt>
                <c:pt idx="677">
                  <c:v>2.5865064821372507E-4</c:v>
                </c:pt>
                <c:pt idx="678">
                  <c:v>2.5864671554850035E-4</c:v>
                </c:pt>
                <c:pt idx="679">
                  <c:v>2.5864272436817217E-4</c:v>
                </c:pt>
                <c:pt idx="680">
                  <c:v>2.5863892302196241E-4</c:v>
                </c:pt>
                <c:pt idx="681">
                  <c:v>2.5863506513359042E-4</c:v>
                </c:pt>
                <c:pt idx="682">
                  <c:v>2.5863139075757305E-4</c:v>
                </c:pt>
                <c:pt idx="683">
                  <c:v>2.5862766174624232E-4</c:v>
                </c:pt>
                <c:pt idx="684">
                  <c:v>2.5862411013417559E-4</c:v>
                </c:pt>
                <c:pt idx="685">
                  <c:v>2.5862050572974919E-4</c:v>
                </c:pt>
                <c:pt idx="686">
                  <c:v>2.5861740252685646E-4</c:v>
                </c:pt>
                <c:pt idx="687">
                  <c:v>2.5861402109330083E-4</c:v>
                </c:pt>
                <c:pt idx="688">
                  <c:v>2.5861058942091853E-4</c:v>
                </c:pt>
                <c:pt idx="689">
                  <c:v>2.5860732104117102E-4</c:v>
                </c:pt>
                <c:pt idx="690">
                  <c:v>2.5860400411816632E-4</c:v>
                </c:pt>
                <c:pt idx="691">
                  <c:v>2.5860084504266366E-4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617856"/>
        <c:axId val="744619392"/>
      </c:lineChart>
      <c:dateAx>
        <c:axId val="7446178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744619392"/>
        <c:crosses val="autoZero"/>
        <c:auto val="1"/>
        <c:lblOffset val="100"/>
        <c:baseTimeUnit val="months"/>
      </c:dateAx>
      <c:valAx>
        <c:axId val="74461939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74461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157162</xdr:colOff>
      <xdr:row>2</xdr:row>
      <xdr:rowOff>90486</xdr:rowOff>
    </xdr:from>
    <xdr:to>
      <xdr:col>50</xdr:col>
      <xdr:colOff>504825</xdr:colOff>
      <xdr:row>47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35</xdr:col>
      <xdr:colOff>328612</xdr:colOff>
      <xdr:row>2</xdr:row>
      <xdr:rowOff>14286</xdr:rowOff>
    </xdr:from>
    <xdr:to>
      <xdr:col>49</xdr:col>
      <xdr:colOff>552450</xdr:colOff>
      <xdr:row>47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4.140625" style="1" bestFit="1" customWidth="1"/>
    <col min="4" max="4" width="14.85546875" style="1" customWidth="1"/>
    <col min="5" max="5" width="2.7109375" style="1" customWidth="1"/>
    <col min="6" max="16384" width="9.140625" style="1"/>
  </cols>
  <sheetData>
    <row r="2" spans="2:5" x14ac:dyDescent="0.2">
      <c r="B2" s="64" t="s">
        <v>94</v>
      </c>
      <c r="C2" s="65"/>
      <c r="D2" s="65"/>
      <c r="E2" s="66"/>
    </row>
    <row r="3" spans="2:5" x14ac:dyDescent="0.2">
      <c r="B3" s="56"/>
      <c r="C3" s="57"/>
      <c r="D3" s="57"/>
      <c r="E3" s="58"/>
    </row>
    <row r="4" spans="2:5" x14ac:dyDescent="0.2">
      <c r="B4" s="59"/>
      <c r="C4" s="42" t="s">
        <v>95</v>
      </c>
      <c r="D4" s="68"/>
      <c r="E4" s="60"/>
    </row>
    <row r="5" spans="2:5" x14ac:dyDescent="0.2">
      <c r="B5" s="59"/>
      <c r="C5" s="42" t="s">
        <v>88</v>
      </c>
      <c r="D5" s="67" t="s">
        <v>91</v>
      </c>
      <c r="E5" s="60"/>
    </row>
    <row r="6" spans="2:5" x14ac:dyDescent="0.2">
      <c r="B6" s="59"/>
      <c r="C6" s="42" t="s">
        <v>89</v>
      </c>
      <c r="D6" s="67" t="s">
        <v>92</v>
      </c>
      <c r="E6" s="60"/>
    </row>
    <row r="7" spans="2:5" x14ac:dyDescent="0.2">
      <c r="B7" s="59"/>
      <c r="C7" s="42" t="s">
        <v>90</v>
      </c>
      <c r="D7" s="67" t="s">
        <v>93</v>
      </c>
      <c r="E7" s="60"/>
    </row>
    <row r="8" spans="2:5" x14ac:dyDescent="0.2">
      <c r="B8" s="59"/>
      <c r="C8" s="42" t="s">
        <v>96</v>
      </c>
      <c r="D8" s="55" t="b">
        <v>1</v>
      </c>
      <c r="E8" s="60"/>
    </row>
    <row r="9" spans="2:5" x14ac:dyDescent="0.2">
      <c r="B9" s="59"/>
      <c r="C9" s="42" t="s">
        <v>97</v>
      </c>
      <c r="D9" s="55" t="b">
        <v>1</v>
      </c>
      <c r="E9" s="60"/>
    </row>
    <row r="10" spans="2:5" x14ac:dyDescent="0.2">
      <c r="B10" s="61"/>
      <c r="C10" s="62"/>
      <c r="D10" s="62"/>
      <c r="E10" s="63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7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4"/>
  <sheetViews>
    <sheetView showGridLines="0" tabSelected="1" topLeftCell="L1" workbookViewId="0">
      <selection activeCell="V13" sqref="V13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16384" width="9.140625" style="1"/>
  </cols>
  <sheetData>
    <row r="1" spans="1:37" x14ac:dyDescent="0.2">
      <c r="H1" s="1" t="str">
        <f>_xll.qlEuribor(,V4,,,trigger)</f>
        <v>obj_0087a#0001</v>
      </c>
    </row>
    <row r="2" spans="1:37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2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</row>
    <row r="3" spans="1:37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 t="shared" ref="F3" si="0">PROPER(currency)&amp;familyname&amp;$V$4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obj_00843#0001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obj_00843</v>
      </c>
      <c r="N3" s="24" t="str">
        <f>_xll.qlRateHelperQuoteName(M3,trigger)</f>
        <v>EUR3MD_SYNTH3M_Quote</v>
      </c>
      <c r="O3" s="30">
        <f>_xll.qlRateHelperRate(M3,trigger)</f>
        <v>-2.4399999999999999E-4</v>
      </c>
      <c r="P3" s="25">
        <f>_xll.qlRateHelperEarliestDate(M3,trigger)</f>
        <v>42220</v>
      </c>
      <c r="Q3" s="25">
        <f>_xll.qlRateHelperLatestDate(M3,trigger)</f>
        <v>42312</v>
      </c>
      <c r="R3" s="38">
        <f t="shared" ref="R3:R57" si="1">IF(ISERROR(M3),#N/A,1)</f>
        <v>1</v>
      </c>
      <c r="S3" s="24" t="b">
        <f>IF(Q3&lt;_xll.qlCalendarAdvance(calendar,$V$7,$V$27),TRUE,FALSE)</f>
        <v>1</v>
      </c>
      <c r="AC3" s="43"/>
      <c r="AD3" s="44">
        <f>_xll.qlCalendarAdvance(calendar,_xll.qlSettingsEvaluationDate(trigger),"2D",,,trigger)</f>
        <v>42220</v>
      </c>
      <c r="AE3" s="44">
        <f>_xll.qlInterestRateIndexMaturity(V5,AD3,trigger)</f>
        <v>42312</v>
      </c>
      <c r="AF3" s="49">
        <f>_xll.qlTenorBasisValue($V$13,AD3,trigger)</f>
        <v>1.0726713864584445E-3</v>
      </c>
      <c r="AG3" s="49">
        <f>_xll.qlTenorBasisForwardRate($V$13,AD3,_xll.ohTrigger($AA$9:$AA$12))</f>
        <v>-2.8516431622744963E-4</v>
      </c>
      <c r="AH3" s="49">
        <f>_xll.qlTenorBasisForwardRate2($V$13,AD3,AE3,_xll.ohTrigger($AA$9:$AA$12))</f>
        <v>-2.8516431622744963E-4</v>
      </c>
      <c r="AI3" s="49">
        <f>_xll.qlIndexFixing($V$5,_xll.qlInterestRateIndexFixingDate($V$5,AD3,trigger),,trigger)</f>
        <v>-2.3000000000000001E-4</v>
      </c>
      <c r="AJ3" s="49">
        <f>AG3-AI3</f>
        <v>-5.5164316227449624E-5</v>
      </c>
      <c r="AK3" s="52">
        <f>AI3/AH3</f>
        <v>0.8065525274787535</v>
      </c>
    </row>
    <row r="4" spans="1:37" ht="11.25" customHeight="1" x14ac:dyDescent="0.2">
      <c r="A4" s="2" t="str">
        <f t="shared" ref="A4" si="2">B4&amp;"M"</f>
        <v>1M</v>
      </c>
      <c r="B4" s="2">
        <v>1</v>
      </c>
      <c r="C4" s="2" t="str">
        <f t="shared" ref="C4" si="3">"x"&amp;B4+SUBSTITUTE($V$4,"M","")&amp;"F"</f>
        <v>x4F</v>
      </c>
      <c r="D4" s="2" t="s">
        <v>16</v>
      </c>
      <c r="E4" s="2" t="s">
        <v>58</v>
      </c>
      <c r="F4" s="2" t="str">
        <f t="shared" ref="F4:F27" si="4">PROPER(currency)&amp;familyname&amp;$V$4</f>
        <v>Euribor3M</v>
      </c>
      <c r="G4" s="2" t="str">
        <f t="shared" ref="G4" si="5">"EUR"&amp;B4&amp;C4&amp;"_Quote"</f>
        <v>EUR1x4F_Quote</v>
      </c>
      <c r="H4" s="2" t="str">
        <f>_xll.qlFraRateHelper(,G4,A4,F4,permanent,trigger,objectoverwrite)</f>
        <v>obj_00841#0001</v>
      </c>
      <c r="I4" s="15" t="b">
        <v>1</v>
      </c>
      <c r="J4" s="18">
        <v>10</v>
      </c>
      <c r="K4" s="18">
        <v>1</v>
      </c>
      <c r="M4" s="26" t="str">
        <v>obj_00841</v>
      </c>
      <c r="N4" s="26" t="str">
        <f>_xll.qlRateHelperQuoteName(M4,trigger)</f>
        <v>EUR1x4F_Quote</v>
      </c>
      <c r="O4" s="31">
        <f>_xll.qlRateHelperRate(M4,trigger)</f>
        <v>-2.5000000000000001E-4</v>
      </c>
      <c r="P4" s="27">
        <f>_xll.qlRateHelperEarliestDate(M4,trigger)</f>
        <v>42251</v>
      </c>
      <c r="Q4" s="27">
        <f>_xll.qlRateHelperLatestDate(M4,trigger)</f>
        <v>42342</v>
      </c>
      <c r="R4" s="38">
        <f t="shared" si="1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5" t="s">
        <v>74</v>
      </c>
      <c r="AD4" s="46">
        <f>_xll.qlCalendarAdvance(calendar,AD3,AC4,,,trigger)</f>
        <v>42251</v>
      </c>
      <c r="AE4" s="46">
        <f>_xll.qlInterestRateIndexMaturity($V$5,AD4,trigger)</f>
        <v>42342</v>
      </c>
      <c r="AF4" s="50">
        <f>_xll.qlTenorBasisValue($V$13,AD4,trigger)</f>
        <v>1.1024831804432485E-3</v>
      </c>
      <c r="AG4" s="50">
        <f>_xll.qlTenorBasisForwardRate($V$13,AD4,_xll.ohTrigger($AA$9:$AA$12))</f>
        <v>-2.678389475021379E-4</v>
      </c>
      <c r="AH4" s="50">
        <f>_xll.qlTenorBasisForwardRate2($V$13,AD4,AE4,_xll.ohTrigger($AA$9:$AA$12))</f>
        <v>-2.678389475021379E-4</v>
      </c>
      <c r="AI4" s="50">
        <f>_xll.qlIndexFixing($V$5,_xll.qlInterestRateIndexFixingDate($V$5,AD4,trigger),,trigger)</f>
        <v>-2.6737237980425477E-4</v>
      </c>
      <c r="AJ4" s="50">
        <f t="shared" ref="AJ4:AJ67" si="6">AG4-AI4</f>
        <v>-4.6656769788313342E-7</v>
      </c>
      <c r="AK4" s="53">
        <f t="shared" ref="AK4:AK67" si="7">AI4/AH4</f>
        <v>0.99825802893031679</v>
      </c>
    </row>
    <row r="5" spans="1:37" ht="11.25" customHeight="1" x14ac:dyDescent="0.2">
      <c r="A5" s="7" t="str">
        <f t="shared" ref="A5:A15" si="8">B5&amp;"M"</f>
        <v>2M</v>
      </c>
      <c r="B5" s="7">
        <v>2</v>
      </c>
      <c r="C5" s="7" t="str">
        <f t="shared" ref="C5:C15" si="9">"x"&amp;B5+SUBSTITUTE($V$4,"M","")&amp;"F"</f>
        <v>x5F</v>
      </c>
      <c r="D5" s="7" t="s">
        <v>16</v>
      </c>
      <c r="E5" s="7" t="s">
        <v>58</v>
      </c>
      <c r="F5" s="7" t="str">
        <f t="shared" si="4"/>
        <v>Euribor3M</v>
      </c>
      <c r="G5" s="7" t="str">
        <f t="shared" ref="G5:G15" si="10">"EUR"&amp;B5&amp;C5&amp;"_Quote"</f>
        <v>EUR2x5F_Quote</v>
      </c>
      <c r="H5" s="7" t="str">
        <f>_xll.qlFraRateHelper(,G5,A5,F5,permanent,trigger,objectoverwrite)</f>
        <v>obj_00844#0001</v>
      </c>
      <c r="I5" s="16" t="b">
        <v>1</v>
      </c>
      <c r="J5" s="19">
        <v>10</v>
      </c>
      <c r="K5" s="19">
        <v>1</v>
      </c>
      <c r="M5" s="26" t="str">
        <v>obj_008ba</v>
      </c>
      <c r="N5" s="26" t="str">
        <f>_xll.qlRateHelperQuoteName(M5,trigger)</f>
        <v>EURFUT3MU5_Quote</v>
      </c>
      <c r="O5" s="31">
        <f>_xll.qlRateHelperRate(M5,trigger)</f>
        <v>-2.7500000000002522E-4</v>
      </c>
      <c r="P5" s="27">
        <f>_xll.qlRateHelperEarliestDate(M5,trigger)</f>
        <v>42263</v>
      </c>
      <c r="Q5" s="27">
        <f>_xll.qlRateHelperLatestDate(M5,trigger)</f>
        <v>42354</v>
      </c>
      <c r="R5" s="38">
        <f t="shared" si="1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5" t="s">
        <v>74</v>
      </c>
      <c r="AD5" s="46">
        <f>_xll.qlCalendarAdvance(calendar,AD4,AC5,,,trigger)</f>
        <v>42282</v>
      </c>
      <c r="AE5" s="46">
        <f>_xll.qlInterestRateIndexMaturity($V$5,AD5,trigger)</f>
        <v>42374</v>
      </c>
      <c r="AF5" s="50">
        <f>_xll.qlTenorBasisValue($V$13,AD5,trigger)</f>
        <v>1.1312484519998972E-3</v>
      </c>
      <c r="AG5" s="50">
        <f>_xll.qlTenorBasisForwardRate($V$13,AD5,_xll.ohTrigger($AA$9:$AA$12))</f>
        <v>-2.5955633273243235E-4</v>
      </c>
      <c r="AH5" s="50">
        <f>_xll.qlTenorBasisForwardRate2($V$13,AD5,AE5,_xll.ohTrigger($AA$9:$AA$12))</f>
        <v>-2.5955633273243235E-4</v>
      </c>
      <c r="AI5" s="50">
        <f>_xll.qlIndexFixing($V$5,_xll.qlInterestRateIndexFixingDate($V$5,AD5,trigger),,trigger)</f>
        <v>-2.4967051596115196E-4</v>
      </c>
      <c r="AJ5" s="50">
        <f t="shared" si="6"/>
        <v>-9.8858167712803885E-6</v>
      </c>
      <c r="AK5" s="53">
        <f t="shared" si="7"/>
        <v>0.96191263504454216</v>
      </c>
    </row>
    <row r="6" spans="1:37" ht="11.25" customHeight="1" x14ac:dyDescent="0.2">
      <c r="A6" s="7" t="str">
        <f t="shared" si="8"/>
        <v>3M</v>
      </c>
      <c r="B6" s="7">
        <v>3</v>
      </c>
      <c r="C6" s="7" t="str">
        <f t="shared" si="9"/>
        <v>x6F</v>
      </c>
      <c r="D6" s="7" t="s">
        <v>16</v>
      </c>
      <c r="E6" s="7" t="s">
        <v>58</v>
      </c>
      <c r="F6" s="7" t="str">
        <f t="shared" si="4"/>
        <v>Euribor3M</v>
      </c>
      <c r="G6" s="7" t="str">
        <f t="shared" si="10"/>
        <v>EUR3x6F_Quote</v>
      </c>
      <c r="H6" s="7" t="str">
        <f>_xll.qlFraRateHelper(,G6,A6,F6,permanent,trigger,objectoverwrite)</f>
        <v>obj_00874#0001</v>
      </c>
      <c r="I6" s="16" t="b">
        <v>1</v>
      </c>
      <c r="J6" s="19">
        <v>10</v>
      </c>
      <c r="K6" s="19">
        <v>1</v>
      </c>
      <c r="M6" s="26" t="str">
        <v>obj_00844</v>
      </c>
      <c r="N6" s="26" t="str">
        <f>_xll.qlRateHelperQuoteName(M6,trigger)</f>
        <v>EUR2x5F_Quote</v>
      </c>
      <c r="O6" s="31">
        <f>_xll.qlRateHelperRate(M6,trigger)</f>
        <v>-2.4000000000000001E-4</v>
      </c>
      <c r="P6" s="27">
        <f>_xll.qlRateHelperEarliestDate(M6,trigger)</f>
        <v>42282</v>
      </c>
      <c r="Q6" s="27">
        <f>_xll.qlRateHelperLatestDate(M6,trigger)</f>
        <v>42374</v>
      </c>
      <c r="R6" s="38">
        <f t="shared" si="1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5" t="s">
        <v>74</v>
      </c>
      <c r="AD6" s="46">
        <f>_xll.qlCalendarAdvance(calendar,AD5,AC6,,,trigger)</f>
        <v>42313</v>
      </c>
      <c r="AE6" s="46">
        <f>_xll.qlInterestRateIndexMaturity($V$5,AD6,trigger)</f>
        <v>42405</v>
      </c>
      <c r="AF6" s="50">
        <f>_xll.qlTenorBasisValue($V$13,AD6,trigger)</f>
        <v>1.1589908010401614E-3</v>
      </c>
      <c r="AG6" s="50">
        <f>_xll.qlTenorBasisForwardRate($V$13,AD6,_xll.ohTrigger($AA$9:$AA$12))</f>
        <v>-2.4442506520001189E-4</v>
      </c>
      <c r="AH6" s="50">
        <f>_xll.qlTenorBasisForwardRate2($V$13,AD6,AE6,_xll.ohTrigger($AA$9:$AA$12))</f>
        <v>-2.4442506520001189E-4</v>
      </c>
      <c r="AI6" s="50">
        <f>_xll.qlIndexFixing($V$5,_xll.qlInterestRateIndexFixingDate($V$5,AD6,trigger),,trigger)</f>
        <v>-2.5388571216019515E-4</v>
      </c>
      <c r="AJ6" s="50">
        <f t="shared" si="6"/>
        <v>9.4606469601832689E-6</v>
      </c>
      <c r="AK6" s="53">
        <f t="shared" si="7"/>
        <v>1.0387057151951322</v>
      </c>
    </row>
    <row r="7" spans="1:37" ht="11.25" customHeight="1" x14ac:dyDescent="0.2">
      <c r="A7" s="7" t="str">
        <f t="shared" si="8"/>
        <v>4M</v>
      </c>
      <c r="B7" s="7">
        <v>4</v>
      </c>
      <c r="C7" s="7" t="str">
        <f t="shared" si="9"/>
        <v>x7F</v>
      </c>
      <c r="D7" s="7" t="s">
        <v>16</v>
      </c>
      <c r="E7" s="7" t="s">
        <v>58</v>
      </c>
      <c r="F7" s="7" t="str">
        <f t="shared" si="4"/>
        <v>Euribor3M</v>
      </c>
      <c r="G7" s="7" t="str">
        <f t="shared" si="10"/>
        <v>EUR4x7F_Quote</v>
      </c>
      <c r="H7" s="7" t="str">
        <f>_xll.qlFraRateHelper(,G7,A7,F7,permanent,trigger,objectoverwrite)</f>
        <v>obj_0084e#0001</v>
      </c>
      <c r="I7" s="16" t="b">
        <v>1</v>
      </c>
      <c r="J7" s="19">
        <v>10</v>
      </c>
      <c r="K7" s="19">
        <v>1</v>
      </c>
      <c r="M7" s="26" t="str">
        <v>obj_00874</v>
      </c>
      <c r="N7" s="26" t="str">
        <f>_xll.qlRateHelperQuoteName(M7,trigger)</f>
        <v>EUR3x6F_Quote</v>
      </c>
      <c r="O7" s="31">
        <f>_xll.qlRateHelperRate(M7,trigger)</f>
        <v>-2.3000000000000001E-4</v>
      </c>
      <c r="P7" s="27">
        <f>_xll.qlRateHelperEarliestDate(M7,trigger)</f>
        <v>42312</v>
      </c>
      <c r="Q7" s="27">
        <f>_xll.qlRateHelperLatestDate(M7,trigger)</f>
        <v>42404</v>
      </c>
      <c r="R7" s="38">
        <f t="shared" si="1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42220</v>
      </c>
      <c r="AC7" s="45" t="s">
        <v>74</v>
      </c>
      <c r="AD7" s="46">
        <f>_xll.qlCalendarAdvance(calendar,AD6,AC7,,,trigger)</f>
        <v>42345</v>
      </c>
      <c r="AE7" s="46">
        <f>_xll.qlInterestRateIndexMaturity($V$5,AD7,trigger)</f>
        <v>42436</v>
      </c>
      <c r="AF7" s="50">
        <f>_xll.qlTenorBasisValue($V$13,AD7,trigger)</f>
        <v>1.1865796448062317E-3</v>
      </c>
      <c r="AG7" s="50">
        <f>_xll.qlTenorBasisForwardRate($V$13,AD7,_xll.ohTrigger($AA$9:$AA$12))</f>
        <v>-2.4651093160282372E-4</v>
      </c>
      <c r="AH7" s="50">
        <f>_xll.qlTenorBasisForwardRate2($V$13,AD7,AE7,_xll.ohTrigger($AA$9:$AA$12))</f>
        <v>-2.4651093160282372E-4</v>
      </c>
      <c r="AI7" s="50">
        <f>_xll.qlIndexFixing($V$5,_xll.qlInterestRateIndexFixingDate($V$5,AD7,trigger),,trigger)</f>
        <v>-2.3365476523398132E-4</v>
      </c>
      <c r="AJ7" s="50">
        <f t="shared" si="6"/>
        <v>-1.2856166368842395E-5</v>
      </c>
      <c r="AK7" s="53">
        <f t="shared" si="7"/>
        <v>0.9478474796827423</v>
      </c>
    </row>
    <row r="8" spans="1:37" ht="11.25" customHeight="1" x14ac:dyDescent="0.2">
      <c r="A8" s="7" t="str">
        <f t="shared" si="8"/>
        <v>5M</v>
      </c>
      <c r="B8" s="7">
        <v>5</v>
      </c>
      <c r="C8" s="7" t="str">
        <f t="shared" si="9"/>
        <v>x8F</v>
      </c>
      <c r="D8" s="7" t="s">
        <v>16</v>
      </c>
      <c r="E8" s="7" t="s">
        <v>58</v>
      </c>
      <c r="F8" s="7" t="str">
        <f t="shared" si="4"/>
        <v>Euribor3M</v>
      </c>
      <c r="G8" s="7" t="str">
        <f t="shared" si="10"/>
        <v>EUR5x8F_Quote</v>
      </c>
      <c r="H8" s="7" t="str">
        <f>_xll.qlFraRateHelper(,G8,A8,F8,permanent,trigger,objectoverwrite)</f>
        <v>obj_00846#0001</v>
      </c>
      <c r="I8" s="16" t="b">
        <v>1</v>
      </c>
      <c r="J8" s="19">
        <v>10</v>
      </c>
      <c r="K8" s="19">
        <v>1</v>
      </c>
      <c r="M8" s="26" t="str">
        <v>obj_0084e</v>
      </c>
      <c r="N8" s="26" t="str">
        <f>_xll.qlRateHelperQuoteName(M8,trigger)</f>
        <v>EUR4x7F_Quote</v>
      </c>
      <c r="O8" s="31">
        <f>_xll.qlRateHelperRate(M8,trigger)</f>
        <v>-2.3000000000000001E-4</v>
      </c>
      <c r="P8" s="27">
        <f>_xll.qlRateHelperEarliestDate(M8,trigger)</f>
        <v>42342</v>
      </c>
      <c r="Q8" s="27">
        <f>_xll.qlRateHelperLatestDate(M8,trigger)</f>
        <v>42433</v>
      </c>
      <c r="R8" s="38">
        <f t="shared" si="1"/>
        <v>1</v>
      </c>
      <c r="S8" s="26" t="b">
        <f>IF(Q8&lt;_xll.qlCalendarAdvance(calendar,$V$7,$V$27),TRUE,FALSE)</f>
        <v>1</v>
      </c>
      <c r="U8" s="36" t="s">
        <v>3</v>
      </c>
      <c r="V8" s="40" t="b">
        <v>0</v>
      </c>
      <c r="W8" s="36" t="s">
        <v>124</v>
      </c>
      <c r="AC8" s="45" t="s">
        <v>74</v>
      </c>
      <c r="AD8" s="46">
        <f>_xll.qlCalendarAdvance(calendar,AD7,AC8,,,trigger)</f>
        <v>42376</v>
      </c>
      <c r="AE8" s="46">
        <f>_xll.qlInterestRateIndexMaturity($V$5,AD8,trigger)</f>
        <v>42467</v>
      </c>
      <c r="AF8" s="50">
        <f>_xll.qlTenorBasisValue($V$13,AD8,trigger)</f>
        <v>1.2123139799623095E-3</v>
      </c>
      <c r="AG8" s="50">
        <f>_xll.qlTenorBasisForwardRate($V$13,AD8,_xll.ohTrigger($AA$9:$AA$12))</f>
        <v>-2.3580202974435641E-4</v>
      </c>
      <c r="AH8" s="50">
        <f>_xll.qlTenorBasisForwardRate2($V$13,AD8,AE8,_xll.ohTrigger($AA$9:$AA$12))</f>
        <v>-2.3580202974435641E-4</v>
      </c>
      <c r="AI8" s="50">
        <f>_xll.qlIndexFixing($V$5,_xll.qlInterestRateIndexFixingDate($V$5,AD8,trigger),,trigger)</f>
        <v>-2.3733273085834917E-4</v>
      </c>
      <c r="AJ8" s="50">
        <f t="shared" si="6"/>
        <v>1.5307011139927571E-6</v>
      </c>
      <c r="AK8" s="53">
        <f t="shared" si="7"/>
        <v>1.0064914670821632</v>
      </c>
    </row>
    <row r="9" spans="1:37" ht="11.25" customHeight="1" x14ac:dyDescent="0.2">
      <c r="A9" s="7" t="str">
        <f t="shared" si="8"/>
        <v>6M</v>
      </c>
      <c r="B9" s="7">
        <v>6</v>
      </c>
      <c r="C9" s="7" t="str">
        <f t="shared" si="9"/>
        <v>x9F</v>
      </c>
      <c r="D9" s="7" t="s">
        <v>16</v>
      </c>
      <c r="E9" s="7" t="s">
        <v>58</v>
      </c>
      <c r="F9" s="7" t="str">
        <f t="shared" si="4"/>
        <v>Euribor3M</v>
      </c>
      <c r="G9" s="7" t="str">
        <f t="shared" si="10"/>
        <v>EUR6x9F_Quote</v>
      </c>
      <c r="H9" s="7" t="str">
        <f>_xll.qlFraRateHelper(,G9,A9,F9,permanent,trigger,objectoverwrite)</f>
        <v>obj_0085e#0001</v>
      </c>
      <c r="I9" s="16" t="b">
        <v>1</v>
      </c>
      <c r="J9" s="19">
        <v>10</v>
      </c>
      <c r="K9" s="19">
        <v>1</v>
      </c>
      <c r="M9" s="26" t="str">
        <v>obj_008be</v>
      </c>
      <c r="N9" s="26" t="str">
        <f>_xll.qlRateHelperQuoteName(M9,trigger)</f>
        <v>EURFUT3MZ5_Quote</v>
      </c>
      <c r="O9" s="31">
        <f>_xll.qlRateHelperRate(M9,trigger)</f>
        <v>-2.2500000000014175E-4</v>
      </c>
      <c r="P9" s="27">
        <f>_xll.qlRateHelperEarliestDate(M9,trigger)</f>
        <v>42354</v>
      </c>
      <c r="Q9" s="27">
        <f>_xll.qlRateHelperLatestDate(M9,trigger)</f>
        <v>42445</v>
      </c>
      <c r="R9" s="38">
        <f t="shared" si="1"/>
        <v>1</v>
      </c>
      <c r="S9" s="26" t="b">
        <f>IF(Q9&lt;_xll.qlCalendarAdvance(calendar,$V$7,$V$27),TRUE,FALSE)</f>
        <v>1</v>
      </c>
      <c r="U9" s="36" t="s">
        <v>79</v>
      </c>
      <c r="V9" s="35">
        <v>9.8355602361270924E-4</v>
      </c>
      <c r="W9" s="35" t="b">
        <v>0</v>
      </c>
      <c r="Z9" s="36" t="s">
        <v>4</v>
      </c>
      <c r="AA9" s="35">
        <f t="array" ref="AA9:AA12">_xll.qlTenorBasisCoefficients(V13,V14)</f>
        <v>9.8406448446284505E-4</v>
      </c>
      <c r="AC9" s="45" t="s">
        <v>74</v>
      </c>
      <c r="AD9" s="46">
        <f>_xll.qlCalendarAdvance(calendar,AD8,AC9,,,trigger)</f>
        <v>42408</v>
      </c>
      <c r="AE9" s="46">
        <f>_xll.qlInterestRateIndexMaturity($V$5,AD9,trigger)</f>
        <v>42499</v>
      </c>
      <c r="AF9" s="50">
        <f>_xll.qlTenorBasisValue($V$13,AD9,trigger)</f>
        <v>1.2378779127300461E-3</v>
      </c>
      <c r="AG9" s="50">
        <f>_xll.qlTenorBasisForwardRate($V$13,AD9,_xll.ohTrigger($AA$9:$AA$12))</f>
        <v>-2.221036988514624E-4</v>
      </c>
      <c r="AH9" s="50">
        <f>_xll.qlTenorBasisForwardRate2($V$13,AD9,AE9,_xll.ohTrigger($AA$9:$AA$12))</f>
        <v>-2.221036988514624E-4</v>
      </c>
      <c r="AI9" s="50">
        <f>_xll.qlIndexFixing($V$5,_xll.qlInterestRateIndexFixingDate($V$5,AD9,trigger),,trigger)</f>
        <v>-2.0421845617206311E-4</v>
      </c>
      <c r="AJ9" s="50">
        <f t="shared" si="6"/>
        <v>-1.788524267939929E-5</v>
      </c>
      <c r="AK9" s="53">
        <f t="shared" si="7"/>
        <v>0.91947345869570363</v>
      </c>
    </row>
    <row r="10" spans="1:37" ht="11.25" customHeight="1" x14ac:dyDescent="0.2">
      <c r="A10" s="7" t="str">
        <f t="shared" si="8"/>
        <v>7M</v>
      </c>
      <c r="B10" s="7">
        <v>7</v>
      </c>
      <c r="C10" s="7" t="str">
        <f t="shared" si="9"/>
        <v>x10F</v>
      </c>
      <c r="D10" s="7" t="s">
        <v>16</v>
      </c>
      <c r="E10" s="7" t="s">
        <v>58</v>
      </c>
      <c r="F10" s="7" t="str">
        <f t="shared" si="4"/>
        <v>Euribor3M</v>
      </c>
      <c r="G10" s="7" t="str">
        <f t="shared" si="10"/>
        <v>EUR7x10F_Quote</v>
      </c>
      <c r="H10" s="7" t="str">
        <f>_xll.qlFraRateHelper(,G10,A10,F10,permanent,trigger,objectoverwrite)</f>
        <v>obj_00856#0001</v>
      </c>
      <c r="I10" s="16" t="b">
        <v>1</v>
      </c>
      <c r="J10" s="19">
        <v>10</v>
      </c>
      <c r="K10" s="19">
        <v>1</v>
      </c>
      <c r="M10" s="26" t="str">
        <v>obj_00846</v>
      </c>
      <c r="N10" s="26" t="str">
        <f>_xll.qlRateHelperQuoteName(M10,trigger)</f>
        <v>EUR5x8F_Quote</v>
      </c>
      <c r="O10" s="31">
        <f>_xll.qlRateHelperRate(M10,trigger)</f>
        <v>-2.3000000000000001E-4</v>
      </c>
      <c r="P10" s="27">
        <f>_xll.qlRateHelperEarliestDate(M10,trigger)</f>
        <v>42373</v>
      </c>
      <c r="Q10" s="27">
        <f>_xll.qlRateHelperLatestDate(M10,trigger)</f>
        <v>42464</v>
      </c>
      <c r="R10" s="38">
        <f t="shared" si="1"/>
        <v>1</v>
      </c>
      <c r="S10" s="26" t="b">
        <f>IF(Q10&lt;_xll.qlCalendarAdvance(calendar,$V$7,$V$27),TRUE,FALSE)</f>
        <v>1</v>
      </c>
      <c r="U10" s="36" t="s">
        <v>80</v>
      </c>
      <c r="V10" s="35">
        <v>5.4103211866889935E-4</v>
      </c>
      <c r="W10" s="35" t="b">
        <v>0</v>
      </c>
      <c r="Z10" s="36" t="s">
        <v>7</v>
      </c>
      <c r="AA10" s="35">
        <v>5.3204563727804639E-4</v>
      </c>
      <c r="AC10" s="45" t="s">
        <v>74</v>
      </c>
      <c r="AD10" s="46">
        <f>_xll.qlCalendarAdvance(calendar,AD9,AC10,,,trigger)</f>
        <v>42437</v>
      </c>
      <c r="AE10" s="46">
        <f>_xll.qlInterestRateIndexMaturity($V$5,AD10,trigger)</f>
        <v>42529</v>
      </c>
      <c r="AF10" s="50">
        <f>_xll.qlTenorBasisValue($V$13,AD10,trigger)</f>
        <v>1.260187123465837E-3</v>
      </c>
      <c r="AG10" s="50">
        <f>_xll.qlTenorBasisForwardRate($V$13,AD10,_xll.ohTrigger($AA$9:$AA$12))</f>
        <v>-2.0262408096426577E-4</v>
      </c>
      <c r="AH10" s="50">
        <f>_xll.qlTenorBasisForwardRate2($V$13,AD10,AE10,_xll.ohTrigger($AA$9:$AA$12))</f>
        <v>-2.0262408096426577E-4</v>
      </c>
      <c r="AI10" s="50">
        <f>_xll.qlIndexFixing($V$5,_xll.qlInterestRateIndexFixingDate($V$5,AD10,trigger),,trigger)</f>
        <v>-1.7983566561603591E-4</v>
      </c>
      <c r="AJ10" s="50">
        <f t="shared" si="6"/>
        <v>-2.2788415348229862E-5</v>
      </c>
      <c r="AK10" s="53">
        <f t="shared" si="7"/>
        <v>0.88753352888865777</v>
      </c>
    </row>
    <row r="11" spans="1:37" ht="11.25" customHeight="1" x14ac:dyDescent="0.2">
      <c r="A11" s="7" t="str">
        <f t="shared" si="8"/>
        <v>8M</v>
      </c>
      <c r="B11" s="7">
        <v>8</v>
      </c>
      <c r="C11" s="7" t="str">
        <f t="shared" si="9"/>
        <v>x11F</v>
      </c>
      <c r="D11" s="7" t="s">
        <v>16</v>
      </c>
      <c r="E11" s="7" t="s">
        <v>58</v>
      </c>
      <c r="F11" s="7" t="str">
        <f t="shared" si="4"/>
        <v>Euribor3M</v>
      </c>
      <c r="G11" s="7" t="str">
        <f t="shared" si="10"/>
        <v>EUR8x11F_Quote</v>
      </c>
      <c r="H11" s="7" t="str">
        <f>_xll.qlFraRateHelper(,G11,A11,F11,permanent,trigger,objectoverwrite)</f>
        <v>obj_0086e#0001</v>
      </c>
      <c r="I11" s="16" t="b">
        <v>1</v>
      </c>
      <c r="J11" s="19">
        <v>10</v>
      </c>
      <c r="K11" s="19">
        <v>1</v>
      </c>
      <c r="M11" s="26" t="str">
        <v>obj_0085e</v>
      </c>
      <c r="N11" s="26" t="str">
        <f>_xll.qlRateHelperQuoteName(M11,trigger)</f>
        <v>EUR6x9F_Quote</v>
      </c>
      <c r="O11" s="31">
        <f>_xll.qlRateHelperRate(M11,trigger)</f>
        <v>-2.0999999999999998E-4</v>
      </c>
      <c r="P11" s="27">
        <f>_xll.qlRateHelperEarliestDate(M11,trigger)</f>
        <v>42404</v>
      </c>
      <c r="Q11" s="27">
        <f>_xll.qlRateHelperLatestDate(M11,trigger)</f>
        <v>42494</v>
      </c>
      <c r="R11" s="38">
        <f t="shared" si="1"/>
        <v>1</v>
      </c>
      <c r="S11" s="26" t="b">
        <f>IF(Q11&lt;_xll.qlCalendarAdvance(calendar,$V$7,$V$27),TRUE,FALSE)</f>
        <v>0</v>
      </c>
      <c r="U11" s="36" t="s">
        <v>81</v>
      </c>
      <c r="V11" s="35">
        <v>0.16733942962129428</v>
      </c>
      <c r="W11" s="35" t="b">
        <v>0</v>
      </c>
      <c r="Z11" s="36" t="s">
        <v>5</v>
      </c>
      <c r="AA11" s="35">
        <v>0.14120699489559321</v>
      </c>
      <c r="AC11" s="45" t="s">
        <v>74</v>
      </c>
      <c r="AD11" s="46">
        <f>_xll.qlCalendarAdvance(calendar,AD10,AC11,,,trigger)</f>
        <v>42468</v>
      </c>
      <c r="AE11" s="46">
        <f>_xll.qlInterestRateIndexMaturity($V$5,AD11,trigger)</f>
        <v>42559</v>
      </c>
      <c r="AF11" s="50">
        <f>_xll.qlTenorBasisValue($V$13,AD11,trigger)</f>
        <v>1.2831531248791428E-3</v>
      </c>
      <c r="AG11" s="50">
        <f>_xll.qlTenorBasisForwardRate($V$13,AD11,_xll.ohTrigger($AA$9:$AA$12))</f>
        <v>-1.7134955133505102E-4</v>
      </c>
      <c r="AH11" s="50">
        <f>_xll.qlTenorBasisForwardRate2($V$13,AD11,AE11,_xll.ohTrigger($AA$9:$AA$12))</f>
        <v>-1.7134955133505102E-4</v>
      </c>
      <c r="AI11" s="50">
        <f>_xll.qlIndexFixing($V$5,_xll.qlInterestRateIndexFixingDate($V$5,AD11,trigger),,trigger)</f>
        <v>-1.6560483953209027E-4</v>
      </c>
      <c r="AJ11" s="50">
        <f t="shared" si="6"/>
        <v>-5.7447118029607485E-6</v>
      </c>
      <c r="AK11" s="53">
        <f t="shared" si="7"/>
        <v>0.96647372719565672</v>
      </c>
    </row>
    <row r="12" spans="1:37" ht="11.25" customHeight="1" x14ac:dyDescent="0.2">
      <c r="A12" s="7" t="str">
        <f t="shared" si="8"/>
        <v>9M</v>
      </c>
      <c r="B12" s="7">
        <v>9</v>
      </c>
      <c r="C12" s="7" t="str">
        <f t="shared" si="9"/>
        <v>x12F</v>
      </c>
      <c r="D12" s="7" t="s">
        <v>16</v>
      </c>
      <c r="E12" s="7" t="s">
        <v>58</v>
      </c>
      <c r="F12" s="7" t="str">
        <f t="shared" si="4"/>
        <v>Euribor3M</v>
      </c>
      <c r="G12" s="7" t="str">
        <f t="shared" si="10"/>
        <v>EUR9x12F_Quote</v>
      </c>
      <c r="H12" s="7" t="str">
        <f>_xll.qlFraRateHelper(,G12,A12,F12,permanent,trigger,objectoverwrite)</f>
        <v>obj_0087d#0001</v>
      </c>
      <c r="I12" s="16" t="b">
        <v>1</v>
      </c>
      <c r="J12" s="19">
        <v>10</v>
      </c>
      <c r="K12" s="19">
        <v>1</v>
      </c>
      <c r="M12" s="26" t="str">
        <v>obj_00856</v>
      </c>
      <c r="N12" s="26" t="str">
        <f>_xll.qlRateHelperQuoteName(M12,trigger)</f>
        <v>EUR7x10F_Quote</v>
      </c>
      <c r="O12" s="31">
        <f>_xll.qlRateHelperRate(M12,trigger)</f>
        <v>-2.0000000000000001E-4</v>
      </c>
      <c r="P12" s="27">
        <f>_xll.qlRateHelperEarliestDate(M12,trigger)</f>
        <v>42433</v>
      </c>
      <c r="Q12" s="27">
        <f>_xll.qlRateHelperLatestDate(M12,trigger)</f>
        <v>42527</v>
      </c>
      <c r="R12" s="38">
        <f t="shared" si="1"/>
        <v>1</v>
      </c>
      <c r="S12" s="26" t="b">
        <f>IF(Q12&lt;_xll.qlCalendarAdvance(calendar,$V$7,$V$27),TRUE,FALSE)</f>
        <v>0</v>
      </c>
      <c r="U12" s="36" t="s">
        <v>82</v>
      </c>
      <c r="V12" s="35">
        <v>4.2657199326045885E-5</v>
      </c>
      <c r="W12" s="35" t="b">
        <v>0</v>
      </c>
      <c r="Z12" s="36" t="s">
        <v>6</v>
      </c>
      <c r="AA12" s="35">
        <v>2.4715118709907262E-6</v>
      </c>
      <c r="AC12" s="45" t="s">
        <v>74</v>
      </c>
      <c r="AD12" s="46">
        <f>_xll.qlCalendarAdvance(calendar,AD11,AC12,,,trigger)</f>
        <v>42499</v>
      </c>
      <c r="AE12" s="46">
        <f>_xll.qlInterestRateIndexMaturity($V$5,AD12,trigger)</f>
        <v>42591</v>
      </c>
      <c r="AF12" s="50">
        <f>_xll.qlTenorBasisValue($V$13,AD12,trigger)</f>
        <v>1.3052284749415588E-3</v>
      </c>
      <c r="AG12" s="50">
        <f>_xll.qlTenorBasisForwardRate($V$13,AD12,_xll.ohTrigger($AA$9:$AA$12))</f>
        <v>-1.2726786228661022E-4</v>
      </c>
      <c r="AH12" s="50">
        <f>_xll.qlTenorBasisForwardRate2($V$13,AD12,AE12,_xll.ohTrigger($AA$9:$AA$12))</f>
        <v>-1.2726786228661022E-4</v>
      </c>
      <c r="AI12" s="50">
        <f>_xll.qlIndexFixing($V$5,_xll.qlInterestRateIndexFixingDate($V$5,AD12,trigger),,trigger)</f>
        <v>-1.5463047408471455E-4</v>
      </c>
      <c r="AJ12" s="50">
        <f t="shared" si="6"/>
        <v>2.7362611798104324E-5</v>
      </c>
      <c r="AK12" s="53">
        <f t="shared" si="7"/>
        <v>1.2150001682002254</v>
      </c>
    </row>
    <row r="13" spans="1:37" ht="11.25" customHeight="1" x14ac:dyDescent="0.2">
      <c r="A13" s="7" t="str">
        <f t="shared" si="8"/>
        <v>10M</v>
      </c>
      <c r="B13" s="7">
        <v>10</v>
      </c>
      <c r="C13" s="7" t="str">
        <f t="shared" si="9"/>
        <v>x13F</v>
      </c>
      <c r="D13" s="7" t="s">
        <v>16</v>
      </c>
      <c r="E13" s="7" t="s">
        <v>58</v>
      </c>
      <c r="F13" s="7" t="str">
        <f t="shared" si="4"/>
        <v>Euribor3M</v>
      </c>
      <c r="G13" s="7" t="str">
        <f t="shared" si="10"/>
        <v>EUR10x13F_Quote</v>
      </c>
      <c r="H13" s="7" t="str">
        <f>_xll.qlFraRateHelper(,G13,A13,F13,permanent,trigger,objectoverwrite)</f>
        <v>obj_00845#0001</v>
      </c>
      <c r="I13" s="16" t="b">
        <v>1</v>
      </c>
      <c r="J13" s="19">
        <v>10</v>
      </c>
      <c r="K13" s="19">
        <v>1</v>
      </c>
      <c r="M13" s="26" t="str">
        <v>obj_008bf</v>
      </c>
      <c r="N13" s="26" t="str">
        <f>_xll.qlRateHelperQuoteName(M13,trigger)</f>
        <v>EURFUT3MH6_Quote</v>
      </c>
      <c r="O13" s="31">
        <f>_xll.qlRateHelperRate(M13,trigger)</f>
        <v>-1.7500000000003624E-4</v>
      </c>
      <c r="P13" s="27">
        <f>_xll.qlRateHelperEarliestDate(M13,trigger)</f>
        <v>42445</v>
      </c>
      <c r="Q13" s="27">
        <f>_xll.qlRateHelperLatestDate(M13,trigger)</f>
        <v>42537</v>
      </c>
      <c r="R13" s="38">
        <f t="shared" si="1"/>
        <v>1</v>
      </c>
      <c r="S13" s="26" t="b">
        <f>IF(Q13&lt;_xll.qlCalendarAdvance(calendar,$V$7,$V$27),TRUE,FALSE)</f>
        <v>0</v>
      </c>
      <c r="U13" s="36" t="s">
        <v>11</v>
      </c>
      <c r="V13" s="41" t="str">
        <f>_xll.qlAbcdTenorBasis(,V5,V6,V7,V8,V9:V12,,trigger)</f>
        <v>obj_00895#0001</v>
      </c>
      <c r="AC13" s="45" t="s">
        <v>74</v>
      </c>
      <c r="AD13" s="46">
        <f>_xll.qlCalendarAdvance(calendar,AD12,AC13,,,trigger)</f>
        <v>42530</v>
      </c>
      <c r="AE13" s="46">
        <f>_xll.qlInterestRateIndexMaturity($V$5,AD13,trigger)</f>
        <v>42622</v>
      </c>
      <c r="AF13" s="50">
        <f>_xll.qlTenorBasisValue($V$13,AD13,trigger)</f>
        <v>1.3264337376045229E-3</v>
      </c>
      <c r="AG13" s="50">
        <f>_xll.qlTenorBasisForwardRate($V$13,AD13,_xll.ohTrigger($AA$9:$AA$12))</f>
        <v>-7.5901451145960166E-5</v>
      </c>
      <c r="AH13" s="50">
        <f>_xll.qlTenorBasisForwardRate2($V$13,AD13,AE13,_xll.ohTrigger($AA$9:$AA$12))</f>
        <v>-7.5901451145960166E-5</v>
      </c>
      <c r="AI13" s="50">
        <f>_xll.qlIndexFixing($V$5,_xll.qlInterestRateIndexFixingDate($V$5,AD13,trigger),,trigger)</f>
        <v>-1.320199077915329E-4</v>
      </c>
      <c r="AJ13" s="50">
        <f t="shared" si="6"/>
        <v>5.6118456645572735E-5</v>
      </c>
      <c r="AK13" s="53">
        <f t="shared" si="7"/>
        <v>1.7393594693948038</v>
      </c>
    </row>
    <row r="14" spans="1:37" ht="11.25" customHeight="1" x14ac:dyDescent="0.2">
      <c r="A14" s="7" t="str">
        <f t="shared" si="8"/>
        <v>11M</v>
      </c>
      <c r="B14" s="7">
        <v>11</v>
      </c>
      <c r="C14" s="7" t="str">
        <f t="shared" si="9"/>
        <v>x14F</v>
      </c>
      <c r="D14" s="7" t="s">
        <v>16</v>
      </c>
      <c r="E14" s="7" t="s">
        <v>58</v>
      </c>
      <c r="F14" s="7" t="str">
        <f t="shared" si="4"/>
        <v>Euribor3M</v>
      </c>
      <c r="G14" s="7" t="str">
        <f t="shared" si="10"/>
        <v>EUR11x14F_Quote</v>
      </c>
      <c r="H14" s="7" t="str">
        <f>_xll.qlFraRateHelper(,G14,A14,F14,permanent,trigger,objectoverwrite)</f>
        <v>obj_0084a#0001</v>
      </c>
      <c r="I14" s="16" t="b">
        <v>1</v>
      </c>
      <c r="J14" s="19">
        <v>10</v>
      </c>
      <c r="K14" s="19">
        <v>1</v>
      </c>
      <c r="M14" s="26" t="str">
        <v>obj_0086e</v>
      </c>
      <c r="N14" s="26" t="str">
        <f>_xll.qlRateHelperQuoteName(M14,trigger)</f>
        <v>EUR8x11F_Quote</v>
      </c>
      <c r="O14" s="31">
        <f>_xll.qlRateHelperRate(M14,trigger)</f>
        <v>-1.7999999999999998E-4</v>
      </c>
      <c r="P14" s="27">
        <f>_xll.qlRateHelperEarliestDate(M14,trigger)</f>
        <v>42464</v>
      </c>
      <c r="Q14" s="27">
        <f>_xll.qlRateHelperLatestDate(M14,trigger)</f>
        <v>42555</v>
      </c>
      <c r="R14" s="38">
        <f t="shared" si="1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5" t="s">
        <v>74</v>
      </c>
      <c r="AD14" s="46">
        <f>_xll.qlCalendarAdvance(calendar,AD13,AC14,,,trigger)</f>
        <v>42562</v>
      </c>
      <c r="AE14" s="46">
        <f>_xll.qlInterestRateIndexMaturity($V$5,AD14,trigger)</f>
        <v>42654</v>
      </c>
      <c r="AF14" s="50">
        <f>_xll.qlTenorBasisValue($V$13,AD14,trigger)</f>
        <v>1.3474317708348118E-3</v>
      </c>
      <c r="AG14" s="50">
        <f>_xll.qlTenorBasisForwardRate($V$13,AD14,_xll.ohTrigger($AA$9:$AA$12))</f>
        <v>-3.0160294689544599E-5</v>
      </c>
      <c r="AH14" s="50">
        <f>_xll.qlTenorBasisForwardRate2($V$13,AD14,AE14,_xll.ohTrigger($AA$9:$AA$12))</f>
        <v>-3.0160294689544599E-5</v>
      </c>
      <c r="AI14" s="50">
        <f>_xll.qlIndexFixing($V$5,_xll.qlInterestRateIndexFixingDate($V$5,AD14,trigger),,trigger)</f>
        <v>-8.292652138236248E-5</v>
      </c>
      <c r="AJ14" s="50">
        <f t="shared" si="6"/>
        <v>5.2766226692817881E-5</v>
      </c>
      <c r="AK14" s="53">
        <f t="shared" si="7"/>
        <v>2.7495262309592046</v>
      </c>
    </row>
    <row r="15" spans="1:37" ht="11.25" customHeight="1" x14ac:dyDescent="0.2">
      <c r="A15" s="7" t="str">
        <f t="shared" si="8"/>
        <v>12M</v>
      </c>
      <c r="B15" s="7">
        <v>12</v>
      </c>
      <c r="C15" s="7" t="str">
        <f t="shared" si="9"/>
        <v>x15F</v>
      </c>
      <c r="D15" s="7" t="s">
        <v>16</v>
      </c>
      <c r="E15" s="7" t="s">
        <v>58</v>
      </c>
      <c r="F15" s="7" t="str">
        <f t="shared" si="4"/>
        <v>Euribor3M</v>
      </c>
      <c r="G15" s="7" t="str">
        <f t="shared" si="10"/>
        <v>EUR12x15F_Quote</v>
      </c>
      <c r="H15" s="7" t="str">
        <f>_xll.qlFraRateHelper(,G15,A15,F15,permanent,trigger,objectoverwrite)</f>
        <v>obj_00868#0001</v>
      </c>
      <c r="I15" s="16" t="b">
        <v>1</v>
      </c>
      <c r="J15" s="19">
        <v>10</v>
      </c>
      <c r="K15" s="19">
        <v>1</v>
      </c>
      <c r="M15" s="26" t="str">
        <v>obj_0087d</v>
      </c>
      <c r="N15" s="26" t="str">
        <f>_xll.qlRateHelperQuoteName(M15,trigger)</f>
        <v>EUR9x12F_Quote</v>
      </c>
      <c r="O15" s="31">
        <f>_xll.qlRateHelperRate(M15,trigger)</f>
        <v>-1.4999999999999999E-4</v>
      </c>
      <c r="P15" s="27">
        <f>_xll.qlRateHelperEarliestDate(M15,trigger)</f>
        <v>42494</v>
      </c>
      <c r="Q15" s="27">
        <f>_xll.qlRateHelperLatestDate(M15,trigger)</f>
        <v>42586</v>
      </c>
      <c r="R15" s="38">
        <f t="shared" si="1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5" t="s">
        <v>74</v>
      </c>
      <c r="AD15" s="46">
        <f>_xll.qlCalendarAdvance(calendar,AD14,AC15,,,trigger)</f>
        <v>42593</v>
      </c>
      <c r="AE15" s="46">
        <f>_xll.qlInterestRateIndexMaturity($V$5,AD15,trigger)</f>
        <v>42685</v>
      </c>
      <c r="AF15" s="50">
        <f>_xll.qlTenorBasisValue($V$13,AD15,trigger)</f>
        <v>1.3669304910194839E-3</v>
      </c>
      <c r="AG15" s="50">
        <f>_xll.qlTenorBasisForwardRate($V$13,AD15,_xll.ohTrigger($AA$9:$AA$12))</f>
        <v>4.4644532071203002E-6</v>
      </c>
      <c r="AH15" s="50">
        <f>_xll.qlTenorBasisForwardRate2($V$13,AD15,AE15,_xll.ohTrigger($AA$9:$AA$12))</f>
        <v>4.4644532071203002E-6</v>
      </c>
      <c r="AI15" s="50">
        <f>_xll.qlIndexFixing($V$5,_xll.qlInterestRateIndexFixingDate($V$5,AD15,trigger),,trigger)</f>
        <v>-1.6411872863763147E-5</v>
      </c>
      <c r="AJ15" s="50">
        <f t="shared" si="6"/>
        <v>2.0876326070883447E-5</v>
      </c>
      <c r="AK15" s="53">
        <f t="shared" si="7"/>
        <v>-3.6761215993009082</v>
      </c>
    </row>
    <row r="16" spans="1:37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U5</v>
      </c>
      <c r="D16" s="2" t="b">
        <v>1</v>
      </c>
      <c r="E16" s="2" t="s">
        <v>58</v>
      </c>
      <c r="F16" s="2" t="str">
        <f t="shared" si="4"/>
        <v>Euribor3M</v>
      </c>
      <c r="G16" s="2" t="str">
        <f>"EURFUT3M"&amp;C16&amp;"_Quote"</f>
        <v>EURFUT3MU5_Quote</v>
      </c>
      <c r="H16" s="2" t="str">
        <f>_xll.qlFuturesRateHelper(,G16,B16,C16,F16,0,,trigger)</f>
        <v>obj_008ba#0001</v>
      </c>
      <c r="I16" s="15" t="b">
        <v>1</v>
      </c>
      <c r="J16" s="18">
        <v>20</v>
      </c>
      <c r="K16" s="18">
        <v>1</v>
      </c>
      <c r="M16" s="26" t="str">
        <v>obj_00845</v>
      </c>
      <c r="N16" s="26" t="str">
        <f>_xll.qlRateHelperQuoteName(M16,trigger)</f>
        <v>EUR10x13F_Quote</v>
      </c>
      <c r="O16" s="31">
        <f>_xll.qlRateHelperRate(M16,trigger)</f>
        <v>-1.1999999999999999E-4</v>
      </c>
      <c r="P16" s="27">
        <f>_xll.qlRateHelperEarliestDate(M16,trigger)</f>
        <v>42527</v>
      </c>
      <c r="Q16" s="27">
        <f>_xll.qlRateHelperLatestDate(M16,trigger)</f>
        <v>42619</v>
      </c>
      <c r="R16" s="38">
        <f t="shared" si="1"/>
        <v>1</v>
      </c>
      <c r="S16" s="26" t="b">
        <f>IF(Q16&lt;_xll.qlCalendarAdvance(calendar,$V$7,$V$27),TRUE,FALSE)</f>
        <v>0</v>
      </c>
      <c r="AC16" s="45" t="s">
        <v>74</v>
      </c>
      <c r="AD16" s="46">
        <f>_xll.qlCalendarAdvance(calendar,AD15,AC16,,,trigger)</f>
        <v>42625</v>
      </c>
      <c r="AE16" s="46">
        <f>_xll.qlInterestRateIndexMaturity($V$5,AD16,trigger)</f>
        <v>42716</v>
      </c>
      <c r="AF16" s="50">
        <f>_xll.qlTenorBasisValue($V$13,AD16,trigger)</f>
        <v>1.3862086281735482E-3</v>
      </c>
      <c r="AG16" s="50">
        <f>_xll.qlTenorBasisForwardRate($V$13,AD16,_xll.ohTrigger($AA$9:$AA$12))</f>
        <v>3.5467101532605536E-5</v>
      </c>
      <c r="AH16" s="50">
        <f>_xll.qlTenorBasisForwardRate2($V$13,AD16,AE16,_xll.ohTrigger($AA$9:$AA$12))</f>
        <v>3.5467101532605536E-5</v>
      </c>
      <c r="AI16" s="50">
        <f>_xll.qlIndexFixing($V$5,_xll.qlInterestRateIndexFixingDate($V$5,AD16,trigger),,trigger)</f>
        <v>5.5668670577005575E-5</v>
      </c>
      <c r="AJ16" s="50">
        <f t="shared" si="6"/>
        <v>-2.0201569044400039E-5</v>
      </c>
      <c r="AK16" s="53">
        <f t="shared" si="7"/>
        <v>1.5695861283118491</v>
      </c>
    </row>
    <row r="17" spans="1:37" ht="11.25" customHeight="1" x14ac:dyDescent="0.2">
      <c r="A17" s="7" t="s">
        <v>86</v>
      </c>
      <c r="B17" s="7" t="s">
        <v>87</v>
      </c>
      <c r="C17" s="7" t="str">
        <v>Z5</v>
      </c>
      <c r="D17" s="7" t="b">
        <v>1</v>
      </c>
      <c r="E17" s="7" t="s">
        <v>58</v>
      </c>
      <c r="F17" s="7" t="str">
        <f t="shared" si="4"/>
        <v>Euribor3M</v>
      </c>
      <c r="G17" s="7" t="str">
        <f t="shared" ref="G17:G27" si="11">"EURFUT3M"&amp;C17&amp;"_Quote"</f>
        <v>EURFUT3MZ5_Quote</v>
      </c>
      <c r="H17" s="7" t="str">
        <f>_xll.qlFuturesRateHelper(,G17,B17,C17,F17,0,,trigger)</f>
        <v>obj_008be#0001</v>
      </c>
      <c r="I17" s="16" t="b">
        <v>1</v>
      </c>
      <c r="J17" s="19">
        <v>20</v>
      </c>
      <c r="K17" s="19">
        <v>1</v>
      </c>
      <c r="M17" s="26" t="str">
        <v>obj_008bc</v>
      </c>
      <c r="N17" s="26" t="str">
        <f>_xll.qlRateHelperQuoteName(M17,trigger)</f>
        <v>EURFUT3MM6_Quote</v>
      </c>
      <c r="O17" s="31">
        <f>_xll.qlRateHelperRate(M17,trigger)</f>
        <v>-1.2499999999993072E-4</v>
      </c>
      <c r="P17" s="27">
        <f>_xll.qlRateHelperEarliestDate(M17,trigger)</f>
        <v>42536</v>
      </c>
      <c r="Q17" s="27">
        <f>_xll.qlRateHelperLatestDate(M17,trigger)</f>
        <v>42628</v>
      </c>
      <c r="R17" s="38">
        <f t="shared" si="1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obj_00869#0001</v>
      </c>
      <c r="AC17" s="45" t="s">
        <v>74</v>
      </c>
      <c r="AD17" s="46">
        <f>_xll.qlCalendarAdvance(calendar,AD16,AC17,,,trigger)</f>
        <v>42655</v>
      </c>
      <c r="AE17" s="46">
        <f>_xll.qlInterestRateIndexMaturity($V$5,AD17,trigger)</f>
        <v>42747</v>
      </c>
      <c r="AF17" s="50">
        <f>_xll.qlTenorBasisValue($V$13,AD17,trigger)</f>
        <v>1.403516416149558E-3</v>
      </c>
      <c r="AG17" s="50">
        <f>_xll.qlTenorBasisForwardRate($V$13,AD17,_xll.ohTrigger($AA$9:$AA$12))</f>
        <v>1.1059913224036708E-4</v>
      </c>
      <c r="AH17" s="50">
        <f>_xll.qlTenorBasisForwardRate2($V$13,AD17,AE17,_xll.ohTrigger($AA$9:$AA$12))</f>
        <v>1.1059913224036708E-4</v>
      </c>
      <c r="AI17" s="50">
        <f>_xll.qlIndexFixing($V$5,_xll.qlInterestRateIndexFixingDate($V$5,AD17,trigger),,trigger)</f>
        <v>1.5070231462309343E-4</v>
      </c>
      <c r="AJ17" s="50">
        <f t="shared" si="6"/>
        <v>-4.0103182382726345E-5</v>
      </c>
      <c r="AK17" s="53">
        <f t="shared" si="7"/>
        <v>1.3625994306679494</v>
      </c>
    </row>
    <row r="18" spans="1:37" ht="11.25" customHeight="1" x14ac:dyDescent="0.2">
      <c r="A18" s="7" t="s">
        <v>86</v>
      </c>
      <c r="B18" s="7" t="s">
        <v>87</v>
      </c>
      <c r="C18" s="7" t="str">
        <v>H6</v>
      </c>
      <c r="D18" s="7" t="b">
        <v>1</v>
      </c>
      <c r="E18" s="7" t="s">
        <v>58</v>
      </c>
      <c r="F18" s="7" t="str">
        <f t="shared" si="4"/>
        <v>Euribor3M</v>
      </c>
      <c r="G18" s="7" t="str">
        <f t="shared" si="11"/>
        <v>EURFUT3MH6_Quote</v>
      </c>
      <c r="H18" s="7" t="str">
        <f>_xll.qlFuturesRateHelper(,G18,B18,C18,F18,0,,trigger)</f>
        <v>obj_008bf#0001</v>
      </c>
      <c r="I18" s="16" t="b">
        <v>1</v>
      </c>
      <c r="J18" s="19">
        <v>20</v>
      </c>
      <c r="K18" s="19">
        <v>1</v>
      </c>
      <c r="M18" s="26" t="str">
        <v>obj_0084a</v>
      </c>
      <c r="N18" s="26" t="str">
        <f>_xll.qlRateHelperQuoteName(M18,trigger)</f>
        <v>EUR11x14F_Quote</v>
      </c>
      <c r="O18" s="31">
        <f>_xll.qlRateHelperRate(M18,trigger)</f>
        <v>-7.9999999999999979E-5</v>
      </c>
      <c r="P18" s="27">
        <f>_xll.qlRateHelperEarliestDate(M18,trigger)</f>
        <v>42555</v>
      </c>
      <c r="Q18" s="27">
        <f>_xll.qlRateHelperLatestDate(M18,trigger)</f>
        <v>42647</v>
      </c>
      <c r="R18" s="38">
        <f t="shared" si="1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obj_00849#0001</v>
      </c>
      <c r="AC18" s="45" t="s">
        <v>74</v>
      </c>
      <c r="AD18" s="46">
        <f>_xll.qlCalendarAdvance(calendar,AD17,AC18,,,trigger)</f>
        <v>42688</v>
      </c>
      <c r="AE18" s="46">
        <f>_xll.qlInterestRateIndexMaturity($V$5,AD18,trigger)</f>
        <v>42780</v>
      </c>
      <c r="AF18" s="50">
        <f>_xll.qlTenorBasisValue($V$13,AD18,trigger)</f>
        <v>1.421719941362119E-3</v>
      </c>
      <c r="AG18" s="50">
        <f>_xll.qlTenorBasisForwardRate($V$13,AD18,_xll.ohTrigger($AA$9:$AA$12))</f>
        <v>1.9042587411964996E-4</v>
      </c>
      <c r="AH18" s="50">
        <f>_xll.qlTenorBasisForwardRate2($V$13,AD18,AE18,_xll.ohTrigger($AA$9:$AA$12))</f>
        <v>1.9042587411964996E-4</v>
      </c>
      <c r="AI18" s="50">
        <f>_xll.qlIndexFixing($V$5,_xll.qlInterestRateIndexFixingDate($V$5,AD18,trigger),,trigger)</f>
        <v>2.2066560111948905E-4</v>
      </c>
      <c r="AJ18" s="50">
        <f t="shared" si="6"/>
        <v>-3.0239726999839093E-5</v>
      </c>
      <c r="AK18" s="53">
        <f t="shared" si="7"/>
        <v>1.1588005156318129</v>
      </c>
    </row>
    <row r="19" spans="1:37" ht="11.25" customHeight="1" x14ac:dyDescent="0.2">
      <c r="A19" s="7" t="s">
        <v>86</v>
      </c>
      <c r="B19" s="7" t="s">
        <v>87</v>
      </c>
      <c r="C19" s="7" t="str">
        <v>M6</v>
      </c>
      <c r="D19" s="7" t="b">
        <v>1</v>
      </c>
      <c r="E19" s="7" t="s">
        <v>58</v>
      </c>
      <c r="F19" s="7" t="str">
        <f t="shared" si="4"/>
        <v>Euribor3M</v>
      </c>
      <c r="G19" s="7" t="str">
        <f t="shared" si="11"/>
        <v>EURFUT3MM6_Quote</v>
      </c>
      <c r="H19" s="7" t="str">
        <f>_xll.qlFuturesRateHelper(,G19,B19,C19,F19,0,,trigger)</f>
        <v>obj_008bc#0001</v>
      </c>
      <c r="I19" s="16" t="b">
        <v>1</v>
      </c>
      <c r="J19" s="19">
        <v>20</v>
      </c>
      <c r="K19" s="19">
        <v>1</v>
      </c>
      <c r="M19" s="26" t="str">
        <v>obj_00868</v>
      </c>
      <c r="N19" s="26" t="str">
        <f>_xll.qlRateHelperQuoteName(M19,trigger)</f>
        <v>EUR12x15F_Quote</v>
      </c>
      <c r="O19" s="31">
        <f>_xll.qlRateHelperRate(M19,trigger)</f>
        <v>-2.9999999999999974E-5</v>
      </c>
      <c r="P19" s="27">
        <f>_xll.qlRateHelperEarliestDate(M19,trigger)</f>
        <v>42586</v>
      </c>
      <c r="Q19" s="27">
        <f>_xll.qlRateHelperLatestDate(M19,trigger)</f>
        <v>42678</v>
      </c>
      <c r="R19" s="38">
        <f t="shared" si="1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obj_0086c#0001</v>
      </c>
      <c r="AC19" s="45" t="s">
        <v>74</v>
      </c>
      <c r="AD19" s="46">
        <f>_xll.qlCalendarAdvance(calendar,AD18,AC19,,,trigger)</f>
        <v>42718</v>
      </c>
      <c r="AE19" s="46">
        <f>_xll.qlInterestRateIndexMaturity($V$5,AD19,trigger)</f>
        <v>42808</v>
      </c>
      <c r="AF19" s="50">
        <f>_xll.qlTenorBasisValue($V$13,AD19,trigger)</f>
        <v>1.4375273974968452E-3</v>
      </c>
      <c r="AG19" s="50">
        <f>_xll.qlTenorBasisForwardRate($V$13,AD19,_xll.ohTrigger($AA$9:$AA$12))</f>
        <v>2.9585379829288883E-4</v>
      </c>
      <c r="AH19" s="50">
        <f>_xll.qlTenorBasisForwardRate2($V$13,AD19,AE19,_xll.ohTrigger($AA$9:$AA$12))</f>
        <v>2.9585379829288883E-4</v>
      </c>
      <c r="AI19" s="50">
        <f>_xll.qlIndexFixing($V$5,_xll.qlInterestRateIndexFixingDate($V$5,AD19,trigger),,trigger)</f>
        <v>3.0115503327632354E-4</v>
      </c>
      <c r="AJ19" s="50">
        <f t="shared" si="6"/>
        <v>-5.3012349834347106E-6</v>
      </c>
      <c r="AK19" s="53">
        <f t="shared" si="7"/>
        <v>1.0179184280006661</v>
      </c>
    </row>
    <row r="20" spans="1:37" ht="11.25" customHeight="1" x14ac:dyDescent="0.2">
      <c r="A20" s="7" t="s">
        <v>86</v>
      </c>
      <c r="B20" s="7" t="s">
        <v>87</v>
      </c>
      <c r="C20" s="7" t="str">
        <v>U6</v>
      </c>
      <c r="D20" s="7" t="b">
        <v>1</v>
      </c>
      <c r="E20" s="7" t="s">
        <v>58</v>
      </c>
      <c r="F20" s="7" t="str">
        <f t="shared" si="4"/>
        <v>Euribor3M</v>
      </c>
      <c r="G20" s="7" t="str">
        <f t="shared" si="11"/>
        <v>EURFUT3MU6_Quote</v>
      </c>
      <c r="H20" s="7" t="str">
        <f>_xll.qlFuturesRateHelper(,G20,B20,C20,F20,0,,trigger)</f>
        <v>obj_008bb#0001</v>
      </c>
      <c r="I20" s="16" t="b">
        <v>1</v>
      </c>
      <c r="J20" s="19">
        <v>20</v>
      </c>
      <c r="K20" s="19">
        <v>1</v>
      </c>
      <c r="M20" s="26" t="str">
        <v>obj_008bb</v>
      </c>
      <c r="N20" s="26" t="str">
        <f>_xll.qlRateHelperQuoteName(M20,trigger)</f>
        <v>EURFUT3MU6_Quote</v>
      </c>
      <c r="O20" s="31">
        <f>_xll.qlRateHelperRate(M20,trigger)</f>
        <v>7.4999999999936229E-5</v>
      </c>
      <c r="P20" s="27">
        <f>_xll.qlRateHelperEarliestDate(M20,trigger)</f>
        <v>42634</v>
      </c>
      <c r="Q20" s="27">
        <f>_xll.qlRateHelperLatestDate(M20,trigger)</f>
        <v>42725</v>
      </c>
      <c r="R20" s="38">
        <f t="shared" si="1"/>
        <v>1</v>
      </c>
      <c r="S20" s="26" t="b">
        <f>IF(Q20&lt;_xll.qlCalendarAdvance(calendar,$V$7,$V$27),TRUE,FALSE)</f>
        <v>0</v>
      </c>
      <c r="AC20" s="45" t="s">
        <v>74</v>
      </c>
      <c r="AD20" s="46">
        <f>_xll.qlCalendarAdvance(calendar,AD19,AC20,,,trigger)</f>
        <v>42751</v>
      </c>
      <c r="AE20" s="46">
        <f>_xll.qlInterestRateIndexMaturity($V$5,AD20,trigger)</f>
        <v>42843</v>
      </c>
      <c r="AF20" s="50">
        <f>_xll.qlTenorBasisValue($V$13,AD20,trigger)</f>
        <v>1.4541202207321159E-3</v>
      </c>
      <c r="AG20" s="50">
        <f>_xll.qlTenorBasisForwardRate($V$13,AD20,_xll.ohTrigger($AA$9:$AA$12))</f>
        <v>4.0949936544209609E-4</v>
      </c>
      <c r="AH20" s="50">
        <f>_xll.qlTenorBasisForwardRate2($V$13,AD20,AE20,_xll.ohTrigger($AA$9:$AA$12))</f>
        <v>4.0949936544209609E-4</v>
      </c>
      <c r="AI20" s="50">
        <f>_xll.qlIndexFixing($V$5,_xll.qlInterestRateIndexFixingDate($V$5,AD20,trigger),,trigger)</f>
        <v>4.020443435049298E-4</v>
      </c>
      <c r="AJ20" s="50">
        <f t="shared" si="6"/>
        <v>7.4550219371662921E-6</v>
      </c>
      <c r="AK20" s="53">
        <f t="shared" si="7"/>
        <v>0.98179479001361125</v>
      </c>
    </row>
    <row r="21" spans="1:37" ht="11.25" customHeight="1" x14ac:dyDescent="0.2">
      <c r="A21" s="7" t="s">
        <v>86</v>
      </c>
      <c r="B21" s="7" t="s">
        <v>87</v>
      </c>
      <c r="C21" s="7" t="str">
        <v>Z6</v>
      </c>
      <c r="D21" s="7" t="b">
        <v>1</v>
      </c>
      <c r="E21" s="7" t="s">
        <v>58</v>
      </c>
      <c r="F21" s="7" t="str">
        <f t="shared" si="4"/>
        <v>Euribor3M</v>
      </c>
      <c r="G21" s="7" t="str">
        <f t="shared" si="11"/>
        <v>EURFUT3MZ6_Quote</v>
      </c>
      <c r="H21" s="7" t="str">
        <f>_xll.qlFuturesRateHelper(,G21,B21,C21,F21,0,,trigger)</f>
        <v>obj_008b9#0001</v>
      </c>
      <c r="I21" s="16" t="b">
        <v>1</v>
      </c>
      <c r="J21" s="19">
        <v>20</v>
      </c>
      <c r="K21" s="19">
        <v>1</v>
      </c>
      <c r="M21" s="26" t="str">
        <v>obj_008b9</v>
      </c>
      <c r="N21" s="26" t="str">
        <f>_xll.qlRateHelperQuoteName(M21,trigger)</f>
        <v>EURFUT3MZ6_Quote</v>
      </c>
      <c r="O21" s="31">
        <f>_xll.qlRateHelperRate(M21,trigger)</f>
        <v>3.2500000000001972E-4</v>
      </c>
      <c r="P21" s="27">
        <f>_xll.qlRateHelperEarliestDate(M21,trigger)</f>
        <v>42725</v>
      </c>
      <c r="Q21" s="27">
        <f>_xll.qlRateHelperLatestDate(M21,trigger)</f>
        <v>42815</v>
      </c>
      <c r="R21" s="38">
        <f t="shared" si="1"/>
        <v>1</v>
      </c>
      <c r="S21" s="26" t="b">
        <f>IF(Q21&lt;_xll.qlCalendarAdvance(calendar,$V$7,$V$27),TRUE,FALSE)</f>
        <v>0</v>
      </c>
      <c r="AC21" s="45" t="s">
        <v>74</v>
      </c>
      <c r="AD21" s="46">
        <f>_xll.qlCalendarAdvance(calendar,AD20,AC21,,,trigger)</f>
        <v>42782</v>
      </c>
      <c r="AE21" s="46">
        <f>_xll.qlInterestRateIndexMaturity($V$5,AD21,trigger)</f>
        <v>42871</v>
      </c>
      <c r="AF21" s="50">
        <f>_xll.qlTenorBasisValue($V$13,AD21,trigger)</f>
        <v>1.468966643370536E-3</v>
      </c>
      <c r="AG21" s="50">
        <f>_xll.qlTenorBasisForwardRate($V$13,AD21,_xll.ohTrigger($AA$9:$AA$12))</f>
        <v>5.3928211841035561E-4</v>
      </c>
      <c r="AH21" s="50">
        <f>_xll.qlTenorBasisForwardRate2($V$13,AD21,AE21,_xll.ohTrigger($AA$9:$AA$12))</f>
        <v>5.3928211841035561E-4</v>
      </c>
      <c r="AI21" s="50">
        <f>_xll.qlIndexFixing($V$5,_xll.qlInterestRateIndexFixingDate($V$5,AD21,trigger),,trigger)</f>
        <v>5.4065065924876186E-4</v>
      </c>
      <c r="AJ21" s="50">
        <f t="shared" si="6"/>
        <v>-1.3685408384062504E-6</v>
      </c>
      <c r="AK21" s="53">
        <f t="shared" si="7"/>
        <v>1.0025377085419416</v>
      </c>
    </row>
    <row r="22" spans="1:37" ht="11.25" customHeight="1" x14ac:dyDescent="0.2">
      <c r="A22" s="7" t="s">
        <v>86</v>
      </c>
      <c r="B22" s="7" t="s">
        <v>87</v>
      </c>
      <c r="C22" s="7" t="str">
        <v>H7</v>
      </c>
      <c r="D22" s="7" t="b">
        <v>1</v>
      </c>
      <c r="E22" s="7" t="s">
        <v>58</v>
      </c>
      <c r="F22" s="7" t="str">
        <f t="shared" si="4"/>
        <v>Euribor3M</v>
      </c>
      <c r="G22" s="7" t="str">
        <f t="shared" si="11"/>
        <v>EURFUT3MH7_Quote</v>
      </c>
      <c r="H22" s="7" t="str">
        <f>_xll.qlFuturesRateHelper(,G22,B22,C22,F22,0,,trigger)</f>
        <v>obj_008c0#0001</v>
      </c>
      <c r="I22" s="16" t="b">
        <v>1</v>
      </c>
      <c r="J22" s="19">
        <v>20</v>
      </c>
      <c r="K22" s="19">
        <v>1</v>
      </c>
      <c r="M22" s="26" t="str">
        <v>obj_008a1</v>
      </c>
      <c r="N22" s="26" t="str">
        <f>_xll.qlRateHelperQuoteName(M22,trigger)</f>
        <v>EURAB3E3Y_Quote</v>
      </c>
      <c r="O22" s="31">
        <f>_xll.qlRateHelperRate(M22,trigger)</f>
        <v>7.8000000000000009E-4</v>
      </c>
      <c r="P22" s="27">
        <f>_xll.qlRateHelperEarliestDate(M22,trigger)</f>
        <v>42220</v>
      </c>
      <c r="Q22" s="27">
        <f>_xll.qlRateHelperLatestDate(M22,trigger)</f>
        <v>43318</v>
      </c>
      <c r="R22" s="38">
        <f t="shared" si="1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5" t="s">
        <v>74</v>
      </c>
      <c r="AD22" s="46">
        <f>_xll.qlCalendarAdvance(calendar,AD21,AC22,,,trigger)</f>
        <v>42810</v>
      </c>
      <c r="AE22" s="46">
        <f>_xll.qlInterestRateIndexMaturity($V$5,AD22,trigger)</f>
        <v>42902</v>
      </c>
      <c r="AF22" s="50">
        <f>_xll.qlTenorBasisValue($V$13,AD22,trigger)</f>
        <v>1.4817740898636533E-3</v>
      </c>
      <c r="AG22" s="50">
        <f>_xll.qlTenorBasisForwardRate($V$13,AD22,_xll.ohTrigger($AA$9:$AA$12))</f>
        <v>6.6190133001010963E-4</v>
      </c>
      <c r="AH22" s="50">
        <f>_xll.qlTenorBasisForwardRate2($V$13,AD22,AE22,_xll.ohTrigger($AA$9:$AA$12))</f>
        <v>6.6190133001010963E-4</v>
      </c>
      <c r="AI22" s="50">
        <f>_xll.qlIndexFixing($V$5,_xll.qlInterestRateIndexFixingDate($V$5,AD22,trigger),,trigger)</f>
        <v>6.7950456883758082E-4</v>
      </c>
      <c r="AJ22" s="50">
        <f t="shared" si="6"/>
        <v>-1.7603238827471187E-5</v>
      </c>
      <c r="AK22" s="53">
        <f t="shared" si="7"/>
        <v>1.0265949591417234</v>
      </c>
    </row>
    <row r="23" spans="1:37" ht="11.25" customHeight="1" x14ac:dyDescent="0.2">
      <c r="A23" s="7" t="s">
        <v>86</v>
      </c>
      <c r="B23" s="7" t="s">
        <v>87</v>
      </c>
      <c r="C23" s="7" t="str">
        <v>M7</v>
      </c>
      <c r="D23" s="7" t="b">
        <v>1</v>
      </c>
      <c r="E23" s="7" t="s">
        <v>58</v>
      </c>
      <c r="F23" s="7" t="str">
        <f t="shared" si="4"/>
        <v>Euribor3M</v>
      </c>
      <c r="G23" s="7" t="str">
        <f t="shared" si="11"/>
        <v>EURFUT3MM7_Quote</v>
      </c>
      <c r="H23" s="7" t="str">
        <f>_xll.qlFuturesRateHelper(,G23,B23,C23,F23,0,,trigger)</f>
        <v>obj_008c3#0001</v>
      </c>
      <c r="I23" s="16" t="b">
        <v>1</v>
      </c>
      <c r="J23" s="19">
        <v>20</v>
      </c>
      <c r="K23" s="19">
        <v>1</v>
      </c>
      <c r="M23" s="26" t="str">
        <v>obj_008a6</v>
      </c>
      <c r="N23" s="26" t="str">
        <f>_xll.qlRateHelperQuoteName(M23,trigger)</f>
        <v>EURAB3E4Y_Quote</v>
      </c>
      <c r="O23" s="31">
        <f>_xll.qlRateHelperRate(M23,trigger)</f>
        <v>1.8E-3</v>
      </c>
      <c r="P23" s="27">
        <f>_xll.qlRateHelperEarliestDate(M23,trigger)</f>
        <v>42220</v>
      </c>
      <c r="Q23" s="27">
        <f>_xll.qlRateHelperLatestDate(M23,trigger)</f>
        <v>43682</v>
      </c>
      <c r="R23" s="38">
        <f t="shared" si="1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5" t="s">
        <v>74</v>
      </c>
      <c r="AD23" s="46">
        <f>_xll.qlCalendarAdvance(calendar,AD22,AC23,,,trigger)</f>
        <v>42843</v>
      </c>
      <c r="AE23" s="46">
        <f>_xll.qlInterestRateIndexMaturity($V$5,AD23,trigger)</f>
        <v>42934</v>
      </c>
      <c r="AF23" s="50">
        <f>_xll.qlTenorBasisValue($V$13,AD23,trigger)</f>
        <v>1.4961521753238836E-3</v>
      </c>
      <c r="AG23" s="50">
        <f>_xll.qlTenorBasisForwardRate($V$13,AD23,_xll.ohTrigger($AA$9:$AA$12))</f>
        <v>7.9414397683204925E-4</v>
      </c>
      <c r="AH23" s="50">
        <f>_xll.qlTenorBasisForwardRate2($V$13,AD23,AE23,_xll.ohTrigger($AA$9:$AA$12))</f>
        <v>7.9414397683204925E-4</v>
      </c>
      <c r="AI23" s="50">
        <f>_xll.qlIndexFixing($V$5,_xll.qlInterestRateIndexFixingDate($V$5,AD23,trigger),,trigger)</f>
        <v>8.1540127697811026E-4</v>
      </c>
      <c r="AJ23" s="50">
        <f t="shared" si="6"/>
        <v>-2.1257300146061003E-5</v>
      </c>
      <c r="AK23" s="53">
        <f t="shared" si="7"/>
        <v>1.0267675645301237</v>
      </c>
    </row>
    <row r="24" spans="1:37" ht="11.25" customHeight="1" x14ac:dyDescent="0.2">
      <c r="A24" s="7" t="s">
        <v>86</v>
      </c>
      <c r="B24" s="7" t="s">
        <v>87</v>
      </c>
      <c r="C24" s="7" t="str">
        <v>U7</v>
      </c>
      <c r="D24" s="7" t="b">
        <v>1</v>
      </c>
      <c r="E24" s="7" t="s">
        <v>58</v>
      </c>
      <c r="F24" s="7" t="str">
        <f t="shared" si="4"/>
        <v>Euribor3M</v>
      </c>
      <c r="G24" s="7" t="str">
        <f t="shared" si="11"/>
        <v>EURFUT3MU7_Quote</v>
      </c>
      <c r="H24" s="7" t="str">
        <f>_xll.qlFuturesRateHelper(,G24,B24,C24,F24,0,,trigger)</f>
        <v>obj_008c1#0001</v>
      </c>
      <c r="I24" s="16" t="b">
        <v>1</v>
      </c>
      <c r="J24" s="19">
        <v>20</v>
      </c>
      <c r="K24" s="19">
        <v>1</v>
      </c>
      <c r="M24" s="26" t="str">
        <v>obj_0089c</v>
      </c>
      <c r="N24" s="26" t="str">
        <f>_xll.qlRateHelperQuoteName(M24,trigger)</f>
        <v>EURAB3E5Y_Quote</v>
      </c>
      <c r="O24" s="31">
        <f>_xll.qlRateHelperRate(M24,trigger)</f>
        <v>3.0299999999999997E-3</v>
      </c>
      <c r="P24" s="27">
        <f>_xll.qlRateHelperEarliestDate(M24,trigger)</f>
        <v>42220</v>
      </c>
      <c r="Q24" s="27">
        <f>_xll.qlRateHelperLatestDate(M24,trigger)</f>
        <v>44047</v>
      </c>
      <c r="R24" s="38">
        <f t="shared" si="1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5" t="s">
        <v>74</v>
      </c>
      <c r="AD24" s="46">
        <f>_xll.qlCalendarAdvance(calendar,AD23,AC24,,,trigger)</f>
        <v>42873</v>
      </c>
      <c r="AE24" s="46">
        <f>_xll.qlInterestRateIndexMaturity($V$5,AD24,trigger)</f>
        <v>42965</v>
      </c>
      <c r="AF24" s="50">
        <f>_xll.qlTenorBasisValue($V$13,AD24,trigger)</f>
        <v>1.5085663926580721E-3</v>
      </c>
      <c r="AG24" s="50">
        <f>_xll.qlTenorBasisForwardRate($V$13,AD24,_xll.ohTrigger($AA$9:$AA$12))</f>
        <v>9.2104302003498156E-4</v>
      </c>
      <c r="AH24" s="50">
        <f>_xll.qlTenorBasisForwardRate2($V$13,AD24,AE24,_xll.ohTrigger($AA$9:$AA$12))</f>
        <v>9.2104302003498156E-4</v>
      </c>
      <c r="AI24" s="50">
        <f>_xll.qlIndexFixing($V$5,_xll.qlInterestRateIndexFixingDate($V$5,AD24,trigger),,trigger)</f>
        <v>9.3409456242616977E-4</v>
      </c>
      <c r="AJ24" s="50">
        <f t="shared" si="6"/>
        <v>-1.3051542391188204E-5</v>
      </c>
      <c r="AK24" s="53">
        <f t="shared" si="7"/>
        <v>1.0141703938983138</v>
      </c>
    </row>
    <row r="25" spans="1:37" ht="11.25" customHeight="1" x14ac:dyDescent="0.2">
      <c r="A25" s="7" t="s">
        <v>86</v>
      </c>
      <c r="B25" s="7" t="s">
        <v>87</v>
      </c>
      <c r="C25" s="7" t="str">
        <v>Z7</v>
      </c>
      <c r="D25" s="7" t="b">
        <v>1</v>
      </c>
      <c r="E25" s="7" t="s">
        <v>58</v>
      </c>
      <c r="F25" s="7" t="str">
        <f t="shared" si="4"/>
        <v>Euribor3M</v>
      </c>
      <c r="G25" s="7" t="str">
        <f t="shared" si="11"/>
        <v>EURFUT3MZ7_Quote</v>
      </c>
      <c r="H25" s="7" t="str">
        <f>_xll.qlFuturesRateHelper(,G25,B25,C25,F25,0,,trigger)</f>
        <v>obj_008bd#0001</v>
      </c>
      <c r="I25" s="16" t="b">
        <v>1</v>
      </c>
      <c r="J25" s="19">
        <v>20</v>
      </c>
      <c r="K25" s="19">
        <v>1</v>
      </c>
      <c r="M25" s="26" t="str">
        <v>obj_00896</v>
      </c>
      <c r="N25" s="26" t="str">
        <f>_xll.qlRateHelperQuoteName(M25,trigger)</f>
        <v>EURAB3E6Y_Quote</v>
      </c>
      <c r="O25" s="31">
        <f>_xll.qlRateHelperRate(M25,trigger)</f>
        <v>4.3200000000000009E-3</v>
      </c>
      <c r="P25" s="27">
        <f>_xll.qlRateHelperEarliestDate(M25,trigger)</f>
        <v>42220</v>
      </c>
      <c r="Q25" s="27">
        <f>_xll.qlRateHelperLatestDate(M25,trigger)</f>
        <v>44412</v>
      </c>
      <c r="R25" s="38">
        <f t="shared" si="1"/>
        <v>1</v>
      </c>
      <c r="S25" s="26" t="b">
        <f>IF(Q25&lt;_xll.qlCalendarAdvance(calendar,$V$7,$V$27),TRUE,FALSE)</f>
        <v>0</v>
      </c>
      <c r="AC25" s="45" t="s">
        <v>74</v>
      </c>
      <c r="AD25" s="46">
        <f>_xll.qlCalendarAdvance(calendar,AD24,AC25,,,trigger)</f>
        <v>42905</v>
      </c>
      <c r="AE25" s="46">
        <f>_xll.qlInterestRateIndexMaturity($V$5,AD25,trigger)</f>
        <v>42997</v>
      </c>
      <c r="AF25" s="50">
        <f>_xll.qlTenorBasisValue($V$13,AD25,trigger)</f>
        <v>1.5211358281610812E-3</v>
      </c>
      <c r="AG25" s="50">
        <f>_xll.qlTenorBasisForwardRate($V$13,AD25,_xll.ohTrigger($AA$9:$AA$12))</f>
        <v>1.0607845169072567E-3</v>
      </c>
      <c r="AH25" s="50">
        <f>_xll.qlTenorBasisForwardRate2($V$13,AD25,AE25,_xll.ohTrigger($AA$9:$AA$12))</f>
        <v>1.0607845169072567E-3</v>
      </c>
      <c r="AI25" s="50">
        <f>_xll.qlIndexFixing($V$5,_xll.qlInterestRateIndexFixingDate($V$5,AD25,trigger),,trigger)</f>
        <v>1.0661286699099942E-3</v>
      </c>
      <c r="AJ25" s="50">
        <f t="shared" si="6"/>
        <v>-5.3441530027374413E-6</v>
      </c>
      <c r="AK25" s="53">
        <f t="shared" si="7"/>
        <v>1.0050379251559198</v>
      </c>
    </row>
    <row r="26" spans="1:37" ht="11.25" customHeight="1" x14ac:dyDescent="0.2">
      <c r="A26" s="7" t="s">
        <v>86</v>
      </c>
      <c r="B26" s="7" t="s">
        <v>87</v>
      </c>
      <c r="C26" s="7" t="str">
        <v>H8</v>
      </c>
      <c r="D26" s="7" t="b">
        <v>1</v>
      </c>
      <c r="E26" s="7" t="s">
        <v>58</v>
      </c>
      <c r="F26" s="7" t="str">
        <f t="shared" si="4"/>
        <v>Euribor3M</v>
      </c>
      <c r="G26" s="7" t="str">
        <f t="shared" si="11"/>
        <v>EURFUT3MH8_Quote</v>
      </c>
      <c r="H26" s="7" t="str">
        <f>_xll.qlFuturesRateHelper(,G26,B26,C26,F26,0,,trigger)</f>
        <v>obj_008b8#0001</v>
      </c>
      <c r="I26" s="16" t="b">
        <v>1</v>
      </c>
      <c r="J26" s="19">
        <v>20</v>
      </c>
      <c r="K26" s="19">
        <v>1</v>
      </c>
      <c r="M26" s="26" t="str">
        <v>obj_008a0</v>
      </c>
      <c r="N26" s="26" t="str">
        <f>_xll.qlRateHelperQuoteName(M26,trigger)</f>
        <v>EURAB3E7Y_Quote</v>
      </c>
      <c r="O26" s="31">
        <f>_xll.qlRateHelperRate(M26,trigger)</f>
        <v>5.6200000000000009E-3</v>
      </c>
      <c r="P26" s="27">
        <f>_xll.qlRateHelperEarliestDate(M26,trigger)</f>
        <v>42220</v>
      </c>
      <c r="Q26" s="27">
        <f>_xll.qlRateHelperLatestDate(M26,trigger)</f>
        <v>44777</v>
      </c>
      <c r="R26" s="38">
        <f t="shared" si="1"/>
        <v>1</v>
      </c>
      <c r="S26" s="26" t="b">
        <f>IF(Q26&lt;_xll.qlCalendarAdvance(calendar,$V$7,$V$27),TRUE,FALSE)</f>
        <v>0</v>
      </c>
      <c r="AC26" s="45" t="s">
        <v>74</v>
      </c>
      <c r="AD26" s="46">
        <f>_xll.qlCalendarAdvance(calendar,AD25,AC26,,,trigger)</f>
        <v>42935</v>
      </c>
      <c r="AE26" s="46">
        <f>_xll.qlInterestRateIndexMaturity($V$5,AD26,trigger)</f>
        <v>43027</v>
      </c>
      <c r="AF26" s="50">
        <f>_xll.qlTenorBasisValue($V$13,AD26,trigger)</f>
        <v>1.5323044591936631E-3</v>
      </c>
      <c r="AG26" s="50">
        <f>_xll.qlTenorBasisForwardRate($V$13,AD26,_xll.ohTrigger($AA$9:$AA$12))</f>
        <v>1.1991449474260795E-3</v>
      </c>
      <c r="AH26" s="50">
        <f>_xll.qlTenorBasisForwardRate2($V$13,AD26,AE26,_xll.ohTrigger($AA$9:$AA$12))</f>
        <v>1.1991449474260795E-3</v>
      </c>
      <c r="AI26" s="50">
        <f>_xll.qlIndexFixing($V$5,_xll.qlInterestRateIndexFixingDate($V$5,AD26,trigger),,trigger)</f>
        <v>1.2077102617117413E-3</v>
      </c>
      <c r="AJ26" s="50">
        <f t="shared" si="6"/>
        <v>-8.5653142856618233E-6</v>
      </c>
      <c r="AK26" s="53">
        <f t="shared" si="7"/>
        <v>1.0071428514993512</v>
      </c>
    </row>
    <row r="27" spans="1:37" ht="11.25" customHeight="1" x14ac:dyDescent="0.2">
      <c r="A27" s="8" t="s">
        <v>86</v>
      </c>
      <c r="B27" s="8" t="s">
        <v>87</v>
      </c>
      <c r="C27" s="8" t="str">
        <v>M8</v>
      </c>
      <c r="D27" s="8" t="b">
        <v>1</v>
      </c>
      <c r="E27" s="8" t="s">
        <v>58</v>
      </c>
      <c r="F27" s="8" t="str">
        <f t="shared" si="4"/>
        <v>Euribor3M</v>
      </c>
      <c r="G27" s="8" t="str">
        <f t="shared" si="11"/>
        <v>EURFUT3MM8_Quote</v>
      </c>
      <c r="H27" s="8" t="str">
        <f>_xll.qlFuturesRateHelper(,G27,B27,C27,F27,0,,trigger)</f>
        <v>obj_008c2#0001</v>
      </c>
      <c r="I27" s="17" t="b">
        <v>1</v>
      </c>
      <c r="J27" s="20">
        <v>20</v>
      </c>
      <c r="K27" s="20">
        <v>1</v>
      </c>
      <c r="M27" s="26" t="str">
        <v>obj_008b3</v>
      </c>
      <c r="N27" s="26" t="str">
        <f>_xll.qlRateHelperQuoteName(M27,trigger)</f>
        <v>EURAB3E8Y_Quote</v>
      </c>
      <c r="O27" s="31">
        <f>_xll.qlRateHelperRate(M27,trigger)</f>
        <v>6.8799999999999998E-3</v>
      </c>
      <c r="P27" s="27">
        <f>_xll.qlRateHelperEarliestDate(M27,trigger)</f>
        <v>42220</v>
      </c>
      <c r="Q27" s="27">
        <f>_xll.qlRateHelperLatestDate(M27,trigger)</f>
        <v>45142</v>
      </c>
      <c r="R27" s="38">
        <f t="shared" si="1"/>
        <v>1</v>
      </c>
      <c r="S27" s="26" t="b">
        <f>IF(Q27&lt;_xll.qlCalendarAdvance(calendar,$V$7,$V$27),TRUE,FALSE)</f>
        <v>0</v>
      </c>
      <c r="U27" s="36" t="s">
        <v>127</v>
      </c>
      <c r="V27" s="70" t="s">
        <v>129</v>
      </c>
      <c r="W27" s="22" t="s">
        <v>125</v>
      </c>
      <c r="X27" s="22" t="s">
        <v>124</v>
      </c>
      <c r="AC27" s="45" t="s">
        <v>74</v>
      </c>
      <c r="AD27" s="46">
        <f>_xll.qlCalendarAdvance(calendar,AD26,AC27,,,trigger)</f>
        <v>42968</v>
      </c>
      <c r="AE27" s="46">
        <f>_xll.qlInterestRateIndexMaturity($V$5,AD27,trigger)</f>
        <v>43060</v>
      </c>
      <c r="AF27" s="50">
        <f>_xll.qlTenorBasisValue($V$13,AD27,trigger)</f>
        <v>1.5439194426765405E-3</v>
      </c>
      <c r="AG27" s="50">
        <f>_xll.qlTenorBasisForwardRate($V$13,AD27,_xll.ohTrigger($AA$9:$AA$12))</f>
        <v>1.3607504391199361E-3</v>
      </c>
      <c r="AH27" s="50">
        <f>_xll.qlTenorBasisForwardRate2($V$13,AD27,AE27,_xll.ohTrigger($AA$9:$AA$12))</f>
        <v>1.3607504391199361E-3</v>
      </c>
      <c r="AI27" s="50">
        <f>_xll.qlIndexFixing($V$5,_xll.qlInterestRateIndexFixingDate($V$5,AD27,trigger),,trigger)</f>
        <v>1.3810259967145487E-3</v>
      </c>
      <c r="AJ27" s="50">
        <f t="shared" si="6"/>
        <v>-2.0275557594612564E-5</v>
      </c>
      <c r="AK27" s="53">
        <f t="shared" si="7"/>
        <v>1.0149002763561301</v>
      </c>
    </row>
    <row r="28" spans="1:37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_xll.qlSwapRateHelper2(,G28,2,B28,"Target",C28,D28,E28,$H$1,F28,A28,$V$6,,trigger)</f>
        <v>obj_0089f#0001</v>
      </c>
      <c r="I28" s="15" t="b">
        <v>0</v>
      </c>
      <c r="J28" s="19">
        <v>10</v>
      </c>
      <c r="K28" s="19">
        <v>1</v>
      </c>
      <c r="M28" s="26" t="str">
        <v>obj_00882</v>
      </c>
      <c r="N28" s="26" t="str">
        <f>_xll.qlRateHelperQuoteName(M28,trigger)</f>
        <v>EURAB3E9Y_Quote</v>
      </c>
      <c r="O28" s="31">
        <f>_xll.qlRateHelperRate(M28,trigger)</f>
        <v>8.0400000000000003E-3</v>
      </c>
      <c r="P28" s="27">
        <f>_xll.qlRateHelperEarliestDate(M28,trigger)</f>
        <v>42220</v>
      </c>
      <c r="Q28" s="27">
        <f>_xll.qlRateHelperLatestDate(M28,trigger)</f>
        <v>45509</v>
      </c>
      <c r="R28" s="38">
        <f t="shared" si="1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5" t="s">
        <v>74</v>
      </c>
      <c r="AD28" s="46">
        <f>_xll.qlCalendarAdvance(calendar,AD27,AC28,,,trigger)</f>
        <v>42999</v>
      </c>
      <c r="AE28" s="46">
        <f>_xll.qlInterestRateIndexMaturity($V$5,AD28,trigger)</f>
        <v>43090</v>
      </c>
      <c r="AF28" s="50">
        <f>_xll.qlTenorBasisValue($V$13,AD28,trigger)</f>
        <v>1.5542064714242681E-3</v>
      </c>
      <c r="AG28" s="50">
        <f>_xll.qlTenorBasisForwardRate($V$13,AD28,_xll.ohTrigger($AA$9:$AA$12))</f>
        <v>1.5193517303585475E-3</v>
      </c>
      <c r="AH28" s="50">
        <f>_xll.qlTenorBasisForwardRate2($V$13,AD28,AE28,_xll.ohTrigger($AA$9:$AA$12))</f>
        <v>1.5193517303585475E-3</v>
      </c>
      <c r="AI28" s="50">
        <f>_xll.qlIndexFixing($V$5,_xll.qlInterestRateIndexFixingDate($V$5,AD28,trigger),,trigger)</f>
        <v>1.5525377593822503E-3</v>
      </c>
      <c r="AJ28" s="50">
        <f t="shared" si="6"/>
        <v>-3.3186029023702865E-5</v>
      </c>
      <c r="AK28" s="53">
        <f t="shared" si="7"/>
        <v>1.0218422293933687</v>
      </c>
    </row>
    <row r="29" spans="1:37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2">"EURAB3E"&amp;B29&amp;"_Quote"</f>
        <v>EURAB3E15M_Quote</v>
      </c>
      <c r="H29" s="11" t="str">
        <f>_xll.qlSwapRateHelper2(,G29,2,B29,"Target",C29,D29,E29,$H$1,F29,A29,$V$6,,trigger)</f>
        <v>obj_008a7#0001</v>
      </c>
      <c r="I29" s="16" t="b">
        <v>0</v>
      </c>
      <c r="J29" s="19">
        <v>10</v>
      </c>
      <c r="K29" s="19">
        <v>1</v>
      </c>
      <c r="M29" s="26" t="str">
        <v>obj_008b1</v>
      </c>
      <c r="N29" s="26" t="str">
        <f>_xll.qlRateHelperQuoteName(M29,trigger)</f>
        <v>EURAB3E10Y_Quote</v>
      </c>
      <c r="O29" s="31">
        <f>_xll.qlRateHelperRate(M29,trigger)</f>
        <v>9.0500000000000008E-3</v>
      </c>
      <c r="P29" s="27">
        <f>_xll.qlRateHelperEarliestDate(M29,trigger)</f>
        <v>42220</v>
      </c>
      <c r="Q29" s="27">
        <f>_xll.qlRateHelperLatestDate(M29,trigger)</f>
        <v>45873</v>
      </c>
      <c r="R29" s="38">
        <f t="shared" si="1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5" t="s">
        <v>74</v>
      </c>
      <c r="AD29" s="46">
        <f>_xll.qlCalendarAdvance(calendar,AD28,AC29,,,trigger)</f>
        <v>43031</v>
      </c>
      <c r="AE29" s="46">
        <f>_xll.qlInterestRateIndexMaturity($V$5,AD29,trigger)</f>
        <v>43123</v>
      </c>
      <c r="AF29" s="50">
        <f>_xll.qlTenorBasisValue($V$13,AD29,trigger)</f>
        <v>1.5642073764807946E-3</v>
      </c>
      <c r="AG29" s="50">
        <f>_xll.qlTenorBasisForwardRate($V$13,AD29,_xll.ohTrigger($AA$9:$AA$12))</f>
        <v>1.6983983571180424E-3</v>
      </c>
      <c r="AH29" s="50">
        <f>_xll.qlTenorBasisForwardRate2($V$13,AD29,AE29,_xll.ohTrigger($AA$9:$AA$12))</f>
        <v>1.6983983571180424E-3</v>
      </c>
      <c r="AI29" s="50">
        <f>_xll.qlIndexFixing($V$5,_xll.qlInterestRateIndexFixingDate($V$5,AD29,trigger),,trigger)</f>
        <v>1.7429161470246561E-3</v>
      </c>
      <c r="AJ29" s="50">
        <f t="shared" si="6"/>
        <v>-4.4517789906613637E-5</v>
      </c>
      <c r="AK29" s="53">
        <f t="shared" si="7"/>
        <v>1.0262116303398658</v>
      </c>
    </row>
    <row r="30" spans="1:37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2"/>
        <v>EURAB3E18M_Quote</v>
      </c>
      <c r="H30" s="11" t="str">
        <f>_xll.qlSwapRateHelper2(,G30,2,B30,"Target",C30,D30,E30,$H$1,F30,A30,$V$6,,trigger)</f>
        <v>obj_0089e#0001</v>
      </c>
      <c r="I30" s="16" t="b">
        <v>0</v>
      </c>
      <c r="J30" s="19">
        <v>10</v>
      </c>
      <c r="K30" s="19">
        <v>1</v>
      </c>
      <c r="M30" s="26" t="str">
        <v>obj_008ac</v>
      </c>
      <c r="N30" s="26" t="str">
        <f>_xll.qlRateHelperQuoteName(M30,trigger)</f>
        <v>EURAB3E11Y_Quote</v>
      </c>
      <c r="O30" s="31">
        <f>_xll.qlRateHelperRate(M30,trigger)</f>
        <v>9.9500000000000005E-3</v>
      </c>
      <c r="P30" s="27">
        <f>_xll.qlRateHelperEarliestDate(M30,trigger)</f>
        <v>42220</v>
      </c>
      <c r="Q30" s="27">
        <f>_xll.qlRateHelperLatestDate(M30,trigger)</f>
        <v>46238</v>
      </c>
      <c r="R30" s="38">
        <f t="shared" si="1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5" t="s">
        <v>74</v>
      </c>
      <c r="AD30" s="46">
        <f>_xll.qlCalendarAdvance(calendar,AD29,AC30,,,trigger)</f>
        <v>43062</v>
      </c>
      <c r="AE30" s="46">
        <f>_xll.qlInterestRateIndexMaturity($V$5,AD30,trigger)</f>
        <v>43154</v>
      </c>
      <c r="AF30" s="50">
        <f>_xll.qlTenorBasisValue($V$13,AD30,trigger)</f>
        <v>1.5733120747908535E-3</v>
      </c>
      <c r="AG30" s="50">
        <f>_xll.qlTenorBasisForwardRate($V$13,AD30,_xll.ohTrigger($AA$9:$AA$12))</f>
        <v>1.8786263652694952E-3</v>
      </c>
      <c r="AH30" s="50">
        <f>_xll.qlTenorBasisForwardRate2($V$13,AD30,AE30,_xll.ohTrigger($AA$9:$AA$12))</f>
        <v>1.8786263652694952E-3</v>
      </c>
      <c r="AI30" s="50">
        <f>_xll.qlIndexFixing($V$5,_xll.qlInterestRateIndexFixingDate($V$5,AD30,trigger),,trigger)</f>
        <v>1.9308376183956456E-3</v>
      </c>
      <c r="AJ30" s="50">
        <f t="shared" si="6"/>
        <v>-5.221125312615039E-5</v>
      </c>
      <c r="AK30" s="53">
        <f t="shared" si="7"/>
        <v>1.0277922497476824</v>
      </c>
    </row>
    <row r="31" spans="1:37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2"/>
        <v>EURAB3E21M_Quote</v>
      </c>
      <c r="H31" s="11" t="str">
        <f>_xll.qlSwapRateHelper2(,G31,2,B31,"Target",C31,D31,E31,$H$1,F31,A31,$V$6,,trigger)</f>
        <v>obj_0087b#0001</v>
      </c>
      <c r="I31" s="16" t="b">
        <v>0</v>
      </c>
      <c r="J31" s="19">
        <v>10</v>
      </c>
      <c r="K31" s="19">
        <v>1</v>
      </c>
      <c r="M31" s="26" t="str">
        <v>obj_008a2</v>
      </c>
      <c r="N31" s="26" t="str">
        <f>_xll.qlRateHelperQuoteName(M31,trigger)</f>
        <v>EURAB3E12Y_Quote</v>
      </c>
      <c r="O31" s="31">
        <f>_xll.qlRateHelperRate(M31,trigger)</f>
        <v>1.076E-2</v>
      </c>
      <c r="P31" s="27">
        <f>_xll.qlRateHelperEarliestDate(M31,trigger)</f>
        <v>42220</v>
      </c>
      <c r="Q31" s="27">
        <f>_xll.qlRateHelperLatestDate(M31,trigger)</f>
        <v>46603</v>
      </c>
      <c r="R31" s="38">
        <f t="shared" si="1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5" t="s">
        <v>74</v>
      </c>
      <c r="AD31" s="46">
        <f>_xll.qlCalendarAdvance(calendar,AD30,AC31,,,trigger)</f>
        <v>43096</v>
      </c>
      <c r="AE31" s="46">
        <f>_xll.qlInterestRateIndexMaturity($V$5,AD31,trigger)</f>
        <v>43186</v>
      </c>
      <c r="AF31" s="50">
        <f>_xll.qlTenorBasisValue($V$13,AD31,trigger)</f>
        <v>1.5826545074641427E-3</v>
      </c>
      <c r="AG31" s="50">
        <f>_xll.qlTenorBasisForwardRate($V$13,AD31,_xll.ohTrigger($AA$9:$AA$12))</f>
        <v>2.0805495323168444E-3</v>
      </c>
      <c r="AH31" s="50">
        <f>_xll.qlTenorBasisForwardRate2($V$13,AD31,AE31,_xll.ohTrigger($AA$9:$AA$12))</f>
        <v>2.0805495323168444E-3</v>
      </c>
      <c r="AI31" s="50">
        <f>_xll.qlIndexFixing($V$5,_xll.qlInterestRateIndexFixingDate($V$5,AD31,trigger),,trigger)</f>
        <v>2.1376183441761398E-3</v>
      </c>
      <c r="AJ31" s="50">
        <f t="shared" si="6"/>
        <v>-5.7068811859295465E-5</v>
      </c>
      <c r="AK31" s="53">
        <f t="shared" si="7"/>
        <v>1.0274296819051192</v>
      </c>
    </row>
    <row r="32" spans="1:37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2"/>
        <v>EURAB3E2Y_Quote</v>
      </c>
      <c r="H32" s="11" t="str">
        <f>_xll.qlSwapRateHelper2(,G32,2,B32,"Target",C32,D32,E32,$H$1,F32,A32,$V$6,,trigger)</f>
        <v>obj_008a5#0001</v>
      </c>
      <c r="I32" s="16" t="b">
        <v>0</v>
      </c>
      <c r="J32" s="19">
        <v>10</v>
      </c>
      <c r="K32" s="19">
        <v>1</v>
      </c>
      <c r="M32" s="26" t="str">
        <v>obj_008b2</v>
      </c>
      <c r="N32" s="26" t="str">
        <f>_xll.qlRateHelperQuoteName(M32,trigger)</f>
        <v>EURAB3E15Y_Quote</v>
      </c>
      <c r="O32" s="31">
        <f>_xll.qlRateHelperRate(M32,trigger)</f>
        <v>1.2530000000000001E-2</v>
      </c>
      <c r="P32" s="27">
        <f>_xll.qlRateHelperEarliestDate(M32,trigger)</f>
        <v>42220</v>
      </c>
      <c r="Q32" s="27">
        <f>_xll.qlRateHelperLatestDate(M32,trigger)</f>
        <v>47700</v>
      </c>
      <c r="R32" s="38">
        <f t="shared" si="1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5" t="s">
        <v>74</v>
      </c>
      <c r="AD32" s="46">
        <f>_xll.qlCalendarAdvance(calendar,AD31,AC32,,,trigger)</f>
        <v>43129</v>
      </c>
      <c r="AE32" s="46">
        <f>_xll.qlInterestRateIndexMaturity($V$5,AD32,trigger)</f>
        <v>43220</v>
      </c>
      <c r="AF32" s="50">
        <f>_xll.qlTenorBasisValue($V$13,AD32,trigger)</f>
        <v>1.5910954445294929E-3</v>
      </c>
      <c r="AG32" s="50">
        <f>_xll.qlTenorBasisForwardRate($V$13,AD32,_xll.ohTrigger($AA$9:$AA$12))</f>
        <v>2.2965732343530696E-3</v>
      </c>
      <c r="AH32" s="50">
        <f>_xll.qlTenorBasisForwardRate2($V$13,AD32,AE32,_xll.ohTrigger($AA$9:$AA$12))</f>
        <v>2.2965732343530696E-3</v>
      </c>
      <c r="AI32" s="50">
        <f>_xll.qlIndexFixing($V$5,_xll.qlInterestRateIndexFixingDate($V$5,AD32,trigger),,trigger)</f>
        <v>2.3549209775738048E-3</v>
      </c>
      <c r="AJ32" s="50">
        <f t="shared" si="6"/>
        <v>-5.8347743220735215E-5</v>
      </c>
      <c r="AK32" s="53">
        <f t="shared" si="7"/>
        <v>1.0254064370114335</v>
      </c>
    </row>
    <row r="33" spans="1:37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2"/>
        <v>EURAB3E3Y_Quote</v>
      </c>
      <c r="H33" s="11" t="str">
        <f>_xll.qlSwapRateHelper2(,G33,2,B33,"Target",C33,D33,E33,$H$1,F33,A33,$V$6,,trigger)</f>
        <v>obj_008a1#0001</v>
      </c>
      <c r="I33" s="16" t="b">
        <v>1</v>
      </c>
      <c r="J33" s="19">
        <v>10</v>
      </c>
      <c r="K33" s="19">
        <v>1</v>
      </c>
      <c r="M33" s="26" t="str">
        <v>obj_008ae</v>
      </c>
      <c r="N33" s="26" t="str">
        <f>_xll.qlRateHelperQuoteName(M33,trigger)</f>
        <v>EURAB3E20Y_Quote</v>
      </c>
      <c r="O33" s="31">
        <f>_xll.qlRateHelperRate(M33,trigger)</f>
        <v>1.3990000000000001E-2</v>
      </c>
      <c r="P33" s="27">
        <f>_xll.qlRateHelperEarliestDate(M33,trigger)</f>
        <v>42220</v>
      </c>
      <c r="Q33" s="27">
        <f>_xll.qlRateHelperLatestDate(M33,trigger)</f>
        <v>49527</v>
      </c>
      <c r="R33" s="38">
        <f t="shared" si="1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obj_0087c#0001</v>
      </c>
      <c r="AC33" s="45" t="s">
        <v>74</v>
      </c>
      <c r="AD33" s="46">
        <f>_xll.qlCalendarAdvance(calendar,AD32,AC33,,,trigger)</f>
        <v>43159</v>
      </c>
      <c r="AE33" s="46">
        <f>_xll.qlInterestRateIndexMaturity($V$5,AD33,trigger)</f>
        <v>43251</v>
      </c>
      <c r="AF33" s="50">
        <f>_xll.qlTenorBasisValue($V$13,AD33,trigger)</f>
        <v>1.5982473263410782E-3</v>
      </c>
      <c r="AG33" s="50">
        <f>_xll.qlTenorBasisForwardRate($V$13,AD33,_xll.ohTrigger($AA$9:$AA$12))</f>
        <v>2.5027401457623356E-3</v>
      </c>
      <c r="AH33" s="50">
        <f>_xll.qlTenorBasisForwardRate2($V$13,AD33,AE33,_xll.ohTrigger($AA$9:$AA$12))</f>
        <v>2.5027401457623356E-3</v>
      </c>
      <c r="AI33" s="50">
        <f>_xll.qlIndexFixing($V$5,_xll.qlInterestRateIndexFixingDate($V$5,AD33,trigger),,trigger)</f>
        <v>2.5591012662877681E-3</v>
      </c>
      <c r="AJ33" s="50">
        <f t="shared" si="6"/>
        <v>-5.6361120525432514E-5</v>
      </c>
      <c r="AK33" s="53">
        <f t="shared" si="7"/>
        <v>1.0225197652344626</v>
      </c>
    </row>
    <row r="34" spans="1:37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2"/>
        <v>EURAB3E4Y_Quote</v>
      </c>
      <c r="H34" s="11" t="str">
        <f>_xll.qlSwapRateHelper2(,G34,2,B34,"Target",C34,D34,E34,$H$1,F34,A34,$V$6,,trigger)</f>
        <v>obj_008a6#0001</v>
      </c>
      <c r="I34" s="16" t="b">
        <v>1</v>
      </c>
      <c r="J34" s="19">
        <v>10</v>
      </c>
      <c r="K34" s="19">
        <v>1</v>
      </c>
      <c r="M34" s="26" t="str">
        <v>obj_0089b</v>
      </c>
      <c r="N34" s="26" t="str">
        <f>_xll.qlRateHelperQuoteName(M34,trigger)</f>
        <v>EURAB3E25Y_Quote</v>
      </c>
      <c r="O34" s="31">
        <f>_xll.qlRateHelperRate(M34,trigger)</f>
        <v>1.4369999999999999E-2</v>
      </c>
      <c r="P34" s="27">
        <f>_xll.qlRateHelperEarliestDate(M34,trigger)</f>
        <v>42220</v>
      </c>
      <c r="Q34" s="27">
        <f>_xll.qlRateHelperLatestDate(M34,trigger)</f>
        <v>51354</v>
      </c>
      <c r="R34" s="38">
        <f t="shared" si="1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5" t="s">
        <v>74</v>
      </c>
      <c r="AD34" s="46">
        <f>_xll.qlCalendarAdvance(calendar,AD33,AC34,,,trigger)</f>
        <v>43187</v>
      </c>
      <c r="AE34" s="46">
        <f>_xll.qlInterestRateIndexMaturity($V$5,AD34,trigger)</f>
        <v>43279</v>
      </c>
      <c r="AF34" s="50">
        <f>_xll.qlTenorBasisValue($V$13,AD34,trigger)</f>
        <v>1.6044852225336305E-3</v>
      </c>
      <c r="AG34" s="50">
        <f>_xll.qlTenorBasisForwardRate($V$13,AD34,_xll.ohTrigger($AA$9:$AA$12))</f>
        <v>2.6998971726432471E-3</v>
      </c>
      <c r="AH34" s="50">
        <f>_xll.qlTenorBasisForwardRate2($V$13,AD34,AE34,_xll.ohTrigger($AA$9:$AA$12))</f>
        <v>2.6998971726432471E-3</v>
      </c>
      <c r="AI34" s="50">
        <f>_xll.qlIndexFixing($V$5,_xll.qlInterestRateIndexFixingDate($V$5,AD34,trigger),,trigger)</f>
        <v>2.7518052582887129E-3</v>
      </c>
      <c r="AJ34" s="50">
        <f t="shared" si="6"/>
        <v>-5.1908085645465795E-5</v>
      </c>
      <c r="AK34" s="53">
        <f t="shared" si="7"/>
        <v>1.0192259491107385</v>
      </c>
    </row>
    <row r="35" spans="1:37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2"/>
        <v>EURAB3E5Y_Quote</v>
      </c>
      <c r="H35" s="11" t="str">
        <f>_xll.qlSwapRateHelper2(,G35,2,B35,"Target",C35,D35,E35,$H$1,F35,A35,$V$6,,trigger)</f>
        <v>obj_0089c#0001</v>
      </c>
      <c r="I35" s="16" t="b">
        <v>1</v>
      </c>
      <c r="J35" s="19">
        <v>10</v>
      </c>
      <c r="K35" s="19">
        <v>1</v>
      </c>
      <c r="M35" s="26" t="str">
        <v>obj_00898</v>
      </c>
      <c r="N35" s="26" t="str">
        <f>_xll.qlRateHelperQuoteName(M35,trigger)</f>
        <v>EURAB3E30Y_Quote</v>
      </c>
      <c r="O35" s="31">
        <f>_xll.qlRateHelperRate(M35,trigger)</f>
        <v>1.4489999999999998E-2</v>
      </c>
      <c r="P35" s="27">
        <f>_xll.qlRateHelperEarliestDate(M35,trigger)</f>
        <v>42220</v>
      </c>
      <c r="Q35" s="27">
        <f>_xll.qlRateHelperLatestDate(M35,trigger)</f>
        <v>53178</v>
      </c>
      <c r="R35" s="38">
        <f t="shared" si="1"/>
        <v>1</v>
      </c>
      <c r="S35" s="26" t="b">
        <f>IF(Q35&lt;_xll.qlCalendarAdvance(calendar,$V$7,$V$27),TRUE,FALSE)</f>
        <v>0</v>
      </c>
      <c r="AC35" s="45" t="s">
        <v>74</v>
      </c>
      <c r="AD35" s="46">
        <f>_xll.qlCalendarAdvance(calendar,AD34,AC35,,,trigger)</f>
        <v>43220</v>
      </c>
      <c r="AE35" s="46">
        <f>_xll.qlInterestRateIndexMaturity($V$5,AD35,trigger)</f>
        <v>43312</v>
      </c>
      <c r="AF35" s="50">
        <f>_xll.qlTenorBasisValue($V$13,AD35,trigger)</f>
        <v>1.6113085678667002E-3</v>
      </c>
      <c r="AG35" s="50">
        <f>_xll.qlTenorBasisForwardRate($V$13,AD35,_xll.ohTrigger($AA$9:$AA$12))</f>
        <v>2.9420601121165216E-3</v>
      </c>
      <c r="AH35" s="50">
        <f>_xll.qlTenorBasisForwardRate2($V$13,AD35,AE35,_xll.ohTrigger($AA$9:$AA$12))</f>
        <v>2.9420601121165216E-3</v>
      </c>
      <c r="AI35" s="50">
        <f>_xll.qlIndexFixing($V$5,_xll.qlInterestRateIndexFixingDate($V$5,AD35,trigger),,trigger)</f>
        <v>2.9854500660228909E-3</v>
      </c>
      <c r="AJ35" s="50">
        <f t="shared" si="6"/>
        <v>-4.3389953906369273E-5</v>
      </c>
      <c r="AK35" s="53">
        <f t="shared" si="7"/>
        <v>1.0147481534206839</v>
      </c>
    </row>
    <row r="36" spans="1:37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2"/>
        <v>EURAB3E6Y_Quote</v>
      </c>
      <c r="H36" s="11" t="str">
        <f>_xll.qlSwapRateHelper2(,G36,2,B36,"Target",C36,D36,E36,$H$1,F36,A36,$V$6,,trigger)</f>
        <v>obj_00896#0001</v>
      </c>
      <c r="I36" s="16" t="b">
        <v>1</v>
      </c>
      <c r="J36" s="19">
        <v>10</v>
      </c>
      <c r="K36" s="19">
        <v>1</v>
      </c>
      <c r="M36" s="26" t="str">
        <v>obj_008a9</v>
      </c>
      <c r="N36" s="26" t="str">
        <f>_xll.qlRateHelperQuoteName(M36,trigger)</f>
        <v>EURAB3E40Y_Quote</v>
      </c>
      <c r="O36" s="31">
        <f>_xll.qlRateHelperRate(M36,trigger)</f>
        <v>1.4689999999999998E-2</v>
      </c>
      <c r="P36" s="27">
        <f>_xll.qlRateHelperEarliestDate(M36,trigger)</f>
        <v>42220</v>
      </c>
      <c r="Q36" s="27">
        <f>_xll.qlRateHelperLatestDate(M36,trigger)</f>
        <v>56830</v>
      </c>
      <c r="R36" s="38">
        <f t="shared" si="1"/>
        <v>1</v>
      </c>
      <c r="S36" s="26" t="b">
        <f>IF(Q36&lt;_xll.qlCalendarAdvance(calendar,$V$7,$V$27),TRUE,FALSE)</f>
        <v>0</v>
      </c>
      <c r="AC36" s="45" t="s">
        <v>74</v>
      </c>
      <c r="AD36" s="46">
        <f>_xll.qlCalendarAdvance(calendar,AD35,AC36,,,trigger)</f>
        <v>43250</v>
      </c>
      <c r="AE36" s="46">
        <f>_xll.qlInterestRateIndexMaturity($V$5,AD36,trigger)</f>
        <v>43342</v>
      </c>
      <c r="AF36" s="50">
        <f>_xll.qlTenorBasisValue($V$13,AD36,trigger)</f>
        <v>1.6170278197937301E-3</v>
      </c>
      <c r="AG36" s="50">
        <f>_xll.qlTenorBasisForwardRate($V$13,AD36,_xll.ohTrigger($AA$9:$AA$12))</f>
        <v>3.171216015774424E-3</v>
      </c>
      <c r="AH36" s="50">
        <f>_xll.qlTenorBasisForwardRate2($V$13,AD36,AE36,_xll.ohTrigger($AA$9:$AA$12))</f>
        <v>3.171216015774424E-3</v>
      </c>
      <c r="AI36" s="50">
        <f>_xll.qlIndexFixing($V$5,_xll.qlInterestRateIndexFixingDate($V$5,AD36,trigger),,trigger)</f>
        <v>3.203909176253249E-3</v>
      </c>
      <c r="AJ36" s="50">
        <f t="shared" si="6"/>
        <v>-3.2693160478824979E-5</v>
      </c>
      <c r="AK36" s="53">
        <f t="shared" si="7"/>
        <v>1.0103093451585137</v>
      </c>
    </row>
    <row r="37" spans="1:37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2"/>
        <v>EURAB3E7Y_Quote</v>
      </c>
      <c r="H37" s="11" t="str">
        <f>_xll.qlSwapRateHelper2(,G37,2,B37,"Target",C37,D37,E37,$H$1,F37,A37,$V$6,,trigger)</f>
        <v>obj_008a0#0001</v>
      </c>
      <c r="I37" s="16" t="b">
        <v>1</v>
      </c>
      <c r="J37" s="19">
        <v>10</v>
      </c>
      <c r="K37" s="19">
        <v>1</v>
      </c>
      <c r="M37" s="26" t="str">
        <v>obj_008ab</v>
      </c>
      <c r="N37" s="26" t="str">
        <f>_xll.qlRateHelperQuoteName(M37,trigger)</f>
        <v>EURAB3E50Y_Quote</v>
      </c>
      <c r="O37" s="31">
        <f>_xll.qlRateHelperRate(M37,trigger)</f>
        <v>1.4340000000000002E-2</v>
      </c>
      <c r="P37" s="27">
        <f>_xll.qlRateHelperEarliestDate(M37,trigger)</f>
        <v>42220</v>
      </c>
      <c r="Q37" s="27">
        <f>_xll.qlRateHelperLatestDate(M37,trigger)</f>
        <v>60483</v>
      </c>
      <c r="R37" s="38">
        <f t="shared" si="1"/>
        <v>1</v>
      </c>
      <c r="S37" s="26" t="b">
        <f>IF(Q37&lt;_xll.qlCalendarAdvance(calendar,$V$7,$V$27),TRUE,FALSE)</f>
        <v>0</v>
      </c>
      <c r="AC37" s="45" t="s">
        <v>74</v>
      </c>
      <c r="AD37" s="46">
        <f>_xll.qlCalendarAdvance(calendar,AD36,AC37,,,trigger)</f>
        <v>43283</v>
      </c>
      <c r="AE37" s="46">
        <f>_xll.qlInterestRateIndexMaturity($V$5,AD37,trigger)</f>
        <v>43375</v>
      </c>
      <c r="AF37" s="50">
        <f>_xll.qlTenorBasisValue($V$13,AD37,trigger)</f>
        <v>1.6228009030368211E-3</v>
      </c>
      <c r="AG37" s="50">
        <f>_xll.qlTenorBasisForwardRate($V$13,AD37,_xll.ohTrigger($AA$9:$AA$12))</f>
        <v>3.4311262016784032E-3</v>
      </c>
      <c r="AH37" s="50">
        <f>_xll.qlTenorBasisForwardRate2($V$13,AD37,AE37,_xll.ohTrigger($AA$9:$AA$12))</f>
        <v>3.4311262016784032E-3</v>
      </c>
      <c r="AI37" s="50">
        <f>_xll.qlIndexFixing($V$5,_xll.qlInterestRateIndexFixingDate($V$5,AD37,trigger),,trigger)</f>
        <v>3.4500935525483283E-3</v>
      </c>
      <c r="AJ37" s="50">
        <f t="shared" si="6"/>
        <v>-1.896735086992507E-5</v>
      </c>
      <c r="AK37" s="53">
        <f t="shared" si="7"/>
        <v>1.0055280248393799</v>
      </c>
    </row>
    <row r="38" spans="1:37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2"/>
        <v>EURAB3E8Y_Quote</v>
      </c>
      <c r="H38" s="11" t="str">
        <f>_xll.qlSwapRateHelper2(,G38,2,B38,"Target",C38,D38,E38,$H$1,F38,A38,$V$6,,trigger)</f>
        <v>obj_008b3#0001</v>
      </c>
      <c r="I38" s="16" t="b">
        <v>1</v>
      </c>
      <c r="J38" s="19">
        <v>10</v>
      </c>
      <c r="K38" s="19">
        <v>1</v>
      </c>
      <c r="M38" s="26" t="str">
        <v>obj_008a4</v>
      </c>
      <c r="N38" s="26" t="str">
        <f>_xll.qlRateHelperQuoteName(M38,trigger)</f>
        <v>EURAB3E60Y_Quote</v>
      </c>
      <c r="O38" s="31">
        <f>_xll.qlRateHelperRate(M38,trigger)</f>
        <v>1.423E-2</v>
      </c>
      <c r="P38" s="27">
        <f>_xll.qlRateHelperEarliestDate(M38,trigger)</f>
        <v>42220</v>
      </c>
      <c r="Q38" s="27">
        <f>_xll.qlRateHelperLatestDate(M38,trigger)</f>
        <v>64136</v>
      </c>
      <c r="R38" s="38">
        <f t="shared" si="1"/>
        <v>1</v>
      </c>
      <c r="S38" s="26" t="b">
        <f>IF(Q38&lt;_xll.qlCalendarAdvance(calendar,$V$7,$V$27),TRUE,FALSE)</f>
        <v>0</v>
      </c>
      <c r="AC38" s="45" t="s">
        <v>74</v>
      </c>
      <c r="AD38" s="46">
        <f>_xll.qlCalendarAdvance(calendar,AD37,AC38,,,trigger)</f>
        <v>43314</v>
      </c>
      <c r="AE38" s="46">
        <f>_xll.qlInterestRateIndexMaturity($V$5,AD38,trigger)</f>
        <v>43406</v>
      </c>
      <c r="AF38" s="50">
        <f>_xll.qlTenorBasisValue($V$13,AD38,trigger)</f>
        <v>1.6277425588270384E-3</v>
      </c>
      <c r="AG38" s="50">
        <f>_xll.qlTenorBasisForwardRate($V$13,AD38,_xll.ohTrigger($AA$9:$AA$12))</f>
        <v>3.6800237079298343E-3</v>
      </c>
      <c r="AH38" s="50">
        <f>_xll.qlTenorBasisForwardRate2($V$13,AD38,AE38,_xll.ohTrigger($AA$9:$AA$12))</f>
        <v>3.6800237079298343E-3</v>
      </c>
      <c r="AI38" s="50">
        <f>_xll.qlIndexFixing($V$5,_xll.qlInterestRateIndexFixingDate($V$5,AD38,trigger),,trigger)</f>
        <v>3.6859358528660582E-3</v>
      </c>
      <c r="AJ38" s="50">
        <f t="shared" si="6"/>
        <v>-5.9121449362238912E-6</v>
      </c>
      <c r="AK38" s="53">
        <f t="shared" si="7"/>
        <v>1.0016065507739758</v>
      </c>
    </row>
    <row r="39" spans="1:37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2"/>
        <v>EURAB3E9Y_Quote</v>
      </c>
      <c r="H39" s="11" t="str">
        <f>_xll.qlSwapRateHelper2(,G39,2,B39,"Target",C39,D39,E39,$H$1,F39,A39,$V$6,,trigger)</f>
        <v>obj_00882#0001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_xll.qlRateHelperLatestDate(M39,trigger)</f>
        <v>#VALUE!</v>
      </c>
      <c r="R39" s="38" t="e">
        <f t="shared" si="1"/>
        <v>#N/A</v>
      </c>
      <c r="S39" s="26" t="e">
        <f>IF(Q39&lt;_xll.qlCalendarAdvance(calendar,$V$7,$V$27),TRUE,FALSE)</f>
        <v>#VALUE!</v>
      </c>
      <c r="AC39" s="45" t="s">
        <v>74</v>
      </c>
      <c r="AD39" s="46">
        <f>_xll.qlCalendarAdvance(calendar,AD38,AC39,,,trigger)</f>
        <v>43346</v>
      </c>
      <c r="AE39" s="46">
        <f>_xll.qlInterestRateIndexMaturity($V$5,AD39,trigger)</f>
        <v>43437</v>
      </c>
      <c r="AF39" s="50">
        <f>_xll.qlTenorBasisValue($V$13,AD39,trigger)</f>
        <v>1.6323673961713275E-3</v>
      </c>
      <c r="AG39" s="50">
        <f>_xll.qlTenorBasisForwardRate($V$13,AD39,_xll.ohTrigger($AA$9:$AA$12))</f>
        <v>3.9351446100314852E-3</v>
      </c>
      <c r="AH39" s="50">
        <f>_xll.qlTenorBasisForwardRate2($V$13,AD39,AE39,_xll.ohTrigger($AA$9:$AA$12))</f>
        <v>3.9351446100314852E-3</v>
      </c>
      <c r="AI39" s="50">
        <f>_xll.qlIndexFixing($V$5,_xll.qlInterestRateIndexFixingDate($V$5,AD39,trigger),,trigger)</f>
        <v>3.9291505685661136E-3</v>
      </c>
      <c r="AJ39" s="50">
        <f t="shared" si="6"/>
        <v>5.9940414653715524E-6</v>
      </c>
      <c r="AK39" s="53">
        <f t="shared" si="7"/>
        <v>0.99847679258086441</v>
      </c>
    </row>
    <row r="40" spans="1:37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2"/>
        <v>EURAB3E10Y_Quote</v>
      </c>
      <c r="H40" s="11" t="str">
        <f>_xll.qlSwapRateHelper2(,G40,2,B40,"Target",C40,D40,E40,$H$1,F40,A40,$V$6,,trigger)</f>
        <v>obj_008b1#0001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_xll.qlRateHelperLatestDate(M40,trigger)</f>
        <v>#VALUE!</v>
      </c>
      <c r="R40" s="38" t="e">
        <f t="shared" si="1"/>
        <v>#N/A</v>
      </c>
      <c r="S40" s="26" t="e">
        <f>IF(Q40&lt;_xll.qlCalendarAdvance(calendar,$V$7,$V$27),TRUE,FALSE)</f>
        <v>#VALUE!</v>
      </c>
      <c r="AC40" s="45" t="s">
        <v>74</v>
      </c>
      <c r="AD40" s="46">
        <f>_xll.qlCalendarAdvance(calendar,AD39,AC40,,,trigger)</f>
        <v>43376</v>
      </c>
      <c r="AE40" s="46">
        <f>_xll.qlInterestRateIndexMaturity($V$5,AD40,trigger)</f>
        <v>43468</v>
      </c>
      <c r="AF40" s="50">
        <f>_xll.qlTenorBasisValue($V$13,AD40,trigger)</f>
        <v>1.6362752554072626E-3</v>
      </c>
      <c r="AG40" s="50">
        <f>_xll.qlTenorBasisForwardRate($V$13,AD40,_xll.ohTrigger($AA$9:$AA$12))</f>
        <v>4.1837813974630817E-3</v>
      </c>
      <c r="AH40" s="50">
        <f>_xll.qlTenorBasisForwardRate2($V$13,AD40,AE40,_xll.ohTrigger($AA$9:$AA$12))</f>
        <v>4.1837813974630817E-3</v>
      </c>
      <c r="AI40" s="50">
        <f>_xll.qlIndexFixing($V$5,_xll.qlInterestRateIndexFixingDate($V$5,AD40,trigger),,trigger)</f>
        <v>4.1679802310330034E-3</v>
      </c>
      <c r="AJ40" s="50">
        <f t="shared" si="6"/>
        <v>1.5801166430078235E-5</v>
      </c>
      <c r="AK40" s="53">
        <f t="shared" si="7"/>
        <v>0.99622323325983053</v>
      </c>
    </row>
    <row r="41" spans="1:37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2"/>
        <v>EURAB3E11Y_Quote</v>
      </c>
      <c r="H41" s="11" t="str">
        <f>_xll.qlSwapRateHelper2(,G41,2,B41,"Target",C41,D41,E41,$H$1,F41,A41,$V$6,,trigger)</f>
        <v>obj_008ac#0001</v>
      </c>
      <c r="I41" s="16" t="b">
        <v>1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_xll.qlRateHelperLatestDate(M41,trigger)</f>
        <v>#VALUE!</v>
      </c>
      <c r="R41" s="38" t="e">
        <f t="shared" si="1"/>
        <v>#N/A</v>
      </c>
      <c r="S41" s="26" t="e">
        <f>IF(Q41&lt;_xll.qlCalendarAdvance(calendar,$V$7,$V$27),TRUE,FALSE)</f>
        <v>#VALUE!</v>
      </c>
      <c r="AC41" s="45" t="s">
        <v>74</v>
      </c>
      <c r="AD41" s="46">
        <f>_xll.qlCalendarAdvance(calendar,AD40,AC41,,,trigger)</f>
        <v>43409</v>
      </c>
      <c r="AE41" s="46">
        <f>_xll.qlInterestRateIndexMaturity($V$5,AD41,trigger)</f>
        <v>43501</v>
      </c>
      <c r="AF41" s="50">
        <f>_xll.qlTenorBasisValue($V$13,AD41,trigger)</f>
        <v>1.640108390060468E-3</v>
      </c>
      <c r="AG41" s="50">
        <f>_xll.qlTenorBasisForwardRate($V$13,AD41,_xll.ohTrigger($AA$9:$AA$12))</f>
        <v>4.4544872825408076E-3</v>
      </c>
      <c r="AH41" s="50">
        <f>_xll.qlTenorBasisForwardRate2($V$13,AD41,AE41,_xll.ohTrigger($AA$9:$AA$12))</f>
        <v>4.4544872825408076E-3</v>
      </c>
      <c r="AI41" s="50">
        <f>_xll.qlIndexFixing($V$5,_xll.qlInterestRateIndexFixingDate($V$5,AD41,trigger),,trigger)</f>
        <v>4.4299283356359935E-3</v>
      </c>
      <c r="AJ41" s="50">
        <f t="shared" si="6"/>
        <v>2.4558946904814152E-5</v>
      </c>
      <c r="AK41" s="53">
        <f t="shared" si="7"/>
        <v>0.99448669502300024</v>
      </c>
    </row>
    <row r="42" spans="1:37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2"/>
        <v>EURAB3E12Y_Quote</v>
      </c>
      <c r="H42" s="11" t="str">
        <f>_xll.qlSwapRateHelper2(,G42,2,B42,"Target",C42,D42,E42,$H$1,F42,A42,$V$6,,trigger)</f>
        <v>obj_008a2#0001</v>
      </c>
      <c r="I42" s="16" t="b">
        <v>1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_xll.qlRateHelperLatestDate(M42,trigger)</f>
        <v>#VALUE!</v>
      </c>
      <c r="R42" s="38" t="e">
        <f t="shared" si="1"/>
        <v>#N/A</v>
      </c>
      <c r="S42" s="26" t="e">
        <f>IF(Q42&lt;_xll.qlCalendarAdvance(calendar,$V$7,$V$27),TRUE,FALSE)</f>
        <v>#VALUE!</v>
      </c>
      <c r="AC42" s="45" t="s">
        <v>74</v>
      </c>
      <c r="AD42" s="46">
        <f>_xll.qlCalendarAdvance(calendar,AD41,AC42,,,trigger)</f>
        <v>43439</v>
      </c>
      <c r="AE42" s="46">
        <f>_xll.qlInterestRateIndexMaturity($V$5,AD42,trigger)</f>
        <v>43529</v>
      </c>
      <c r="AF42" s="50">
        <f>_xll.qlTenorBasisValue($V$13,AD42,trigger)</f>
        <v>1.6431810211797555E-3</v>
      </c>
      <c r="AG42" s="50">
        <f>_xll.qlTenorBasisForwardRate($V$13,AD42,_xll.ohTrigger($AA$9:$AA$12))</f>
        <v>4.6937837716987119E-3</v>
      </c>
      <c r="AH42" s="50">
        <f>_xll.qlTenorBasisForwardRate2($V$13,AD42,AE42,_xll.ohTrigger($AA$9:$AA$12))</f>
        <v>4.6937837716987119E-3</v>
      </c>
      <c r="AI42" s="50">
        <f>_xll.qlIndexFixing($V$5,_xll.qlInterestRateIndexFixingDate($V$5,AD42,trigger),,trigger)</f>
        <v>4.6630969774090758E-3</v>
      </c>
      <c r="AJ42" s="50">
        <f t="shared" si="6"/>
        <v>3.0686794289636055E-5</v>
      </c>
      <c r="AK42" s="53">
        <f t="shared" si="7"/>
        <v>0.99346224798963623</v>
      </c>
    </row>
    <row r="43" spans="1:37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2"/>
        <v>EURAB3E13Y_Quote</v>
      </c>
      <c r="H43" s="11" t="str">
        <f>_xll.qlSwapRateHelper2(,G43,2,B43,"Target",C43,D43,E43,$H$1,F43,A43,$V$6,,trigger)</f>
        <v>obj_008b4#0001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_xll.qlRateHelperLatestDate(M43,trigger)</f>
        <v>#VALUE!</v>
      </c>
      <c r="R43" s="38" t="e">
        <f t="shared" si="1"/>
        <v>#N/A</v>
      </c>
      <c r="S43" s="26" t="e">
        <f>IF(Q43&lt;_xll.qlCalendarAdvance(calendar,$V$7,$V$27),TRUE,FALSE)</f>
        <v>#VALUE!</v>
      </c>
      <c r="AC43" s="45" t="s">
        <v>74</v>
      </c>
      <c r="AD43" s="46">
        <f>_xll.qlCalendarAdvance(calendar,AD42,AC43,,,trigger)</f>
        <v>43472</v>
      </c>
      <c r="AE43" s="46">
        <f>_xll.qlInterestRateIndexMaturity($V$5,AD43,trigger)</f>
        <v>43563</v>
      </c>
      <c r="AF43" s="50">
        <f>_xll.qlTenorBasisValue($V$13,AD43,trigger)</f>
        <v>1.6461200749397157E-3</v>
      </c>
      <c r="AG43" s="50">
        <f>_xll.qlTenorBasisForwardRate($V$13,AD43,_xll.ohTrigger($AA$9:$AA$12))</f>
        <v>4.9720964989002124E-3</v>
      </c>
      <c r="AH43" s="50">
        <f>_xll.qlTenorBasisForwardRate2($V$13,AD43,AE43,_xll.ohTrigger($AA$9:$AA$12))</f>
        <v>4.9720964989002124E-3</v>
      </c>
      <c r="AI43" s="50">
        <f>_xll.qlIndexFixing($V$5,_xll.qlInterestRateIndexFixingDate($V$5,AD43,trigger),,trigger)</f>
        <v>4.9362207938174908E-3</v>
      </c>
      <c r="AJ43" s="50">
        <f t="shared" si="6"/>
        <v>3.5875705082721691E-5</v>
      </c>
      <c r="AK43" s="53">
        <f t="shared" si="7"/>
        <v>0.99278459195418733</v>
      </c>
    </row>
    <row r="44" spans="1:37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2"/>
        <v>EURAB3E14Y_Quote</v>
      </c>
      <c r="H44" s="11" t="str">
        <f>_xll.qlSwapRateHelper2(,G44,2,B44,"Target",C44,D44,E44,$H$1,F44,A44,$V$6,,trigger)</f>
        <v>obj_008a8#0001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_xll.qlRateHelperLatestDate(M44,trigger)</f>
        <v>#VALUE!</v>
      </c>
      <c r="R44" s="38" t="e">
        <f t="shared" si="1"/>
        <v>#N/A</v>
      </c>
      <c r="S44" s="26" t="e">
        <f>IF(Q44&lt;_xll.qlCalendarAdvance(calendar,$V$7,$V$27),TRUE,FALSE)</f>
        <v>#VALUE!</v>
      </c>
      <c r="AC44" s="45" t="s">
        <v>74</v>
      </c>
      <c r="AD44" s="46">
        <f>_xll.qlCalendarAdvance(calendar,AD43,AC44,,,trigger)</f>
        <v>43503</v>
      </c>
      <c r="AE44" s="46">
        <f>_xll.qlInterestRateIndexMaturity($V$5,AD44,trigger)</f>
        <v>43592</v>
      </c>
      <c r="AF44" s="50">
        <f>_xll.qlTenorBasisValue($V$13,AD44,trigger)</f>
        <v>1.6484716490301661E-3</v>
      </c>
      <c r="AG44" s="50">
        <f>_xll.qlTenorBasisForwardRate($V$13,AD44,_xll.ohTrigger($AA$9:$AA$12))</f>
        <v>5.2227893792833949E-3</v>
      </c>
      <c r="AH44" s="50">
        <f>_xll.qlTenorBasisForwardRate2($V$13,AD44,AE44,_xll.ohTrigger($AA$9:$AA$12))</f>
        <v>5.2227893792833949E-3</v>
      </c>
      <c r="AI44" s="50">
        <f>_xll.qlIndexFixing($V$5,_xll.qlInterestRateIndexFixingDate($V$5,AD44,trigger),,trigger)</f>
        <v>5.1839019128885081E-3</v>
      </c>
      <c r="AJ44" s="50">
        <f t="shared" si="6"/>
        <v>3.8887466394886723E-5</v>
      </c>
      <c r="AK44" s="53">
        <f t="shared" si="7"/>
        <v>0.99255427252166495</v>
      </c>
    </row>
    <row r="45" spans="1:37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2"/>
        <v>EURAB3E15Y_Quote</v>
      </c>
      <c r="H45" s="11" t="str">
        <f>_xll.qlSwapRateHelper2(,G45,2,B45,"Target",C45,D45,E45,$H$1,F45,A45,$V$6,,trigger)</f>
        <v>obj_008b2#0001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_xll.qlRateHelperLatestDate(M45,trigger)</f>
        <v>#VALUE!</v>
      </c>
      <c r="R45" s="38" t="e">
        <f t="shared" si="1"/>
        <v>#N/A</v>
      </c>
      <c r="S45" s="26" t="e">
        <f>IF(Q45&lt;_xll.qlCalendarAdvance(calendar,$V$7,$V$27),TRUE,FALSE)</f>
        <v>#VALUE!</v>
      </c>
      <c r="AC45" s="45" t="s">
        <v>74</v>
      </c>
      <c r="AD45" s="46">
        <f>_xll.qlCalendarAdvance(calendar,AD44,AC45,,,trigger)</f>
        <v>43531</v>
      </c>
      <c r="AE45" s="46">
        <f>_xll.qlInterestRateIndexMaturity($V$5,AD45,trigger)</f>
        <v>43623</v>
      </c>
      <c r="AF45" s="50">
        <f>_xll.qlTenorBasisValue($V$13,AD45,trigger)</f>
        <v>1.6502638507214392E-3</v>
      </c>
      <c r="AG45" s="50">
        <f>_xll.qlTenorBasisForwardRate($V$13,AD45,_xll.ohTrigger($AA$9:$AA$12))</f>
        <v>5.4710379750256208E-3</v>
      </c>
      <c r="AH45" s="50">
        <f>_xll.qlTenorBasisForwardRate2($V$13,AD45,AE45,_xll.ohTrigger($AA$9:$AA$12))</f>
        <v>5.4710379750256208E-3</v>
      </c>
      <c r="AI45" s="50">
        <f>_xll.qlIndexFixing($V$5,_xll.qlInterestRateIndexFixingDate($V$5,AD45,trigger),,trigger)</f>
        <v>5.4307837767031408E-3</v>
      </c>
      <c r="AJ45" s="50">
        <f t="shared" si="6"/>
        <v>4.025419832247995E-5</v>
      </c>
      <c r="AK45" s="53">
        <f t="shared" si="7"/>
        <v>0.99264231056223085</v>
      </c>
    </row>
    <row r="46" spans="1:37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2"/>
        <v>EURAB3E16Y_Quote</v>
      </c>
      <c r="H46" s="11" t="str">
        <f>_xll.qlSwapRateHelper2(,G46,2,B46,"Target",C46,D46,E46,$H$1,F46,A46,$V$6,,trigger)</f>
        <v>obj_008ad#0001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_xll.qlRateHelperLatestDate(M46,trigger)</f>
        <v>#VALUE!</v>
      </c>
      <c r="R46" s="38" t="e">
        <f t="shared" si="1"/>
        <v>#N/A</v>
      </c>
      <c r="S46" s="26" t="e">
        <f>IF(Q46&lt;_xll.qlCalendarAdvance(calendar,$V$7,$V$27),TRUE,FALSE)</f>
        <v>#VALUE!</v>
      </c>
      <c r="AC46" s="45" t="s">
        <v>74</v>
      </c>
      <c r="AD46" s="46">
        <f>_xll.qlCalendarAdvance(calendar,AD45,AC46,,,trigger)</f>
        <v>43563</v>
      </c>
      <c r="AE46" s="46">
        <f>_xll.qlInterestRateIndexMaturity($V$5,AD46,trigger)</f>
        <v>43654</v>
      </c>
      <c r="AF46" s="50">
        <f>_xll.qlTenorBasisValue($V$13,AD46,trigger)</f>
        <v>1.6519366446166592E-3</v>
      </c>
      <c r="AG46" s="50">
        <f>_xll.qlTenorBasisForwardRate($V$13,AD46,_xll.ohTrigger($AA$9:$AA$12))</f>
        <v>5.7375257352611552E-3</v>
      </c>
      <c r="AH46" s="50">
        <f>_xll.qlTenorBasisForwardRate2($V$13,AD46,AE46,_xll.ohTrigger($AA$9:$AA$12))</f>
        <v>5.7375257352611552E-3</v>
      </c>
      <c r="AI46" s="50">
        <f>_xll.qlIndexFixing($V$5,_xll.qlInterestRateIndexFixingDate($V$5,AD46,trigger),,trigger)</f>
        <v>5.6974286549255626E-3</v>
      </c>
      <c r="AJ46" s="50">
        <f t="shared" si="6"/>
        <v>4.0097080335592568E-5</v>
      </c>
      <c r="AK46" s="53">
        <f t="shared" si="7"/>
        <v>0.99301143346701393</v>
      </c>
    </row>
    <row r="47" spans="1:37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2"/>
        <v>EURAB3E17Y_Quote</v>
      </c>
      <c r="H47" s="11" t="str">
        <f>_xll.qlSwapRateHelper2(,G47,2,B47,"Target",C47,D47,E47,$H$1,F47,A47,$V$6,,trigger)</f>
        <v>obj_008a3#0001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_xll.qlRateHelperLatestDate(M47,trigger)</f>
        <v>#VALUE!</v>
      </c>
      <c r="R47" s="38" t="e">
        <f t="shared" si="1"/>
        <v>#N/A</v>
      </c>
      <c r="S47" s="26" t="e">
        <f>IF(Q47&lt;_xll.qlCalendarAdvance(calendar,$V$7,$V$27),TRUE,FALSE)</f>
        <v>#VALUE!</v>
      </c>
      <c r="AC47" s="45" t="s">
        <v>74</v>
      </c>
      <c r="AD47" s="46">
        <f>_xll.qlCalendarAdvance(calendar,AD46,AC47,,,trigger)</f>
        <v>43593</v>
      </c>
      <c r="AE47" s="46">
        <f>_xll.qlInterestRateIndexMaturity($V$5,AD47,trigger)</f>
        <v>43685</v>
      </c>
      <c r="AF47" s="50">
        <f>_xll.qlTenorBasisValue($V$13,AD47,trigger)</f>
        <v>1.6531507503523921E-3</v>
      </c>
      <c r="AG47" s="50">
        <f>_xll.qlTenorBasisForwardRate($V$13,AD47,_xll.ohTrigger($AA$9:$AA$12))</f>
        <v>5.997280358330948E-3</v>
      </c>
      <c r="AH47" s="50">
        <f>_xll.qlTenorBasisForwardRate2($V$13,AD47,AE47,_xll.ohTrigger($AA$9:$AA$12))</f>
        <v>5.997280358330948E-3</v>
      </c>
      <c r="AI47" s="50">
        <f>_xll.qlIndexFixing($V$5,_xll.qlInterestRateIndexFixingDate($V$5,AD47,trigger),,trigger)</f>
        <v>5.9589948982600224E-3</v>
      </c>
      <c r="AJ47" s="50">
        <f t="shared" si="6"/>
        <v>3.8285460070925682E-5</v>
      </c>
      <c r="AK47" s="53">
        <f t="shared" si="7"/>
        <v>0.99361619637845633</v>
      </c>
    </row>
    <row r="48" spans="1:37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2"/>
        <v>EURAB3E18Y_Quote</v>
      </c>
      <c r="H48" s="11" t="str">
        <f>_xll.qlSwapRateHelper2(,G48,2,B48,"Target",C48,D48,E48,$H$1,F48,A48,$V$6,,trigger)</f>
        <v>obj_0089d#0001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_xll.qlRateHelperLatestDate(M48,trigger)</f>
        <v>#VALUE!</v>
      </c>
      <c r="R48" s="38" t="e">
        <f t="shared" si="1"/>
        <v>#N/A</v>
      </c>
      <c r="S48" s="26" t="e">
        <f>IF(Q48&lt;_xll.qlCalendarAdvance(calendar,$V$7,$V$27),TRUE,FALSE)</f>
        <v>#VALUE!</v>
      </c>
      <c r="AC48" s="45" t="s">
        <v>74</v>
      </c>
      <c r="AD48" s="46">
        <f>_xll.qlCalendarAdvance(calendar,AD47,AC48,,,trigger)</f>
        <v>43626</v>
      </c>
      <c r="AE48" s="46">
        <f>_xll.qlInterestRateIndexMaturity($V$5,AD48,trigger)</f>
        <v>43718</v>
      </c>
      <c r="AF48" s="50">
        <f>_xll.qlTenorBasisValue($V$13,AD48,trigger)</f>
        <v>1.6541014832371717E-3</v>
      </c>
      <c r="AG48" s="50">
        <f>_xll.qlTenorBasisForwardRate($V$13,AD48,_xll.ohTrigger($AA$9:$AA$12))</f>
        <v>6.2798333887916493E-3</v>
      </c>
      <c r="AH48" s="50">
        <f>_xll.qlTenorBasisForwardRate2($V$13,AD48,AE48,_xll.ohTrigger($AA$9:$AA$12))</f>
        <v>6.2798333887916493E-3</v>
      </c>
      <c r="AI48" s="50">
        <f>_xll.qlIndexFixing($V$5,_xll.qlInterestRateIndexFixingDate($V$5,AD48,trigger),,trigger)</f>
        <v>6.2449528344945748E-3</v>
      </c>
      <c r="AJ48" s="50">
        <f t="shared" si="6"/>
        <v>3.488055429707454E-5</v>
      </c>
      <c r="AK48" s="53">
        <f t="shared" si="7"/>
        <v>0.99444562424867355</v>
      </c>
    </row>
    <row r="49" spans="1:45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2"/>
        <v>EURAB3E19Y_Quote</v>
      </c>
      <c r="H49" s="11" t="str">
        <f>_xll.qlSwapRateHelper2(,G49,2,B49,"Target",C49,D49,E49,$H$1,F49,A49,$V$6,,trigger)</f>
        <v>obj_008aa#0001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_xll.qlRateHelperLatestDate(M49,trigger)</f>
        <v>#VALUE!</v>
      </c>
      <c r="R49" s="38" t="e">
        <f t="shared" si="1"/>
        <v>#N/A</v>
      </c>
      <c r="S49" s="26" t="e">
        <f>IF(Q49&lt;_xll.qlCalendarAdvance(calendar,$V$7,$V$27),TRUE,FALSE)</f>
        <v>#VALUE!</v>
      </c>
      <c r="AC49" s="45" t="s">
        <v>74</v>
      </c>
      <c r="AD49" s="46">
        <f>_xll.qlCalendarAdvance(calendar,AD48,AC49,,,trigger)</f>
        <v>43656</v>
      </c>
      <c r="AE49" s="46">
        <f>_xll.qlInterestRateIndexMaturity($V$5,AD49,trigger)</f>
        <v>43748</v>
      </c>
      <c r="AF49" s="50">
        <f>_xll.qlTenorBasisValue($V$13,AD49,trigger)</f>
        <v>1.6546256109410719E-3</v>
      </c>
      <c r="AG49" s="50">
        <f>_xll.qlTenorBasisForwardRate($V$13,AD49,_xll.ohTrigger($AA$9:$AA$12))</f>
        <v>6.5373683743878879E-3</v>
      </c>
      <c r="AH49" s="50">
        <f>_xll.qlTenorBasisForwardRate2($V$13,AD49,AE49,_xll.ohTrigger($AA$9:$AA$12))</f>
        <v>6.5373683743878879E-3</v>
      </c>
      <c r="AI49" s="50">
        <f>_xll.qlIndexFixing($V$5,_xll.qlInterestRateIndexFixingDate($V$5,AD49,trigger),,trigger)</f>
        <v>6.505734338338961E-3</v>
      </c>
      <c r="AJ49" s="50">
        <f t="shared" si="6"/>
        <v>3.1634036048926867E-5</v>
      </c>
      <c r="AK49" s="53">
        <f t="shared" si="7"/>
        <v>0.9951610442861285</v>
      </c>
    </row>
    <row r="50" spans="1:45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2"/>
        <v>EURAB3E20Y_Quote</v>
      </c>
      <c r="H50" s="11" t="str">
        <f>_xll.qlSwapRateHelper2(,G50,2,B50,"Target",C50,D50,E50,$H$1,F50,A50,$V$6,,trigger)</f>
        <v>obj_008ae#0001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_xll.qlRateHelperLatestDate(M50,trigger)</f>
        <v>#VALUE!</v>
      </c>
      <c r="R50" s="38" t="e">
        <f t="shared" si="1"/>
        <v>#N/A</v>
      </c>
      <c r="S50" s="26" t="e">
        <f>IF(Q50&lt;_xll.qlCalendarAdvance(calendar,$V$7,$V$27),TRUE,FALSE)</f>
        <v>#VALUE!</v>
      </c>
      <c r="AC50" s="45" t="s">
        <v>74</v>
      </c>
      <c r="AD50" s="46">
        <f>_xll.qlCalendarAdvance(calendar,AD49,AC50,,,trigger)</f>
        <v>43689</v>
      </c>
      <c r="AE50" s="46">
        <f>_xll.qlInterestRateIndexMaturity($V$5,AD50,trigger)</f>
        <v>43781</v>
      </c>
      <c r="AF50" s="50">
        <f>_xll.qlTenorBasisValue($V$13,AD50,trigger)</f>
        <v>1.6548386585590084E-3</v>
      </c>
      <c r="AG50" s="50">
        <f>_xll.qlTenorBasisForwardRate($V$13,AD50,_xll.ohTrigger($AA$9:$AA$12))</f>
        <v>6.8204381702972831E-3</v>
      </c>
      <c r="AH50" s="50">
        <f>_xll.qlTenorBasisForwardRate2($V$13,AD50,AE50,_xll.ohTrigger($AA$9:$AA$12))</f>
        <v>6.8204381702972831E-3</v>
      </c>
      <c r="AI50" s="50">
        <f>_xll.qlIndexFixing($V$5,_xll.qlInterestRateIndexFixingDate($V$5,AD50,trigger),,trigger)</f>
        <v>6.7910595820473169E-3</v>
      </c>
      <c r="AJ50" s="50">
        <f t="shared" si="6"/>
        <v>2.9378588249966142E-5</v>
      </c>
      <c r="AK50" s="53">
        <f t="shared" si="7"/>
        <v>0.99569256585626587</v>
      </c>
    </row>
    <row r="51" spans="1:45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2"/>
        <v>EURAB3E21Y_Quote</v>
      </c>
      <c r="H51" s="11" t="str">
        <f>_xll.qlSwapRateHelper2(,G51,2,B51,"Target",C51,D51,E51,$H$1,F51,A51,$V$6,,trigger)</f>
        <v>obj_008af#0001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_xll.qlRateHelperLatestDate(M51,trigger)</f>
        <v>#VALUE!</v>
      </c>
      <c r="R51" s="38" t="e">
        <f t="shared" si="1"/>
        <v>#N/A</v>
      </c>
      <c r="S51" s="26" t="e">
        <f>IF(Q51&lt;_xll.qlCalendarAdvance(calendar,$V$7,$V$27),TRUE,FALSE)</f>
        <v>#VALUE!</v>
      </c>
      <c r="AC51" s="45" t="s">
        <v>74</v>
      </c>
      <c r="AD51" s="46">
        <f>_xll.qlCalendarAdvance(calendar,AD50,AC51,,,trigger)</f>
        <v>43720</v>
      </c>
      <c r="AE51" s="46">
        <f>_xll.qlInterestRateIndexMaturity($V$5,AD51,trigger)</f>
        <v>43811</v>
      </c>
      <c r="AF51" s="50">
        <f>_xll.qlTenorBasisValue($V$13,AD51,trigger)</f>
        <v>1.6547016937001576E-3</v>
      </c>
      <c r="AG51" s="50">
        <f>_xll.qlTenorBasisForwardRate($V$13,AD51,_xll.ohTrigger($AA$9:$AA$12))</f>
        <v>7.0811797791083429E-3</v>
      </c>
      <c r="AH51" s="50">
        <f>_xll.qlTenorBasisForwardRate2($V$13,AD51,AE51,_xll.ohTrigger($AA$9:$AA$12))</f>
        <v>7.0811797791083429E-3</v>
      </c>
      <c r="AI51" s="50">
        <f>_xll.qlIndexFixing($V$5,_xll.qlInterestRateIndexFixingDate($V$5,AD51,trigger),,trigger)</f>
        <v>7.0517143859859903E-3</v>
      </c>
      <c r="AJ51" s="50">
        <f t="shared" si="6"/>
        <v>2.94653931223526E-5</v>
      </c>
      <c r="AK51" s="53">
        <f t="shared" si="7"/>
        <v>0.99583891469479635</v>
      </c>
    </row>
    <row r="52" spans="1:45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2"/>
        <v>EURAB3E22Y_Quote</v>
      </c>
      <c r="H52" s="11" t="str">
        <f>_xll.qlSwapRateHelper2(,G52,2,B52,"Target",C52,D52,E52,$H$1,F52,A52,$V$6,,trigger)</f>
        <v>obj_008b5#0001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_xll.qlRateHelperLatestDate(M52,trigger)</f>
        <v>#VALUE!</v>
      </c>
      <c r="R52" s="38" t="e">
        <f t="shared" si="1"/>
        <v>#N/A</v>
      </c>
      <c r="S52" s="26" t="e">
        <f>IF(Q52&lt;_xll.qlCalendarAdvance(calendar,$V$7,$V$27),TRUE,FALSE)</f>
        <v>#VALUE!</v>
      </c>
      <c r="AC52" s="45" t="s">
        <v>74</v>
      </c>
      <c r="AD52" s="46">
        <f>_xll.qlCalendarAdvance(calendar,AD51,AC52,,,trigger)</f>
        <v>43752</v>
      </c>
      <c r="AE52" s="46">
        <f>_xll.qlInterestRateIndexMaturity($V$5,AD52,trigger)</f>
        <v>43844</v>
      </c>
      <c r="AF52" s="50">
        <f>_xll.qlTenorBasisValue($V$13,AD52,trigger)</f>
        <v>1.6542277073413009E-3</v>
      </c>
      <c r="AG52" s="50">
        <f>_xll.qlTenorBasisForwardRate($V$13,AD52,_xll.ohTrigger($AA$9:$AA$12))</f>
        <v>7.3582055327901259E-3</v>
      </c>
      <c r="AH52" s="50">
        <f>_xll.qlTenorBasisForwardRate2($V$13,AD52,AE52,_xll.ohTrigger($AA$9:$AA$12))</f>
        <v>7.3582055327901259E-3</v>
      </c>
      <c r="AI52" s="50">
        <f>_xll.qlIndexFixing($V$5,_xll.qlInterestRateIndexFixingDate($V$5,AD52,trigger),,trigger)</f>
        <v>7.3261571980319466E-3</v>
      </c>
      <c r="AJ52" s="50">
        <f t="shared" si="6"/>
        <v>3.2048334758179309E-5</v>
      </c>
      <c r="AK52" s="53">
        <f t="shared" si="7"/>
        <v>0.99564454477177033</v>
      </c>
    </row>
    <row r="53" spans="1:45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2"/>
        <v>EURAB3E23Y_Quote</v>
      </c>
      <c r="H53" s="11" t="str">
        <f>_xll.qlSwapRateHelper2(,G53,2,B53,"Target",C53,D53,E53,$H$1,F53,A53,$V$6,,trigger)</f>
        <v>obj_00880#0001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_xll.qlRateHelperLatestDate(M53,trigger)</f>
        <v>#VALUE!</v>
      </c>
      <c r="R53" s="38" t="e">
        <f t="shared" si="1"/>
        <v>#N/A</v>
      </c>
      <c r="S53" s="26" t="e">
        <f>IF(Q53&lt;_xll.qlCalendarAdvance(calendar,$V$7,$V$27),TRUE,FALSE)</f>
        <v>#VALUE!</v>
      </c>
      <c r="AC53" s="45" t="s">
        <v>74</v>
      </c>
      <c r="AD53" s="46">
        <f>_xll.qlCalendarAdvance(calendar,AD52,AC53,,,trigger)</f>
        <v>43783</v>
      </c>
      <c r="AE53" s="46">
        <f>_xll.qlInterestRateIndexMaturity($V$5,AD53,trigger)</f>
        <v>43875</v>
      </c>
      <c r="AF53" s="50">
        <f>_xll.qlTenorBasisValue($V$13,AD53,trigger)</f>
        <v>1.6534555430276912E-3</v>
      </c>
      <c r="AG53" s="50">
        <f>_xll.qlTenorBasisForwardRate($V$13,AD53,_xll.ohTrigger($AA$9:$AA$12))</f>
        <v>7.6214874359238696E-3</v>
      </c>
      <c r="AH53" s="50">
        <f>_xll.qlTenorBasisForwardRate2($V$13,AD53,AE53,_xll.ohTrigger($AA$9:$AA$12))</f>
        <v>7.6214874359238696E-3</v>
      </c>
      <c r="AI53" s="50">
        <f>_xll.qlIndexFixing($V$5,_xll.qlInterestRateIndexFixingDate($V$5,AD53,trigger),,trigger)</f>
        <v>7.5846279471313916E-3</v>
      </c>
      <c r="AJ53" s="50">
        <f t="shared" si="6"/>
        <v>3.6859488792478044E-5</v>
      </c>
      <c r="AK53" s="53">
        <f t="shared" si="7"/>
        <v>0.99516374079175929</v>
      </c>
      <c r="AM53" s="1" t="s">
        <v>102</v>
      </c>
    </row>
    <row r="54" spans="1:45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2"/>
        <v>EURAB3E24Y_Quote</v>
      </c>
      <c r="H54" s="11" t="str">
        <f>_xll.qlSwapRateHelper2(,G54,2,B54,"Target",C54,D54,E54,$H$1,F54,A54,$V$6,,trigger)</f>
        <v>obj_00897#0001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_xll.qlRateHelperLatestDate(M54,trigger)</f>
        <v>#VALUE!</v>
      </c>
      <c r="R54" s="38" t="e">
        <f t="shared" si="1"/>
        <v>#N/A</v>
      </c>
      <c r="S54" s="26" t="e">
        <f>IF(Q54&lt;_xll.qlCalendarAdvance(calendar,$V$7,$V$27),TRUE,FALSE)</f>
        <v>#VALUE!</v>
      </c>
      <c r="AC54" s="45" t="s">
        <v>74</v>
      </c>
      <c r="AD54" s="46">
        <f>_xll.qlCalendarAdvance(calendar,AD53,AC54,,,trigger)</f>
        <v>43815</v>
      </c>
      <c r="AE54" s="46">
        <f>_xll.qlInterestRateIndexMaturity($V$5,AD54,trigger)</f>
        <v>43906</v>
      </c>
      <c r="AF54" s="50">
        <f>_xll.qlTenorBasisValue($V$13,AD54,trigger)</f>
        <v>1.6523447946910368E-3</v>
      </c>
      <c r="AG54" s="50">
        <f>_xll.qlTenorBasisForwardRate($V$13,AD54,_xll.ohTrigger($AA$9:$AA$12))</f>
        <v>7.8880455583246814E-3</v>
      </c>
      <c r="AH54" s="50">
        <f>_xll.qlTenorBasisForwardRate2($V$13,AD54,AE54,_xll.ohTrigger($AA$9:$AA$12))</f>
        <v>7.8880455583246814E-3</v>
      </c>
      <c r="AI54" s="50">
        <f>_xll.qlIndexFixing($V$5,_xll.qlInterestRateIndexFixingDate($V$5,AD54,trigger),,trigger)</f>
        <v>7.8439426491178389E-3</v>
      </c>
      <c r="AJ54" s="50">
        <f t="shared" si="6"/>
        <v>4.4102909206842483E-5</v>
      </c>
      <c r="AK54" s="53">
        <f t="shared" si="7"/>
        <v>0.99440889268694721</v>
      </c>
      <c r="AM54" s="42"/>
      <c r="AN54" s="69" t="s">
        <v>73</v>
      </c>
      <c r="AO54" s="69" t="s">
        <v>72</v>
      </c>
      <c r="AP54" s="69" t="s">
        <v>110</v>
      </c>
      <c r="AQ54" s="69" t="s">
        <v>111</v>
      </c>
      <c r="AR54" s="69" t="s">
        <v>112</v>
      </c>
      <c r="AS54" s="69" t="s">
        <v>128</v>
      </c>
    </row>
    <row r="55" spans="1:45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2"/>
        <v>EURAB3E25Y_Quote</v>
      </c>
      <c r="H55" s="11" t="str">
        <f>_xll.qlSwapRateHelper2(,G55,2,B55,"Target",C55,D55,E55,$H$1,F55,A55,$V$6,,trigger)</f>
        <v>obj_0089b#0001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_xll.qlRateHelperLatestDate(M55,trigger)</f>
        <v>#VALUE!</v>
      </c>
      <c r="R55" s="38" t="e">
        <f t="shared" si="1"/>
        <v>#N/A</v>
      </c>
      <c r="S55" s="26" t="e">
        <f>IF(Q55&lt;_xll.qlCalendarAdvance(calendar,$V$7,$V$27),TRUE,FALSE)</f>
        <v>#VALUE!</v>
      </c>
      <c r="AC55" s="45" t="s">
        <v>74</v>
      </c>
      <c r="AD55" s="46">
        <f>_xll.qlCalendarAdvance(calendar,AD54,AC55,,,trigger)</f>
        <v>43846</v>
      </c>
      <c r="AE55" s="46">
        <f>_xll.qlInterestRateIndexMaturity($V$5,AD55,trigger)</f>
        <v>43937</v>
      </c>
      <c r="AF55" s="50">
        <f>_xll.qlTenorBasisValue($V$13,AD55,trigger)</f>
        <v>1.6509737103361343E-3</v>
      </c>
      <c r="AG55" s="50">
        <f>_xll.qlTenorBasisForwardRate($V$13,AD55,_xll.ohTrigger($AA$9:$AA$12))</f>
        <v>8.1495754465645449E-3</v>
      </c>
      <c r="AH55" s="50">
        <f>_xll.qlTenorBasisForwardRate2($V$13,AD55,AE55,_xll.ohTrigger($AA$9:$AA$12))</f>
        <v>8.1495754465645449E-3</v>
      </c>
      <c r="AI55" s="50">
        <f>_xll.qlIndexFixing($V$5,_xll.qlInterestRateIndexFixingDate($V$5,AD55,trigger),,trigger)</f>
        <v>8.0959809281044119E-3</v>
      </c>
      <c r="AJ55" s="50">
        <f t="shared" si="6"/>
        <v>5.3594518460133023E-5</v>
      </c>
      <c r="AK55" s="53">
        <f t="shared" si="7"/>
        <v>0.9934236428864861</v>
      </c>
      <c r="AM55" s="24" t="s">
        <v>103</v>
      </c>
      <c r="AN55" s="25">
        <f>_xll.qlCalendarAdvance(calendar,_xll.qlSettingsEvaluationDate(trigger),"2D")</f>
        <v>42220</v>
      </c>
      <c r="AO55" s="25">
        <f>_xll.qlCalendarAdvance(calendar,AN55,AM55)</f>
        <v>42221</v>
      </c>
      <c r="AP55" s="30">
        <f>_xll.qlQuoteValue(currency&amp;"SN"&amp;"D_SYNTH"&amp;$V$4&amp;"_Quote",trigger)</f>
        <v>-2.0599999999999999E-4</v>
      </c>
      <c r="AQ55" s="30">
        <f>_xll.qlTenorBasisForwardRate2($V$13,AN55,AO55,trigger)</f>
        <v>-1.8735003160852415E-4</v>
      </c>
      <c r="AR55" s="30">
        <f>AP55-AQ55</f>
        <v>-1.8649968391475845E-5</v>
      </c>
      <c r="AS55" s="30">
        <f>_xll.qlTenorBasisForwardRate2($V$33,AN55,AO55,trigger)</f>
        <v>-1.6445507927453917E-4</v>
      </c>
    </row>
    <row r="56" spans="1:45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2"/>
        <v>EURAB3E26Y_Quote</v>
      </c>
      <c r="H56" s="11" t="str">
        <f>_xll.qlSwapRateHelper2(,G56,2,B56,"Target",C56,D56,E56,$H$1,F56,A56,$V$6,,trigger)</f>
        <v>obj_008b6#0001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_xll.qlRateHelperLatestDate(M56,trigger)</f>
        <v>#VALUE!</v>
      </c>
      <c r="R56" s="38" t="e">
        <f t="shared" si="1"/>
        <v>#N/A</v>
      </c>
      <c r="S56" s="26" t="e">
        <f>IF(Q56&lt;_xll.qlCalendarAdvance(calendar,$V$7,$V$27),TRUE,FALSE)</f>
        <v>#VALUE!</v>
      </c>
      <c r="AC56" s="45" t="s">
        <v>74</v>
      </c>
      <c r="AD56" s="46">
        <f>_xll.qlCalendarAdvance(calendar,AD55,AC56,,,trigger)</f>
        <v>43878</v>
      </c>
      <c r="AE56" s="46">
        <f>_xll.qlInterestRateIndexMaturity($V$5,AD56,trigger)</f>
        <v>43969</v>
      </c>
      <c r="AF56" s="50">
        <f>_xll.qlTenorBasisValue($V$13,AD56,trigger)</f>
        <v>1.6492628415773808E-3</v>
      </c>
      <c r="AG56" s="50">
        <f>_xll.qlTenorBasisForwardRate($V$13,AD56,_xll.ohTrigger($AA$9:$AA$12))</f>
        <v>8.418644572733747E-3</v>
      </c>
      <c r="AH56" s="50">
        <f>_xll.qlTenorBasisForwardRate2($V$13,AD56,AE56,_xll.ohTrigger($AA$9:$AA$12))</f>
        <v>8.418644572733747E-3</v>
      </c>
      <c r="AI56" s="50">
        <f>_xll.qlIndexFixing($V$5,_xll.qlInterestRateIndexFixingDate($V$5,AD56,trigger),,trigger)</f>
        <v>8.3528047347916912E-3</v>
      </c>
      <c r="AJ56" s="50">
        <f t="shared" si="6"/>
        <v>6.5839837942055848E-5</v>
      </c>
      <c r="AK56" s="53">
        <f t="shared" si="7"/>
        <v>0.99217928285566326</v>
      </c>
      <c r="AM56" s="26" t="s">
        <v>104</v>
      </c>
      <c r="AN56" s="27">
        <f>_xll.qlCalendarAdvance(calendar,_xll.qlSettingsEvaluationDate(trigger),"2D")</f>
        <v>42220</v>
      </c>
      <c r="AO56" s="27">
        <f>_xll.qlCalendarAdvance(calendar,AN56,AM56)</f>
        <v>42227</v>
      </c>
      <c r="AP56" s="31">
        <f>_xll.qlQuoteValue(currency&amp;"SW"&amp;"D_SYNTH"&amp;$V$4&amp;"_Quote",trigger)</f>
        <v>-2.05E-4</v>
      </c>
      <c r="AQ56" s="31">
        <f>_xll.qlTenorBasisForwardRate2($V$13,AN56,AO56,trigger)</f>
        <v>-1.8430715207161188E-4</v>
      </c>
      <c r="AR56" s="31">
        <f t="shared" ref="AR56:AR61" si="13">AP56-AQ56</f>
        <v>-2.0692847928388119E-5</v>
      </c>
      <c r="AS56" s="31">
        <f>_xll.qlTenorBasisForwardRate2($V$33,AN56,AO56,trigger)</f>
        <v>-1.6214994372923793E-4</v>
      </c>
    </row>
    <row r="57" spans="1:45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2"/>
        <v>EURAB3E27Y_Quote</v>
      </c>
      <c r="H57" s="11" t="str">
        <f>_xll.qlSwapRateHelper2(,G57,2,B57,"Target",C57,D57,E57,$H$1,F57,A57,$V$6,,trigger)</f>
        <v>obj_00899#0001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_xll.qlRateHelperLatestDate(M57,trigger)</f>
        <v>#VALUE!</v>
      </c>
      <c r="R57" s="39" t="e">
        <f t="shared" si="1"/>
        <v>#N/A</v>
      </c>
      <c r="S57" s="28" t="e">
        <f>IF(Q57&lt;_xll.qlCalendarAdvance(calendar,$V$7,$V$27),TRUE,FALSE)</f>
        <v>#VALUE!</v>
      </c>
      <c r="AC57" s="45" t="s">
        <v>74</v>
      </c>
      <c r="AD57" s="46">
        <f>_xll.qlCalendarAdvance(calendar,AD56,AC57,,,trigger)</f>
        <v>43907</v>
      </c>
      <c r="AE57" s="46">
        <f>_xll.qlInterestRateIndexMaturity($V$5,AD57,trigger)</f>
        <v>43999</v>
      </c>
      <c r="AF57" s="50">
        <f>_xll.qlTenorBasisValue($V$13,AD57,trigger)</f>
        <v>1.647460514198478E-3</v>
      </c>
      <c r="AG57" s="50">
        <f>_xll.qlTenorBasisForwardRate($V$13,AD57,_xll.ohTrigger($AA$9:$AA$12))</f>
        <v>8.6659892328579194E-3</v>
      </c>
      <c r="AH57" s="50">
        <f>_xll.qlTenorBasisForwardRate2($V$13,AD57,AE57,_xll.ohTrigger($AA$9:$AA$12))</f>
        <v>8.6659892328579194E-3</v>
      </c>
      <c r="AI57" s="50">
        <f>_xll.qlIndexFixing($V$5,_xll.qlInterestRateIndexFixingDate($V$5,AD57,trigger),,trigger)</f>
        <v>8.5866304969395776E-3</v>
      </c>
      <c r="AJ57" s="50">
        <f t="shared" si="6"/>
        <v>7.935873591834175E-5</v>
      </c>
      <c r="AK57" s="53">
        <f t="shared" si="7"/>
        <v>0.99084250697918641</v>
      </c>
      <c r="AM57" s="26" t="s">
        <v>105</v>
      </c>
      <c r="AN57" s="27">
        <f>_xll.qlCalendarAdvance(calendar,_xll.qlSettingsEvaluationDate(trigger),"2D")</f>
        <v>42220</v>
      </c>
      <c r="AO57" s="27">
        <f>_xll.qlCalendarAdvance(calendar,AN57,AM57)</f>
        <v>42234</v>
      </c>
      <c r="AP57" s="31">
        <f>_xll.qlQuoteValue(currency&amp;AM57&amp;"D_SYNTH"&amp;$V$4&amp;"_Quote",trigger)</f>
        <v>-2.13E-4</v>
      </c>
      <c r="AQ57" s="31">
        <f>_xll.qlTenorBasisForwardRate2($V$13,AN57,AO57,trigger)</f>
        <v>-1.9078870576822685E-4</v>
      </c>
      <c r="AR57" s="31">
        <f t="shared" si="13"/>
        <v>-2.221129423177315E-5</v>
      </c>
      <c r="AS57" s="31">
        <f>_xll.qlTenorBasisForwardRate2($V$33,AN57,AO57,trigger)</f>
        <v>-1.6964734340176233E-4</v>
      </c>
    </row>
    <row r="58" spans="1:45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2"/>
        <v>EURAB3E28Y_Quote</v>
      </c>
      <c r="H58" s="11" t="str">
        <f>_xll.qlSwapRateHelper2(,G58,2,B58,"Target",C58,D58,E58,$H$1,F58,A58,$V$6,,trigger)</f>
        <v>obj_008b0#0001</v>
      </c>
      <c r="I58" s="16" t="b">
        <v>0</v>
      </c>
      <c r="J58" s="19">
        <v>10</v>
      </c>
      <c r="K58" s="19">
        <v>1</v>
      </c>
      <c r="AC58" s="45" t="s">
        <v>74</v>
      </c>
      <c r="AD58" s="46">
        <f>_xll.qlCalendarAdvance(calendar,AD57,AC58,,,trigger)</f>
        <v>43938</v>
      </c>
      <c r="AE58" s="46">
        <f>_xll.qlInterestRateIndexMaturity($V$5,AD58,trigger)</f>
        <v>44029</v>
      </c>
      <c r="AF58" s="50">
        <f>_xll.qlTenorBasisValue($V$13,AD58,trigger)</f>
        <v>1.6452767901351626E-3</v>
      </c>
      <c r="AG58" s="50">
        <f>_xll.qlTenorBasisForwardRate($V$13,AD58,_xll.ohTrigger($AA$9:$AA$12))</f>
        <v>8.920718993823358E-3</v>
      </c>
      <c r="AH58" s="50">
        <f>_xll.qlTenorBasisForwardRate2($V$13,AD58,AE58,_xll.ohTrigger($AA$9:$AA$12))</f>
        <v>8.920718993823358E-3</v>
      </c>
      <c r="AI58" s="50">
        <f>_xll.qlIndexFixing($V$5,_xll.qlInterestRateIndexFixingDate($V$5,AD58,trigger),,trigger)</f>
        <v>8.8251888760343226E-3</v>
      </c>
      <c r="AJ58" s="50">
        <f t="shared" si="6"/>
        <v>9.553011778903539E-5</v>
      </c>
      <c r="AK58" s="53">
        <f t="shared" si="7"/>
        <v>0.98929120871813359</v>
      </c>
      <c r="AM58" s="26" t="s">
        <v>106</v>
      </c>
      <c r="AN58" s="27">
        <f>_xll.qlCalendarAdvance(calendar,_xll.qlSettingsEvaluationDate(trigger),"2D")</f>
        <v>42220</v>
      </c>
      <c r="AO58" s="27">
        <f>_xll.qlCalendarAdvance(calendar,AN58,AM58)</f>
        <v>42241</v>
      </c>
      <c r="AP58" s="31">
        <f>_xll.qlQuoteValue(currency&amp;AM58&amp;"D_SYNTH"&amp;$V$4&amp;"_Quote",trigger)</f>
        <v>-2.12E-4</v>
      </c>
      <c r="AQ58" s="31">
        <f>_xll.qlTenorBasisForwardRate2($V$13,AN58,AO58,trigger)</f>
        <v>-1.8728852024299921E-4</v>
      </c>
      <c r="AR58" s="31">
        <f t="shared" si="13"/>
        <v>-2.4711479757000797E-5</v>
      </c>
      <c r="AS58" s="31">
        <f>_xll.qlTenorBasisForwardRate2($V$33,AN58,AO58,trigger)</f>
        <v>-1.6729360015383624E-4</v>
      </c>
    </row>
    <row r="59" spans="1:45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2"/>
        <v>EURAB3E29Y_Quote</v>
      </c>
      <c r="H59" s="11" t="str">
        <f>_xll.qlSwapRateHelper2(,G59,2,B59,"Target",C59,D59,E59,$H$1,F59,A59,$V$6,,trigger)</f>
        <v>obj_008b7#0001</v>
      </c>
      <c r="I59" s="16" t="b">
        <v>0</v>
      </c>
      <c r="J59" s="19">
        <v>10</v>
      </c>
      <c r="K59" s="19">
        <v>1</v>
      </c>
      <c r="AC59" s="45" t="s">
        <v>74</v>
      </c>
      <c r="AD59" s="46">
        <f>_xll.qlCalendarAdvance(calendar,AD58,AC59,,,trigger)</f>
        <v>43969</v>
      </c>
      <c r="AE59" s="46">
        <f>_xll.qlInterestRateIndexMaturity($V$5,AD59,trigger)</f>
        <v>44061</v>
      </c>
      <c r="AF59" s="50">
        <f>_xll.qlTenorBasisValue($V$13,AD59,trigger)</f>
        <v>1.6428351105492788E-3</v>
      </c>
      <c r="AG59" s="50">
        <f>_xll.qlTenorBasisForwardRate($V$13,AD59,_xll.ohTrigger($AA$9:$AA$12))</f>
        <v>9.183153078478154E-3</v>
      </c>
      <c r="AH59" s="50">
        <f>_xll.qlTenorBasisForwardRate2($V$13,AD59,AE59,_xll.ohTrigger($AA$9:$AA$12))</f>
        <v>9.183153078478154E-3</v>
      </c>
      <c r="AI59" s="50">
        <f>_xll.qlIndexFixing($V$5,_xll.qlInterestRateIndexFixingDate($V$5,AD59,trigger),,trigger)</f>
        <v>9.0685103363760556E-3</v>
      </c>
      <c r="AJ59" s="50">
        <f t="shared" si="6"/>
        <v>1.1464274210209839E-4</v>
      </c>
      <c r="AK59" s="53">
        <f t="shared" si="7"/>
        <v>0.98751597178851591</v>
      </c>
      <c r="AM59" s="26" t="s">
        <v>74</v>
      </c>
      <c r="AN59" s="27">
        <f>_xll.qlCalendarAdvance(calendar,_xll.qlSettingsEvaluationDate(trigger),"2D")</f>
        <v>42220</v>
      </c>
      <c r="AO59" s="27">
        <f>_xll.qlCalendarAdvance(calendar,AN59,AM59)</f>
        <v>42251</v>
      </c>
      <c r="AP59" s="31">
        <f>_xll.qlQuoteValue(currency&amp;AM59&amp;"D_SYNTH"&amp;$V$4&amp;"_Quote",trigger)</f>
        <v>-2.2599999999999999E-4</v>
      </c>
      <c r="AQ59" s="31">
        <f>_xll.qlTenorBasisForwardRate2($V$13,AN59,AO59,trigger)</f>
        <v>-1.984496312414858E-4</v>
      </c>
      <c r="AR59" s="31">
        <f t="shared" si="13"/>
        <v>-2.7550368758514195E-5</v>
      </c>
      <c r="AS59" s="31">
        <f>_xll.qlTenorBasisForwardRate2($V$33,AN59,AO59,trigger)</f>
        <v>-1.8024895466528881E-4</v>
      </c>
    </row>
    <row r="60" spans="1:45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2"/>
        <v>EURAB3E30Y_Quote</v>
      </c>
      <c r="H60" s="11" t="str">
        <f>_xll.qlSwapRateHelper2(,G60,2,B60,"Target",C60,D60,E60,$H$1,F60,A60,$V$6,,trigger)</f>
        <v>obj_00898#0001</v>
      </c>
      <c r="I60" s="16" t="b">
        <v>1</v>
      </c>
      <c r="J60" s="19">
        <v>10</v>
      </c>
      <c r="K60" s="19">
        <v>1</v>
      </c>
      <c r="AC60" s="45" t="s">
        <v>74</v>
      </c>
      <c r="AD60" s="46">
        <f>_xll.qlCalendarAdvance(calendar,AD59,AC60,,,trigger)</f>
        <v>44000</v>
      </c>
      <c r="AE60" s="46">
        <f>_xll.qlInterestRateIndexMaturity($V$5,AD60,trigger)</f>
        <v>44092</v>
      </c>
      <c r="AF60" s="50">
        <f>_xll.qlTenorBasisValue($V$13,AD60,trigger)</f>
        <v>1.6401431907882697E-3</v>
      </c>
      <c r="AG60" s="50">
        <f>_xll.qlTenorBasisForwardRate($V$13,AD60,_xll.ohTrigger($AA$9:$AA$12))</f>
        <v>9.4401734815308599E-3</v>
      </c>
      <c r="AH60" s="50">
        <f>_xll.qlTenorBasisForwardRate2($V$13,AD60,AE60,_xll.ohTrigger($AA$9:$AA$12))</f>
        <v>9.4401734815308599E-3</v>
      </c>
      <c r="AI60" s="50">
        <f>_xll.qlIndexFixing($V$5,_xll.qlInterestRateIndexFixingDate($V$5,AD60,trigger),,trigger)</f>
        <v>9.3051519808385746E-3</v>
      </c>
      <c r="AJ60" s="50">
        <f t="shared" si="6"/>
        <v>1.350215006922853E-4</v>
      </c>
      <c r="AK60" s="53">
        <f t="shared" si="7"/>
        <v>0.98569713777438017</v>
      </c>
      <c r="AM60" s="26" t="s">
        <v>107</v>
      </c>
      <c r="AN60" s="27">
        <f>_xll.qlCalendarAdvance(calendar,_xll.qlSettingsEvaluationDate(trigger),"2D")</f>
        <v>42220</v>
      </c>
      <c r="AO60" s="27">
        <f>_xll.qlCalendarAdvance(calendar,AN60,AM60)</f>
        <v>42282</v>
      </c>
      <c r="AP60" s="31">
        <f>_xll.qlQuoteValue(currency&amp;AM60&amp;"D_SYNTH"&amp;$V$4&amp;"_Quote",trigger)</f>
        <v>-2.3699999999999999E-4</v>
      </c>
      <c r="AQ60" s="31">
        <f>_xll.qlTenorBasisForwardRate2($V$13,AN60,AO60,trigger)</f>
        <v>-2.0017749613845322E-4</v>
      </c>
      <c r="AR60" s="31">
        <f t="shared" si="13"/>
        <v>-3.6822503861546772E-5</v>
      </c>
      <c r="AS60" s="31">
        <f>_xll.qlTenorBasisForwardRate2($V$33,AN60,AO60,trigger)</f>
        <v>-1.878194284898882E-4</v>
      </c>
    </row>
    <row r="61" spans="1:45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2"/>
        <v>EURAB3E35Y_Quote</v>
      </c>
      <c r="H61" s="11" t="str">
        <f>_xll.qlSwapRateHelper2(,G61,2,B61,"Target",C61,D61,E61,$H$1,F61,A61,$V$6,,trigger)</f>
        <v>obj_0089a#0001</v>
      </c>
      <c r="I61" s="16" t="b">
        <v>0</v>
      </c>
      <c r="J61" s="19">
        <v>10</v>
      </c>
      <c r="K61" s="19">
        <v>1</v>
      </c>
      <c r="AC61" s="45" t="s">
        <v>74</v>
      </c>
      <c r="AD61" s="46">
        <f>_xll.qlCalendarAdvance(calendar,AD60,AC61,,,trigger)</f>
        <v>44032</v>
      </c>
      <c r="AE61" s="46">
        <f>_xll.qlInterestRateIndexMaturity($V$5,AD61,trigger)</f>
        <v>44124</v>
      </c>
      <c r="AF61" s="50">
        <f>_xll.qlTenorBasisValue($V$13,AD61,trigger)</f>
        <v>1.6371099580402494E-3</v>
      </c>
      <c r="AG61" s="50">
        <f>_xll.qlTenorBasisForwardRate($V$13,AD61,_xll.ohTrigger($AA$9:$AA$12))</f>
        <v>9.7036273022890873E-3</v>
      </c>
      <c r="AH61" s="50">
        <f>_xll.qlTenorBasisForwardRate2($V$13,AD61,AE61,_xll.ohTrigger($AA$9:$AA$12))</f>
        <v>9.7036273022890873E-3</v>
      </c>
      <c r="AI61" s="50">
        <f>_xll.qlIndexFixing($V$5,_xll.qlInterestRateIndexFixingDate($V$5,AD61,trigger),,trigger)</f>
        <v>9.5476174413852578E-3</v>
      </c>
      <c r="AJ61" s="50">
        <f t="shared" si="6"/>
        <v>1.5600986090382948E-4</v>
      </c>
      <c r="AK61" s="53">
        <f t="shared" si="7"/>
        <v>0.98392252133725022</v>
      </c>
      <c r="AM61" s="28" t="s">
        <v>83</v>
      </c>
      <c r="AN61" s="29">
        <f>_xll.qlCalendarAdvance(calendar,_xll.qlSettingsEvaluationDate(trigger),"2D")</f>
        <v>42220</v>
      </c>
      <c r="AO61" s="29">
        <f>_xll.qlCalendarAdvance(calendar,AN61,AM61)</f>
        <v>42312</v>
      </c>
      <c r="AP61" s="32">
        <f>_xll.qlQuoteValue(currency&amp;AM61&amp;"D_SYNTH"&amp;$V$4&amp;"_Quote",trigger)</f>
        <v>-2.4399999999999999E-4</v>
      </c>
      <c r="AQ61" s="32">
        <f>_xll.qlTenorBasisForwardRate2($V$13,AN61,AO61,trigger)</f>
        <v>-2.0015101605184451E-4</v>
      </c>
      <c r="AR61" s="32">
        <f t="shared" si="13"/>
        <v>-4.3848983948155488E-5</v>
      </c>
      <c r="AS61" s="32">
        <f>_xll.qlTenorBasisForwardRate2($V$33,AN61,AO61,trigger)</f>
        <v>-1.9243797557205977E-4</v>
      </c>
    </row>
    <row r="62" spans="1:45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2"/>
        <v>EURAB3E40Y_Quote</v>
      </c>
      <c r="H62" s="11" t="str">
        <f>_xll.qlSwapRateHelper2(,G62,2,B62,"Target",C62,D62,E62,$H$1,F62,A62,$V$6,,trigger)</f>
        <v>obj_008a9#0001</v>
      </c>
      <c r="I62" s="16" t="b">
        <v>1</v>
      </c>
      <c r="J62" s="19">
        <v>10</v>
      </c>
      <c r="K62" s="19">
        <v>1</v>
      </c>
      <c r="AC62" s="45" t="s">
        <v>74</v>
      </c>
      <c r="AD62" s="46">
        <f>_xll.qlCalendarAdvance(calendar,AD61,AC62,,,trigger)</f>
        <v>44063</v>
      </c>
      <c r="AE62" s="46">
        <f>_xll.qlInterestRateIndexMaturity($V$5,AD62,trigger)</f>
        <v>44155</v>
      </c>
      <c r="AF62" s="50">
        <f>_xll.qlTenorBasisValue($V$13,AD62,trigger)</f>
        <v>1.6339325722430046E-3</v>
      </c>
      <c r="AG62" s="50">
        <f>_xll.qlTenorBasisForwardRate($V$13,AD62,_xll.ohTrigger($AA$9:$AA$12))</f>
        <v>9.9564031414979132E-3</v>
      </c>
      <c r="AH62" s="50">
        <f>_xll.qlTenorBasisForwardRate2($V$13,AD62,AE62,_xll.ohTrigger($AA$9:$AA$12))</f>
        <v>9.9564031414979132E-3</v>
      </c>
      <c r="AI62" s="50">
        <f>_xll.qlIndexFixing($V$5,_xll.qlInterestRateIndexFixingDate($V$5,AD62,trigger),,trigger)</f>
        <v>9.7817591265117118E-3</v>
      </c>
      <c r="AJ62" s="50">
        <f t="shared" si="6"/>
        <v>1.7464401498620136E-4</v>
      </c>
      <c r="AK62" s="53">
        <f t="shared" si="7"/>
        <v>0.98245912580033123</v>
      </c>
    </row>
    <row r="63" spans="1:45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2"/>
        <v>EURAB3E50Y_Quote</v>
      </c>
      <c r="H63" s="11" t="str">
        <f>_xll.qlSwapRateHelper2(,G63,2,B63,"Target",C63,D63,E63,$H$1,F63,A63,$V$6,,trigger)</f>
        <v>obj_008ab#0001</v>
      </c>
      <c r="I63" s="16" t="b">
        <v>1</v>
      </c>
      <c r="J63" s="19">
        <v>10</v>
      </c>
      <c r="K63" s="19">
        <v>1</v>
      </c>
      <c r="AC63" s="45" t="s">
        <v>74</v>
      </c>
      <c r="AD63" s="46">
        <f>_xll.qlCalendarAdvance(calendar,AD62,AC63,,,trigger)</f>
        <v>44095</v>
      </c>
      <c r="AE63" s="46">
        <f>_xll.qlInterestRateIndexMaturity($V$5,AD63,trigger)</f>
        <v>44186</v>
      </c>
      <c r="AF63" s="50">
        <f>_xll.qlTenorBasisValue($V$13,AD63,trigger)</f>
        <v>1.6304137772895889E-3</v>
      </c>
      <c r="AG63" s="50">
        <f>_xll.qlTenorBasisForwardRate($V$13,AD63,_xll.ohTrigger($AA$9:$AA$12))</f>
        <v>1.0210343081538559E-2</v>
      </c>
      <c r="AH63" s="50">
        <f>_xll.qlTenorBasisForwardRate2($V$13,AD63,AE63,_xll.ohTrigger($AA$9:$AA$12))</f>
        <v>1.0210343081538559E-2</v>
      </c>
      <c r="AI63" s="50">
        <f>_xll.qlIndexFixing($V$5,_xll.qlInterestRateIndexFixingDate($V$5,AD63,trigger),,trigger)</f>
        <v>1.0019298881116986E-2</v>
      </c>
      <c r="AJ63" s="50">
        <f t="shared" si="6"/>
        <v>1.9104420042157302E-4</v>
      </c>
      <c r="AK63" s="53">
        <f t="shared" si="7"/>
        <v>0.98128914974786674</v>
      </c>
    </row>
    <row r="64" spans="1:45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2"/>
        <v>EURAB3E60Y_Quote</v>
      </c>
      <c r="H64" s="14" t="str">
        <f>_xll.qlSwapRateHelper2(,G64,2,B64,"Target",C64,D64,E64,$H$1,F64,A64,$V$6,,trigger)</f>
        <v>obj_008a4#0001</v>
      </c>
      <c r="I64" s="17" t="b">
        <v>1</v>
      </c>
      <c r="J64" s="20">
        <v>10</v>
      </c>
      <c r="K64" s="20">
        <v>1</v>
      </c>
      <c r="AC64" s="45" t="s">
        <v>74</v>
      </c>
      <c r="AD64" s="46">
        <f>_xll.qlCalendarAdvance(calendar,AD63,AC64,,,trigger)</f>
        <v>44125</v>
      </c>
      <c r="AE64" s="46">
        <f>_xll.qlInterestRateIndexMaturity($V$5,AD64,trigger)</f>
        <v>44217</v>
      </c>
      <c r="AF64" s="50">
        <f>_xll.qlTenorBasisValue($V$13,AD64,trigger)</f>
        <v>1.6269013159402803E-3</v>
      </c>
      <c r="AG64" s="50">
        <f>_xll.qlTenorBasisForwardRate($V$13,AD64,_xll.ohTrigger($AA$9:$AA$12))</f>
        <v>1.0453777187095963E-2</v>
      </c>
      <c r="AH64" s="50">
        <f>_xll.qlTenorBasisForwardRate2($V$13,AD64,AE64,_xll.ohTrigger($AA$9:$AA$12))</f>
        <v>1.0453777187095963E-2</v>
      </c>
      <c r="AI64" s="50">
        <f>_xll.qlIndexFixing($V$5,_xll.qlInterestRateIndexFixingDate($V$5,AD64,trigger),,trigger)</f>
        <v>1.0249355312168433E-2</v>
      </c>
      <c r="AJ64" s="50">
        <f t="shared" si="6"/>
        <v>2.044218749275295E-4</v>
      </c>
      <c r="AK64" s="53">
        <f t="shared" si="7"/>
        <v>0.98044516625245604</v>
      </c>
      <c r="AN64" s="36" t="s">
        <v>130</v>
      </c>
      <c r="AO64" s="33" t="s">
        <v>103</v>
      </c>
    </row>
    <row r="65" spans="29:41" x14ac:dyDescent="0.2">
      <c r="AC65" s="45" t="s">
        <v>74</v>
      </c>
      <c r="AD65" s="46">
        <f>_xll.qlCalendarAdvance(calendar,AD64,AC65,,,trigger)</f>
        <v>44158</v>
      </c>
      <c r="AE65" s="46">
        <f>_xll.qlInterestRateIndexMaturity($V$5,AD65,trigger)</f>
        <v>44250</v>
      </c>
      <c r="AF65" s="50">
        <f>_xll.qlTenorBasisValue($V$13,AD65,trigger)</f>
        <v>1.6228064993656448E-3</v>
      </c>
      <c r="AG65" s="50">
        <f>_xll.qlTenorBasisForwardRate($V$13,AD65,_xll.ohTrigger($AA$9:$AA$12))</f>
        <v>1.0714061692916743E-2</v>
      </c>
      <c r="AH65" s="50">
        <f>_xll.qlTenorBasisForwardRate2($V$13,AD65,AE65,_xll.ohTrigger($AA$9:$AA$12))</f>
        <v>1.0714061692916743E-2</v>
      </c>
      <c r="AI65" s="50">
        <f>_xll.qlIndexFixing($V$5,_xll.qlInterestRateIndexFixingDate($V$5,AD65,trigger),,trigger)</f>
        <v>1.0497884023914494E-2</v>
      </c>
      <c r="AJ65" s="50">
        <f t="shared" si="6"/>
        <v>2.1617766900224912E-4</v>
      </c>
      <c r="AK65" s="53">
        <f t="shared" si="7"/>
        <v>0.97982299568564479</v>
      </c>
    </row>
    <row r="66" spans="29:41" x14ac:dyDescent="0.2">
      <c r="AC66" s="45" t="s">
        <v>74</v>
      </c>
      <c r="AD66" s="46">
        <f>_xll.qlCalendarAdvance(calendar,AD65,AC66,,,trigger)</f>
        <v>44188</v>
      </c>
      <c r="AE66" s="46">
        <f>_xll.qlInterestRateIndexMaturity($V$5,AD66,trigger)</f>
        <v>44278</v>
      </c>
      <c r="AF66" s="50">
        <f>_xll.qlTenorBasisValue($V$13,AD66,trigger)</f>
        <v>1.6188804809011035E-3</v>
      </c>
      <c r="AG66" s="50">
        <f>_xll.qlTenorBasisForwardRate($V$13,AD66,_xll.ohTrigger($AA$9:$AA$12))</f>
        <v>1.0939964095357801E-2</v>
      </c>
      <c r="AH66" s="50">
        <f>_xll.qlTenorBasisForwardRate2($V$13,AD66,AE66,_xll.ohTrigger($AA$9:$AA$12))</f>
        <v>1.0939964095357801E-2</v>
      </c>
      <c r="AI66" s="50">
        <f>_xll.qlIndexFixing($V$5,_xll.qlInterestRateIndexFixingDate($V$5,AD66,trigger),,trigger)</f>
        <v>1.0715770413908032E-2</v>
      </c>
      <c r="AJ66" s="50">
        <f t="shared" si="6"/>
        <v>2.2419368144976914E-4</v>
      </c>
      <c r="AK66" s="53">
        <f t="shared" si="7"/>
        <v>0.97950690884397851</v>
      </c>
      <c r="AO66" s="27">
        <f>$V$7</f>
        <v>42220</v>
      </c>
    </row>
    <row r="67" spans="29:41" x14ac:dyDescent="0.2">
      <c r="AC67" s="45" t="s">
        <v>74</v>
      </c>
      <c r="AD67" s="46">
        <f>_xll.qlCalendarAdvance(calendar,AD66,AC67,,,trigger)</f>
        <v>44221</v>
      </c>
      <c r="AE67" s="46">
        <f>_xll.qlInterestRateIndexMaturity($V$5,AD67,trigger)</f>
        <v>44312</v>
      </c>
      <c r="AF67" s="50">
        <f>_xll.qlTenorBasisValue($V$13,AD67,trigger)</f>
        <v>1.6143454299127201E-3</v>
      </c>
      <c r="AG67" s="50">
        <f>_xll.qlTenorBasisForwardRate($V$13,AD67,_xll.ohTrigger($AA$9:$AA$12))</f>
        <v>1.1198435386722846E-2</v>
      </c>
      <c r="AH67" s="50">
        <f>_xll.qlTenorBasisForwardRate2($V$13,AD67,AE67,_xll.ohTrigger($AA$9:$AA$12))</f>
        <v>1.1198435386722846E-2</v>
      </c>
      <c r="AI67" s="50">
        <f>_xll.qlIndexFixing($V$5,_xll.qlInterestRateIndexFixingDate($V$5,AD67,trigger),,trigger)</f>
        <v>1.0967744714280298E-2</v>
      </c>
      <c r="AJ67" s="50">
        <f t="shared" si="6"/>
        <v>2.3069067244254823E-4</v>
      </c>
      <c r="AK67" s="53">
        <f t="shared" si="7"/>
        <v>0.97939974072484615</v>
      </c>
      <c r="AO67" s="27">
        <f>_xll.qlCalendarAdvance(calendar,AO66,$AO$64)</f>
        <v>42221</v>
      </c>
    </row>
    <row r="68" spans="29:41" x14ac:dyDescent="0.2">
      <c r="AC68" s="45" t="s">
        <v>74</v>
      </c>
      <c r="AD68" s="46">
        <f>_xll.qlCalendarAdvance(calendar,AD67,AC68,,,trigger)</f>
        <v>44252</v>
      </c>
      <c r="AE68" s="46">
        <f>_xll.qlInterestRateIndexMaturity($V$5,AD68,trigger)</f>
        <v>44341</v>
      </c>
      <c r="AF68" s="50">
        <f>_xll.qlTenorBasisValue($V$13,AD68,trigger)</f>
        <v>1.6098854240747989E-3</v>
      </c>
      <c r="AG68" s="50">
        <f>_xll.qlTenorBasisForwardRate($V$13,AD68,_xll.ohTrigger($AA$9:$AA$12))</f>
        <v>1.1426768800810278E-2</v>
      </c>
      <c r="AH68" s="50">
        <f>_xll.qlTenorBasisForwardRate2($V$13,AD68,AE68,_xll.ohTrigger($AA$9:$AA$12))</f>
        <v>1.1426768800810278E-2</v>
      </c>
      <c r="AI68" s="50">
        <f>_xll.qlIndexFixing($V$5,_xll.qlInterestRateIndexFixingDate($V$5,AD68,trigger),,trigger)</f>
        <v>1.1192693329801405E-2</v>
      </c>
      <c r="AJ68" s="50">
        <f t="shared" ref="AJ68:AJ131" si="14">AG68-AI68</f>
        <v>2.3407547100887278E-4</v>
      </c>
      <c r="AK68" s="53">
        <f t="shared" ref="AK68:AK131" si="15">AI68/AH68</f>
        <v>0.97951516521518533</v>
      </c>
      <c r="AO68" s="27">
        <f>_xll.qlCalendarAdvance(calendar,AO67,$AO$64)</f>
        <v>42222</v>
      </c>
    </row>
    <row r="69" spans="29:41" x14ac:dyDescent="0.2">
      <c r="AC69" s="45" t="s">
        <v>74</v>
      </c>
      <c r="AD69" s="46">
        <f>_xll.qlCalendarAdvance(calendar,AD68,AC69,,,trigger)</f>
        <v>44280</v>
      </c>
      <c r="AE69" s="46">
        <f>_xll.qlInterestRateIndexMaturity($V$5,AD69,trigger)</f>
        <v>44372</v>
      </c>
      <c r="AF69" s="50">
        <f>_xll.qlTenorBasisValue($V$13,AD69,trigger)</f>
        <v>1.6056960297238521E-3</v>
      </c>
      <c r="AG69" s="50">
        <f>_xll.qlTenorBasisForwardRate($V$13,AD69,_xll.ohTrigger($AA$9:$AA$12))</f>
        <v>1.1649629961924028E-2</v>
      </c>
      <c r="AH69" s="50">
        <f>_xll.qlTenorBasisForwardRate2($V$13,AD69,AE69,_xll.ohTrigger($AA$9:$AA$12))</f>
        <v>1.1649629961924028E-2</v>
      </c>
      <c r="AI69" s="50">
        <f>_xll.qlIndexFixing($V$5,_xll.qlInterestRateIndexFixingDate($V$5,AD69,trigger),,trigger)</f>
        <v>1.1414556176996755E-2</v>
      </c>
      <c r="AJ69" s="50">
        <f t="shared" si="14"/>
        <v>2.3507378492727306E-4</v>
      </c>
      <c r="AK69" s="53">
        <f t="shared" si="15"/>
        <v>0.97982135177721574</v>
      </c>
      <c r="AO69" s="27">
        <f>_xll.qlCalendarAdvance(calendar,AO68,$AO$64)</f>
        <v>42223</v>
      </c>
    </row>
    <row r="70" spans="29:41" x14ac:dyDescent="0.2">
      <c r="AC70" s="45" t="s">
        <v>74</v>
      </c>
      <c r="AD70" s="46">
        <f>_xll.qlCalendarAdvance(calendar,AD69,AC70,,,trigger)</f>
        <v>44312</v>
      </c>
      <c r="AE70" s="46">
        <f>_xll.qlInterestRateIndexMaturity($V$5,AD70,trigger)</f>
        <v>44403</v>
      </c>
      <c r="AF70" s="50">
        <f>_xll.qlTenorBasisValue($V$13,AD70,trigger)</f>
        <v>1.6007270652853049E-3</v>
      </c>
      <c r="AG70" s="50">
        <f>_xll.qlTenorBasisForwardRate($V$13,AD70,_xll.ohTrigger($AA$9:$AA$12))</f>
        <v>1.1884217043288108E-2</v>
      </c>
      <c r="AH70" s="50">
        <f>_xll.qlTenorBasisForwardRate2($V$13,AD70,AE70,_xll.ohTrigger($AA$9:$AA$12))</f>
        <v>1.1884217043288108E-2</v>
      </c>
      <c r="AI70" s="50">
        <f>_xll.qlIndexFixing($V$5,_xll.qlInterestRateIndexFixingDate($V$5,AD70,trigger),,trigger)</f>
        <v>1.1650506327221149E-2</v>
      </c>
      <c r="AJ70" s="50">
        <f t="shared" si="14"/>
        <v>2.3371071606695902E-4</v>
      </c>
      <c r="AK70" s="53">
        <f t="shared" si="15"/>
        <v>0.98033436151362174</v>
      </c>
      <c r="AO70" s="27">
        <f>_xll.qlCalendarAdvance(calendar,AO69,$AO$64)</f>
        <v>42226</v>
      </c>
    </row>
    <row r="71" spans="29:41" x14ac:dyDescent="0.2">
      <c r="AC71" s="45" t="s">
        <v>74</v>
      </c>
      <c r="AD71" s="46">
        <f>_xll.qlCalendarAdvance(calendar,AD70,AC71,,,trigger)</f>
        <v>44342</v>
      </c>
      <c r="AE71" s="46">
        <f>_xll.qlInterestRateIndexMaturity($V$5,AD71,trigger)</f>
        <v>44434</v>
      </c>
      <c r="AF71" s="50">
        <f>_xll.qlTenorBasisValue($V$13,AD71,trigger)</f>
        <v>1.595898892555609E-3</v>
      </c>
      <c r="AG71" s="50">
        <f>_xll.qlTenorBasisForwardRate($V$13,AD71,_xll.ohTrigger($AA$9:$AA$12))</f>
        <v>1.2109108585315767E-2</v>
      </c>
      <c r="AH71" s="50">
        <f>_xll.qlTenorBasisForwardRate2($V$13,AD71,AE71,_xll.ohTrigger($AA$9:$AA$12))</f>
        <v>1.2109108585315767E-2</v>
      </c>
      <c r="AI71" s="50">
        <f>_xll.qlIndexFixing($V$5,_xll.qlInterestRateIndexFixingDate($V$5,AD71,trigger),,trigger)</f>
        <v>1.1879080760623361E-2</v>
      </c>
      <c r="AJ71" s="50">
        <f t="shared" si="14"/>
        <v>2.3002782469240535E-4</v>
      </c>
      <c r="AK71" s="53">
        <f t="shared" si="15"/>
        <v>0.9810037359008118</v>
      </c>
      <c r="AO71" s="27">
        <f>_xll.qlCalendarAdvance(calendar,AO70,$AO$64)</f>
        <v>42227</v>
      </c>
    </row>
    <row r="72" spans="29:41" x14ac:dyDescent="0.2">
      <c r="AC72" s="45" t="s">
        <v>74</v>
      </c>
      <c r="AD72" s="46">
        <f>_xll.qlCalendarAdvance(calendar,AD71,AC72,,,trigger)</f>
        <v>44375</v>
      </c>
      <c r="AE72" s="46">
        <f>_xll.qlInterestRateIndexMaturity($V$5,AD72,trigger)</f>
        <v>44467</v>
      </c>
      <c r="AF72" s="50">
        <f>_xll.qlTenorBasisValue($V$13,AD72,trigger)</f>
        <v>1.5904046729980671E-3</v>
      </c>
      <c r="AG72" s="50">
        <f>_xll.qlTenorBasisForwardRate($V$13,AD72,_xll.ohTrigger($AA$9:$AA$12))</f>
        <v>1.2350089619208679E-2</v>
      </c>
      <c r="AH72" s="50">
        <f>_xll.qlTenorBasisForwardRate2($V$13,AD72,AE72,_xll.ohTrigger($AA$9:$AA$12))</f>
        <v>1.2350089619208679E-2</v>
      </c>
      <c r="AI72" s="50">
        <f>_xll.qlIndexFixing($V$5,_xll.qlInterestRateIndexFixingDate($V$5,AD72,trigger),,trigger)</f>
        <v>1.2125423379448823E-2</v>
      </c>
      <c r="AJ72" s="50">
        <f t="shared" si="14"/>
        <v>2.2466623975985617E-4</v>
      </c>
      <c r="AK72" s="53">
        <f t="shared" si="15"/>
        <v>0.98180853364736542</v>
      </c>
      <c r="AO72" s="27">
        <f>_xll.qlCalendarAdvance(calendar,AO71,$AO$64)</f>
        <v>42228</v>
      </c>
    </row>
    <row r="73" spans="29:41" x14ac:dyDescent="0.2">
      <c r="AC73" s="45" t="s">
        <v>74</v>
      </c>
      <c r="AD73" s="46">
        <f>_xll.qlCalendarAdvance(calendar,AD72,AC73,,,trigger)</f>
        <v>44405</v>
      </c>
      <c r="AE73" s="46">
        <f>_xll.qlInterestRateIndexMaturity($V$5,AD73,trigger)</f>
        <v>44497</v>
      </c>
      <c r="AF73" s="50">
        <f>_xll.qlTenorBasisValue($V$13,AD73,trigger)</f>
        <v>1.5852490344668284E-3</v>
      </c>
      <c r="AG73" s="50">
        <f>_xll.qlTenorBasisForwardRate($V$13,AD73,_xll.ohTrigger($AA$9:$AA$12))</f>
        <v>1.2568170017885617E-2</v>
      </c>
      <c r="AH73" s="50">
        <f>_xll.qlTenorBasisForwardRate2($V$13,AD73,AE73,_xll.ohTrigger($AA$9:$AA$12))</f>
        <v>1.2568170017885617E-2</v>
      </c>
      <c r="AI73" s="50">
        <f>_xll.qlIndexFixing($V$5,_xll.qlInterestRateIndexFixingDate($V$5,AD73,trigger),,trigger)</f>
        <v>1.2348034132785003E-2</v>
      </c>
      <c r="AJ73" s="50">
        <f t="shared" si="14"/>
        <v>2.201358851006141E-4</v>
      </c>
      <c r="AK73" s="53">
        <f t="shared" si="15"/>
        <v>0.98248465092472959</v>
      </c>
      <c r="AO73" s="27">
        <f>_xll.qlCalendarAdvance(calendar,AO72,$AO$64)</f>
        <v>42229</v>
      </c>
    </row>
    <row r="74" spans="29:41" x14ac:dyDescent="0.2">
      <c r="AC74" s="45" t="s">
        <v>74</v>
      </c>
      <c r="AD74" s="46">
        <f>_xll.qlCalendarAdvance(calendar,AD73,AC74,,,trigger)</f>
        <v>44438</v>
      </c>
      <c r="AE74" s="46">
        <f>_xll.qlInterestRateIndexMaturity($V$5,AD74,trigger)</f>
        <v>44530</v>
      </c>
      <c r="AF74" s="50">
        <f>_xll.qlTenorBasisValue($V$13,AD74,trigger)</f>
        <v>1.5794071508728465E-3</v>
      </c>
      <c r="AG74" s="50">
        <f>_xll.qlTenorBasisForwardRate($V$13,AD74,_xll.ohTrigger($AA$9:$AA$12))</f>
        <v>1.2807949080842703E-2</v>
      </c>
      <c r="AH74" s="50">
        <f>_xll.qlTenorBasisForwardRate2($V$13,AD74,AE74,_xll.ohTrigger($AA$9:$AA$12))</f>
        <v>1.2807949080842703E-2</v>
      </c>
      <c r="AI74" s="50">
        <f>_xll.qlIndexFixing($V$5,_xll.qlInterestRateIndexFixingDate($V$5,AD74,trigger),,trigger)</f>
        <v>1.2590766821722405E-2</v>
      </c>
      <c r="AJ74" s="50">
        <f t="shared" si="14"/>
        <v>2.1718225912029793E-4</v>
      </c>
      <c r="AK74" s="53">
        <f t="shared" si="15"/>
        <v>0.98304316657183277</v>
      </c>
      <c r="AO74" s="27">
        <f>_xll.qlCalendarAdvance(calendar,AO73,$AO$64)</f>
        <v>42230</v>
      </c>
    </row>
    <row r="75" spans="29:41" x14ac:dyDescent="0.2">
      <c r="AC75" s="45" t="s">
        <v>74</v>
      </c>
      <c r="AD75" s="46">
        <f>_xll.qlCalendarAdvance(calendar,AD74,AC75,,,trigger)</f>
        <v>44469</v>
      </c>
      <c r="AE75" s="46">
        <f>_xll.qlInterestRateIndexMaturity($V$5,AD75,trigger)</f>
        <v>44561</v>
      </c>
      <c r="AF75" s="50">
        <f>_xll.qlTenorBasisValue($V$13,AD75,trigger)</f>
        <v>1.5737621918979195E-3</v>
      </c>
      <c r="AG75" s="50">
        <f>_xll.qlTenorBasisForwardRate($V$13,AD75,_xll.ohTrigger($AA$9:$AA$12))</f>
        <v>1.3033377256369213E-2</v>
      </c>
      <c r="AH75" s="50">
        <f>_xll.qlTenorBasisForwardRate2($V$13,AD75,AE75,_xll.ohTrigger($AA$9:$AA$12))</f>
        <v>1.3033377256369213E-2</v>
      </c>
      <c r="AI75" s="50">
        <f>_xll.qlIndexFixing($V$5,_xll.qlInterestRateIndexFixingDate($V$5,AD75,trigger),,trigger)</f>
        <v>1.2816555205893566E-2</v>
      </c>
      <c r="AJ75" s="50">
        <f t="shared" si="14"/>
        <v>2.1682205047564643E-4</v>
      </c>
      <c r="AK75" s="53">
        <f t="shared" si="15"/>
        <v>0.98336409311180728</v>
      </c>
      <c r="AO75" s="27">
        <f>_xll.qlCalendarAdvance(calendar,AO74,$AO$64)</f>
        <v>42233</v>
      </c>
    </row>
    <row r="76" spans="29:41" x14ac:dyDescent="0.2">
      <c r="AC76" s="45" t="s">
        <v>74</v>
      </c>
      <c r="AD76" s="46">
        <f>_xll.qlCalendarAdvance(calendar,AD75,AC76,,,trigger)</f>
        <v>44501</v>
      </c>
      <c r="AE76" s="46">
        <f>_xll.qlInterestRateIndexMaturity($V$5,AD76,trigger)</f>
        <v>44593</v>
      </c>
      <c r="AF76" s="50">
        <f>_xll.qlTenorBasisValue($V$13,AD76,trigger)</f>
        <v>1.5677813077373754E-3</v>
      </c>
      <c r="AG76" s="50">
        <f>_xll.qlTenorBasisForwardRate($V$13,AD76,_xll.ohTrigger($AA$9:$AA$12))</f>
        <v>1.3266268703048981E-2</v>
      </c>
      <c r="AH76" s="50">
        <f>_xll.qlTenorBasisForwardRate2($V$13,AD76,AE76,_xll.ohTrigger($AA$9:$AA$12))</f>
        <v>1.3266268703048981E-2</v>
      </c>
      <c r="AI76" s="50">
        <f>_xll.qlIndexFixing($V$5,_xll.qlInterestRateIndexFixingDate($V$5,AD76,trigger),,trigger)</f>
        <v>1.3047356225942408E-2</v>
      </c>
      <c r="AJ76" s="50">
        <f t="shared" si="14"/>
        <v>2.1891247710657293E-4</v>
      </c>
      <c r="AK76" s="53">
        <f t="shared" si="15"/>
        <v>0.98349856451676876</v>
      </c>
      <c r="AO76" s="27">
        <f>_xll.qlCalendarAdvance(calendar,AO75,$AO$64)</f>
        <v>42234</v>
      </c>
    </row>
    <row r="77" spans="29:41" x14ac:dyDescent="0.2">
      <c r="AC77" s="45" t="s">
        <v>74</v>
      </c>
      <c r="AD77" s="46">
        <f>_xll.qlCalendarAdvance(calendar,AD76,AC77,,,trigger)</f>
        <v>44531</v>
      </c>
      <c r="AE77" s="46">
        <f>_xll.qlInterestRateIndexMaturity($V$5,AD77,trigger)</f>
        <v>44621</v>
      </c>
      <c r="AF77" s="50">
        <f>_xll.qlTenorBasisValue($V$13,AD77,trigger)</f>
        <v>1.5620373968003459E-3</v>
      </c>
      <c r="AG77" s="50">
        <f>_xll.qlTenorBasisForwardRate($V$13,AD77,_xll.ohTrigger($AA$9:$AA$12))</f>
        <v>1.3476992292074108E-2</v>
      </c>
      <c r="AH77" s="50">
        <f>_xll.qlTenorBasisForwardRate2($V$13,AD77,AE77,_xll.ohTrigger($AA$9:$AA$12))</f>
        <v>1.3476992292074108E-2</v>
      </c>
      <c r="AI77" s="50">
        <f>_xll.qlIndexFixing($V$5,_xll.qlInterestRateIndexFixingDate($V$5,AD77,trigger),,trigger)</f>
        <v>1.3254073604649363E-2</v>
      </c>
      <c r="AJ77" s="50">
        <f t="shared" si="14"/>
        <v>2.2291868742474463E-4</v>
      </c>
      <c r="AK77" s="53">
        <f t="shared" si="15"/>
        <v>0.98345931476447868</v>
      </c>
      <c r="AO77" s="27">
        <f>_xll.qlCalendarAdvance(calendar,AO76,$AO$64)</f>
        <v>42235</v>
      </c>
    </row>
    <row r="78" spans="29:41" x14ac:dyDescent="0.2">
      <c r="AC78" s="45" t="s">
        <v>74</v>
      </c>
      <c r="AD78" s="46">
        <f>_xll.qlCalendarAdvance(calendar,AD77,AC78,,,trigger)</f>
        <v>44564</v>
      </c>
      <c r="AE78" s="46">
        <f>_xll.qlInterestRateIndexMaturity($V$5,AD78,trigger)</f>
        <v>44655</v>
      </c>
      <c r="AF78" s="50">
        <f>_xll.qlTenorBasisValue($V$13,AD78,trigger)</f>
        <v>1.5555718343389997E-3</v>
      </c>
      <c r="AG78" s="50">
        <f>_xll.qlTenorBasisForwardRate($V$13,AD78,_xll.ohTrigger($AA$9:$AA$12))</f>
        <v>1.3721453596122172E-2</v>
      </c>
      <c r="AH78" s="50">
        <f>_xll.qlTenorBasisForwardRate2($V$13,AD78,AE78,_xll.ohTrigger($AA$9:$AA$12))</f>
        <v>1.3721453596122172E-2</v>
      </c>
      <c r="AI78" s="50">
        <f>_xll.qlIndexFixing($V$5,_xll.qlInterestRateIndexFixingDate($V$5,AD78,trigger),,trigger)</f>
        <v>1.3491249790306638E-2</v>
      </c>
      <c r="AJ78" s="50">
        <f t="shared" si="14"/>
        <v>2.302038058155341E-4</v>
      </c>
      <c r="AK78" s="53">
        <f t="shared" si="15"/>
        <v>0.9832230744211683</v>
      </c>
      <c r="AO78" s="27">
        <f>_xll.qlCalendarAdvance(calendar,AO77,$AO$64)</f>
        <v>42236</v>
      </c>
    </row>
    <row r="79" spans="29:41" x14ac:dyDescent="0.2">
      <c r="AC79" s="45" t="s">
        <v>74</v>
      </c>
      <c r="AD79" s="46">
        <f>_xll.qlCalendarAdvance(calendar,AD78,AC79,,,trigger)</f>
        <v>44595</v>
      </c>
      <c r="AE79" s="46">
        <f>_xll.qlInterestRateIndexMaturity($V$5,AD79,trigger)</f>
        <v>44684</v>
      </c>
      <c r="AF79" s="50">
        <f>_xll.qlTenorBasisValue($V$13,AD79,trigger)</f>
        <v>1.5493628344947902E-3</v>
      </c>
      <c r="AG79" s="50">
        <f>_xll.qlTenorBasisForwardRate($V$13,AD79,_xll.ohTrigger($AA$9:$AA$12))</f>
        <v>1.3939800504557613E-2</v>
      </c>
      <c r="AH79" s="50">
        <f>_xll.qlTenorBasisForwardRate2($V$13,AD79,AE79,_xll.ohTrigger($AA$9:$AA$12))</f>
        <v>1.3939800504557613E-2</v>
      </c>
      <c r="AI79" s="50">
        <f>_xll.qlIndexFixing($V$5,_xll.qlInterestRateIndexFixingDate($V$5,AD79,trigger),,trigger)</f>
        <v>1.3700809603194758E-2</v>
      </c>
      <c r="AJ79" s="50">
        <f t="shared" si="14"/>
        <v>2.3899090136285557E-4</v>
      </c>
      <c r="AK79" s="53">
        <f t="shared" si="15"/>
        <v>0.98285550060169669</v>
      </c>
      <c r="AO79" s="27">
        <f>_xll.qlCalendarAdvance(calendar,AO78,$AO$64)</f>
        <v>42237</v>
      </c>
    </row>
    <row r="80" spans="29:41" x14ac:dyDescent="0.2">
      <c r="AC80" s="45" t="s">
        <v>74</v>
      </c>
      <c r="AD80" s="46">
        <f>_xll.qlCalendarAdvance(calendar,AD79,AC80,,,trigger)</f>
        <v>44623</v>
      </c>
      <c r="AE80" s="46">
        <f>_xll.qlInterestRateIndexMaturity($V$5,AD80,trigger)</f>
        <v>44715</v>
      </c>
      <c r="AF80" s="50">
        <f>_xll.qlTenorBasisValue($V$13,AD80,trigger)</f>
        <v>1.5436462308757023E-3</v>
      </c>
      <c r="AG80" s="50">
        <f>_xll.qlTenorBasisForwardRate($V$13,AD80,_xll.ohTrigger($AA$9:$AA$12))</f>
        <v>1.4156047374382726E-2</v>
      </c>
      <c r="AH80" s="50">
        <f>_xll.qlTenorBasisForwardRate2($V$13,AD80,AE80,_xll.ohTrigger($AA$9:$AA$12))</f>
        <v>1.4156047374382726E-2</v>
      </c>
      <c r="AI80" s="50">
        <f>_xll.qlIndexFixing($V$5,_xll.qlInterestRateIndexFixingDate($V$5,AD80,trigger),,trigger)</f>
        <v>1.3906114787271141E-2</v>
      </c>
      <c r="AJ80" s="50">
        <f t="shared" si="14"/>
        <v>2.4993258711158463E-4</v>
      </c>
      <c r="AK80" s="53">
        <f t="shared" si="15"/>
        <v>0.98234446519556928</v>
      </c>
      <c r="AO80" s="27">
        <f>_xll.qlCalendarAdvance(calendar,AO79,$AO$64)</f>
        <v>42240</v>
      </c>
    </row>
    <row r="81" spans="29:41" x14ac:dyDescent="0.2">
      <c r="AC81" s="45" t="s">
        <v>74</v>
      </c>
      <c r="AD81" s="46">
        <f>_xll.qlCalendarAdvance(calendar,AD80,AC81,,,trigger)</f>
        <v>44655</v>
      </c>
      <c r="AE81" s="46">
        <f>_xll.qlInterestRateIndexMaturity($V$5,AD81,trigger)</f>
        <v>44746</v>
      </c>
      <c r="AF81" s="50">
        <f>_xll.qlTenorBasisValue($V$13,AD81,trigger)</f>
        <v>1.5369915877057219E-3</v>
      </c>
      <c r="AG81" s="50">
        <f>_xll.qlTenorBasisForwardRate($V$13,AD81,_xll.ohTrigger($AA$9:$AA$12))</f>
        <v>1.4386004570359653E-2</v>
      </c>
      <c r="AH81" s="50">
        <f>_xll.qlTenorBasisForwardRate2($V$13,AD81,AE81,_xll.ohTrigger($AA$9:$AA$12))</f>
        <v>1.4386004570359653E-2</v>
      </c>
      <c r="AI81" s="50">
        <f>_xll.qlIndexFixing($V$5,_xll.qlInterestRateIndexFixingDate($V$5,AD81,trigger),,trigger)</f>
        <v>1.4122133869646702E-2</v>
      </c>
      <c r="AJ81" s="50">
        <f t="shared" si="14"/>
        <v>2.6387070071295059E-4</v>
      </c>
      <c r="AK81" s="53">
        <f t="shared" si="15"/>
        <v>0.98165781892933501</v>
      </c>
      <c r="AO81" s="27">
        <f>_xll.qlCalendarAdvance(calendar,AO80,$AO$64)</f>
        <v>42241</v>
      </c>
    </row>
    <row r="82" spans="29:41" x14ac:dyDescent="0.2">
      <c r="AC82" s="45" t="s">
        <v>74</v>
      </c>
      <c r="AD82" s="46">
        <f>_xll.qlCalendarAdvance(calendar,AD81,AC82,,,trigger)</f>
        <v>44685</v>
      </c>
      <c r="AE82" s="46">
        <f>_xll.qlInterestRateIndexMaturity($V$5,AD82,trigger)</f>
        <v>44777</v>
      </c>
      <c r="AF82" s="50">
        <f>_xll.qlTenorBasisValue($V$13,AD82,trigger)</f>
        <v>1.5306396641360542E-3</v>
      </c>
      <c r="AG82" s="50">
        <f>_xll.qlTenorBasisForwardRate($V$13,AD82,_xll.ohTrigger($AA$9:$AA$12))</f>
        <v>1.460943740582385E-2</v>
      </c>
      <c r="AH82" s="50">
        <f>_xll.qlTenorBasisForwardRate2($V$13,AD82,AE82,_xll.ohTrigger($AA$9:$AA$12))</f>
        <v>1.460943740582385E-2</v>
      </c>
      <c r="AI82" s="50">
        <f>_xll.qlIndexFixing($V$5,_xll.qlInterestRateIndexFixingDate($V$5,AD82,trigger),,trigger)</f>
        <v>1.4329673547561568E-2</v>
      </c>
      <c r="AJ82" s="50">
        <f t="shared" si="14"/>
        <v>2.7976385826228127E-4</v>
      </c>
      <c r="AK82" s="53">
        <f t="shared" si="15"/>
        <v>0.98085047011113802</v>
      </c>
      <c r="AO82" s="27">
        <f>_xll.qlCalendarAdvance(calendar,AO81,$AO$64)</f>
        <v>42242</v>
      </c>
    </row>
    <row r="83" spans="29:41" x14ac:dyDescent="0.2">
      <c r="AC83" s="45" t="s">
        <v>74</v>
      </c>
      <c r="AD83" s="46">
        <f>_xll.qlCalendarAdvance(calendar,AD82,AC83,,,trigger)</f>
        <v>44718</v>
      </c>
      <c r="AE83" s="46">
        <f>_xll.qlInterestRateIndexMaturity($V$5,AD83,trigger)</f>
        <v>44810</v>
      </c>
      <c r="AF83" s="50">
        <f>_xll.qlTenorBasisValue($V$13,AD83,trigger)</f>
        <v>1.5235310893422888E-3</v>
      </c>
      <c r="AG83" s="50">
        <f>_xll.qlTenorBasisForwardRate($V$13,AD83,_xll.ohTrigger($AA$9:$AA$12))</f>
        <v>1.4850471650622879E-2</v>
      </c>
      <c r="AH83" s="50">
        <f>_xll.qlTenorBasisForwardRate2($V$13,AD83,AE83,_xll.ohTrigger($AA$9:$AA$12))</f>
        <v>1.4850471650622879E-2</v>
      </c>
      <c r="AI83" s="50">
        <f>_xll.qlIndexFixing($V$5,_xll.qlInterestRateIndexFixingDate($V$5,AD83,trigger),,trigger)</f>
        <v>1.4551338313527571E-2</v>
      </c>
      <c r="AJ83" s="50">
        <f t="shared" si="14"/>
        <v>2.991333370953083E-4</v>
      </c>
      <c r="AK83" s="53">
        <f t="shared" si="15"/>
        <v>0.97985698069847083</v>
      </c>
      <c r="AO83" s="27">
        <f>_xll.qlCalendarAdvance(calendar,AO82,$AO$64)</f>
        <v>42243</v>
      </c>
    </row>
    <row r="84" spans="29:41" x14ac:dyDescent="0.2">
      <c r="AC84" s="45" t="s">
        <v>74</v>
      </c>
      <c r="AD84" s="46">
        <f>_xll.qlCalendarAdvance(calendar,AD83,AC84,,,trigger)</f>
        <v>44748</v>
      </c>
      <c r="AE84" s="46">
        <f>_xll.qlInterestRateIndexMaturity($V$5,AD84,trigger)</f>
        <v>44840</v>
      </c>
      <c r="AF84" s="50">
        <f>_xll.qlTenorBasisValue($V$13,AD84,trigger)</f>
        <v>1.5169627335643514E-3</v>
      </c>
      <c r="AG84" s="50">
        <f>_xll.qlTenorBasisForwardRate($V$13,AD84,_xll.ohTrigger($AA$9:$AA$12))</f>
        <v>1.506660088579948E-2</v>
      </c>
      <c r="AH84" s="50">
        <f>_xll.qlTenorBasisForwardRate2($V$13,AD84,AE84,_xll.ohTrigger($AA$9:$AA$12))</f>
        <v>1.506660088579948E-2</v>
      </c>
      <c r="AI84" s="50">
        <f>_xll.qlIndexFixing($V$5,_xll.qlInterestRateIndexFixingDate($V$5,AD84,trigger),,trigger)</f>
        <v>1.4749495246581994E-2</v>
      </c>
      <c r="AJ84" s="50">
        <f t="shared" si="14"/>
        <v>3.1710563921748605E-4</v>
      </c>
      <c r="AK84" s="53">
        <f t="shared" si="15"/>
        <v>0.97895307364806061</v>
      </c>
      <c r="AO84" s="27">
        <f>_xll.qlCalendarAdvance(calendar,AO83,$AO$64)</f>
        <v>42244</v>
      </c>
    </row>
    <row r="85" spans="29:41" x14ac:dyDescent="0.2">
      <c r="AC85" s="45" t="s">
        <v>74</v>
      </c>
      <c r="AD85" s="46">
        <f>_xll.qlCalendarAdvance(calendar,AD84,AC85,,,trigger)</f>
        <v>44781</v>
      </c>
      <c r="AE85" s="46">
        <f>_xll.qlInterestRateIndexMaturity($V$5,AD85,trigger)</f>
        <v>44873</v>
      </c>
      <c r="AF85" s="50">
        <f>_xll.qlTenorBasisValue($V$13,AD85,trigger)</f>
        <v>1.5096258062040492E-3</v>
      </c>
      <c r="AG85" s="50">
        <f>_xll.qlTenorBasisForwardRate($V$13,AD85,_xll.ohTrigger($AA$9:$AA$12))</f>
        <v>1.5297525965692459E-2</v>
      </c>
      <c r="AH85" s="50">
        <f>_xll.qlTenorBasisForwardRate2($V$13,AD85,AE85,_xll.ohTrigger($AA$9:$AA$12))</f>
        <v>1.5297525965692459E-2</v>
      </c>
      <c r="AI85" s="50">
        <f>_xll.qlIndexFixing($V$5,_xll.qlInterestRateIndexFixingDate($V$5,AD85,trigger),,trigger)</f>
        <v>1.4962428307259619E-2</v>
      </c>
      <c r="AJ85" s="50">
        <f t="shared" si="14"/>
        <v>3.3509765843284071E-4</v>
      </c>
      <c r="AK85" s="53">
        <f t="shared" si="15"/>
        <v>0.97809465012941577</v>
      </c>
      <c r="AO85" s="27">
        <f>_xll.qlCalendarAdvance(calendar,AO84,$AO$64)</f>
        <v>42247</v>
      </c>
    </row>
    <row r="86" spans="29:41" x14ac:dyDescent="0.2">
      <c r="AC86" s="45" t="s">
        <v>74</v>
      </c>
      <c r="AD86" s="46">
        <f>_xll.qlCalendarAdvance(calendar,AD85,AC86,,,trigger)</f>
        <v>44812</v>
      </c>
      <c r="AE86" s="46">
        <f>_xll.qlInterestRateIndexMaturity($V$5,AD86,trigger)</f>
        <v>44903</v>
      </c>
      <c r="AF86" s="50">
        <f>_xll.qlTenorBasisValue($V$13,AD86,trigger)</f>
        <v>1.5026313625130618E-3</v>
      </c>
      <c r="AG86" s="50">
        <f>_xll.qlTenorBasisForwardRate($V$13,AD86,_xll.ohTrigger($AA$9:$AA$12))</f>
        <v>1.5501868525085952E-2</v>
      </c>
      <c r="AH86" s="50">
        <f>_xll.qlTenorBasisForwardRate2($V$13,AD86,AE86,_xll.ohTrigger($AA$9:$AA$12))</f>
        <v>1.5501868525085952E-2</v>
      </c>
      <c r="AI86" s="50">
        <f>_xll.qlIndexFixing($V$5,_xll.qlInterestRateIndexFixingDate($V$5,AD86,trigger),,trigger)</f>
        <v>1.5153315311478304E-2</v>
      </c>
      <c r="AJ86" s="50">
        <f t="shared" si="14"/>
        <v>3.4855321360764864E-4</v>
      </c>
      <c r="AK86" s="53">
        <f t="shared" si="15"/>
        <v>0.97751540641416224</v>
      </c>
      <c r="AO86" s="27">
        <f>_xll.qlCalendarAdvance(calendar,AO85,$AO$64)</f>
        <v>42248</v>
      </c>
    </row>
    <row r="87" spans="29:41" x14ac:dyDescent="0.2">
      <c r="AC87" s="45" t="s">
        <v>74</v>
      </c>
      <c r="AD87" s="46">
        <f>_xll.qlCalendarAdvance(calendar,AD86,AC87,,,trigger)</f>
        <v>44844</v>
      </c>
      <c r="AE87" s="46">
        <f>_xll.qlInterestRateIndexMaturity($V$5,AD87,trigger)</f>
        <v>44936</v>
      </c>
      <c r="AF87" s="50">
        <f>_xll.qlTenorBasisValue($V$13,AD87,trigger)</f>
        <v>1.4953119748030779E-3</v>
      </c>
      <c r="AG87" s="50">
        <f>_xll.qlTenorBasisForwardRate($V$13,AD87,_xll.ohTrigger($AA$9:$AA$12))</f>
        <v>1.5710398015932953E-2</v>
      </c>
      <c r="AH87" s="50">
        <f>_xll.qlTenorBasisForwardRate2($V$13,AD87,AE87,_xll.ohTrigger($AA$9:$AA$12))</f>
        <v>1.5710398015932953E-2</v>
      </c>
      <c r="AI87" s="50">
        <f>_xll.qlIndexFixing($V$5,_xll.qlInterestRateIndexFixingDate($V$5,AD87,trigger),,trigger)</f>
        <v>1.5351156647281204E-2</v>
      </c>
      <c r="AJ87" s="50">
        <f t="shared" si="14"/>
        <v>3.5924136865174948E-4</v>
      </c>
      <c r="AK87" s="53">
        <f t="shared" si="15"/>
        <v>0.97713352848938528</v>
      </c>
      <c r="AO87" s="27">
        <f>_xll.qlCalendarAdvance(calendar,AO86,$AO$64)</f>
        <v>42249</v>
      </c>
    </row>
    <row r="88" spans="29:41" x14ac:dyDescent="0.2">
      <c r="AC88" s="45" t="s">
        <v>74</v>
      </c>
      <c r="AD88" s="46">
        <f>_xll.qlCalendarAdvance(calendar,AD87,AC88,,,trigger)</f>
        <v>44875</v>
      </c>
      <c r="AE88" s="46">
        <f>_xll.qlInterestRateIndexMaturity($V$5,AD88,trigger)</f>
        <v>44967</v>
      </c>
      <c r="AF88" s="50">
        <f>_xll.qlTenorBasisValue($V$13,AD88,trigger)</f>
        <v>1.4881292797699094E-3</v>
      </c>
      <c r="AG88" s="50">
        <f>_xll.qlTenorBasisForwardRate($V$13,AD88,_xll.ohTrigger($AA$9:$AA$12))</f>
        <v>1.5899682556082661E-2</v>
      </c>
      <c r="AH88" s="50">
        <f>_xll.qlTenorBasisForwardRate2($V$13,AD88,AE88,_xll.ohTrigger($AA$9:$AA$12))</f>
        <v>1.5899682556082661E-2</v>
      </c>
      <c r="AI88" s="50">
        <f>_xll.qlIndexFixing($V$5,_xll.qlInterestRateIndexFixingDate($V$5,AD88,trigger),,trigger)</f>
        <v>1.5533715772235725E-2</v>
      </c>
      <c r="AJ88" s="50">
        <f t="shared" si="14"/>
        <v>3.6596678384693583E-4</v>
      </c>
      <c r="AK88" s="53">
        <f t="shared" si="15"/>
        <v>0.97698276160193342</v>
      </c>
      <c r="AO88" s="27">
        <f>_xll.qlCalendarAdvance(calendar,AO87,$AO$64)</f>
        <v>42250</v>
      </c>
    </row>
    <row r="89" spans="29:41" x14ac:dyDescent="0.2">
      <c r="AC89" s="45" t="s">
        <v>74</v>
      </c>
      <c r="AD89" s="46">
        <f>_xll.qlCalendarAdvance(calendar,AD88,AC89,,,trigger)</f>
        <v>44907</v>
      </c>
      <c r="AE89" s="46">
        <f>_xll.qlInterestRateIndexMaturity($V$5,AD89,trigger)</f>
        <v>44998</v>
      </c>
      <c r="AF89" s="50">
        <f>_xll.qlTenorBasisValue($V$13,AD89,trigger)</f>
        <v>1.4806241288555053E-3</v>
      </c>
      <c r="AG89" s="50">
        <f>_xll.qlTenorBasisForwardRate($V$13,AD89,_xll.ohTrigger($AA$9:$AA$12))</f>
        <v>1.6082363624355337E-2</v>
      </c>
      <c r="AH89" s="50">
        <f>_xll.qlTenorBasisForwardRate2($V$13,AD89,AE89,_xll.ohTrigger($AA$9:$AA$12))</f>
        <v>1.6082363624355337E-2</v>
      </c>
      <c r="AI89" s="50">
        <f>_xll.qlIndexFixing($V$5,_xll.qlInterestRateIndexFixingDate($V$5,AD89,trigger),,trigger)</f>
        <v>1.5713030204961252E-2</v>
      </c>
      <c r="AJ89" s="50">
        <f t="shared" si="14"/>
        <v>3.693334193940849E-4</v>
      </c>
      <c r="AK89" s="53">
        <f t="shared" si="15"/>
        <v>0.97703487944802081</v>
      </c>
      <c r="AO89" s="27">
        <f>_xll.qlCalendarAdvance(calendar,AO88,$AO$64)</f>
        <v>42251</v>
      </c>
    </row>
    <row r="90" spans="29:41" x14ac:dyDescent="0.2">
      <c r="AC90" s="45" t="s">
        <v>74</v>
      </c>
      <c r="AD90" s="46">
        <f>_xll.qlCalendarAdvance(calendar,AD89,AC90,,,trigger)</f>
        <v>44938</v>
      </c>
      <c r="AE90" s="46">
        <f>_xll.qlInterestRateIndexMaturity($V$5,AD90,trigger)</f>
        <v>45028</v>
      </c>
      <c r="AF90" s="50">
        <f>_xll.qlTenorBasisValue($V$13,AD90,trigger)</f>
        <v>1.4732695708796644E-3</v>
      </c>
      <c r="AG90" s="50">
        <f>_xll.qlTenorBasisForwardRate($V$13,AD90,_xll.ohTrigger($AA$9:$AA$12))</f>
        <v>1.6250222629841993E-2</v>
      </c>
      <c r="AH90" s="50">
        <f>_xll.qlTenorBasisForwardRate2($V$13,AD90,AE90,_xll.ohTrigger($AA$9:$AA$12))</f>
        <v>1.6250222629841993E-2</v>
      </c>
      <c r="AI90" s="50">
        <f>_xll.qlIndexFixing($V$5,_xll.qlInterestRateIndexFixingDate($V$5,AD90,trigger),,trigger)</f>
        <v>1.5880966972409816E-2</v>
      </c>
      <c r="AJ90" s="50">
        <f t="shared" si="14"/>
        <v>3.6925565743217703E-4</v>
      </c>
      <c r="AK90" s="53">
        <f t="shared" si="15"/>
        <v>0.97727688624067988</v>
      </c>
      <c r="AO90" s="27">
        <f>_xll.qlCalendarAdvance(calendar,AO89,$AO$64)</f>
        <v>42254</v>
      </c>
    </row>
    <row r="91" spans="29:41" x14ac:dyDescent="0.2">
      <c r="AC91" s="45" t="s">
        <v>74</v>
      </c>
      <c r="AD91" s="46">
        <f>_xll.qlCalendarAdvance(calendar,AD90,AC91,,,trigger)</f>
        <v>44970</v>
      </c>
      <c r="AE91" s="46">
        <f>_xll.qlInterestRateIndexMaturity($V$5,AD91,trigger)</f>
        <v>45061</v>
      </c>
      <c r="AF91" s="50">
        <f>_xll.qlTenorBasisValue($V$13,AD91,trigger)</f>
        <v>1.465595166867694E-3</v>
      </c>
      <c r="AG91" s="50">
        <f>_xll.qlTenorBasisForwardRate($V$13,AD91,_xll.ohTrigger($AA$9:$AA$12))</f>
        <v>1.6419957938784972E-2</v>
      </c>
      <c r="AH91" s="50">
        <f>_xll.qlTenorBasisForwardRate2($V$13,AD91,AE91,_xll.ohTrigger($AA$9:$AA$12))</f>
        <v>1.6419957938784972E-2</v>
      </c>
      <c r="AI91" s="50">
        <f>_xll.qlIndexFixing($V$5,_xll.qlInterestRateIndexFixingDate($V$5,AD91,trigger),,trigger)</f>
        <v>1.6054415605501415E-2</v>
      </c>
      <c r="AJ91" s="50">
        <f t="shared" si="14"/>
        <v>3.6554233328355695E-4</v>
      </c>
      <c r="AK91" s="53">
        <f t="shared" si="15"/>
        <v>0.97773792511245583</v>
      </c>
      <c r="AO91" s="27">
        <f>_xll.qlCalendarAdvance(calendar,AO90,$AO$64)</f>
        <v>42255</v>
      </c>
    </row>
    <row r="92" spans="29:41" x14ac:dyDescent="0.2">
      <c r="AC92" s="45" t="s">
        <v>74</v>
      </c>
      <c r="AD92" s="46">
        <f>_xll.qlCalendarAdvance(calendar,AD91,AC92,,,trigger)</f>
        <v>44998</v>
      </c>
      <c r="AE92" s="46">
        <f>_xll.qlInterestRateIndexMaturity($V$5,AD92,trigger)</f>
        <v>45090</v>
      </c>
      <c r="AF92" s="50">
        <f>_xll.qlTenorBasisValue($V$13,AD92,trigger)</f>
        <v>1.4588143834243226E-3</v>
      </c>
      <c r="AG92" s="50">
        <f>_xll.qlTenorBasisForwardRate($V$13,AD92,_xll.ohTrigger($AA$9:$AA$12))</f>
        <v>1.6560585378603904E-2</v>
      </c>
      <c r="AH92" s="50">
        <f>_xll.qlTenorBasisForwardRate2($V$13,AD92,AE92,_xll.ohTrigger($AA$9:$AA$12))</f>
        <v>1.6560585378603904E-2</v>
      </c>
      <c r="AI92" s="50">
        <f>_xll.qlIndexFixing($V$5,_xll.qlInterestRateIndexFixingDate($V$5,AD92,trigger),,trigger)</f>
        <v>1.620136275130845E-2</v>
      </c>
      <c r="AJ92" s="50">
        <f t="shared" si="14"/>
        <v>3.5922262729545448E-4</v>
      </c>
      <c r="AK92" s="53">
        <f t="shared" si="15"/>
        <v>0.97830857913032676</v>
      </c>
      <c r="AO92" s="27">
        <f>_xll.qlCalendarAdvance(calendar,AO91,$AO$64)</f>
        <v>42256</v>
      </c>
    </row>
    <row r="93" spans="29:41" x14ac:dyDescent="0.2">
      <c r="AC93" s="45" t="s">
        <v>74</v>
      </c>
      <c r="AD93" s="46">
        <f>_xll.qlCalendarAdvance(calendar,AD92,AC93,,,trigger)</f>
        <v>45029</v>
      </c>
      <c r="AE93" s="46">
        <f>_xll.qlInterestRateIndexMaturity($V$5,AD93,trigger)</f>
        <v>45120</v>
      </c>
      <c r="AF93" s="50">
        <f>_xll.qlTenorBasisValue($V$13,AD93,trigger)</f>
        <v>1.4512389364265492E-3</v>
      </c>
      <c r="AG93" s="50">
        <f>_xll.qlTenorBasisForwardRate($V$13,AD93,_xll.ohTrigger($AA$9:$AA$12))</f>
        <v>1.6701889558615114E-2</v>
      </c>
      <c r="AH93" s="50">
        <f>_xll.qlTenorBasisForwardRate2($V$13,AD93,AE93,_xll.ohTrigger($AA$9:$AA$12))</f>
        <v>1.6701889558615114E-2</v>
      </c>
      <c r="AI93" s="50">
        <f>_xll.qlIndexFixing($V$5,_xll.qlInterestRateIndexFixingDate($V$5,AD93,trigger),,trigger)</f>
        <v>1.6352574503254703E-2</v>
      </c>
      <c r="AJ93" s="50">
        <f t="shared" si="14"/>
        <v>3.4931505536041005E-4</v>
      </c>
      <c r="AK93" s="53">
        <f t="shared" si="15"/>
        <v>0.9790852972572659</v>
      </c>
      <c r="AO93" s="27">
        <f>_xll.qlCalendarAdvance(calendar,AO92,$AO$64)</f>
        <v>42257</v>
      </c>
    </row>
    <row r="94" spans="29:41" x14ac:dyDescent="0.2">
      <c r="AC94" s="45" t="s">
        <v>74</v>
      </c>
      <c r="AD94" s="46">
        <f>_xll.qlCalendarAdvance(calendar,AD93,AC94,,,trigger)</f>
        <v>45061</v>
      </c>
      <c r="AE94" s="46">
        <f>_xll.qlInterestRateIndexMaturity($V$5,AD94,trigger)</f>
        <v>45153</v>
      </c>
      <c r="AF94" s="50">
        <f>_xll.qlTenorBasisValue($V$13,AD94,trigger)</f>
        <v>1.4433476099929307E-3</v>
      </c>
      <c r="AG94" s="50">
        <f>_xll.qlTenorBasisForwardRate($V$13,AD94,_xll.ohTrigger($AA$9:$AA$12))</f>
        <v>1.6843389693409243E-2</v>
      </c>
      <c r="AH94" s="50">
        <f>_xll.qlTenorBasisForwardRate2($V$13,AD94,AE94,_xll.ohTrigger($AA$9:$AA$12))</f>
        <v>1.6843389693409243E-2</v>
      </c>
      <c r="AI94" s="50">
        <f>_xll.qlIndexFixing($V$5,_xll.qlInterestRateIndexFixingDate($V$5,AD94,trigger),,trigger)</f>
        <v>1.6508241215857922E-2</v>
      </c>
      <c r="AJ94" s="50">
        <f t="shared" si="14"/>
        <v>3.3514847755132179E-4</v>
      </c>
      <c r="AK94" s="53">
        <f t="shared" si="15"/>
        <v>0.98010207662163962</v>
      </c>
      <c r="AO94" s="27">
        <f>_xll.qlCalendarAdvance(calendar,AO93,$AO$64)</f>
        <v>42258</v>
      </c>
    </row>
    <row r="95" spans="29:41" x14ac:dyDescent="0.2">
      <c r="AC95" s="45" t="s">
        <v>74</v>
      </c>
      <c r="AD95" s="46">
        <f>_xll.qlCalendarAdvance(calendar,AD94,AC95,,,trigger)</f>
        <v>45092</v>
      </c>
      <c r="AE95" s="46">
        <f>_xll.qlInterestRateIndexMaturity($V$5,AD95,trigger)</f>
        <v>45184</v>
      </c>
      <c r="AF95" s="50">
        <f>_xll.qlTenorBasisValue($V$13,AD95,trigger)</f>
        <v>1.4356371373781607E-3</v>
      </c>
      <c r="AG95" s="50">
        <f>_xll.qlTenorBasisForwardRate($V$13,AD95,_xll.ohTrigger($AA$9:$AA$12))</f>
        <v>1.6969347282601917E-2</v>
      </c>
      <c r="AH95" s="50">
        <f>_xll.qlTenorBasisForwardRate2($V$13,AD95,AE95,_xll.ohTrigger($AA$9:$AA$12))</f>
        <v>1.6969347282601917E-2</v>
      </c>
      <c r="AI95" s="50">
        <f>_xll.qlIndexFixing($V$5,_xll.qlInterestRateIndexFixingDate($V$5,AD95,trigger),,trigger)</f>
        <v>1.6650503367770544E-2</v>
      </c>
      <c r="AJ95" s="50">
        <f t="shared" si="14"/>
        <v>3.1884391483137306E-4</v>
      </c>
      <c r="AK95" s="53">
        <f t="shared" si="15"/>
        <v>0.9812105964053035</v>
      </c>
      <c r="AO95" s="27">
        <f>_xll.qlCalendarAdvance(calendar,AO94,$AO$64)</f>
        <v>42261</v>
      </c>
    </row>
    <row r="96" spans="29:41" x14ac:dyDescent="0.2">
      <c r="AC96" s="45" t="s">
        <v>74</v>
      </c>
      <c r="AD96" s="46">
        <f>_xll.qlCalendarAdvance(calendar,AD95,AC96,,,trigger)</f>
        <v>45124</v>
      </c>
      <c r="AE96" s="46">
        <f>_xll.qlInterestRateIndexMaturity($V$5,AD96,trigger)</f>
        <v>45216</v>
      </c>
      <c r="AF96" s="50">
        <f>_xll.qlTenorBasisValue($V$13,AD96,trigger)</f>
        <v>1.427613655843584E-3</v>
      </c>
      <c r="AG96" s="50">
        <f>_xll.qlTenorBasisForwardRate($V$13,AD96,_xll.ohTrigger($AA$9:$AA$12))</f>
        <v>1.7092088417158043E-2</v>
      </c>
      <c r="AH96" s="50">
        <f>_xll.qlTenorBasisForwardRate2($V$13,AD96,AE96,_xll.ohTrigger($AA$9:$AA$12))</f>
        <v>1.7092088417158043E-2</v>
      </c>
      <c r="AI96" s="50">
        <f>_xll.qlIndexFixing($V$5,_xll.qlInterestRateIndexFixingDate($V$5,AD96,trigger),,trigger)</f>
        <v>1.6791266496000594E-2</v>
      </c>
      <c r="AJ96" s="50">
        <f t="shared" si="14"/>
        <v>3.0082192115744866E-4</v>
      </c>
      <c r="AK96" s="53">
        <f t="shared" si="15"/>
        <v>0.98239993183890473</v>
      </c>
      <c r="AO96" s="27">
        <f>_xll.qlCalendarAdvance(calendar,AO95,$AO$64)</f>
        <v>42262</v>
      </c>
    </row>
    <row r="97" spans="29:41" x14ac:dyDescent="0.2">
      <c r="AC97" s="45" t="s">
        <v>74</v>
      </c>
      <c r="AD97" s="46">
        <f>_xll.qlCalendarAdvance(calendar,AD96,AC97,,,trigger)</f>
        <v>45155</v>
      </c>
      <c r="AE97" s="46">
        <f>_xll.qlInterestRateIndexMaturity($V$5,AD97,trigger)</f>
        <v>45247</v>
      </c>
      <c r="AF97" s="50">
        <f>_xll.qlTenorBasisValue($V$13,AD97,trigger)</f>
        <v>1.4197819862573889E-3</v>
      </c>
      <c r="AG97" s="50">
        <f>_xll.qlTenorBasisForwardRate($V$13,AD97,_xll.ohTrigger($AA$9:$AA$12))</f>
        <v>1.7205571464596361E-2</v>
      </c>
      <c r="AH97" s="50">
        <f>_xll.qlTenorBasisForwardRate2($V$13,AD97,AE97,_xll.ohTrigger($AA$9:$AA$12))</f>
        <v>1.7205571464596361E-2</v>
      </c>
      <c r="AI97" s="50">
        <f>_xll.qlIndexFixing($V$5,_xll.qlInterestRateIndexFixingDate($V$5,AD97,trigger),,trigger)</f>
        <v>1.6921697487393236E-2</v>
      </c>
      <c r="AJ97" s="50">
        <f t="shared" si="14"/>
        <v>2.8387397720312443E-4</v>
      </c>
      <c r="AK97" s="53">
        <f t="shared" si="15"/>
        <v>0.98350104338078814</v>
      </c>
      <c r="AO97" s="27">
        <f>_xll.qlCalendarAdvance(calendar,AO96,$AO$64)</f>
        <v>42263</v>
      </c>
    </row>
    <row r="98" spans="29:41" x14ac:dyDescent="0.2">
      <c r="AC98" s="45" t="s">
        <v>74</v>
      </c>
      <c r="AD98" s="46">
        <f>_xll.qlCalendarAdvance(calendar,AD97,AC98,,,trigger)</f>
        <v>45187</v>
      </c>
      <c r="AE98" s="46">
        <f>_xll.qlInterestRateIndexMaturity($V$5,AD98,trigger)</f>
        <v>45278</v>
      </c>
      <c r="AF98" s="50">
        <f>_xll.qlTenorBasisValue($V$13,AD98,trigger)</f>
        <v>1.4116402708547954E-3</v>
      </c>
      <c r="AG98" s="50">
        <f>_xll.qlTenorBasisForwardRate($V$13,AD98,_xll.ohTrigger($AA$9:$AA$12))</f>
        <v>1.7315978430179436E-2</v>
      </c>
      <c r="AH98" s="50">
        <f>_xll.qlTenorBasisForwardRate2($V$13,AD98,AE98,_xll.ohTrigger($AA$9:$AA$12))</f>
        <v>1.7315978430179436E-2</v>
      </c>
      <c r="AI98" s="50">
        <f>_xll.qlIndexFixing($V$5,_xll.qlInterestRateIndexFixingDate($V$5,AD98,trigger),,trigger)</f>
        <v>1.7047873852213298E-2</v>
      </c>
      <c r="AJ98" s="50">
        <f t="shared" si="14"/>
        <v>2.681045779661384E-4</v>
      </c>
      <c r="AK98" s="53">
        <f t="shared" si="15"/>
        <v>0.9845169258527795</v>
      </c>
      <c r="AO98" s="27">
        <f>_xll.qlCalendarAdvance(calendar,AO97,$AO$64)</f>
        <v>42264</v>
      </c>
    </row>
    <row r="99" spans="29:41" x14ac:dyDescent="0.2">
      <c r="AC99" s="45" t="s">
        <v>74</v>
      </c>
      <c r="AD99" s="46">
        <f>_xll.qlCalendarAdvance(calendar,AD98,AC99,,,trigger)</f>
        <v>45217</v>
      </c>
      <c r="AE99" s="46">
        <f>_xll.qlInterestRateIndexMaturity($V$5,AD99,trigger)</f>
        <v>45309</v>
      </c>
      <c r="AF99" s="50">
        <f>_xll.qlTenorBasisValue($V$13,AD99,trigger)</f>
        <v>1.4039574485102415E-3</v>
      </c>
      <c r="AG99" s="50">
        <f>_xll.qlTenorBasisForwardRate($V$13,AD99,_xll.ohTrigger($AA$9:$AA$12))</f>
        <v>1.7419338119418135E-2</v>
      </c>
      <c r="AH99" s="50">
        <f>_xll.qlTenorBasisForwardRate2($V$13,AD99,AE99,_xll.ohTrigger($AA$9:$AA$12))</f>
        <v>1.7419338119418135E-2</v>
      </c>
      <c r="AI99" s="50">
        <f>_xll.qlIndexFixing($V$5,_xll.qlInterestRateIndexFixingDate($V$5,AD99,trigger),,trigger)</f>
        <v>1.7164979972030044E-2</v>
      </c>
      <c r="AJ99" s="50">
        <f t="shared" si="14"/>
        <v>2.5435814738809098E-4</v>
      </c>
      <c r="AK99" s="53">
        <f t="shared" si="15"/>
        <v>0.98539794419028204</v>
      </c>
      <c r="AO99" s="27">
        <f>_xll.qlCalendarAdvance(calendar,AO98,$AO$64)</f>
        <v>42265</v>
      </c>
    </row>
    <row r="100" spans="29:41" x14ac:dyDescent="0.2">
      <c r="AC100" s="45" t="s">
        <v>74</v>
      </c>
      <c r="AD100" s="46">
        <f>_xll.qlCalendarAdvance(calendar,AD99,AC100,,,trigger)</f>
        <v>45250</v>
      </c>
      <c r="AE100" s="46">
        <f>_xll.qlInterestRateIndexMaturity($V$5,AD100,trigger)</f>
        <v>45342</v>
      </c>
      <c r="AF100" s="50">
        <f>_xll.qlTenorBasisValue($V$13,AD100,trigger)</f>
        <v>1.3954538413834567E-3</v>
      </c>
      <c r="AG100" s="50">
        <f>_xll.qlTenorBasisForwardRate($V$13,AD100,_xll.ohTrigger($AA$9:$AA$12))</f>
        <v>1.7526003830627003E-2</v>
      </c>
      <c r="AH100" s="50">
        <f>_xll.qlTenorBasisForwardRate2($V$13,AD100,AE100,_xll.ohTrigger($AA$9:$AA$12))</f>
        <v>1.7526003830627003E-2</v>
      </c>
      <c r="AI100" s="50">
        <f>_xll.qlIndexFixing($V$5,_xll.qlInterestRateIndexFixingDate($V$5,AD100,trigger),,trigger)</f>
        <v>1.7284908565842388E-2</v>
      </c>
      <c r="AJ100" s="50">
        <f t="shared" si="14"/>
        <v>2.4109526478461457E-4</v>
      </c>
      <c r="AK100" s="53">
        <f t="shared" si="15"/>
        <v>0.98624356886403863</v>
      </c>
      <c r="AO100" s="27">
        <f>_xll.qlCalendarAdvance(calendar,AO99,$AO$64)</f>
        <v>42268</v>
      </c>
    </row>
    <row r="101" spans="29:41" x14ac:dyDescent="0.2">
      <c r="AC101" s="45" t="s">
        <v>74</v>
      </c>
      <c r="AD101" s="46">
        <f>_xll.qlCalendarAdvance(calendar,AD100,AC101,,,trigger)</f>
        <v>45280</v>
      </c>
      <c r="AE101" s="46">
        <f>_xll.qlInterestRateIndexMaturity($V$5,AD101,trigger)</f>
        <v>45371</v>
      </c>
      <c r="AF101" s="50">
        <f>_xll.qlTenorBasisValue($V$13,AD101,trigger)</f>
        <v>1.387678461794154E-3</v>
      </c>
      <c r="AG101" s="50">
        <f>_xll.qlTenorBasisForwardRate($V$13,AD101,_xll.ohTrigger($AA$9:$AA$12))</f>
        <v>1.7616780842958941E-2</v>
      </c>
      <c r="AH101" s="50">
        <f>_xll.qlTenorBasisForwardRate2($V$13,AD101,AE101,_xll.ohTrigger($AA$9:$AA$12))</f>
        <v>1.7616780842958941E-2</v>
      </c>
      <c r="AI101" s="50">
        <f>_xll.qlIndexFixing($V$5,_xll.qlInterestRateIndexFixingDate($V$5,AD101,trigger),,trigger)</f>
        <v>1.7386121433617514E-2</v>
      </c>
      <c r="AJ101" s="50">
        <f t="shared" si="14"/>
        <v>2.3065940934142645E-4</v>
      </c>
      <c r="AK101" s="53">
        <f t="shared" si="15"/>
        <v>0.98690683551111913</v>
      </c>
      <c r="AO101" s="27">
        <f>_xll.qlCalendarAdvance(calendar,AO100,$AO$64)</f>
        <v>42269</v>
      </c>
    </row>
    <row r="102" spans="29:41" x14ac:dyDescent="0.2">
      <c r="AC102" s="45" t="s">
        <v>74</v>
      </c>
      <c r="AD102" s="46">
        <f>_xll.qlCalendarAdvance(calendar,AD101,AC102,,,trigger)</f>
        <v>45313</v>
      </c>
      <c r="AE102" s="46">
        <f>_xll.qlInterestRateIndexMaturity($V$5,AD102,trigger)</f>
        <v>45404</v>
      </c>
      <c r="AF102" s="50">
        <f>_xll.qlTenorBasisValue($V$13,AD102,trigger)</f>
        <v>1.3790794454114697E-3</v>
      </c>
      <c r="AG102" s="50">
        <f>_xll.qlTenorBasisForwardRate($V$13,AD102,_xll.ohTrigger($AA$9:$AA$12))</f>
        <v>1.7714093352055933E-2</v>
      </c>
      <c r="AH102" s="50">
        <f>_xll.qlTenorBasisForwardRate2($V$13,AD102,AE102,_xll.ohTrigger($AA$9:$AA$12))</f>
        <v>1.7714093352055933E-2</v>
      </c>
      <c r="AI102" s="50">
        <f>_xll.qlIndexFixing($V$5,_xll.qlInterestRateIndexFixingDate($V$5,AD102,trigger),,trigger)</f>
        <v>1.7493463278282259E-2</v>
      </c>
      <c r="AJ102" s="50">
        <f t="shared" si="14"/>
        <v>2.2063007377367411E-4</v>
      </c>
      <c r="AK102" s="53">
        <f t="shared" si="15"/>
        <v>0.98754494122906566</v>
      </c>
      <c r="AO102" s="27">
        <f>_xll.qlCalendarAdvance(calendar,AO101,$AO$64)</f>
        <v>42270</v>
      </c>
    </row>
    <row r="103" spans="29:41" x14ac:dyDescent="0.2">
      <c r="AC103" s="45" t="s">
        <v>74</v>
      </c>
      <c r="AD103" s="46">
        <f>_xll.qlCalendarAdvance(calendar,AD102,AC103,,,trigger)</f>
        <v>45344</v>
      </c>
      <c r="AE103" s="46">
        <f>_xll.qlInterestRateIndexMaturity($V$5,AD103,trigger)</f>
        <v>45434</v>
      </c>
      <c r="AF103" s="50">
        <f>_xll.qlTenorBasisValue($V$13,AD103,trigger)</f>
        <v>1.3709605131316956E-3</v>
      </c>
      <c r="AG103" s="50">
        <f>_xll.qlTenorBasisForwardRate($V$13,AD103,_xll.ohTrigger($AA$9:$AA$12))</f>
        <v>1.7799243630265416E-2</v>
      </c>
      <c r="AH103" s="50">
        <f>_xll.qlTenorBasisForwardRate2($V$13,AD103,AE103,_xll.ohTrigger($AA$9:$AA$12))</f>
        <v>1.7799243630265416E-2</v>
      </c>
      <c r="AI103" s="50">
        <f>_xll.qlIndexFixing($V$5,_xll.qlInterestRateIndexFixingDate($V$5,AD103,trigger),,trigger)</f>
        <v>1.7586382582189586E-2</v>
      </c>
      <c r="AJ103" s="50">
        <f t="shared" si="14"/>
        <v>2.1286104807582973E-4</v>
      </c>
      <c r="AK103" s="53">
        <f t="shared" si="15"/>
        <v>0.9880410059833169</v>
      </c>
      <c r="AO103" s="27">
        <f>_xll.qlCalendarAdvance(calendar,AO102,$AO$64)</f>
        <v>42271</v>
      </c>
    </row>
    <row r="104" spans="29:41" x14ac:dyDescent="0.2">
      <c r="AC104" s="45" t="s">
        <v>74</v>
      </c>
      <c r="AD104" s="46">
        <f>_xll.qlCalendarAdvance(calendar,AD103,AC104,,,trigger)</f>
        <v>45373</v>
      </c>
      <c r="AE104" s="46">
        <f>_xll.qlInterestRateIndexMaturity($V$5,AD104,trigger)</f>
        <v>45467</v>
      </c>
      <c r="AF104" s="50">
        <f>_xll.qlTenorBasisValue($V$13,AD104,trigger)</f>
        <v>1.3633318389229647E-3</v>
      </c>
      <c r="AG104" s="50">
        <f>_xll.qlTenorBasisForwardRate($V$13,AD104,_xll.ohTrigger($AA$9:$AA$12))</f>
        <v>1.788351910979416E-2</v>
      </c>
      <c r="AH104" s="50">
        <f>_xll.qlTenorBasisForwardRate2($V$13,AD104,AE104,_xll.ohTrigger($AA$9:$AA$12))</f>
        <v>1.788351910979416E-2</v>
      </c>
      <c r="AI104" s="50">
        <f>_xll.qlIndexFixing($V$5,_xll.qlInterestRateIndexFixingDate($V$5,AD104,trigger),,trigger)</f>
        <v>1.767694018852041E-2</v>
      </c>
      <c r="AJ104" s="50">
        <f t="shared" si="14"/>
        <v>2.0657892127375066E-4</v>
      </c>
      <c r="AK104" s="53">
        <f t="shared" si="15"/>
        <v>0.98844864257389842</v>
      </c>
      <c r="AO104" s="27">
        <f>_xll.qlCalendarAdvance(calendar,AO103,$AO$64)</f>
        <v>42272</v>
      </c>
    </row>
    <row r="105" spans="29:41" x14ac:dyDescent="0.2">
      <c r="AC105" s="45" t="s">
        <v>74</v>
      </c>
      <c r="AD105" s="46">
        <f>_xll.qlCalendarAdvance(calendar,AD104,AC105,,,trigger)</f>
        <v>45404</v>
      </c>
      <c r="AE105" s="46">
        <f>_xll.qlInterestRateIndexMaturity($V$5,AD105,trigger)</f>
        <v>45495</v>
      </c>
      <c r="AF105" s="50">
        <f>_xll.qlTenorBasisValue($V$13,AD105,trigger)</f>
        <v>1.3551437137068569E-3</v>
      </c>
      <c r="AG105" s="50">
        <f>_xll.qlTenorBasisForwardRate($V$13,AD105,_xll.ohTrigger($AA$9:$AA$12))</f>
        <v>1.7956903010591819E-2</v>
      </c>
      <c r="AH105" s="50">
        <f>_xll.qlTenorBasisForwardRate2($V$13,AD105,AE105,_xll.ohTrigger($AA$9:$AA$12))</f>
        <v>1.7956903010591819E-2</v>
      </c>
      <c r="AI105" s="50">
        <f>_xll.qlIndexFixing($V$5,_xll.qlInterestRateIndexFixingDate($V$5,AD105,trigger),,trigger)</f>
        <v>1.7755045336146347E-2</v>
      </c>
      <c r="AJ105" s="50">
        <f t="shared" si="14"/>
        <v>2.0185767444547142E-4</v>
      </c>
      <c r="AK105" s="53">
        <f t="shared" si="15"/>
        <v>0.98875877013277813</v>
      </c>
      <c r="AO105" s="27">
        <f>_xll.qlCalendarAdvance(calendar,AO104,$AO$64)</f>
        <v>42275</v>
      </c>
    </row>
    <row r="106" spans="29:41" x14ac:dyDescent="0.2">
      <c r="AC106" s="45" t="s">
        <v>74</v>
      </c>
      <c r="AD106" s="46">
        <f>_xll.qlCalendarAdvance(calendar,AD105,AC106,,,trigger)</f>
        <v>45434</v>
      </c>
      <c r="AE106" s="46">
        <f>_xll.qlInterestRateIndexMaturity($V$5,AD106,trigger)</f>
        <v>45526</v>
      </c>
      <c r="AF106" s="50">
        <f>_xll.qlTenorBasisValue($V$13,AD106,trigger)</f>
        <v>1.3471893166346947E-3</v>
      </c>
      <c r="AG106" s="50">
        <f>_xll.qlTenorBasisForwardRate($V$13,AD106,_xll.ohTrigger($AA$9:$AA$12))</f>
        <v>1.8030403252733418E-2</v>
      </c>
      <c r="AH106" s="50">
        <f>_xll.qlTenorBasisForwardRate2($V$13,AD106,AE106,_xll.ohTrigger($AA$9:$AA$12))</f>
        <v>1.8030403252733418E-2</v>
      </c>
      <c r="AI106" s="50">
        <f>_xll.qlIndexFixing($V$5,_xll.qlInterestRateIndexFixingDate($V$5,AD106,trigger),,trigger)</f>
        <v>1.7831881289391258E-2</v>
      </c>
      <c r="AJ106" s="50">
        <f t="shared" si="14"/>
        <v>1.9852196334215963E-4</v>
      </c>
      <c r="AK106" s="53">
        <f t="shared" si="15"/>
        <v>0.98898959936949482</v>
      </c>
      <c r="AO106" s="27">
        <f>_xll.qlCalendarAdvance(calendar,AO105,$AO$64)</f>
        <v>42276</v>
      </c>
    </row>
    <row r="107" spans="29:41" x14ac:dyDescent="0.2">
      <c r="AC107" s="45" t="s">
        <v>74</v>
      </c>
      <c r="AD107" s="46">
        <f>_xll.qlCalendarAdvance(calendar,AD106,AC107,,,trigger)</f>
        <v>45467</v>
      </c>
      <c r="AE107" s="46">
        <f>_xll.qlInterestRateIndexMaturity($V$5,AD107,trigger)</f>
        <v>45559</v>
      </c>
      <c r="AF107" s="50">
        <f>_xll.qlTenorBasisValue($V$13,AD107,trigger)</f>
        <v>1.3384077051957753E-3</v>
      </c>
      <c r="AG107" s="50">
        <f>_xll.qlTenorBasisForwardRate($V$13,AD107,_xll.ohTrigger($AA$9:$AA$12))</f>
        <v>1.8106632980837169E-2</v>
      </c>
      <c r="AH107" s="50">
        <f>_xll.qlTenorBasisForwardRate2($V$13,AD107,AE107,_xll.ohTrigger($AA$9:$AA$12))</f>
        <v>1.8106632980837169E-2</v>
      </c>
      <c r="AI107" s="50">
        <f>_xll.qlIndexFixing($V$5,_xll.qlInterestRateIndexFixingDate($V$5,AD107,trigger),,trigger)</f>
        <v>1.7909924705304513E-2</v>
      </c>
      <c r="AJ107" s="50">
        <f t="shared" si="14"/>
        <v>1.9670827553265602E-4</v>
      </c>
      <c r="AK107" s="53">
        <f t="shared" si="15"/>
        <v>0.98913612068346235</v>
      </c>
      <c r="AO107" s="27">
        <f>_xll.qlCalendarAdvance(calendar,AO106,$AO$64)</f>
        <v>42277</v>
      </c>
    </row>
    <row r="108" spans="29:41" x14ac:dyDescent="0.2">
      <c r="AC108" s="45" t="s">
        <v>74</v>
      </c>
      <c r="AD108" s="46">
        <f>_xll.qlCalendarAdvance(calendar,AD107,AC108,,,trigger)</f>
        <v>45497</v>
      </c>
      <c r="AE108" s="46">
        <f>_xll.qlInterestRateIndexMaturity($V$5,AD108,trigger)</f>
        <v>45589</v>
      </c>
      <c r="AF108" s="50">
        <f>_xll.qlTenorBasisValue($V$13,AD108,trigger)</f>
        <v>1.3303979610077633E-3</v>
      </c>
      <c r="AG108" s="50">
        <f>_xll.qlTenorBasisForwardRate($V$13,AD108,_xll.ohTrigger($AA$9:$AA$12))</f>
        <v>1.8176228293894023E-2</v>
      </c>
      <c r="AH108" s="50">
        <f>_xll.qlTenorBasisForwardRate2($V$13,AD108,AE108,_xll.ohTrigger($AA$9:$AA$12))</f>
        <v>1.8176228293894023E-2</v>
      </c>
      <c r="AI108" s="50">
        <f>_xll.qlIndexFixing($V$5,_xll.qlInterestRateIndexFixingDate($V$5,AD108,trigger),,trigger)</f>
        <v>1.7979284327568394E-2</v>
      </c>
      <c r="AJ108" s="50">
        <f t="shared" si="14"/>
        <v>1.9694396632562866E-4</v>
      </c>
      <c r="AK108" s="53">
        <f t="shared" si="15"/>
        <v>0.98916475062145937</v>
      </c>
      <c r="AO108" s="27">
        <f>_xll.qlCalendarAdvance(calendar,AO107,$AO$64)</f>
        <v>42278</v>
      </c>
    </row>
    <row r="109" spans="29:41" x14ac:dyDescent="0.2">
      <c r="AC109" s="45" t="s">
        <v>74</v>
      </c>
      <c r="AD109" s="46">
        <f>_xll.qlCalendarAdvance(calendar,AD108,AC109,,,trigger)</f>
        <v>45530</v>
      </c>
      <c r="AE109" s="46">
        <f>_xll.qlInterestRateIndexMaturity($V$5,AD109,trigger)</f>
        <v>45622</v>
      </c>
      <c r="AF109" s="50">
        <f>_xll.qlTenorBasisValue($V$13,AD109,trigger)</f>
        <v>1.3215608164605978E-3</v>
      </c>
      <c r="AG109" s="50">
        <f>_xll.qlTenorBasisForwardRate($V$13,AD109,_xll.ohTrigger($AA$9:$AA$12))</f>
        <v>1.8256236434218264E-2</v>
      </c>
      <c r="AH109" s="50">
        <f>_xll.qlTenorBasisForwardRate2($V$13,AD109,AE109,_xll.ohTrigger($AA$9:$AA$12))</f>
        <v>1.8256236434218264E-2</v>
      </c>
      <c r="AI109" s="50">
        <f>_xll.qlIndexFixing($V$5,_xll.qlInterestRateIndexFixingDate($V$5,AD109,trigger),,trigger)</f>
        <v>1.8056694219636092E-2</v>
      </c>
      <c r="AJ109" s="50">
        <f t="shared" si="14"/>
        <v>1.9954221458217195E-4</v>
      </c>
      <c r="AK109" s="53">
        <f t="shared" si="15"/>
        <v>0.98906991507799691</v>
      </c>
      <c r="AO109" s="27">
        <f>_xll.qlCalendarAdvance(calendar,AO108,$AO$64)</f>
        <v>42279</v>
      </c>
    </row>
    <row r="110" spans="29:41" x14ac:dyDescent="0.2">
      <c r="AC110" s="45" t="s">
        <v>74</v>
      </c>
      <c r="AD110" s="46">
        <f>_xll.qlCalendarAdvance(calendar,AD109,AC110,,,trigger)</f>
        <v>45561</v>
      </c>
      <c r="AE110" s="46">
        <f>_xll.qlInterestRateIndexMaturity($V$5,AD110,trigger)</f>
        <v>45653</v>
      </c>
      <c r="AF110" s="50">
        <f>_xll.qlTenorBasisValue($V$13,AD110,trigger)</f>
        <v>1.3132364767368297E-3</v>
      </c>
      <c r="AG110" s="50">
        <f>_xll.qlTenorBasisForwardRate($V$13,AD110,_xll.ohTrigger($AA$9:$AA$12))</f>
        <v>1.8335887594704645E-2</v>
      </c>
      <c r="AH110" s="50">
        <f>_xll.qlTenorBasisForwardRate2($V$13,AD110,AE110,_xll.ohTrigger($AA$9:$AA$12))</f>
        <v>1.8335887594704645E-2</v>
      </c>
      <c r="AI110" s="50">
        <f>_xll.qlIndexFixing($V$5,_xll.qlInterestRateIndexFixingDate($V$5,AD110,trigger),,trigger)</f>
        <v>1.8131569194562377E-2</v>
      </c>
      <c r="AJ110" s="50">
        <f t="shared" si="14"/>
        <v>2.0431840014226849E-4</v>
      </c>
      <c r="AK110" s="53">
        <f t="shared" si="15"/>
        <v>0.98885691248449437</v>
      </c>
      <c r="AO110" s="27">
        <f>_xll.qlCalendarAdvance(calendar,AO109,$AO$64)</f>
        <v>42282</v>
      </c>
    </row>
    <row r="111" spans="29:41" x14ac:dyDescent="0.2">
      <c r="AC111" s="45" t="s">
        <v>74</v>
      </c>
      <c r="AD111" s="46">
        <f>_xll.qlCalendarAdvance(calendar,AD110,AC111,,,trigger)</f>
        <v>45593</v>
      </c>
      <c r="AE111" s="46">
        <f>_xll.qlInterestRateIndexMaturity($V$5,AD111,trigger)</f>
        <v>45685</v>
      </c>
      <c r="AF111" s="50">
        <f>_xll.qlTenorBasisValue($V$13,AD111,trigger)</f>
        <v>1.3046229263701703E-3</v>
      </c>
      <c r="AG111" s="50">
        <f>_xll.qlTenorBasisForwardRate($V$13,AD111,_xll.ohTrigger($AA$9:$AA$12))</f>
        <v>1.8422702768444085E-2</v>
      </c>
      <c r="AH111" s="50">
        <f>_xll.qlTenorBasisForwardRate2($V$13,AD111,AE111,_xll.ohTrigger($AA$9:$AA$12))</f>
        <v>1.8422702768444085E-2</v>
      </c>
      <c r="AI111" s="50">
        <f>_xll.qlIndexFixing($V$5,_xll.qlInterestRateIndexFixingDate($V$5,AD111,trigger),,trigger)</f>
        <v>1.8211075802500563E-2</v>
      </c>
      <c r="AJ111" s="50">
        <f t="shared" si="14"/>
        <v>2.1162696594352257E-4</v>
      </c>
      <c r="AK111" s="53">
        <f t="shared" si="15"/>
        <v>0.9885127080101398</v>
      </c>
      <c r="AO111" s="27">
        <f>_xll.qlCalendarAdvance(calendar,AO110,$AO$64)</f>
        <v>42283</v>
      </c>
    </row>
    <row r="112" spans="29:41" x14ac:dyDescent="0.2">
      <c r="AC112" s="45" t="s">
        <v>74</v>
      </c>
      <c r="AD112" s="46">
        <f>_xll.qlCalendarAdvance(calendar,AD111,AC112,,,trigger)</f>
        <v>45624</v>
      </c>
      <c r="AE112" s="46">
        <f>_xll.qlInterestRateIndexMaturity($V$5,AD112,trigger)</f>
        <v>45716</v>
      </c>
      <c r="AF112" s="50">
        <f>_xll.qlTenorBasisValue($V$13,AD112,trigger)</f>
        <v>1.2962607861829551E-3</v>
      </c>
      <c r="AG112" s="50">
        <f>_xll.qlTenorBasisForwardRate($V$13,AD112,_xll.ohTrigger($AA$9:$AA$12))</f>
        <v>1.8511258896432112E-2</v>
      </c>
      <c r="AH112" s="50">
        <f>_xll.qlTenorBasisForwardRate2($V$13,AD112,AE112,_xll.ohTrigger($AA$9:$AA$12))</f>
        <v>1.8511258896432112E-2</v>
      </c>
      <c r="AI112" s="50">
        <f>_xll.qlIndexFixing($V$5,_xll.qlInterestRateIndexFixingDate($V$5,AD112,trigger),,trigger)</f>
        <v>1.8290245007955407E-2</v>
      </c>
      <c r="AJ112" s="50">
        <f t="shared" si="14"/>
        <v>2.2101388847670447E-4</v>
      </c>
      <c r="AK112" s="53">
        <f t="shared" si="15"/>
        <v>0.98806056953158905</v>
      </c>
      <c r="AO112" s="27">
        <f>_xll.qlCalendarAdvance(calendar,AO111,$AO$64)</f>
        <v>42284</v>
      </c>
    </row>
    <row r="113" spans="29:41" x14ac:dyDescent="0.2">
      <c r="AC113" s="45" t="s">
        <v>74</v>
      </c>
      <c r="AD113" s="46">
        <f>_xll.qlCalendarAdvance(calendar,AD112,AC113,,,trigger)</f>
        <v>45656</v>
      </c>
      <c r="AE113" s="46">
        <f>_xll.qlInterestRateIndexMaturity($V$5,AD113,trigger)</f>
        <v>45747</v>
      </c>
      <c r="AF113" s="50">
        <f>_xll.qlTenorBasisValue($V$13,AD113,trigger)</f>
        <v>1.2876128717598178E-3</v>
      </c>
      <c r="AG113" s="50">
        <f>_xll.qlTenorBasisForwardRate($V$13,AD113,_xll.ohTrigger($AA$9:$AA$12))</f>
        <v>1.8605221255557771E-2</v>
      </c>
      <c r="AH113" s="50">
        <f>_xll.qlTenorBasisForwardRate2($V$13,AD113,AE113,_xll.ohTrigger($AA$9:$AA$12))</f>
        <v>1.8605221255557771E-2</v>
      </c>
      <c r="AI113" s="50">
        <f>_xll.qlIndexFixing($V$5,_xll.qlInterestRateIndexFixingDate($V$5,AD113,trigger),,trigger)</f>
        <v>1.8372370914202945E-2</v>
      </c>
      <c r="AJ113" s="50">
        <f t="shared" si="14"/>
        <v>2.3285034135482607E-4</v>
      </c>
      <c r="AK113" s="53">
        <f t="shared" si="15"/>
        <v>0.98748467765277081</v>
      </c>
      <c r="AO113" s="27">
        <f>_xll.qlCalendarAdvance(calendar,AO112,$AO$64)</f>
        <v>42285</v>
      </c>
    </row>
    <row r="114" spans="29:41" x14ac:dyDescent="0.2">
      <c r="AC114" s="45" t="s">
        <v>74</v>
      </c>
      <c r="AD114" s="46">
        <f>_xll.qlCalendarAdvance(calendar,AD113,AC114,,,trigger)</f>
        <v>45687</v>
      </c>
      <c r="AE114" s="46">
        <f>_xll.qlInterestRateIndexMaturity($V$5,AD114,trigger)</f>
        <v>45777</v>
      </c>
      <c r="AF114" s="50">
        <f>_xll.qlTenorBasisValue($V$13,AD114,trigger)</f>
        <v>1.2792218307459348E-3</v>
      </c>
      <c r="AG114" s="50">
        <f>_xll.qlTenorBasisForwardRate($V$13,AD114,_xll.ohTrigger($AA$9:$AA$12))</f>
        <v>1.8700492804030411E-2</v>
      </c>
      <c r="AH114" s="50">
        <f>_xll.qlTenorBasisForwardRate2($V$13,AD114,AE114,_xll.ohTrigger($AA$9:$AA$12))</f>
        <v>1.8700492804030411E-2</v>
      </c>
      <c r="AI114" s="50">
        <f>_xll.qlIndexFixing($V$5,_xll.qlInterestRateIndexFixingDate($V$5,AD114,trigger),,trigger)</f>
        <v>1.8453945352517209E-2</v>
      </c>
      <c r="AJ114" s="50">
        <f t="shared" si="14"/>
        <v>2.4654745151320157E-4</v>
      </c>
      <c r="AK114" s="53">
        <f t="shared" si="15"/>
        <v>0.98681599174434242</v>
      </c>
      <c r="AO114" s="27">
        <f>_xll.qlCalendarAdvance(calendar,AO113,$AO$64)</f>
        <v>42286</v>
      </c>
    </row>
    <row r="115" spans="29:41" x14ac:dyDescent="0.2">
      <c r="AC115" s="45" t="s">
        <v>74</v>
      </c>
      <c r="AD115" s="46">
        <f>_xll.qlCalendarAdvance(calendar,AD114,AC115,,,trigger)</f>
        <v>45716</v>
      </c>
      <c r="AE115" s="46">
        <f>_xll.qlInterestRateIndexMaturity($V$5,AD115,trigger)</f>
        <v>45807</v>
      </c>
      <c r="AF115" s="50">
        <f>_xll.qlTenorBasisValue($V$13,AD115,trigger)</f>
        <v>1.2713620594011095E-3</v>
      </c>
      <c r="AG115" s="50">
        <f>_xll.qlTenorBasisForwardRate($V$13,AD115,_xll.ohTrigger($AA$9:$AA$12))</f>
        <v>1.8797706395361224E-2</v>
      </c>
      <c r="AH115" s="50">
        <f>_xll.qlTenorBasisForwardRate2($V$13,AD115,AE115,_xll.ohTrigger($AA$9:$AA$12))</f>
        <v>1.8797706395361224E-2</v>
      </c>
      <c r="AI115" s="50">
        <f>_xll.qlIndexFixing($V$5,_xll.qlInterestRateIndexFixingDate($V$5,AD115,trigger),,trigger)</f>
        <v>1.8535753093520037E-2</v>
      </c>
      <c r="AJ115" s="50">
        <f t="shared" si="14"/>
        <v>2.6195330184118626E-4</v>
      </c>
      <c r="AK115" s="53">
        <f t="shared" si="15"/>
        <v>0.98606461361127395</v>
      </c>
      <c r="AO115" s="27">
        <f>_xll.qlCalendarAdvance(calendar,AO114,$AO$64)</f>
        <v>42289</v>
      </c>
    </row>
    <row r="116" spans="29:41" x14ac:dyDescent="0.2">
      <c r="AC116" s="45" t="s">
        <v>74</v>
      </c>
      <c r="AD116" s="46">
        <f>_xll.qlCalendarAdvance(calendar,AD115,AC116,,,trigger)</f>
        <v>45744</v>
      </c>
      <c r="AE116" s="46">
        <f>_xll.qlInterestRateIndexMaturity($V$5,AD116,trigger)</f>
        <v>45838</v>
      </c>
      <c r="AF116" s="50">
        <f>_xll.qlTenorBasisValue($V$13,AD116,trigger)</f>
        <v>1.2637656232512473E-3</v>
      </c>
      <c r="AG116" s="50">
        <f>_xll.qlTenorBasisForwardRate($V$13,AD116,_xll.ohTrigger($AA$9:$AA$12))</f>
        <v>1.8899971011591393E-2</v>
      </c>
      <c r="AH116" s="50">
        <f>_xll.qlTenorBasisForwardRate2($V$13,AD116,AE116,_xll.ohTrigger($AA$9:$AA$12))</f>
        <v>1.8899971011591393E-2</v>
      </c>
      <c r="AI116" s="50">
        <f>_xll.qlIndexFixing($V$5,_xll.qlInterestRateIndexFixingDate($V$5,AD116,trigger),,trigger)</f>
        <v>1.8620478987081693E-2</v>
      </c>
      <c r="AJ116" s="50">
        <f t="shared" si="14"/>
        <v>2.7949202450969907E-4</v>
      </c>
      <c r="AK116" s="53">
        <f t="shared" si="15"/>
        <v>0.9852120395138021</v>
      </c>
      <c r="AO116" s="27">
        <f>_xll.qlCalendarAdvance(calendar,AO115,$AO$64)</f>
        <v>42290</v>
      </c>
    </row>
    <row r="117" spans="29:41" x14ac:dyDescent="0.2">
      <c r="AC117" s="45" t="s">
        <v>74</v>
      </c>
      <c r="AD117" s="46">
        <f>_xll.qlCalendarAdvance(calendar,AD116,AC117,,,trigger)</f>
        <v>45775</v>
      </c>
      <c r="AE117" s="46">
        <f>_xll.qlInterestRateIndexMaturity($V$5,AD117,trigger)</f>
        <v>45866</v>
      </c>
      <c r="AF117" s="50">
        <f>_xll.qlTenorBasisValue($V$13,AD117,trigger)</f>
        <v>1.2553482119265326E-3</v>
      </c>
      <c r="AG117" s="50">
        <f>_xll.qlTenorBasisForwardRate($V$13,AD117,_xll.ohTrigger($AA$9:$AA$12))</f>
        <v>1.9003033618382171E-2</v>
      </c>
      <c r="AH117" s="50">
        <f>_xll.qlTenorBasisForwardRate2($V$13,AD117,AE117,_xll.ohTrigger($AA$9:$AA$12))</f>
        <v>1.9003033618382171E-2</v>
      </c>
      <c r="AI117" s="50">
        <f>_xll.qlIndexFixing($V$5,_xll.qlInterestRateIndexFixingDate($V$5,AD117,trigger),,trigger)</f>
        <v>1.8704132751242733E-2</v>
      </c>
      <c r="AJ117" s="50">
        <f t="shared" si="14"/>
        <v>2.9890086713943789E-4</v>
      </c>
      <c r="AK117" s="53">
        <f t="shared" si="15"/>
        <v>0.98427088678881758</v>
      </c>
      <c r="AO117" s="27">
        <f>_xll.qlCalendarAdvance(calendar,AO116,$AO$64)</f>
        <v>42291</v>
      </c>
    </row>
    <row r="118" spans="29:41" x14ac:dyDescent="0.2">
      <c r="AC118" s="45" t="s">
        <v>74</v>
      </c>
      <c r="AD118" s="46">
        <f>_xll.qlCalendarAdvance(calendar,AD117,AC118,,,trigger)</f>
        <v>45805</v>
      </c>
      <c r="AE118" s="46">
        <f>_xll.qlInterestRateIndexMaturity($V$5,AD118,trigger)</f>
        <v>45897</v>
      </c>
      <c r="AF118" s="50">
        <f>_xll.qlTenorBasisValue($V$13,AD118,trigger)</f>
        <v>1.2471969727883732E-3</v>
      </c>
      <c r="AG118" s="50">
        <f>_xll.qlTenorBasisForwardRate($V$13,AD118,_xll.ohTrigger($AA$9:$AA$12))</f>
        <v>1.9115672471159129E-2</v>
      </c>
      <c r="AH118" s="50">
        <f>_xll.qlTenorBasisForwardRate2($V$13,AD118,AE118,_xll.ohTrigger($AA$9:$AA$12))</f>
        <v>1.9115672471159129E-2</v>
      </c>
      <c r="AI118" s="50">
        <f>_xll.qlIndexFixing($V$5,_xll.qlInterestRateIndexFixingDate($V$5,AD118,trigger),,trigger)</f>
        <v>1.8794535373383353E-2</v>
      </c>
      <c r="AJ118" s="50">
        <f t="shared" si="14"/>
        <v>3.2113709777577618E-4</v>
      </c>
      <c r="AK118" s="53">
        <f t="shared" si="15"/>
        <v>0.98320032432757498</v>
      </c>
      <c r="AO118" s="27">
        <f>_xll.qlCalendarAdvance(calendar,AO117,$AO$64)</f>
        <v>42292</v>
      </c>
    </row>
    <row r="119" spans="29:41" x14ac:dyDescent="0.2">
      <c r="AC119" s="45" t="s">
        <v>74</v>
      </c>
      <c r="AD119" s="46">
        <f>_xll.qlCalendarAdvance(calendar,AD118,AC119,,,trigger)</f>
        <v>45838</v>
      </c>
      <c r="AE119" s="46">
        <f>_xll.qlInterestRateIndexMaturity($V$5,AD119,trigger)</f>
        <v>45930</v>
      </c>
      <c r="AF119" s="50">
        <f>_xll.qlTenorBasisValue($V$13,AD119,trigger)</f>
        <v>1.2382265293129793E-3</v>
      </c>
      <c r="AG119" s="50">
        <f>_xll.qlTenorBasisForwardRate($V$13,AD119,_xll.ohTrigger($AA$9:$AA$12))</f>
        <v>1.9238451002698158E-2</v>
      </c>
      <c r="AH119" s="50">
        <f>_xll.qlTenorBasisForwardRate2($V$13,AD119,AE119,_xll.ohTrigger($AA$9:$AA$12))</f>
        <v>1.9238451002698158E-2</v>
      </c>
      <c r="AI119" s="50">
        <f>_xll.qlIndexFixing($V$5,_xll.qlInterestRateIndexFixingDate($V$5,AD119,trigger),,trigger)</f>
        <v>1.8892415897319787E-2</v>
      </c>
      <c r="AJ119" s="50">
        <f t="shared" si="14"/>
        <v>3.4603510537837071E-4</v>
      </c>
      <c r="AK119" s="53">
        <f t="shared" si="15"/>
        <v>0.98201335932244027</v>
      </c>
      <c r="AO119" s="27">
        <f>_xll.qlCalendarAdvance(calendar,AO118,$AO$64)</f>
        <v>42293</v>
      </c>
    </row>
    <row r="120" spans="29:41" x14ac:dyDescent="0.2">
      <c r="AC120" s="45" t="s">
        <v>74</v>
      </c>
      <c r="AD120" s="46">
        <f>_xll.qlCalendarAdvance(calendar,AD119,AC120,,,trigger)</f>
        <v>45868</v>
      </c>
      <c r="AE120" s="46">
        <f>_xll.qlInterestRateIndexMaturity($V$5,AD120,trigger)</f>
        <v>45960</v>
      </c>
      <c r="AF120" s="50">
        <f>_xll.qlTenorBasisValue($V$13,AD120,trigger)</f>
        <v>1.2300696253897256E-3</v>
      </c>
      <c r="AG120" s="50">
        <f>_xll.qlTenorBasisForwardRate($V$13,AD120,_xll.ohTrigger($AA$9:$AA$12))</f>
        <v>1.9347674006807078E-2</v>
      </c>
      <c r="AH120" s="50">
        <f>_xll.qlTenorBasisForwardRate2($V$13,AD120,AE120,_xll.ohTrigger($AA$9:$AA$12))</f>
        <v>1.9347674006807078E-2</v>
      </c>
      <c r="AI120" s="50">
        <f>_xll.qlIndexFixing($V$5,_xll.qlInterestRateIndexFixingDate($V$5,AD120,trigger),,trigger)</f>
        <v>1.8980038194264019E-2</v>
      </c>
      <c r="AJ120" s="50">
        <f t="shared" si="14"/>
        <v>3.6763581254305872E-4</v>
      </c>
      <c r="AK120" s="53">
        <f t="shared" si="15"/>
        <v>0.98099844909451572</v>
      </c>
      <c r="AO120" s="27">
        <f>_xll.qlCalendarAdvance(calendar,AO119,$AO$64)</f>
        <v>42296</v>
      </c>
    </row>
    <row r="121" spans="29:41" x14ac:dyDescent="0.2">
      <c r="AC121" s="45" t="s">
        <v>74</v>
      </c>
      <c r="AD121" s="46">
        <f>_xll.qlCalendarAdvance(calendar,AD120,AC121,,,trigger)</f>
        <v>45901</v>
      </c>
      <c r="AE121" s="46">
        <f>_xll.qlInterestRateIndexMaturity($V$5,AD121,trigger)</f>
        <v>45992</v>
      </c>
      <c r="AF121" s="50">
        <f>_xll.qlTenorBasisValue($V$13,AD121,trigger)</f>
        <v>1.2210968158059313E-3</v>
      </c>
      <c r="AG121" s="50">
        <f>_xll.qlTenorBasisForwardRate($V$13,AD121,_xll.ohTrigger($AA$9:$AA$12))</f>
        <v>1.945928944909418E-2</v>
      </c>
      <c r="AH121" s="50">
        <f>_xll.qlTenorBasisForwardRate2($V$13,AD121,AE121,_xll.ohTrigger($AA$9:$AA$12))</f>
        <v>1.945928944909418E-2</v>
      </c>
      <c r="AI121" s="50">
        <f>_xll.qlIndexFixing($V$5,_xll.qlInterestRateIndexFixingDate($V$5,AD121,trigger),,trigger)</f>
        <v>1.9071149331445991E-2</v>
      </c>
      <c r="AJ121" s="50">
        <f t="shared" si="14"/>
        <v>3.8814011764818843E-4</v>
      </c>
      <c r="AK121" s="53">
        <f t="shared" si="15"/>
        <v>0.98005373635745696</v>
      </c>
      <c r="AO121" s="27">
        <f>_xll.qlCalendarAdvance(calendar,AO120,$AO$64)</f>
        <v>42297</v>
      </c>
    </row>
    <row r="122" spans="29:41" x14ac:dyDescent="0.2">
      <c r="AC122" s="45" t="s">
        <v>74</v>
      </c>
      <c r="AD122" s="46">
        <f>_xll.qlCalendarAdvance(calendar,AD121,AC122,,,trigger)</f>
        <v>45931</v>
      </c>
      <c r="AE122" s="46">
        <f>_xll.qlInterestRateIndexMaturity($V$5,AD122,trigger)</f>
        <v>46024</v>
      </c>
      <c r="AF122" s="50">
        <f>_xll.qlTenorBasisValue($V$13,AD122,trigger)</f>
        <v>1.2129411766155628E-3</v>
      </c>
      <c r="AG122" s="50">
        <f>_xll.qlTenorBasisForwardRate($V$13,AD122,_xll.ohTrigger($AA$9:$AA$12))</f>
        <v>1.9560159435262309E-2</v>
      </c>
      <c r="AH122" s="50">
        <f>_xll.qlTenorBasisForwardRate2($V$13,AD122,AE122,_xll.ohTrigger($AA$9:$AA$12))</f>
        <v>1.9560159435262309E-2</v>
      </c>
      <c r="AI122" s="50">
        <f>_xll.qlIndexFixing($V$5,_xll.qlInterestRateIndexFixingDate($V$5,AD122,trigger),,trigger)</f>
        <v>1.9155745961882818E-2</v>
      </c>
      <c r="AJ122" s="50">
        <f t="shared" si="14"/>
        <v>4.0441347337949116E-4</v>
      </c>
      <c r="AK122" s="53">
        <f t="shared" si="15"/>
        <v>0.97932463307786588</v>
      </c>
      <c r="AO122" s="27">
        <f>_xll.qlCalendarAdvance(calendar,AO121,$AO$64)</f>
        <v>42298</v>
      </c>
    </row>
    <row r="123" spans="29:41" x14ac:dyDescent="0.2">
      <c r="AC123" s="45" t="s">
        <v>74</v>
      </c>
      <c r="AD123" s="46">
        <f>_xll.qlCalendarAdvance(calendar,AD122,AC123,,,trigger)</f>
        <v>45964</v>
      </c>
      <c r="AE123" s="46">
        <f>_xll.qlInterestRateIndexMaturity($V$5,AD123,trigger)</f>
        <v>46056</v>
      </c>
      <c r="AF123" s="50">
        <f>_xll.qlTenorBasisValue($V$13,AD123,trigger)</f>
        <v>1.2039734066177311E-3</v>
      </c>
      <c r="AG123" s="50">
        <f>_xll.qlTenorBasisForwardRate($V$13,AD123,_xll.ohTrigger($AA$9:$AA$12))</f>
        <v>1.9657113185754468E-2</v>
      </c>
      <c r="AH123" s="50">
        <f>_xll.qlTenorBasisForwardRate2($V$13,AD123,AE123,_xll.ohTrigger($AA$9:$AA$12))</f>
        <v>1.9657113185754468E-2</v>
      </c>
      <c r="AI123" s="50">
        <f>_xll.qlIndexFixing($V$5,_xll.qlInterestRateIndexFixingDate($V$5,AD123,trigger),,trigger)</f>
        <v>1.9239055296342844E-2</v>
      </c>
      <c r="AJ123" s="50">
        <f t="shared" si="14"/>
        <v>4.1805788941162367E-4</v>
      </c>
      <c r="AK123" s="53">
        <f t="shared" si="15"/>
        <v>0.97873248805859292</v>
      </c>
      <c r="AO123" s="27">
        <f>_xll.qlCalendarAdvance(calendar,AO122,$AO$64)</f>
        <v>42299</v>
      </c>
    </row>
    <row r="124" spans="29:41" x14ac:dyDescent="0.2">
      <c r="AC124" s="45" t="s">
        <v>74</v>
      </c>
      <c r="AD124" s="46">
        <f>_xll.qlCalendarAdvance(calendar,AD123,AC124,,,trigger)</f>
        <v>45994</v>
      </c>
      <c r="AE124" s="46">
        <f>_xll.qlInterestRateIndexMaturity($V$5,AD124,trigger)</f>
        <v>46084</v>
      </c>
      <c r="AF124" s="50">
        <f>_xll.qlTenorBasisValue($V$13,AD124,trigger)</f>
        <v>1.1958255717015212E-3</v>
      </c>
      <c r="AG124" s="50">
        <f>_xll.qlTenorBasisForwardRate($V$13,AD124,_xll.ohTrigger($AA$9:$AA$12))</f>
        <v>1.9736745334675732E-2</v>
      </c>
      <c r="AH124" s="50">
        <f>_xll.qlTenorBasisForwardRate2($V$13,AD124,AE124,_xll.ohTrigger($AA$9:$AA$12))</f>
        <v>1.9736745334675732E-2</v>
      </c>
      <c r="AI124" s="50">
        <f>_xll.qlIndexFixing($V$5,_xll.qlInterestRateIndexFixingDate($V$5,AD124,trigger),,trigger)</f>
        <v>1.9309473824534962E-2</v>
      </c>
      <c r="AJ124" s="50">
        <f t="shared" si="14"/>
        <v>4.2727151014076981E-4</v>
      </c>
      <c r="AK124" s="53">
        <f t="shared" si="15"/>
        <v>0.97835147067586203</v>
      </c>
      <c r="AO124" s="27">
        <f>_xll.qlCalendarAdvance(calendar,AO123,$AO$64)</f>
        <v>42300</v>
      </c>
    </row>
    <row r="125" spans="29:41" x14ac:dyDescent="0.2">
      <c r="AC125" s="45" t="s">
        <v>74</v>
      </c>
      <c r="AD125" s="46">
        <f>_xll.qlCalendarAdvance(calendar,AD124,AC125,,,trigger)</f>
        <v>46027</v>
      </c>
      <c r="AE125" s="46">
        <f>_xll.qlInterestRateIndexMaturity($V$5,AD125,trigger)</f>
        <v>46119</v>
      </c>
      <c r="AF125" s="50">
        <f>_xll.qlTenorBasisValue($V$13,AD125,trigger)</f>
        <v>1.1868698272199892E-3</v>
      </c>
      <c r="AG125" s="50">
        <f>_xll.qlTenorBasisForwardRate($V$13,AD125,_xll.ohTrigger($AA$9:$AA$12))</f>
        <v>1.982461663312261E-2</v>
      </c>
      <c r="AH125" s="50">
        <f>_xll.qlTenorBasisForwardRate2($V$13,AD125,AE125,_xll.ohTrigger($AA$9:$AA$12))</f>
        <v>1.982461663312261E-2</v>
      </c>
      <c r="AI125" s="50">
        <f>_xll.qlIndexFixing($V$5,_xll.qlInterestRateIndexFixingDate($V$5,AD125,trigger),,trigger)</f>
        <v>1.9390107367401058E-2</v>
      </c>
      <c r="AJ125" s="50">
        <f t="shared" si="14"/>
        <v>4.3450926572155199E-4</v>
      </c>
      <c r="AK125" s="53">
        <f t="shared" si="15"/>
        <v>0.97808233703770187</v>
      </c>
      <c r="AO125" s="27">
        <f>_xll.qlCalendarAdvance(calendar,AO124,$AO$64)</f>
        <v>42303</v>
      </c>
    </row>
    <row r="126" spans="29:41" x14ac:dyDescent="0.2">
      <c r="AC126" s="45" t="s">
        <v>74</v>
      </c>
      <c r="AD126" s="46">
        <f>_xll.qlCalendarAdvance(calendar,AD125,AC126,,,trigger)</f>
        <v>46058</v>
      </c>
      <c r="AE126" s="46">
        <f>_xll.qlInterestRateIndexMaturity($V$5,AD126,trigger)</f>
        <v>46147</v>
      </c>
      <c r="AF126" s="50">
        <f>_xll.qlTenorBasisValue($V$13,AD126,trigger)</f>
        <v>1.1784649768139281E-3</v>
      </c>
      <c r="AG126" s="50">
        <f>_xll.qlTenorBasisForwardRate($V$13,AD126,_xll.ohTrigger($AA$9:$AA$12))</f>
        <v>1.9891880478076562E-2</v>
      </c>
      <c r="AH126" s="50">
        <f>_xll.qlTenorBasisForwardRate2($V$13,AD126,AE126,_xll.ohTrigger($AA$9:$AA$12))</f>
        <v>1.9891880478076562E-2</v>
      </c>
      <c r="AI126" s="50">
        <f>_xll.qlIndexFixing($V$5,_xll.qlInterestRateIndexFixingDate($V$5,AD126,trigger),,trigger)</f>
        <v>1.945419211058641E-2</v>
      </c>
      <c r="AJ126" s="50">
        <f t="shared" si="14"/>
        <v>4.3768836749015147E-4</v>
      </c>
      <c r="AK126" s="53">
        <f t="shared" si="15"/>
        <v>0.97799663194374509</v>
      </c>
      <c r="AO126" s="27">
        <f>_xll.qlCalendarAdvance(calendar,AO125,$AO$64)</f>
        <v>42304</v>
      </c>
    </row>
    <row r="127" spans="29:41" x14ac:dyDescent="0.2">
      <c r="AC127" s="45" t="s">
        <v>74</v>
      </c>
      <c r="AD127" s="46">
        <f>_xll.qlCalendarAdvance(calendar,AD126,AC127,,,trigger)</f>
        <v>46086</v>
      </c>
      <c r="AE127" s="46">
        <f>_xll.qlInterestRateIndexMaturity($V$5,AD127,trigger)</f>
        <v>46178</v>
      </c>
      <c r="AF127" s="50">
        <f>_xll.qlTenorBasisValue($V$13,AD127,trigger)</f>
        <v>1.1708814980526301E-3</v>
      </c>
      <c r="AG127" s="50">
        <f>_xll.qlTenorBasisForwardRate($V$13,AD127,_xll.ohTrigger($AA$9:$AA$12))</f>
        <v>1.9955939760264878E-2</v>
      </c>
      <c r="AH127" s="50">
        <f>_xll.qlTenorBasisForwardRate2($V$13,AD127,AE127,_xll.ohTrigger($AA$9:$AA$12))</f>
        <v>1.9955939760264878E-2</v>
      </c>
      <c r="AI127" s="50">
        <f>_xll.qlIndexFixing($V$5,_xll.qlInterestRateIndexFixingDate($V$5,AD127,trigger),,trigger)</f>
        <v>1.9517965175452515E-2</v>
      </c>
      <c r="AJ127" s="50">
        <f t="shared" si="14"/>
        <v>4.3797458481236243E-4</v>
      </c>
      <c r="AK127" s="53">
        <f t="shared" si="15"/>
        <v>0.97805292108145003</v>
      </c>
      <c r="AO127" s="27">
        <f>_xll.qlCalendarAdvance(calendar,AO126,$AO$64)</f>
        <v>42305</v>
      </c>
    </row>
    <row r="128" spans="29:41" x14ac:dyDescent="0.2">
      <c r="AC128" s="45" t="s">
        <v>74</v>
      </c>
      <c r="AD128" s="46">
        <f>_xll.qlCalendarAdvance(calendar,AD127,AC128,,,trigger)</f>
        <v>46119</v>
      </c>
      <c r="AE128" s="46">
        <f>_xll.qlInterestRateIndexMaturity($V$5,AD128,trigger)</f>
        <v>46210</v>
      </c>
      <c r="AF128" s="50">
        <f>_xll.qlTenorBasisValue($V$13,AD128,trigger)</f>
        <v>1.1619550357560868E-3</v>
      </c>
      <c r="AG128" s="50">
        <f>_xll.qlTenorBasisForwardRate($V$13,AD128,_xll.ohTrigger($AA$9:$AA$12))</f>
        <v>2.0017227445035493E-2</v>
      </c>
      <c r="AH128" s="50">
        <f>_xll.qlTenorBasisForwardRate2($V$13,AD128,AE128,_xll.ohTrigger($AA$9:$AA$12))</f>
        <v>2.0017227445035493E-2</v>
      </c>
      <c r="AI128" s="50">
        <f>_xll.qlIndexFixing($V$5,_xll.qlInterestRateIndexFixingDate($V$5,AD128,trigger),,trigger)</f>
        <v>1.9582271793818846E-2</v>
      </c>
      <c r="AJ128" s="50">
        <f t="shared" si="14"/>
        <v>4.3495565121664734E-4</v>
      </c>
      <c r="AK128" s="53">
        <f t="shared" si="15"/>
        <v>0.97827093425345868</v>
      </c>
      <c r="AO128" s="27">
        <f>_xll.qlCalendarAdvance(calendar,AO127,$AO$64)</f>
        <v>42306</v>
      </c>
    </row>
    <row r="129" spans="29:41" x14ac:dyDescent="0.2">
      <c r="AC129" s="45" t="s">
        <v>74</v>
      </c>
      <c r="AD129" s="46">
        <f>_xll.qlCalendarAdvance(calendar,AD128,AC129,,,trigger)</f>
        <v>46149</v>
      </c>
      <c r="AE129" s="46">
        <f>_xll.qlInterestRateIndexMaturity($V$5,AD129,trigger)</f>
        <v>46241</v>
      </c>
      <c r="AF129" s="50">
        <f>_xll.qlTenorBasisValue($V$13,AD129,trigger)</f>
        <v>1.1538519126043632E-3</v>
      </c>
      <c r="AG129" s="50">
        <f>_xll.qlTenorBasisForwardRate($V$13,AD129,_xll.ohTrigger($AA$9:$AA$12))</f>
        <v>2.0068901001120038E-2</v>
      </c>
      <c r="AH129" s="50">
        <f>_xll.qlTenorBasisForwardRate2($V$13,AD129,AE129,_xll.ohTrigger($AA$9:$AA$12))</f>
        <v>2.0068901001120038E-2</v>
      </c>
      <c r="AI129" s="50">
        <f>_xll.qlIndexFixing($V$5,_xll.qlInterestRateIndexFixingDate($V$5,AD129,trigger),,trigger)</f>
        <v>1.9639963891161374E-2</v>
      </c>
      <c r="AJ129" s="50">
        <f t="shared" si="14"/>
        <v>4.2893710995866446E-4</v>
      </c>
      <c r="AK129" s="53">
        <f t="shared" si="15"/>
        <v>0.97862677632747674</v>
      </c>
      <c r="AO129" s="27">
        <f>_xll.qlCalendarAdvance(calendar,AO128,$AO$64)</f>
        <v>42307</v>
      </c>
    </row>
    <row r="130" spans="29:41" x14ac:dyDescent="0.2">
      <c r="AC130" s="45" t="s">
        <v>74</v>
      </c>
      <c r="AD130" s="46">
        <f>_xll.qlCalendarAdvance(calendar,AD129,AC130,,,trigger)</f>
        <v>46181</v>
      </c>
      <c r="AE130" s="46">
        <f>_xll.qlInterestRateIndexMaturity($V$5,AD130,trigger)</f>
        <v>46273</v>
      </c>
      <c r="AF130" s="50">
        <f>_xll.qlTenorBasisValue($V$13,AD130,trigger)</f>
        <v>1.1452224149201648E-3</v>
      </c>
      <c r="AG130" s="50">
        <f>_xll.qlTenorBasisForwardRate($V$13,AD130,_xll.ohTrigger($AA$9:$AA$12))</f>
        <v>2.0115781916077075E-2</v>
      </c>
      <c r="AH130" s="50">
        <f>_xll.qlTenorBasisForwardRate2($V$13,AD130,AE130,_xll.ohTrigger($AA$9:$AA$12))</f>
        <v>2.0115781916077075E-2</v>
      </c>
      <c r="AI130" s="50">
        <f>_xll.qlIndexFixing($V$5,_xll.qlInterestRateIndexFixingDate($V$5,AD130,trigger),,trigger)</f>
        <v>1.9696185103835414E-2</v>
      </c>
      <c r="AJ130" s="50">
        <f t="shared" si="14"/>
        <v>4.1959681224166059E-4</v>
      </c>
      <c r="AK130" s="53">
        <f t="shared" si="15"/>
        <v>0.979140914631496</v>
      </c>
      <c r="AO130" s="27">
        <f>_xll.qlCalendarAdvance(calendar,AO129,$AO$64)</f>
        <v>42310</v>
      </c>
    </row>
    <row r="131" spans="29:41" x14ac:dyDescent="0.2">
      <c r="AC131" s="45" t="s">
        <v>74</v>
      </c>
      <c r="AD131" s="46">
        <f>_xll.qlCalendarAdvance(calendar,AD130,AC131,,,trigger)</f>
        <v>46211</v>
      </c>
      <c r="AE131" s="46">
        <f>_xll.qlInterestRateIndexMaturity($V$5,AD131,trigger)</f>
        <v>46303</v>
      </c>
      <c r="AF131" s="50">
        <f>_xll.qlTenorBasisValue($V$13,AD131,trigger)</f>
        <v>1.137146464346336E-3</v>
      </c>
      <c r="AG131" s="50">
        <f>_xll.qlTenorBasisForwardRate($V$13,AD131,_xll.ohTrigger($AA$9:$AA$12))</f>
        <v>2.0154409236834717E-2</v>
      </c>
      <c r="AH131" s="50">
        <f>_xll.qlTenorBasisForwardRate2($V$13,AD131,AE131,_xll.ohTrigger($AA$9:$AA$12))</f>
        <v>2.0154409236834717E-2</v>
      </c>
      <c r="AI131" s="50">
        <f>_xll.qlIndexFixing($V$5,_xll.qlInterestRateIndexFixingDate($V$5,AD131,trigger),,trigger)</f>
        <v>1.9745376408141852E-2</v>
      </c>
      <c r="AJ131" s="50">
        <f t="shared" si="14"/>
        <v>4.0903282869286448E-4</v>
      </c>
      <c r="AK131" s="53">
        <f t="shared" si="15"/>
        <v>0.97970504499108291</v>
      </c>
      <c r="AO131" s="27">
        <f>_xll.qlCalendarAdvance(calendar,AO130,$AO$64)</f>
        <v>42311</v>
      </c>
    </row>
    <row r="132" spans="29:41" x14ac:dyDescent="0.2">
      <c r="AC132" s="45" t="s">
        <v>74</v>
      </c>
      <c r="AD132" s="46">
        <f>_xll.qlCalendarAdvance(calendar,AD131,AC132,,,trigger)</f>
        <v>46244</v>
      </c>
      <c r="AE132" s="46">
        <f>_xll.qlInterestRateIndexMaturity($V$5,AD132,trigger)</f>
        <v>46336</v>
      </c>
      <c r="AF132" s="50">
        <f>_xll.qlTenorBasisValue($V$13,AD132,trigger)</f>
        <v>1.1282801758392858E-3</v>
      </c>
      <c r="AG132" s="50">
        <f>_xll.qlTenorBasisForwardRate($V$13,AD132,_xll.ohTrigger($AA$9:$AA$12))</f>
        <v>2.0192258835334459E-2</v>
      </c>
      <c r="AH132" s="50">
        <f>_xll.qlTenorBasisForwardRate2($V$13,AD132,AE132,_xll.ohTrigger($AA$9:$AA$12))</f>
        <v>2.0192258835334459E-2</v>
      </c>
      <c r="AI132" s="50">
        <f>_xll.qlIndexFixing($V$5,_xll.qlInterestRateIndexFixingDate($V$5,AD132,trigger),,trigger)</f>
        <v>1.9795556614341708E-2</v>
      </c>
      <c r="AJ132" s="50">
        <f t="shared" ref="AJ132:AJ195" si="16">AG132-AI132</f>
        <v>3.9670222099275065E-4</v>
      </c>
      <c r="AK132" s="53">
        <f t="shared" ref="AK132:AK195" si="17">AI132/AH132</f>
        <v>0.98035374723413504</v>
      </c>
      <c r="AO132" s="27">
        <f>_xll.qlCalendarAdvance(calendar,AO131,$AO$64)</f>
        <v>42312</v>
      </c>
    </row>
    <row r="133" spans="29:41" x14ac:dyDescent="0.2">
      <c r="AC133" s="45" t="s">
        <v>74</v>
      </c>
      <c r="AD133" s="46">
        <f>_xll.qlCalendarAdvance(calendar,AD132,AC133,,,trigger)</f>
        <v>46275</v>
      </c>
      <c r="AE133" s="46">
        <f>_xll.qlInterestRateIndexMaturity($V$5,AD133,trigger)</f>
        <v>46366</v>
      </c>
      <c r="AF133" s="50">
        <f>_xll.qlTenorBasisValue($V$13,AD133,trigger)</f>
        <v>1.1199689704877239E-3</v>
      </c>
      <c r="AG133" s="50">
        <f>_xll.qlTenorBasisForwardRate($V$13,AD133,_xll.ohTrigger($AA$9:$AA$12))</f>
        <v>2.0223261110986088E-2</v>
      </c>
      <c r="AH133" s="50">
        <f>_xll.qlTenorBasisForwardRate2($V$13,AD133,AE133,_xll.ohTrigger($AA$9:$AA$12))</f>
        <v>2.0223261110986088E-2</v>
      </c>
      <c r="AI133" s="50">
        <f>_xll.qlIndexFixing($V$5,_xll.qlInterestRateIndexFixingDate($V$5,AD133,trigger),,trigger)</f>
        <v>1.9837757001702455E-2</v>
      </c>
      <c r="AJ133" s="50">
        <f t="shared" si="16"/>
        <v>3.8550410928363255E-4</v>
      </c>
      <c r="AK133" s="53">
        <f t="shared" si="17"/>
        <v>0.98093758928552766</v>
      </c>
    </row>
    <row r="134" spans="29:41" x14ac:dyDescent="0.2">
      <c r="AC134" s="45" t="s">
        <v>74</v>
      </c>
      <c r="AD134" s="46">
        <f>_xll.qlCalendarAdvance(calendar,AD133,AC134,,,trigger)</f>
        <v>46307</v>
      </c>
      <c r="AE134" s="46">
        <f>_xll.qlInterestRateIndexMaturity($V$5,AD134,trigger)</f>
        <v>46399</v>
      </c>
      <c r="AF134" s="50">
        <f>_xll.qlTenorBasisValue($V$13,AD134,trigger)</f>
        <v>1.1114089504644117E-3</v>
      </c>
      <c r="AG134" s="50">
        <f>_xll.qlTenorBasisForwardRate($V$13,AD134,_xll.ohTrigger($AA$9:$AA$12))</f>
        <v>2.0253907265868839E-2</v>
      </c>
      <c r="AH134" s="50">
        <f>_xll.qlTenorBasisForwardRate2($V$13,AD134,AE134,_xll.ohTrigger($AA$9:$AA$12))</f>
        <v>2.0253907265868839E-2</v>
      </c>
      <c r="AI134" s="50">
        <f>_xll.qlIndexFixing($V$5,_xll.qlInterestRateIndexFixingDate($V$5,AD134,trigger),,trigger)</f>
        <v>1.9879921252050532E-2</v>
      </c>
      <c r="AJ134" s="50">
        <f t="shared" si="16"/>
        <v>3.7398601381830737E-4</v>
      </c>
      <c r="AK134" s="53">
        <f t="shared" si="17"/>
        <v>0.98153511769807822</v>
      </c>
    </row>
    <row r="135" spans="29:41" x14ac:dyDescent="0.2">
      <c r="AC135" s="45" t="s">
        <v>74</v>
      </c>
      <c r="AD135" s="46">
        <f>_xll.qlCalendarAdvance(calendar,AD134,AC135,,,trigger)</f>
        <v>46338</v>
      </c>
      <c r="AE135" s="46">
        <f>_xll.qlInterestRateIndexMaturity($V$5,AD135,trigger)</f>
        <v>46430</v>
      </c>
      <c r="AF135" s="50">
        <f>_xll.qlTenorBasisValue($V$13,AD135,trigger)</f>
        <v>1.103136283637637E-3</v>
      </c>
      <c r="AG135" s="50">
        <f>_xll.qlTenorBasisForwardRate($V$13,AD135,_xll.ohTrigger($AA$9:$AA$12))</f>
        <v>2.0279253380623686E-2</v>
      </c>
      <c r="AH135" s="50">
        <f>_xll.qlTenorBasisForwardRate2($V$13,AD135,AE135,_xll.ohTrigger($AA$9:$AA$12))</f>
        <v>2.0279253380623686E-2</v>
      </c>
      <c r="AI135" s="50">
        <f>_xll.qlIndexFixing($V$5,_xll.qlInterestRateIndexFixingDate($V$5,AD135,trigger),,trigger)</f>
        <v>1.9915924761346158E-2</v>
      </c>
      <c r="AJ135" s="50">
        <f t="shared" si="16"/>
        <v>3.6332861927752813E-4</v>
      </c>
      <c r="AK135" s="53">
        <f t="shared" si="17"/>
        <v>0.98208372801216248</v>
      </c>
    </row>
    <row r="136" spans="29:41" x14ac:dyDescent="0.2">
      <c r="AC136" s="45" t="s">
        <v>74</v>
      </c>
      <c r="AD136" s="46">
        <f>_xll.qlCalendarAdvance(calendar,AD135,AC136,,,trigger)</f>
        <v>46370</v>
      </c>
      <c r="AE136" s="46">
        <f>_xll.qlInterestRateIndexMaturity($V$5,AD136,trigger)</f>
        <v>46461</v>
      </c>
      <c r="AF136" s="50">
        <f>_xll.qlTenorBasisValue($V$13,AD136,trigger)</f>
        <v>1.0946184277435148E-3</v>
      </c>
      <c r="AG136" s="50">
        <f>_xll.qlTenorBasisForwardRate($V$13,AD136,_xll.ohTrigger($AA$9:$AA$12))</f>
        <v>2.0301094422768583E-2</v>
      </c>
      <c r="AH136" s="50">
        <f>_xll.qlTenorBasisForwardRate2($V$13,AD136,AE136,_xll.ohTrigger($AA$9:$AA$12))</f>
        <v>2.0301094422768583E-2</v>
      </c>
      <c r="AI136" s="50">
        <f>_xll.qlIndexFixing($V$5,_xll.qlInterestRateIndexFixingDate($V$5,AD136,trigger),,trigger)</f>
        <v>1.9948263751755516E-2</v>
      </c>
      <c r="AJ136" s="50">
        <f t="shared" si="16"/>
        <v>3.5283067101306645E-4</v>
      </c>
      <c r="AK136" s="53">
        <f t="shared" si="17"/>
        <v>0.98262011575999808</v>
      </c>
    </row>
    <row r="137" spans="29:41" x14ac:dyDescent="0.2">
      <c r="AC137" s="45" t="s">
        <v>74</v>
      </c>
      <c r="AD137" s="46">
        <f>_xll.qlCalendarAdvance(calendar,AD136,AC137,,,trigger)</f>
        <v>46401</v>
      </c>
      <c r="AE137" s="46">
        <f>_xll.qlInterestRateIndexMaturity($V$5,AD137,trigger)</f>
        <v>46491</v>
      </c>
      <c r="AF137" s="50">
        <f>_xll.qlTenorBasisValue($V$13,AD137,trigger)</f>
        <v>1.0863888416734607E-3</v>
      </c>
      <c r="AG137" s="50">
        <f>_xll.qlTenorBasisForwardRate($V$13,AD137,_xll.ohTrigger($AA$9:$AA$12))</f>
        <v>2.0318988337406196E-2</v>
      </c>
      <c r="AH137" s="50">
        <f>_xll.qlTenorBasisForwardRate2($V$13,AD137,AE137,_xll.ohTrigger($AA$9:$AA$12))</f>
        <v>2.0318988337406196E-2</v>
      </c>
      <c r="AI137" s="50">
        <f>_xll.qlIndexFixing($V$5,_xll.qlInterestRateIndexFixingDate($V$5,AD137,trigger),,trigger)</f>
        <v>1.9975980709701524E-2</v>
      </c>
      <c r="AJ137" s="50">
        <f t="shared" si="16"/>
        <v>3.430076277046723E-4</v>
      </c>
      <c r="AK137" s="53">
        <f t="shared" si="17"/>
        <v>0.9831188629074995</v>
      </c>
    </row>
    <row r="138" spans="29:41" x14ac:dyDescent="0.2">
      <c r="AC138" s="45" t="s">
        <v>74</v>
      </c>
      <c r="AD138" s="46">
        <f>_xll.qlCalendarAdvance(calendar,AD137,AC138,,,trigger)</f>
        <v>46433</v>
      </c>
      <c r="AE138" s="46">
        <f>_xll.qlInterestRateIndexMaturity($V$5,AD138,trigger)</f>
        <v>46524</v>
      </c>
      <c r="AF138" s="50">
        <f>_xll.qlTenorBasisValue($V$13,AD138,trigger)</f>
        <v>1.0779176873737765E-3</v>
      </c>
      <c r="AG138" s="50">
        <f>_xll.qlTenorBasisForwardRate($V$13,AD138,_xll.ohTrigger($AA$9:$AA$12))</f>
        <v>2.0335684802167176E-2</v>
      </c>
      <c r="AH138" s="50">
        <f>_xll.qlTenorBasisForwardRate2($V$13,AD138,AE138,_xll.ohTrigger($AA$9:$AA$12))</f>
        <v>2.0335684802167176E-2</v>
      </c>
      <c r="AI138" s="50">
        <f>_xll.qlIndexFixing($V$5,_xll.qlInterestRateIndexFixingDate($V$5,AD138,trigger),,trigger)</f>
        <v>2.0002728022766945E-2</v>
      </c>
      <c r="AJ138" s="50">
        <f t="shared" si="16"/>
        <v>3.3295677940023069E-4</v>
      </c>
      <c r="AK138" s="53">
        <f t="shared" si="17"/>
        <v>0.98362696989851317</v>
      </c>
    </row>
    <row r="139" spans="29:41" x14ac:dyDescent="0.2">
      <c r="AC139" s="45" t="s">
        <v>74</v>
      </c>
      <c r="AD139" s="46">
        <f>_xll.qlCalendarAdvance(calendar,AD138,AC139,,,trigger)</f>
        <v>46461</v>
      </c>
      <c r="AE139" s="46">
        <f>_xll.qlInterestRateIndexMaturity($V$5,AD139,trigger)</f>
        <v>46553</v>
      </c>
      <c r="AF139" s="50">
        <f>_xll.qlTenorBasisValue($V$13,AD139,trigger)</f>
        <v>1.0705261980553124E-3</v>
      </c>
      <c r="AG139" s="50">
        <f>_xll.qlTenorBasisForwardRate($V$13,AD139,_xll.ohTrigger($AA$9:$AA$12))</f>
        <v>2.0347424311664721E-2</v>
      </c>
      <c r="AH139" s="50">
        <f>_xll.qlTenorBasisForwardRate2($V$13,AD139,AE139,_xll.ohTrigger($AA$9:$AA$12))</f>
        <v>2.0347424311664721E-2</v>
      </c>
      <c r="AI139" s="50">
        <f>_xll.qlIndexFixing($V$5,_xll.qlInterestRateIndexFixingDate($V$5,AD139,trigger),,trigger)</f>
        <v>2.0022963203303035E-2</v>
      </c>
      <c r="AJ139" s="50">
        <f t="shared" si="16"/>
        <v>3.2446110836168579E-4</v>
      </c>
      <c r="AK139" s="53">
        <f t="shared" si="17"/>
        <v>0.98405394690788062</v>
      </c>
    </row>
    <row r="140" spans="29:41" x14ac:dyDescent="0.2">
      <c r="AC140" s="45" t="s">
        <v>74</v>
      </c>
      <c r="AD140" s="46">
        <f>_xll.qlCalendarAdvance(calendar,AD139,AC140,,,trigger)</f>
        <v>46492</v>
      </c>
      <c r="AE140" s="46">
        <f>_xll.qlInterestRateIndexMaturity($V$5,AD140,trigger)</f>
        <v>46583</v>
      </c>
      <c r="AF140" s="50">
        <f>_xll.qlTenorBasisValue($V$13,AD140,trigger)</f>
        <v>1.0623662740816516E-3</v>
      </c>
      <c r="AG140" s="50">
        <f>_xll.qlTenorBasisForwardRate($V$13,AD140,_xll.ohTrigger($AA$9:$AA$12))</f>
        <v>2.0355779682242708E-2</v>
      </c>
      <c r="AH140" s="50">
        <f>_xll.qlTenorBasisForwardRate2($V$13,AD140,AE140,_xll.ohTrigger($AA$9:$AA$12))</f>
        <v>2.0355779682242708E-2</v>
      </c>
      <c r="AI140" s="50">
        <f>_xll.qlIndexFixing($V$5,_xll.qlInterestRateIndexFixingDate($V$5,AD140,trigger),,trigger)</f>
        <v>2.0040124951620795E-2</v>
      </c>
      <c r="AJ140" s="50">
        <f t="shared" si="16"/>
        <v>3.1565473062191221E-4</v>
      </c>
      <c r="AK140" s="53">
        <f t="shared" si="17"/>
        <v>0.984493115196306</v>
      </c>
    </row>
    <row r="141" spans="29:41" x14ac:dyDescent="0.2">
      <c r="AC141" s="45" t="s">
        <v>74</v>
      </c>
      <c r="AD141" s="46">
        <f>_xll.qlCalendarAdvance(calendar,AD140,AC141,,,trigger)</f>
        <v>46524</v>
      </c>
      <c r="AE141" s="46">
        <f>_xll.qlInterestRateIndexMaturity($V$5,AD141,trigger)</f>
        <v>46616</v>
      </c>
      <c r="AF141" s="50">
        <f>_xll.qlTenorBasisValue($V$13,AD141,trigger)</f>
        <v>1.0539699981907025E-3</v>
      </c>
      <c r="AG141" s="50">
        <f>_xll.qlTenorBasisForwardRate($V$13,AD141,_xll.ohTrigger($AA$9:$AA$12))</f>
        <v>2.0362331252600278E-2</v>
      </c>
      <c r="AH141" s="50">
        <f>_xll.qlTenorBasisForwardRate2($V$13,AD141,AE141,_xll.ohTrigger($AA$9:$AA$12))</f>
        <v>2.0362331252600278E-2</v>
      </c>
      <c r="AI141" s="50">
        <f>_xll.qlIndexFixing($V$5,_xll.qlInterestRateIndexFixingDate($V$5,AD141,trigger),,trigger)</f>
        <v>2.0055642607659532E-2</v>
      </c>
      <c r="AJ141" s="50">
        <f t="shared" si="16"/>
        <v>3.0668864494074605E-4</v>
      </c>
      <c r="AK141" s="53">
        <f t="shared" si="17"/>
        <v>0.98493843160018424</v>
      </c>
    </row>
    <row r="142" spans="29:41" x14ac:dyDescent="0.2">
      <c r="AC142" s="45" t="s">
        <v>74</v>
      </c>
      <c r="AD142" s="46">
        <f>_xll.qlCalendarAdvance(calendar,AD141,AC142,,,trigger)</f>
        <v>46555</v>
      </c>
      <c r="AE142" s="46">
        <f>_xll.qlInterestRateIndexMaturity($V$5,AD142,trigger)</f>
        <v>46647</v>
      </c>
      <c r="AF142" s="50">
        <f>_xll.qlTenorBasisValue($V$13,AD142,trigger)</f>
        <v>1.0458630637593602E-3</v>
      </c>
      <c r="AG142" s="50">
        <f>_xll.qlTenorBasisForwardRate($V$13,AD142,_xll.ohTrigger($AA$9:$AA$12))</f>
        <v>2.0365114468345977E-2</v>
      </c>
      <c r="AH142" s="50">
        <f>_xll.qlTenorBasisForwardRate2($V$13,AD142,AE142,_xll.ohTrigger($AA$9:$AA$12))</f>
        <v>2.0365114468345977E-2</v>
      </c>
      <c r="AI142" s="50">
        <f>_xll.qlIndexFixing($V$5,_xll.qlInterestRateIndexFixingDate($V$5,AD142,trigger),,trigger)</f>
        <v>2.006663895838778E-2</v>
      </c>
      <c r="AJ142" s="50">
        <f t="shared" si="16"/>
        <v>2.9847550995819663E-4</v>
      </c>
      <c r="AK142" s="53">
        <f t="shared" si="17"/>
        <v>0.98534378432185465</v>
      </c>
    </row>
    <row r="143" spans="29:41" x14ac:dyDescent="0.2">
      <c r="AC143" s="45" t="s">
        <v>74</v>
      </c>
      <c r="AD143" s="46">
        <f>_xll.qlCalendarAdvance(calendar,AD142,AC143,,,trigger)</f>
        <v>46587</v>
      </c>
      <c r="AE143" s="46">
        <f>_xll.qlInterestRateIndexMaturity($V$5,AD143,trigger)</f>
        <v>46679</v>
      </c>
      <c r="AF143" s="50">
        <f>_xll.qlTenorBasisValue($V$13,AD143,trigger)</f>
        <v>1.0375233756816835E-3</v>
      </c>
      <c r="AG143" s="50">
        <f>_xll.qlTenorBasisForwardRate($V$13,AD143,_xll.ohTrigger($AA$9:$AA$12))</f>
        <v>2.036592997155268E-2</v>
      </c>
      <c r="AH143" s="50">
        <f>_xll.qlTenorBasisForwardRate2($V$13,AD143,AE143,_xll.ohTrigger($AA$9:$AA$12))</f>
        <v>2.036592997155268E-2</v>
      </c>
      <c r="AI143" s="50">
        <f>_xll.qlIndexFixing($V$5,_xll.qlInterestRateIndexFixingDate($V$5,AD143,trigger),,trigger)</f>
        <v>2.0075572641117884E-2</v>
      </c>
      <c r="AJ143" s="50">
        <f t="shared" si="16"/>
        <v>2.9035733043479561E-4</v>
      </c>
      <c r="AK143" s="53">
        <f t="shared" si="17"/>
        <v>0.98574298689819861</v>
      </c>
    </row>
    <row r="144" spans="29:41" x14ac:dyDescent="0.2">
      <c r="AC144" s="45" t="s">
        <v>74</v>
      </c>
      <c r="AD144" s="46">
        <f>_xll.qlCalendarAdvance(calendar,AD143,AC144,,,trigger)</f>
        <v>46618</v>
      </c>
      <c r="AE144" s="46">
        <f>_xll.qlInterestRateIndexMaturity($V$5,AD144,trigger)</f>
        <v>46710</v>
      </c>
      <c r="AF144" s="50">
        <f>_xll.qlTenorBasisValue($V$13,AD144,trigger)</f>
        <v>1.0294730275597743E-3</v>
      </c>
      <c r="AG144" s="50">
        <f>_xll.qlTenorBasisForwardRate($V$13,AD144,_xll.ohTrigger($AA$9:$AA$12))</f>
        <v>2.0365656853633965E-2</v>
      </c>
      <c r="AH144" s="50">
        <f>_xll.qlTenorBasisForwardRate2($V$13,AD144,AE144,_xll.ohTrigger($AA$9:$AA$12))</f>
        <v>2.0365656853633965E-2</v>
      </c>
      <c r="AI144" s="50">
        <f>_xll.qlIndexFixing($V$5,_xll.qlInterestRateIndexFixingDate($V$5,AD144,trigger),,trigger)</f>
        <v>2.0082822634081253E-2</v>
      </c>
      <c r="AJ144" s="50">
        <f t="shared" si="16"/>
        <v>2.8283421955271199E-4</v>
      </c>
      <c r="AK144" s="53">
        <f t="shared" si="17"/>
        <v>0.98611219753011581</v>
      </c>
    </row>
    <row r="145" spans="29:37" x14ac:dyDescent="0.2">
      <c r="AC145" s="45" t="s">
        <v>74</v>
      </c>
      <c r="AD145" s="46">
        <f>_xll.qlCalendarAdvance(calendar,AD144,AC145,,,trigger)</f>
        <v>46650</v>
      </c>
      <c r="AE145" s="46">
        <f>_xll.qlInterestRateIndexMaturity($V$5,AD145,trigger)</f>
        <v>46741</v>
      </c>
      <c r="AF145" s="50">
        <f>_xll.qlTenorBasisValue($V$13,AD145,trigger)</f>
        <v>1.0211935107505238E-3</v>
      </c>
      <c r="AG145" s="50">
        <f>_xll.qlTenorBasisForwardRate($V$13,AD145,_xll.ohTrigger($AA$9:$AA$12))</f>
        <v>2.0364231471342503E-2</v>
      </c>
      <c r="AH145" s="50">
        <f>_xll.qlTenorBasisForwardRate2($V$13,AD145,AE145,_xll.ohTrigger($AA$9:$AA$12))</f>
        <v>2.0364231471342503E-2</v>
      </c>
      <c r="AI145" s="50">
        <f>_xll.qlIndexFixing($V$5,_xll.qlInterestRateIndexFixingDate($V$5,AD145,trigger),,trigger)</f>
        <v>2.0088718931501669E-2</v>
      </c>
      <c r="AJ145" s="50">
        <f t="shared" si="16"/>
        <v>2.7551253984083382E-4</v>
      </c>
      <c r="AK145" s="53">
        <f t="shared" si="17"/>
        <v>0.98647076172609072</v>
      </c>
    </row>
    <row r="146" spans="29:37" x14ac:dyDescent="0.2">
      <c r="AC146" s="45" t="s">
        <v>74</v>
      </c>
      <c r="AD146" s="46">
        <f>_xll.qlCalendarAdvance(calendar,AD145,AC146,,,trigger)</f>
        <v>46680</v>
      </c>
      <c r="AE146" s="46">
        <f>_xll.qlInterestRateIndexMaturity($V$5,AD146,trigger)</f>
        <v>46772</v>
      </c>
      <c r="AF146" s="50">
        <f>_xll.qlTenorBasisValue($V$13,AD146,trigger)</f>
        <v>1.0134603787896922E-3</v>
      </c>
      <c r="AG146" s="50">
        <f>_xll.qlTenorBasisForwardRate($V$13,AD146,_xll.ohTrigger($AA$9:$AA$12))</f>
        <v>2.0363442061044637E-2</v>
      </c>
      <c r="AH146" s="50">
        <f>_xll.qlTenorBasisForwardRate2($V$13,AD146,AE146,_xll.ohTrigger($AA$9:$AA$12))</f>
        <v>2.0363442061044637E-2</v>
      </c>
      <c r="AI146" s="50">
        <f>_xll.qlIndexFixing($V$5,_xll.qlInterestRateIndexFixingDate($V$5,AD146,trigger),,trigger)</f>
        <v>2.0094654762742449E-2</v>
      </c>
      <c r="AJ146" s="50">
        <f t="shared" si="16"/>
        <v>2.68787298302188E-4</v>
      </c>
      <c r="AK146" s="53">
        <f t="shared" si="17"/>
        <v>0.98680049779912304</v>
      </c>
    </row>
    <row r="147" spans="29:37" x14ac:dyDescent="0.2">
      <c r="AC147" s="45" t="s">
        <v>74</v>
      </c>
      <c r="AD147" s="46">
        <f>_xll.qlCalendarAdvance(calendar,AD146,AC147,,,trigger)</f>
        <v>46713</v>
      </c>
      <c r="AE147" s="46">
        <f>_xll.qlInterestRateIndexMaturity($V$5,AD147,trigger)</f>
        <v>46805</v>
      </c>
      <c r="AF147" s="50">
        <f>_xll.qlTenorBasisValue($V$13,AD147,trigger)</f>
        <v>1.0049870859584343E-3</v>
      </c>
      <c r="AG147" s="50">
        <f>_xll.qlTenorBasisForwardRate($V$13,AD147,_xll.ohTrigger($AA$9:$AA$12))</f>
        <v>2.0361381606899074E-2</v>
      </c>
      <c r="AH147" s="50">
        <f>_xll.qlTenorBasisForwardRate2($V$13,AD147,AE147,_xll.ohTrigger($AA$9:$AA$12))</f>
        <v>2.0361381606899074E-2</v>
      </c>
      <c r="AI147" s="50">
        <f>_xll.qlIndexFixing($V$5,_xll.qlInterestRateIndexFixingDate($V$5,AD147,trigger),,trigger)</f>
        <v>2.0099525141643499E-2</v>
      </c>
      <c r="AJ147" s="50">
        <f t="shared" si="16"/>
        <v>2.6185646525557493E-4</v>
      </c>
      <c r="AK147" s="53">
        <f t="shared" si="17"/>
        <v>0.98713955318401136</v>
      </c>
    </row>
    <row r="148" spans="29:37" x14ac:dyDescent="0.2">
      <c r="AC148" s="45" t="s">
        <v>74</v>
      </c>
      <c r="AD148" s="46">
        <f>_xll.qlCalendarAdvance(calendar,AD147,AC148,,,trigger)</f>
        <v>46743</v>
      </c>
      <c r="AE148" s="46">
        <f>_xll.qlInterestRateIndexMaturity($V$5,AD148,trigger)</f>
        <v>46834</v>
      </c>
      <c r="AF148" s="50">
        <f>_xll.qlTenorBasisValue($V$13,AD148,trigger)</f>
        <v>9.9731494508833833E-4</v>
      </c>
      <c r="AG148" s="50">
        <f>_xll.qlTenorBasisForwardRate($V$13,AD148,_xll.ohTrigger($AA$9:$AA$12))</f>
        <v>2.0358452272515756E-2</v>
      </c>
      <c r="AH148" s="50">
        <f>_xll.qlTenorBasisForwardRate2($V$13,AD148,AE148,_xll.ohTrigger($AA$9:$AA$12))</f>
        <v>2.0358452272515756E-2</v>
      </c>
      <c r="AI148" s="50">
        <f>_xll.qlIndexFixing($V$5,_xll.qlInterestRateIndexFixingDate($V$5,AD148,trigger),,trigger)</f>
        <v>2.0102486118288295E-2</v>
      </c>
      <c r="AJ148" s="50">
        <f t="shared" si="16"/>
        <v>2.559661542274605E-4</v>
      </c>
      <c r="AK148" s="53">
        <f t="shared" si="17"/>
        <v>0.98742703272325771</v>
      </c>
    </row>
    <row r="149" spans="29:37" x14ac:dyDescent="0.2">
      <c r="AC149" s="45" t="s">
        <v>74</v>
      </c>
      <c r="AD149" s="46">
        <f>_xll.qlCalendarAdvance(calendar,AD148,AC149,,,trigger)</f>
        <v>46776</v>
      </c>
      <c r="AE149" s="46">
        <f>_xll.qlInterestRateIndexMaturity($V$5,AD149,trigger)</f>
        <v>46867</v>
      </c>
      <c r="AF149" s="50">
        <f>_xll.qlTenorBasisValue($V$13,AD149,trigger)</f>
        <v>9.8891030872259519E-4</v>
      </c>
      <c r="AG149" s="50">
        <f>_xll.qlTenorBasisForwardRate($V$13,AD149,_xll.ohTrigger($AA$9:$AA$12))</f>
        <v>2.0355236534346819E-2</v>
      </c>
      <c r="AH149" s="50">
        <f>_xll.qlTenorBasisForwardRate2($V$13,AD149,AE149,_xll.ohTrigger($AA$9:$AA$12))</f>
        <v>2.0355236534346819E-2</v>
      </c>
      <c r="AI149" s="50">
        <f>_xll.qlIndexFixing($V$5,_xll.qlInterestRateIndexFixingDate($V$5,AD149,trigger),,trigger)</f>
        <v>2.0105478204118385E-2</v>
      </c>
      <c r="AJ149" s="50">
        <f t="shared" si="16"/>
        <v>2.4975833022843411E-4</v>
      </c>
      <c r="AK149" s="53">
        <f t="shared" si="17"/>
        <v>0.98773002073412419</v>
      </c>
    </row>
    <row r="150" spans="29:37" x14ac:dyDescent="0.2">
      <c r="AC150" s="45" t="s">
        <v>74</v>
      </c>
      <c r="AD150" s="46">
        <f>_xll.qlCalendarAdvance(calendar,AD149,AC150,,,trigger)</f>
        <v>46807</v>
      </c>
      <c r="AE150" s="46">
        <f>_xll.qlInterestRateIndexMaturity($V$5,AD150,trigger)</f>
        <v>46897</v>
      </c>
      <c r="AF150" s="50">
        <f>_xll.qlTenorBasisValue($V$13,AD150,trigger)</f>
        <v>9.8104887814117283E-4</v>
      </c>
      <c r="AG150" s="50">
        <f>_xll.qlTenorBasisForwardRate($V$13,AD150,_xll.ohTrigger($AA$9:$AA$12))</f>
        <v>2.0351153554012846E-2</v>
      </c>
      <c r="AH150" s="50">
        <f>_xll.qlTenorBasisForwardRate2($V$13,AD150,AE150,_xll.ohTrigger($AA$9:$AA$12))</f>
        <v>2.0351153554012846E-2</v>
      </c>
      <c r="AI150" s="50">
        <f>_xll.qlIndexFixing($V$5,_xll.qlInterestRateIndexFixingDate($V$5,AD150,trigger),,trigger)</f>
        <v>2.0106808143951937E-2</v>
      </c>
      <c r="AJ150" s="50">
        <f t="shared" si="16"/>
        <v>2.4434541006090882E-4</v>
      </c>
      <c r="AK150" s="53">
        <f t="shared" si="17"/>
        <v>0.98799353513733723</v>
      </c>
    </row>
    <row r="151" spans="29:37" x14ac:dyDescent="0.2">
      <c r="AC151" s="45" t="s">
        <v>74</v>
      </c>
      <c r="AD151" s="46">
        <f>_xll.qlCalendarAdvance(calendar,AD150,AC151,,,trigger)</f>
        <v>46836</v>
      </c>
      <c r="AE151" s="46">
        <f>_xll.qlInterestRateIndexMaturity($V$5,AD151,trigger)</f>
        <v>46930</v>
      </c>
      <c r="AF151" s="50">
        <f>_xll.qlTenorBasisValue($V$13,AD151,trigger)</f>
        <v>9.7372489560584744E-4</v>
      </c>
      <c r="AG151" s="50">
        <f>_xll.qlTenorBasisForwardRate($V$13,AD151,_xll.ohTrigger($AA$9:$AA$12))</f>
        <v>2.0349331249577534E-2</v>
      </c>
      <c r="AH151" s="50">
        <f>_xll.qlTenorBasisForwardRate2($V$13,AD151,AE151,_xll.ohTrigger($AA$9:$AA$12))</f>
        <v>2.0349331249577534E-2</v>
      </c>
      <c r="AI151" s="50">
        <f>_xll.qlIndexFixing($V$5,_xll.qlInterestRateIndexFixingDate($V$5,AD151,trigger),,trigger)</f>
        <v>2.0110069361161768E-2</v>
      </c>
      <c r="AJ151" s="50">
        <f t="shared" si="16"/>
        <v>2.3926188841576559E-4</v>
      </c>
      <c r="AK151" s="53">
        <f t="shared" si="17"/>
        <v>0.98824227265843279</v>
      </c>
    </row>
    <row r="152" spans="29:37" x14ac:dyDescent="0.2">
      <c r="AC152" s="45" t="s">
        <v>74</v>
      </c>
      <c r="AD152" s="46">
        <f>_xll.qlCalendarAdvance(calendar,AD151,AC152,,,trigger)</f>
        <v>46867</v>
      </c>
      <c r="AE152" s="46">
        <f>_xll.qlInterestRateIndexMaturity($V$5,AD152,trigger)</f>
        <v>46958</v>
      </c>
      <c r="AF152" s="50">
        <f>_xll.qlTenorBasisValue($V$13,AD152,trigger)</f>
        <v>9.6592874620570997E-4</v>
      </c>
      <c r="AG152" s="50">
        <f>_xll.qlTenorBasisForwardRate($V$13,AD152,_xll.ohTrigger($AA$9:$AA$12))</f>
        <v>2.0343222180604616E-2</v>
      </c>
      <c r="AH152" s="50">
        <f>_xll.qlTenorBasisForwardRate2($V$13,AD152,AE152,_xll.ohTrigger($AA$9:$AA$12))</f>
        <v>2.0343222180604616E-2</v>
      </c>
      <c r="AI152" s="50">
        <f>_xll.qlIndexFixing($V$5,_xll.qlInterestRateIndexFixingDate($V$5,AD152,trigger),,trigger)</f>
        <v>2.0108591727574145E-2</v>
      </c>
      <c r="AJ152" s="50">
        <f t="shared" si="16"/>
        <v>2.3463045303047034E-4</v>
      </c>
      <c r="AK152" s="53">
        <f t="shared" si="17"/>
        <v>0.98846640660228502</v>
      </c>
    </row>
    <row r="153" spans="29:37" x14ac:dyDescent="0.2">
      <c r="AC153" s="45" t="s">
        <v>74</v>
      </c>
      <c r="AD153" s="46">
        <f>_xll.qlCalendarAdvance(calendar,AD152,AC153,,,trigger)</f>
        <v>46897</v>
      </c>
      <c r="AE153" s="46">
        <f>_xll.qlInterestRateIndexMaturity($V$5,AD153,trigger)</f>
        <v>46989</v>
      </c>
      <c r="AF153" s="50">
        <f>_xll.qlTenorBasisValue($V$13,AD153,trigger)</f>
        <v>9.5841704156203271E-4</v>
      </c>
      <c r="AG153" s="50">
        <f>_xll.qlTenorBasisForwardRate($V$13,AD153,_xll.ohTrigger($AA$9:$AA$12))</f>
        <v>2.033873463837162E-2</v>
      </c>
      <c r="AH153" s="50">
        <f>_xll.qlTenorBasisForwardRate2($V$13,AD153,AE153,_xll.ohTrigger($AA$9:$AA$12))</f>
        <v>2.033873463837162E-2</v>
      </c>
      <c r="AI153" s="50">
        <f>_xll.qlIndexFixing($V$5,_xll.qlInterestRateIndexFixingDate($V$5,AD153,trigger),,trigger)</f>
        <v>2.010850180169791E-2</v>
      </c>
      <c r="AJ153" s="50">
        <f t="shared" si="16"/>
        <v>2.3023283667370983E-4</v>
      </c>
      <c r="AK153" s="53">
        <f t="shared" si="17"/>
        <v>0.98868008060642343</v>
      </c>
    </row>
    <row r="154" spans="29:37" x14ac:dyDescent="0.2">
      <c r="AC154" s="45" t="s">
        <v>74</v>
      </c>
      <c r="AD154" s="46">
        <f>_xll.qlCalendarAdvance(calendar,AD153,AC154,,,trigger)</f>
        <v>46930</v>
      </c>
      <c r="AE154" s="46">
        <f>_xll.qlInterestRateIndexMaturity($V$5,AD154,trigger)</f>
        <v>47022</v>
      </c>
      <c r="AF154" s="50">
        <f>_xll.qlTenorBasisValue($V$13,AD154,trigger)</f>
        <v>9.5019223589136079E-4</v>
      </c>
      <c r="AG154" s="50">
        <f>_xll.qlTenorBasisForwardRate($V$13,AD154,_xll.ohTrigger($AA$9:$AA$12))</f>
        <v>2.0332682318328223E-2</v>
      </c>
      <c r="AH154" s="50">
        <f>_xll.qlTenorBasisForwardRate2($V$13,AD154,AE154,_xll.ohTrigger($AA$9:$AA$12))</f>
        <v>2.0332682318328223E-2</v>
      </c>
      <c r="AI154" s="50">
        <f>_xll.qlIndexFixing($V$5,_xll.qlInterestRateIndexFixingDate($V$5,AD154,trigger),,trigger)</f>
        <v>2.0106851301617823E-2</v>
      </c>
      <c r="AJ154" s="50">
        <f t="shared" si="16"/>
        <v>2.2583101671039968E-4</v>
      </c>
      <c r="AK154" s="53">
        <f t="shared" si="17"/>
        <v>0.98889320094738153</v>
      </c>
    </row>
    <row r="155" spans="29:37" x14ac:dyDescent="0.2">
      <c r="AC155" s="45" t="s">
        <v>74</v>
      </c>
      <c r="AD155" s="46">
        <f>_xll.qlCalendarAdvance(calendar,AD154,AC155,,,trigger)</f>
        <v>46960</v>
      </c>
      <c r="AE155" s="46">
        <f>_xll.qlInterestRateIndexMaturity($V$5,AD155,trigger)</f>
        <v>47052</v>
      </c>
      <c r="AF155" s="50">
        <f>_xll.qlTenorBasisValue($V$13,AD155,trigger)</f>
        <v>9.4275029155683392E-4</v>
      </c>
      <c r="AG155" s="50">
        <f>_xll.qlTenorBasisForwardRate($V$13,AD155,_xll.ohTrigger($AA$9:$AA$12))</f>
        <v>2.0326657436220228E-2</v>
      </c>
      <c r="AH155" s="50">
        <f>_xll.qlTenorBasisForwardRate2($V$13,AD155,AE155,_xll.ohTrigger($AA$9:$AA$12))</f>
        <v>2.0326657436220228E-2</v>
      </c>
      <c r="AI155" s="50">
        <f>_xll.qlIndexFixing($V$5,_xll.qlInterestRateIndexFixingDate($V$5,AD155,trigger),,trigger)</f>
        <v>2.0104490319922459E-2</v>
      </c>
      <c r="AJ155" s="50">
        <f t="shared" si="16"/>
        <v>2.2216711629776884E-4</v>
      </c>
      <c r="AK155" s="53">
        <f t="shared" si="17"/>
        <v>0.9890701598629843</v>
      </c>
    </row>
    <row r="156" spans="29:37" x14ac:dyDescent="0.2">
      <c r="AC156" s="45" t="s">
        <v>74</v>
      </c>
      <c r="AD156" s="46">
        <f>_xll.qlCalendarAdvance(calendar,AD155,AC156,,,trigger)</f>
        <v>46993</v>
      </c>
      <c r="AE156" s="46">
        <f>_xll.qlInterestRateIndexMaturity($V$5,AD156,trigger)</f>
        <v>47085</v>
      </c>
      <c r="AF156" s="50">
        <f>_xll.qlTenorBasisValue($V$13,AD156,trigger)</f>
        <v>9.3460341079815818E-4</v>
      </c>
      <c r="AG156" s="50">
        <f>_xll.qlTenorBasisForwardRate($V$13,AD156,_xll.ohTrigger($AA$9:$AA$12))</f>
        <v>2.031945607247751E-2</v>
      </c>
      <c r="AH156" s="50">
        <f>_xll.qlTenorBasisForwardRate2($V$13,AD156,AE156,_xll.ohTrigger($AA$9:$AA$12))</f>
        <v>2.031945607247751E-2</v>
      </c>
      <c r="AI156" s="50">
        <f>_xll.qlIndexFixing($V$5,_xll.qlInterestRateIndexFixingDate($V$5,AD156,trigger),,trigger)</f>
        <v>2.0100946662090068E-2</v>
      </c>
      <c r="AJ156" s="50">
        <f t="shared" si="16"/>
        <v>2.1850941038744146E-4</v>
      </c>
      <c r="AK156" s="53">
        <f t="shared" si="17"/>
        <v>0.98924629627840233</v>
      </c>
    </row>
    <row r="157" spans="29:37" x14ac:dyDescent="0.2">
      <c r="AC157" s="45" t="s">
        <v>74</v>
      </c>
      <c r="AD157" s="46">
        <f>_xll.qlCalendarAdvance(calendar,AD156,AC157,,,trigger)</f>
        <v>47024</v>
      </c>
      <c r="AE157" s="46">
        <f>_xll.qlInterestRateIndexMaturity($V$5,AD157,trigger)</f>
        <v>47115</v>
      </c>
      <c r="AF157" s="50">
        <f>_xll.qlTenorBasisValue($V$13,AD157,trigger)</f>
        <v>9.2698827327525486E-4</v>
      </c>
      <c r="AG157" s="50">
        <f>_xll.qlTenorBasisForwardRate($V$13,AD157,_xll.ohTrigger($AA$9:$AA$12))</f>
        <v>2.0311698638153936E-2</v>
      </c>
      <c r="AH157" s="50">
        <f>_xll.qlTenorBasisForwardRate2($V$13,AD157,AE157,_xll.ohTrigger($AA$9:$AA$12))</f>
        <v>2.0311698638153936E-2</v>
      </c>
      <c r="AI157" s="50">
        <f>_xll.qlIndexFixing($V$5,_xll.qlInterestRateIndexFixingDate($V$5,AD157,trigger),,trigger)</f>
        <v>2.0096236620019962E-2</v>
      </c>
      <c r="AJ157" s="50">
        <f t="shared" si="16"/>
        <v>2.1546201813397309E-4</v>
      </c>
      <c r="AK157" s="53">
        <f t="shared" si="17"/>
        <v>0.98939222061274357</v>
      </c>
    </row>
    <row r="158" spans="29:37" x14ac:dyDescent="0.2">
      <c r="AC158" s="45" t="s">
        <v>74</v>
      </c>
      <c r="AD158" s="46">
        <f>_xll.qlCalendarAdvance(calendar,AD157,AC158,,,trigger)</f>
        <v>47056</v>
      </c>
      <c r="AE158" s="46">
        <f>_xll.qlInterestRateIndexMaturity($V$5,AD158,trigger)</f>
        <v>47148</v>
      </c>
      <c r="AF158" s="50">
        <f>_xll.qlTenorBasisValue($V$13,AD158,trigger)</f>
        <v>9.1916661688105385E-4</v>
      </c>
      <c r="AG158" s="50">
        <f>_xll.qlTenorBasisForwardRate($V$13,AD158,_xll.ohTrigger($AA$9:$AA$12))</f>
        <v>2.0304042123615005E-2</v>
      </c>
      <c r="AH158" s="50">
        <f>_xll.qlTenorBasisForwardRate2($V$13,AD158,AE158,_xll.ohTrigger($AA$9:$AA$12))</f>
        <v>2.0304042123615005E-2</v>
      </c>
      <c r="AI158" s="50">
        <f>_xll.qlIndexFixing($V$5,_xll.qlInterestRateIndexFixingDate($V$5,AD158,trigger),,trigger)</f>
        <v>2.0091427825915133E-2</v>
      </c>
      <c r="AJ158" s="50">
        <f t="shared" si="16"/>
        <v>2.1261429769987156E-4</v>
      </c>
      <c r="AK158" s="53">
        <f t="shared" si="17"/>
        <v>0.98952847435966529</v>
      </c>
    </row>
    <row r="159" spans="29:37" x14ac:dyDescent="0.2">
      <c r="AC159" s="45" t="s">
        <v>74</v>
      </c>
      <c r="AD159" s="46">
        <f>_xll.qlCalendarAdvance(calendar,AD158,AC159,,,trigger)</f>
        <v>47087</v>
      </c>
      <c r="AE159" s="46">
        <f>_xll.qlInterestRateIndexMaturity($V$5,AD159,trigger)</f>
        <v>47177</v>
      </c>
      <c r="AF159" s="50">
        <f>_xll.qlTenorBasisValue($V$13,AD159,trigger)</f>
        <v>9.1162777108254507E-4</v>
      </c>
      <c r="AG159" s="50">
        <f>_xll.qlTenorBasisForwardRate($V$13,AD159,_xll.ohTrigger($AA$9:$AA$12))</f>
        <v>2.0294801500800652E-2</v>
      </c>
      <c r="AH159" s="50">
        <f>_xll.qlTenorBasisForwardRate2($V$13,AD159,AE159,_xll.ohTrigger($AA$9:$AA$12))</f>
        <v>2.0294801500800652E-2</v>
      </c>
      <c r="AI159" s="50">
        <f>_xll.qlIndexFixing($V$5,_xll.qlInterestRateIndexFixingDate($V$5,AD159,trigger),,trigger)</f>
        <v>2.0084519876175655E-2</v>
      </c>
      <c r="AJ159" s="50">
        <f t="shared" si="16"/>
        <v>2.1028162462499722E-4</v>
      </c>
      <c r="AK159" s="53">
        <f t="shared" si="17"/>
        <v>0.98963864590561768</v>
      </c>
    </row>
    <row r="160" spans="29:37" x14ac:dyDescent="0.2">
      <c r="AC160" s="45" t="s">
        <v>74</v>
      </c>
      <c r="AD160" s="46">
        <f>_xll.qlCalendarAdvance(calendar,AD159,AC160,,,trigger)</f>
        <v>47120</v>
      </c>
      <c r="AE160" s="46">
        <f>_xll.qlInterestRateIndexMaturity($V$5,AD160,trigger)</f>
        <v>47211</v>
      </c>
      <c r="AF160" s="50">
        <f>_xll.qlTenorBasisValue($V$13,AD160,trigger)</f>
        <v>9.0364455874451918E-4</v>
      </c>
      <c r="AG160" s="50">
        <f>_xll.qlTenorBasisForwardRate($V$13,AD160,_xll.ohTrigger($AA$9:$AA$12))</f>
        <v>2.0285733180479854E-2</v>
      </c>
      <c r="AH160" s="50">
        <f>_xll.qlTenorBasisForwardRate2($V$13,AD160,AE160,_xll.ohTrigger($AA$9:$AA$12))</f>
        <v>2.0285733180479854E-2</v>
      </c>
      <c r="AI160" s="50">
        <f>_xll.qlIndexFixing($V$5,_xll.qlInterestRateIndexFixingDate($V$5,AD160,trigger),,trigger)</f>
        <v>2.0077624134818534E-2</v>
      </c>
      <c r="AJ160" s="50">
        <f t="shared" si="16"/>
        <v>2.0810904566131994E-4</v>
      </c>
      <c r="AK160" s="53">
        <f t="shared" si="17"/>
        <v>0.98974111293834943</v>
      </c>
    </row>
    <row r="161" spans="29:37" x14ac:dyDescent="0.2">
      <c r="AC161" s="45" t="s">
        <v>74</v>
      </c>
      <c r="AD161" s="46">
        <f>_xll.qlCalendarAdvance(calendar,AD160,AC161,,,trigger)</f>
        <v>47151</v>
      </c>
      <c r="AE161" s="46">
        <f>_xll.qlInterestRateIndexMaturity($V$5,AD161,trigger)</f>
        <v>47240</v>
      </c>
      <c r="AF161" s="50">
        <f>_xll.qlTenorBasisValue($V$13,AD161,trigger)</f>
        <v>8.9618508686366966E-4</v>
      </c>
      <c r="AG161" s="50">
        <f>_xll.qlTenorBasisForwardRate($V$13,AD161,_xll.ohTrigger($AA$9:$AA$12))</f>
        <v>2.0275451188742556E-2</v>
      </c>
      <c r="AH161" s="50">
        <f>_xll.qlTenorBasisForwardRate2($V$13,AD161,AE161,_xll.ohTrigger($AA$9:$AA$12))</f>
        <v>2.0275451188742556E-2</v>
      </c>
      <c r="AI161" s="50">
        <f>_xll.qlIndexFixing($V$5,_xll.qlInterestRateIndexFixingDate($V$5,AD161,trigger),,trigger)</f>
        <v>2.0068983479450863E-2</v>
      </c>
      <c r="AJ161" s="50">
        <f t="shared" si="16"/>
        <v>2.064677092916932E-4</v>
      </c>
      <c r="AK161" s="53">
        <f t="shared" si="17"/>
        <v>0.98981686240322342</v>
      </c>
    </row>
    <row r="162" spans="29:37" x14ac:dyDescent="0.2">
      <c r="AC162" s="45" t="s">
        <v>74</v>
      </c>
      <c r="AD162" s="46">
        <f>_xll.qlCalendarAdvance(calendar,AD161,AC162,,,trigger)</f>
        <v>47179</v>
      </c>
      <c r="AE162" s="46">
        <f>_xll.qlInterestRateIndexMaturity($V$5,AD162,trigger)</f>
        <v>47273</v>
      </c>
      <c r="AF162" s="50">
        <f>_xll.qlTenorBasisValue($V$13,AD162,trigger)</f>
        <v>8.894810726539457E-4</v>
      </c>
      <c r="AG162" s="50">
        <f>_xll.qlTenorBasisForwardRate($V$13,AD162,_xll.ohTrigger($AA$9:$AA$12))</f>
        <v>2.0268472040859048E-2</v>
      </c>
      <c r="AH162" s="50">
        <f>_xll.qlTenorBasisForwardRate2($V$13,AD162,AE162,_xll.ohTrigger($AA$9:$AA$12))</f>
        <v>2.0268472040859048E-2</v>
      </c>
      <c r="AI162" s="50">
        <f>_xll.qlIndexFixing($V$5,_xll.qlInterestRateIndexFixingDate($V$5,AD162,trigger),,trigger)</f>
        <v>2.0063236924775824E-2</v>
      </c>
      <c r="AJ162" s="50">
        <f t="shared" si="16"/>
        <v>2.0523511608322442E-4</v>
      </c>
      <c r="AK162" s="53">
        <f t="shared" si="17"/>
        <v>0.98987416931727801</v>
      </c>
    </row>
    <row r="163" spans="29:37" x14ac:dyDescent="0.2">
      <c r="AC163" s="45" t="s">
        <v>74</v>
      </c>
      <c r="AD163" s="46">
        <f>_xll.qlCalendarAdvance(calendar,AD162,AC163,,,trigger)</f>
        <v>47211</v>
      </c>
      <c r="AE163" s="46">
        <f>_xll.qlInterestRateIndexMaturity($V$5,AD163,trigger)</f>
        <v>47302</v>
      </c>
      <c r="AF163" s="50">
        <f>_xll.qlTenorBasisValue($V$13,AD163,trigger)</f>
        <v>8.8185873678787595E-4</v>
      </c>
      <c r="AG163" s="50">
        <f>_xll.qlTenorBasisForwardRate($V$13,AD163,_xll.ohTrigger($AA$9:$AA$12))</f>
        <v>2.0256461275538581E-2</v>
      </c>
      <c r="AH163" s="50">
        <f>_xll.qlTenorBasisForwardRate2($V$13,AD163,AE163,_xll.ohTrigger($AA$9:$AA$12))</f>
        <v>2.0256461275538581E-2</v>
      </c>
      <c r="AI163" s="50">
        <f>_xll.qlIndexFixing($V$5,_xll.qlInterestRateIndexFixingDate($V$5,AD163,trigger),,trigger)</f>
        <v>2.0052233719677605E-2</v>
      </c>
      <c r="AJ163" s="50">
        <f t="shared" si="16"/>
        <v>2.0422755586097657E-4</v>
      </c>
      <c r="AK163" s="53">
        <f t="shared" si="17"/>
        <v>0.98991790554712544</v>
      </c>
    </row>
    <row r="164" spans="29:37" x14ac:dyDescent="0.2">
      <c r="AC164" s="45" t="s">
        <v>74</v>
      </c>
      <c r="AD164" s="46">
        <f>_xll.qlCalendarAdvance(calendar,AD163,AC164,,,trigger)</f>
        <v>47241</v>
      </c>
      <c r="AE164" s="46">
        <f>_xll.qlInterestRateIndexMaturity($V$5,AD164,trigger)</f>
        <v>47333</v>
      </c>
      <c r="AF164" s="50">
        <f>_xll.qlTenorBasisValue($V$13,AD164,trigger)</f>
        <v>8.7475130262974256E-4</v>
      </c>
      <c r="AG164" s="50">
        <f>_xll.qlTenorBasisForwardRate($V$13,AD164,_xll.ohTrigger($AA$9:$AA$12))</f>
        <v>2.0246203613107916E-2</v>
      </c>
      <c r="AH164" s="50">
        <f>_xll.qlTenorBasisForwardRate2($V$13,AD164,AE164,_xll.ohTrigger($AA$9:$AA$12))</f>
        <v>2.0246203613107916E-2</v>
      </c>
      <c r="AI164" s="50">
        <f>_xll.qlIndexFixing($V$5,_xll.qlInterestRateIndexFixingDate($V$5,AD164,trigger),,trigger)</f>
        <v>2.004258667345013E-2</v>
      </c>
      <c r="AJ164" s="50">
        <f t="shared" si="16"/>
        <v>2.0361693965778582E-4</v>
      </c>
      <c r="AK164" s="53">
        <f t="shared" si="17"/>
        <v>0.98994295703289481</v>
      </c>
    </row>
    <row r="165" spans="29:37" x14ac:dyDescent="0.2">
      <c r="AC165" s="45" t="s">
        <v>74</v>
      </c>
      <c r="AD165" s="46">
        <f>_xll.qlCalendarAdvance(calendar,AD164,AC165,,,trigger)</f>
        <v>47273</v>
      </c>
      <c r="AE165" s="46">
        <f>_xll.qlInterestRateIndexMaturity($V$5,AD165,trigger)</f>
        <v>47365</v>
      </c>
      <c r="AF165" s="50">
        <f>_xll.qlTenorBasisValue($V$13,AD165,trigger)</f>
        <v>8.6721147481571463E-4</v>
      </c>
      <c r="AG165" s="50">
        <f>_xll.qlTenorBasisForwardRate($V$13,AD165,_xll.ohTrigger($AA$9:$AA$12))</f>
        <v>2.0234304596645335E-2</v>
      </c>
      <c r="AH165" s="50">
        <f>_xll.qlTenorBasisForwardRate2($V$13,AD165,AE165,_xll.ohTrigger($AA$9:$AA$12))</f>
        <v>2.0234304596645335E-2</v>
      </c>
      <c r="AI165" s="50">
        <f>_xll.qlIndexFixing($V$5,_xll.qlInterestRateIndexFixingDate($V$5,AD165,trigger),,trigger)</f>
        <v>2.0030976951367307E-2</v>
      </c>
      <c r="AJ165" s="50">
        <f t="shared" si="16"/>
        <v>2.033276452780286E-4</v>
      </c>
      <c r="AK165" s="53">
        <f t="shared" si="17"/>
        <v>0.98995134009637586</v>
      </c>
    </row>
    <row r="166" spans="29:37" x14ac:dyDescent="0.2">
      <c r="AC166" s="45" t="s">
        <v>74</v>
      </c>
      <c r="AD166" s="46">
        <f>_xll.qlCalendarAdvance(calendar,AD165,AC166,,,trigger)</f>
        <v>47303</v>
      </c>
      <c r="AE166" s="46">
        <f>_xll.qlInterestRateIndexMaturity($V$5,AD166,trigger)</f>
        <v>47395</v>
      </c>
      <c r="AF166" s="50">
        <f>_xll.qlTenorBasisValue($V$13,AD166,trigger)</f>
        <v>8.6018204748187002E-4</v>
      </c>
      <c r="AG166" s="50">
        <f>_xll.qlTenorBasisForwardRate($V$13,AD166,_xll.ohTrigger($AA$9:$AA$12))</f>
        <v>2.0222643750254246E-2</v>
      </c>
      <c r="AH166" s="50">
        <f>_xll.qlTenorBasisForwardRate2($V$13,AD166,AE166,_xll.ohTrigger($AA$9:$AA$12))</f>
        <v>2.0222643750254246E-2</v>
      </c>
      <c r="AI166" s="50">
        <f>_xll.qlIndexFixing($V$5,_xll.qlInterestRateIndexFixingDate($V$5,AD166,trigger),,trigger)</f>
        <v>2.0019246017884431E-2</v>
      </c>
      <c r="AJ166" s="50">
        <f t="shared" si="16"/>
        <v>2.0339773236981509E-4</v>
      </c>
      <c r="AK166" s="53">
        <f t="shared" si="17"/>
        <v>0.98994208003257445</v>
      </c>
    </row>
    <row r="167" spans="29:37" x14ac:dyDescent="0.2">
      <c r="AC167" s="45" t="s">
        <v>74</v>
      </c>
      <c r="AD167" s="46">
        <f>_xll.qlCalendarAdvance(calendar,AD166,AC167,,,trigger)</f>
        <v>47336</v>
      </c>
      <c r="AE167" s="46">
        <f>_xll.qlInterestRateIndexMaturity($V$5,AD167,trigger)</f>
        <v>47428</v>
      </c>
      <c r="AF167" s="50">
        <f>_xll.qlTenorBasisValue($V$13,AD167,trigger)</f>
        <v>8.5249379464303514E-4</v>
      </c>
      <c r="AG167" s="50">
        <f>_xll.qlTenorBasisForwardRate($V$13,AD167,_xll.ohTrigger($AA$9:$AA$12))</f>
        <v>2.0209252565558344E-2</v>
      </c>
      <c r="AH167" s="50">
        <f>_xll.qlTenorBasisForwardRate2($V$13,AD167,AE167,_xll.ohTrigger($AA$9:$AA$12))</f>
        <v>2.0209252565558344E-2</v>
      </c>
      <c r="AI167" s="50">
        <f>_xll.qlIndexFixing($V$5,_xll.qlInterestRateIndexFixingDate($V$5,AD167,trigger),,trigger)</f>
        <v>2.0005395474857156E-2</v>
      </c>
      <c r="AJ167" s="50">
        <f t="shared" si="16"/>
        <v>2.0385709070118788E-4</v>
      </c>
      <c r="AK167" s="53">
        <f t="shared" si="17"/>
        <v>0.98991268528908327</v>
      </c>
    </row>
    <row r="168" spans="29:37" x14ac:dyDescent="0.2">
      <c r="AC168" s="45" t="s">
        <v>74</v>
      </c>
      <c r="AD168" s="46">
        <f>_xll.qlCalendarAdvance(calendar,AD167,AC168,,,trigger)</f>
        <v>47367</v>
      </c>
      <c r="AE168" s="46">
        <f>_xll.qlInterestRateIndexMaturity($V$5,AD168,trigger)</f>
        <v>47458</v>
      </c>
      <c r="AF168" s="50">
        <f>_xll.qlTenorBasisValue($V$13,AD168,trigger)</f>
        <v>8.4531390575780057E-4</v>
      </c>
      <c r="AG168" s="50">
        <f>_xll.qlTenorBasisForwardRate($V$13,AD168,_xll.ohTrigger($AA$9:$AA$12))</f>
        <v>2.0195789512539468E-2</v>
      </c>
      <c r="AH168" s="50">
        <f>_xll.qlTenorBasisForwardRate2($V$13,AD168,AE168,_xll.ohTrigger($AA$9:$AA$12))</f>
        <v>2.0195789512539468E-2</v>
      </c>
      <c r="AI168" s="50">
        <f>_xll.qlIndexFixing($V$5,_xll.qlInterestRateIndexFixingDate($V$5,AD168,trigger),,trigger)</f>
        <v>1.9991165271579656E-2</v>
      </c>
      <c r="AJ168" s="50">
        <f t="shared" si="16"/>
        <v>2.046242409598116E-4</v>
      </c>
      <c r="AK168" s="53">
        <f t="shared" si="17"/>
        <v>0.98986797516221081</v>
      </c>
    </row>
    <row r="169" spans="29:37" x14ac:dyDescent="0.2">
      <c r="AC169" s="45" t="s">
        <v>74</v>
      </c>
      <c r="AD169" s="46">
        <f>_xll.qlCalendarAdvance(calendar,AD168,AC169,,,trigger)</f>
        <v>47399</v>
      </c>
      <c r="AE169" s="46">
        <f>_xll.qlInterestRateIndexMaturity($V$5,AD169,trigger)</f>
        <v>47491</v>
      </c>
      <c r="AF169" s="50">
        <f>_xll.qlTenorBasisValue($V$13,AD169,trigger)</f>
        <v>8.3794580228421334E-4</v>
      </c>
      <c r="AG169" s="50">
        <f>_xll.qlTenorBasisForwardRate($V$13,AD169,_xll.ohTrigger($AA$9:$AA$12))</f>
        <v>2.01820490395778E-2</v>
      </c>
      <c r="AH169" s="50">
        <f>_xll.qlTenorBasisForwardRate2($V$13,AD169,AE169,_xll.ohTrigger($AA$9:$AA$12))</f>
        <v>2.01820490395778E-2</v>
      </c>
      <c r="AI169" s="50">
        <f>_xll.qlIndexFixing($V$5,_xll.qlInterestRateIndexFixingDate($V$5,AD169,trigger),,trigger)</f>
        <v>1.9976200065106517E-2</v>
      </c>
      <c r="AJ169" s="50">
        <f t="shared" si="16"/>
        <v>2.0584897447128297E-4</v>
      </c>
      <c r="AK169" s="53">
        <f t="shared" si="17"/>
        <v>0.98980039271197862</v>
      </c>
    </row>
    <row r="170" spans="29:37" x14ac:dyDescent="0.2">
      <c r="AC170" s="45" t="s">
        <v>74</v>
      </c>
      <c r="AD170" s="46">
        <f>_xll.qlCalendarAdvance(calendar,AD169,AC170,,,trigger)</f>
        <v>47430</v>
      </c>
      <c r="AE170" s="46">
        <f>_xll.qlInterestRateIndexMaturity($V$5,AD170,trigger)</f>
        <v>47522</v>
      </c>
      <c r="AF170" s="50">
        <f>_xll.qlTenorBasisValue($V$13,AD170,trigger)</f>
        <v>8.3085025978824696E-4</v>
      </c>
      <c r="AG170" s="50">
        <f>_xll.qlTenorBasisForwardRate($V$13,AD170,_xll.ohTrigger($AA$9:$AA$12))</f>
        <v>2.0167875084149318E-2</v>
      </c>
      <c r="AH170" s="50">
        <f>_xll.qlTenorBasisForwardRate2($V$13,AD170,AE170,_xll.ohTrigger($AA$9:$AA$12))</f>
        <v>2.0167875084149318E-2</v>
      </c>
      <c r="AI170" s="50">
        <f>_xll.qlIndexFixing($V$5,_xll.qlInterestRateIndexFixingDate($V$5,AD170,trigger),,trigger)</f>
        <v>1.9960507437216331E-2</v>
      </c>
      <c r="AJ170" s="50">
        <f t="shared" si="16"/>
        <v>2.0736764693298632E-4</v>
      </c>
      <c r="AK170" s="53">
        <f t="shared" si="17"/>
        <v>0.98971792288142624</v>
      </c>
    </row>
    <row r="171" spans="29:37" x14ac:dyDescent="0.2">
      <c r="AC171" s="45" t="s">
        <v>74</v>
      </c>
      <c r="AD171" s="46">
        <f>_xll.qlCalendarAdvance(calendar,AD170,AC171,,,trigger)</f>
        <v>47462</v>
      </c>
      <c r="AE171" s="46">
        <f>_xll.qlInterestRateIndexMaturity($V$5,AD171,trigger)</f>
        <v>47553</v>
      </c>
      <c r="AF171" s="50">
        <f>_xll.qlTenorBasisValue($V$13,AD171,trigger)</f>
        <v>8.235697650518267E-4</v>
      </c>
      <c r="AG171" s="50">
        <f>_xll.qlTenorBasisForwardRate($V$13,AD171,_xll.ohTrigger($AA$9:$AA$12))</f>
        <v>2.0152381956242821E-2</v>
      </c>
      <c r="AH171" s="50">
        <f>_xll.qlTenorBasisForwardRate2($V$13,AD171,AE171,_xll.ohTrigger($AA$9:$AA$12))</f>
        <v>2.0152381956242821E-2</v>
      </c>
      <c r="AI171" s="50">
        <f>_xll.qlIndexFixing($V$5,_xll.qlInterestRateIndexFixingDate($V$5,AD171,trigger),,trigger)</f>
        <v>1.9943120878993137E-2</v>
      </c>
      <c r="AJ171" s="50">
        <f t="shared" si="16"/>
        <v>2.092610772496846E-4</v>
      </c>
      <c r="AK171" s="53">
        <f t="shared" si="17"/>
        <v>0.98961606237396371</v>
      </c>
    </row>
    <row r="172" spans="29:37" x14ac:dyDescent="0.2">
      <c r="AC172" s="45" t="s">
        <v>74</v>
      </c>
      <c r="AD172" s="46">
        <f>_xll.qlCalendarAdvance(calendar,AD171,AC172,,,trigger)</f>
        <v>47493</v>
      </c>
      <c r="AE172" s="46">
        <f>_xll.qlInterestRateIndexMaturity($V$5,AD172,trigger)</f>
        <v>47583</v>
      </c>
      <c r="AF172" s="50">
        <f>_xll.qlTenorBasisValue($V$13,AD172,trigger)</f>
        <v>8.1655958588179123E-4</v>
      </c>
      <c r="AG172" s="50">
        <f>_xll.qlTenorBasisForwardRate($V$13,AD172,_xll.ohTrigger($AA$9:$AA$12))</f>
        <v>2.013685460129544E-2</v>
      </c>
      <c r="AH172" s="50">
        <f>_xll.qlTenorBasisForwardRate2($V$13,AD172,AE172,_xll.ohTrigger($AA$9:$AA$12))</f>
        <v>2.013685460129544E-2</v>
      </c>
      <c r="AI172" s="50">
        <f>_xll.qlIndexFixing($V$5,_xll.qlInterestRateIndexFixingDate($V$5,AD172,trigger),,trigger)</f>
        <v>1.9925409952761264E-2</v>
      </c>
      <c r="AJ172" s="50">
        <f t="shared" si="16"/>
        <v>2.1144464853417588E-4</v>
      </c>
      <c r="AK172" s="53">
        <f t="shared" si="17"/>
        <v>0.98949961884709769</v>
      </c>
    </row>
    <row r="173" spans="29:37" x14ac:dyDescent="0.2">
      <c r="AC173" s="45" t="s">
        <v>74</v>
      </c>
      <c r="AD173" s="46">
        <f>_xll.qlCalendarAdvance(calendar,AD172,AC173,,,trigger)</f>
        <v>47525</v>
      </c>
      <c r="AE173" s="46">
        <f>_xll.qlInterestRateIndexMaturity($V$5,AD173,trigger)</f>
        <v>47616</v>
      </c>
      <c r="AF173" s="50">
        <f>_xll.qlTenorBasisValue($V$13,AD173,trigger)</f>
        <v>8.0936768361719624E-4</v>
      </c>
      <c r="AG173" s="50">
        <f>_xll.qlTenorBasisForwardRate($V$13,AD173,_xll.ohTrigger($AA$9:$AA$12))</f>
        <v>2.0120910551988318E-2</v>
      </c>
      <c r="AH173" s="50">
        <f>_xll.qlTenorBasisForwardRate2($V$13,AD173,AE173,_xll.ohTrigger($AA$9:$AA$12))</f>
        <v>2.0120910551988318E-2</v>
      </c>
      <c r="AI173" s="50">
        <f>_xll.qlIndexFixing($V$5,_xll.qlInterestRateIndexFixingDate($V$5,AD173,trigger),,trigger)</f>
        <v>1.9906728543582445E-2</v>
      </c>
      <c r="AJ173" s="50">
        <f t="shared" si="16"/>
        <v>2.1418200840587348E-4</v>
      </c>
      <c r="AK173" s="53">
        <f t="shared" si="17"/>
        <v>0.98935525269333757</v>
      </c>
    </row>
    <row r="174" spans="29:37" x14ac:dyDescent="0.2">
      <c r="AC174" s="45" t="s">
        <v>74</v>
      </c>
      <c r="AD174" s="46">
        <f>_xll.qlCalendarAdvance(calendar,AD173,AC174,,,trigger)</f>
        <v>47553</v>
      </c>
      <c r="AE174" s="46">
        <f>_xll.qlInterestRateIndexMaturity($V$5,AD174,trigger)</f>
        <v>47645</v>
      </c>
      <c r="AF174" s="50">
        <f>_xll.qlTenorBasisValue($V$13,AD174,trigger)</f>
        <v>8.0311195098294367E-4</v>
      </c>
      <c r="AG174" s="50">
        <f>_xll.qlTenorBasisForwardRate($V$13,AD174,_xll.ohTrigger($AA$9:$AA$12))</f>
        <v>2.0106528038798702E-2</v>
      </c>
      <c r="AH174" s="50">
        <f>_xll.qlTenorBasisForwardRate2($V$13,AD174,AE174,_xll.ohTrigger($AA$9:$AA$12))</f>
        <v>2.0106528038798702E-2</v>
      </c>
      <c r="AI174" s="50">
        <f>_xll.qlIndexFixing($V$5,_xll.qlInterestRateIndexFixingDate($V$5,AD174,trigger),,trigger)</f>
        <v>1.9889619819550071E-2</v>
      </c>
      <c r="AJ174" s="50">
        <f t="shared" si="16"/>
        <v>2.1690821924863143E-4</v>
      </c>
      <c r="AK174" s="53">
        <f t="shared" si="17"/>
        <v>0.9892120499954008</v>
      </c>
    </row>
    <row r="175" spans="29:37" x14ac:dyDescent="0.2">
      <c r="AC175" s="45" t="s">
        <v>74</v>
      </c>
      <c r="AD175" s="46">
        <f>_xll.qlCalendarAdvance(calendar,AD174,AC175,,,trigger)</f>
        <v>47584</v>
      </c>
      <c r="AE175" s="46">
        <f>_xll.qlInterestRateIndexMaturity($V$5,AD175,trigger)</f>
        <v>47675</v>
      </c>
      <c r="AF175" s="50">
        <f>_xll.qlTenorBasisValue($V$13,AD175,trigger)</f>
        <v>7.9622661521852893E-4</v>
      </c>
      <c r="AG175" s="50">
        <f>_xll.qlTenorBasisForwardRate($V$13,AD175,_xll.ohTrigger($AA$9:$AA$12))</f>
        <v>2.0089500708723968E-2</v>
      </c>
      <c r="AH175" s="50">
        <f>_xll.qlTenorBasisForwardRate2($V$13,AD175,AE175,_xll.ohTrigger($AA$9:$AA$12))</f>
        <v>2.0089500708723968E-2</v>
      </c>
      <c r="AI175" s="50">
        <f>_xll.qlIndexFixing($V$5,_xll.qlInterestRateIndexFixingDate($V$5,AD175,trigger),,trigger)</f>
        <v>1.9869370219500724E-2</v>
      </c>
      <c r="AJ175" s="50">
        <f t="shared" si="16"/>
        <v>2.2013048922324419E-4</v>
      </c>
      <c r="AK175" s="53">
        <f t="shared" si="17"/>
        <v>0.98904251069178384</v>
      </c>
    </row>
    <row r="176" spans="29:37" x14ac:dyDescent="0.2">
      <c r="AC176" s="45" t="s">
        <v>74</v>
      </c>
      <c r="AD176" s="46">
        <f>_xll.qlCalendarAdvance(calendar,AD175,AC176,,,trigger)</f>
        <v>47616</v>
      </c>
      <c r="AE176" s="46">
        <f>_xll.qlInterestRateIndexMaturity($V$5,AD176,trigger)</f>
        <v>47708</v>
      </c>
      <c r="AF176" s="50">
        <f>_xll.qlTenorBasisValue($V$13,AD176,trigger)</f>
        <v>7.8916416055347879E-4</v>
      </c>
      <c r="AG176" s="50">
        <f>_xll.qlTenorBasisForwardRate($V$13,AD176,_xll.ohTrigger($AA$9:$AA$12))</f>
        <v>2.0071954231041102E-2</v>
      </c>
      <c r="AH176" s="50">
        <f>_xll.qlTenorBasisForwardRate2($V$13,AD176,AE176,_xll.ohTrigger($AA$9:$AA$12))</f>
        <v>2.0071954231041102E-2</v>
      </c>
      <c r="AI176" s="50">
        <f>_xll.qlIndexFixing($V$5,_xll.qlInterestRateIndexFixingDate($V$5,AD176,trigger),,trigger)</f>
        <v>1.9847977268130756E-2</v>
      </c>
      <c r="AJ176" s="50">
        <f t="shared" si="16"/>
        <v>2.2397696291034594E-4</v>
      </c>
      <c r="AK176" s="53">
        <f t="shared" si="17"/>
        <v>0.98884129764684459</v>
      </c>
    </row>
    <row r="177" spans="29:37" x14ac:dyDescent="0.2">
      <c r="AC177" s="45" t="s">
        <v>74</v>
      </c>
      <c r="AD177" s="46">
        <f>_xll.qlCalendarAdvance(calendar,AD176,AC177,,,trigger)</f>
        <v>47647</v>
      </c>
      <c r="AE177" s="46">
        <f>_xll.qlInterestRateIndexMaturity($V$5,AD177,trigger)</f>
        <v>47739</v>
      </c>
      <c r="AF177" s="50">
        <f>_xll.qlTenorBasisValue($V$13,AD177,trigger)</f>
        <v>7.8236615521766798E-4</v>
      </c>
      <c r="AG177" s="50">
        <f>_xll.qlTenorBasisForwardRate($V$13,AD177,_xll.ohTrigger($AA$9:$AA$12))</f>
        <v>2.0054124373495057E-2</v>
      </c>
      <c r="AH177" s="50">
        <f>_xll.qlTenorBasisForwardRate2($V$13,AD177,AE177,_xll.ohTrigger($AA$9:$AA$12))</f>
        <v>2.0054124373495057E-2</v>
      </c>
      <c r="AI177" s="50">
        <f>_xll.qlIndexFixing($V$5,_xll.qlInterestRateIndexFixingDate($V$5,AD177,trigger),,trigger)</f>
        <v>1.9826179704974561E-2</v>
      </c>
      <c r="AJ177" s="50">
        <f t="shared" si="16"/>
        <v>2.2794466852049666E-4</v>
      </c>
      <c r="AK177" s="53">
        <f t="shared" si="17"/>
        <v>0.98863352673618776</v>
      </c>
    </row>
    <row r="178" spans="29:37" x14ac:dyDescent="0.2">
      <c r="AC178" s="45" t="s">
        <v>74</v>
      </c>
      <c r="AD178" s="46">
        <f>_xll.qlCalendarAdvance(calendar,AD177,AC178,,,trigger)</f>
        <v>47679</v>
      </c>
      <c r="AE178" s="46">
        <f>_xll.qlInterestRateIndexMaturity($V$5,AD178,trigger)</f>
        <v>47771</v>
      </c>
      <c r="AF178" s="50">
        <f>_xll.qlTenorBasisValue($V$13,AD178,trigger)</f>
        <v>7.753941759342163E-4</v>
      </c>
      <c r="AG178" s="50">
        <f>_xll.qlTenorBasisForwardRate($V$13,AD178,_xll.ohTrigger($AA$9:$AA$12))</f>
        <v>2.0035034891295735E-2</v>
      </c>
      <c r="AH178" s="50">
        <f>_xll.qlTenorBasisForwardRate2($V$13,AD178,AE178,_xll.ohTrigger($AA$9:$AA$12))</f>
        <v>2.0035034891295735E-2</v>
      </c>
      <c r="AI178" s="50">
        <f>_xll.qlIndexFixing($V$5,_xll.qlInterestRateIndexFixingDate($V$5,AD178,trigger),,trigger)</f>
        <v>1.9802841414801962E-2</v>
      </c>
      <c r="AJ178" s="50">
        <f t="shared" si="16"/>
        <v>2.3219347649377359E-4</v>
      </c>
      <c r="AK178" s="53">
        <f t="shared" si="17"/>
        <v>0.9884106277950806</v>
      </c>
    </row>
    <row r="179" spans="29:37" x14ac:dyDescent="0.2">
      <c r="AC179" s="45" t="s">
        <v>74</v>
      </c>
      <c r="AD179" s="46">
        <f>_xll.qlCalendarAdvance(calendar,AD178,AC179,,,trigger)</f>
        <v>47710</v>
      </c>
      <c r="AE179" s="46">
        <f>_xll.qlInterestRateIndexMaturity($V$5,AD179,trigger)</f>
        <v>47802</v>
      </c>
      <c r="AF179" s="50">
        <f>_xll.qlTenorBasisValue($V$13,AD179,trigger)</f>
        <v>7.6868410930261411E-4</v>
      </c>
      <c r="AG179" s="50">
        <f>_xll.qlTenorBasisForwardRate($V$13,AD179,_xll.ohTrigger($AA$9:$AA$12))</f>
        <v>2.0015768629670531E-2</v>
      </c>
      <c r="AH179" s="50">
        <f>_xll.qlTenorBasisForwardRate2($V$13,AD179,AE179,_xll.ohTrigger($AA$9:$AA$12))</f>
        <v>2.0015768629670531E-2</v>
      </c>
      <c r="AI179" s="50">
        <f>_xll.qlIndexFixing($V$5,_xll.qlInterestRateIndexFixingDate($V$5,AD179,trigger),,trigger)</f>
        <v>1.9779482547043641E-2</v>
      </c>
      <c r="AJ179" s="50">
        <f t="shared" si="16"/>
        <v>2.3628608262689019E-4</v>
      </c>
      <c r="AK179" s="53">
        <f t="shared" si="17"/>
        <v>0.98819500329971688</v>
      </c>
    </row>
    <row r="180" spans="29:37" x14ac:dyDescent="0.2">
      <c r="AC180" s="45" t="s">
        <v>74</v>
      </c>
      <c r="AD180" s="46">
        <f>_xll.qlCalendarAdvance(calendar,AD179,AC180,,,trigger)</f>
        <v>47742</v>
      </c>
      <c r="AE180" s="46">
        <f>_xll.qlInterestRateIndexMaturity($V$5,AD180,trigger)</f>
        <v>47833</v>
      </c>
      <c r="AF180" s="50">
        <f>_xll.qlTenorBasisValue($V$13,AD180,trigger)</f>
        <v>7.6180317816527466E-4</v>
      </c>
      <c r="AG180" s="50">
        <f>_xll.qlTenorBasisForwardRate($V$13,AD180,_xll.ohTrigger($AA$9:$AA$12))</f>
        <v>1.9994793514660578E-2</v>
      </c>
      <c r="AH180" s="50">
        <f>_xll.qlTenorBasisForwardRate2($V$13,AD180,AE180,_xll.ohTrigger($AA$9:$AA$12))</f>
        <v>1.9994793514660578E-2</v>
      </c>
      <c r="AI180" s="50">
        <f>_xll.qlIndexFixing($V$5,_xll.qlInterestRateIndexFixingDate($V$5,AD180,trigger),,trigger)</f>
        <v>1.975449501120637E-2</v>
      </c>
      <c r="AJ180" s="50">
        <f t="shared" si="16"/>
        <v>2.4029850345420878E-4</v>
      </c>
      <c r="AK180" s="53">
        <f t="shared" si="17"/>
        <v>0.98798194623625313</v>
      </c>
    </row>
    <row r="181" spans="29:37" x14ac:dyDescent="0.2">
      <c r="AC181" s="45" t="s">
        <v>74</v>
      </c>
      <c r="AD181" s="46">
        <f>_xll.qlCalendarAdvance(calendar,AD180,AC181,,,trigger)</f>
        <v>47772</v>
      </c>
      <c r="AE181" s="46">
        <f>_xll.qlInterestRateIndexMaturity($V$5,AD181,trigger)</f>
        <v>47864</v>
      </c>
      <c r="AF181" s="50">
        <f>_xll.qlTenorBasisValue($V$13,AD181,trigger)</f>
        <v>7.5539447271736379E-4</v>
      </c>
      <c r="AG181" s="50">
        <f>_xll.qlTenorBasisForwardRate($V$13,AD181,_xll.ohTrigger($AA$9:$AA$12))</f>
        <v>1.9974740498388592E-2</v>
      </c>
      <c r="AH181" s="50">
        <f>_xll.qlTenorBasisForwardRate2($V$13,AD181,AE181,_xll.ohTrigger($AA$9:$AA$12))</f>
        <v>1.9974740498388592E-2</v>
      </c>
      <c r="AI181" s="50">
        <f>_xll.qlIndexFixing($V$5,_xll.qlInterestRateIndexFixingDate($V$5,AD181,trigger),,trigger)</f>
        <v>1.9730669916106384E-2</v>
      </c>
      <c r="AJ181" s="50">
        <f t="shared" si="16"/>
        <v>2.4407058228220757E-4</v>
      </c>
      <c r="AK181" s="53">
        <f t="shared" si="17"/>
        <v>0.98778103864218425</v>
      </c>
    </row>
    <row r="182" spans="29:37" x14ac:dyDescent="0.2">
      <c r="AC182" s="45" t="s">
        <v>74</v>
      </c>
      <c r="AD182" s="46">
        <f>_xll.qlCalendarAdvance(calendar,AD181,AC182,,,trigger)</f>
        <v>47805</v>
      </c>
      <c r="AE182" s="46">
        <f>_xll.qlInterestRateIndexMaturity($V$5,AD182,trigger)</f>
        <v>47897</v>
      </c>
      <c r="AF182" s="50">
        <f>_xll.qlTenorBasisValue($V$13,AD182,trigger)</f>
        <v>7.4839213691809011E-4</v>
      </c>
      <c r="AG182" s="50">
        <f>_xll.qlTenorBasisForwardRate($V$13,AD182,_xll.ohTrigger($AA$9:$AA$12))</f>
        <v>1.9951541005256812E-2</v>
      </c>
      <c r="AH182" s="50">
        <f>_xll.qlTenorBasisForwardRate2($V$13,AD182,AE182,_xll.ohTrigger($AA$9:$AA$12))</f>
        <v>1.9951541005256812E-2</v>
      </c>
      <c r="AI182" s="50">
        <f>_xll.qlIndexFixing($V$5,_xll.qlInterestRateIndexFixingDate($V$5,AD182,trigger),,trigger)</f>
        <v>1.9703553415969764E-2</v>
      </c>
      <c r="AJ182" s="50">
        <f t="shared" si="16"/>
        <v>2.4798758928704784E-4</v>
      </c>
      <c r="AK182" s="53">
        <f t="shared" si="17"/>
        <v>0.98757050449277539</v>
      </c>
    </row>
    <row r="183" spans="29:37" x14ac:dyDescent="0.2">
      <c r="AC183" s="45" t="s">
        <v>74</v>
      </c>
      <c r="AD183" s="46">
        <f>_xll.qlCalendarAdvance(calendar,AD182,AC183,,,trigger)</f>
        <v>47835</v>
      </c>
      <c r="AE183" s="46">
        <f>_xll.qlInterestRateIndexMaturity($V$5,AD183,trigger)</f>
        <v>47925</v>
      </c>
      <c r="AF183" s="50">
        <f>_xll.qlTenorBasisValue($V$13,AD183,trigger)</f>
        <v>7.4206940735219249E-4</v>
      </c>
      <c r="AG183" s="50">
        <f>_xll.qlTenorBasisForwardRate($V$13,AD183,_xll.ohTrigger($AA$9:$AA$12))</f>
        <v>1.9929284716043938E-2</v>
      </c>
      <c r="AH183" s="50">
        <f>_xll.qlTenorBasisForwardRate2($V$13,AD183,AE183,_xll.ohTrigger($AA$9:$AA$12))</f>
        <v>1.9929284716043938E-2</v>
      </c>
      <c r="AI183" s="50">
        <f>_xll.qlIndexFixing($V$5,_xll.qlInterestRateIndexFixingDate($V$5,AD183,trigger),,trigger)</f>
        <v>1.9678009583743439E-2</v>
      </c>
      <c r="AJ183" s="50">
        <f t="shared" si="16"/>
        <v>2.5127513230049914E-4</v>
      </c>
      <c r="AK183" s="53">
        <f t="shared" si="17"/>
        <v>0.98739166327940453</v>
      </c>
    </row>
    <row r="184" spans="29:37" x14ac:dyDescent="0.2">
      <c r="AC184" s="45" t="s">
        <v>74</v>
      </c>
      <c r="AD184" s="46">
        <f>_xll.qlCalendarAdvance(calendar,AD183,AC184,,,trigger)</f>
        <v>47868</v>
      </c>
      <c r="AE184" s="46">
        <f>_xll.qlInterestRateIndexMaturity($V$5,AD184,trigger)</f>
        <v>47959</v>
      </c>
      <c r="AF184" s="50">
        <f>_xll.qlTenorBasisValue($V$13,AD184,trigger)</f>
        <v>7.3516182157350629E-4</v>
      </c>
      <c r="AG184" s="50">
        <f>_xll.qlTenorBasisForwardRate($V$13,AD184,_xll.ohTrigger($AA$9:$AA$12))</f>
        <v>1.9904469200663098E-2</v>
      </c>
      <c r="AH184" s="50">
        <f>_xll.qlTenorBasisForwardRate2($V$13,AD184,AE184,_xll.ohTrigger($AA$9:$AA$12))</f>
        <v>1.9904469200663098E-2</v>
      </c>
      <c r="AI184" s="50">
        <f>_xll.qlIndexFixing($V$5,_xll.qlInterestRateIndexFixingDate($V$5,AD184,trigger),,trigger)</f>
        <v>1.9649504579858867E-2</v>
      </c>
      <c r="AJ184" s="50">
        <f t="shared" si="16"/>
        <v>2.5496462080423082E-4</v>
      </c>
      <c r="AK184" s="53">
        <f t="shared" si="17"/>
        <v>0.9871905842736195</v>
      </c>
    </row>
    <row r="185" spans="29:37" x14ac:dyDescent="0.2">
      <c r="AC185" s="45" t="s">
        <v>74</v>
      </c>
      <c r="AD185" s="46">
        <f>_xll.qlCalendarAdvance(calendar,AD184,AC185,,,trigger)</f>
        <v>47899</v>
      </c>
      <c r="AE185" s="46">
        <f>_xll.qlInterestRateIndexMaturity($V$5,AD185,trigger)</f>
        <v>47988</v>
      </c>
      <c r="AF185" s="50">
        <f>_xll.qlTenorBasisValue($V$13,AD185,trigger)</f>
        <v>7.2871819382032724E-4</v>
      </c>
      <c r="AG185" s="50">
        <f>_xll.qlTenorBasisForwardRate($V$13,AD185,_xll.ohTrigger($AA$9:$AA$12))</f>
        <v>1.9879849897206169E-2</v>
      </c>
      <c r="AH185" s="50">
        <f>_xll.qlTenorBasisForwardRate2($V$13,AD185,AE185,_xll.ohTrigger($AA$9:$AA$12))</f>
        <v>1.9879849897206169E-2</v>
      </c>
      <c r="AI185" s="50">
        <f>_xll.qlIndexFixing($V$5,_xll.qlInterestRateIndexFixingDate($V$5,AD185,trigger),,trigger)</f>
        <v>1.9621754872743667E-2</v>
      </c>
      <c r="AJ185" s="50">
        <f t="shared" si="16"/>
        <v>2.5809502446250132E-4</v>
      </c>
      <c r="AK185" s="53">
        <f t="shared" si="17"/>
        <v>0.98701725486877179</v>
      </c>
    </row>
    <row r="186" spans="29:37" x14ac:dyDescent="0.2">
      <c r="AC186" s="45" t="s">
        <v>74</v>
      </c>
      <c r="AD186" s="46">
        <f>_xll.qlCalendarAdvance(calendar,AD185,AC186,,,trigger)</f>
        <v>47927</v>
      </c>
      <c r="AE186" s="46">
        <f>_xll.qlInterestRateIndexMaturity($V$5,AD186,trigger)</f>
        <v>48019</v>
      </c>
      <c r="AF186" s="50">
        <f>_xll.qlTenorBasisValue($V$13,AD186,trigger)</f>
        <v>7.2293592153787408E-4</v>
      </c>
      <c r="AG186" s="50">
        <f>_xll.qlTenorBasisForwardRate($V$13,AD186,_xll.ohTrigger($AA$9:$AA$12))</f>
        <v>1.9857568309237288E-2</v>
      </c>
      <c r="AH186" s="50">
        <f>_xll.qlTenorBasisForwardRate2($V$13,AD186,AE186,_xll.ohTrigger($AA$9:$AA$12))</f>
        <v>1.9857568309237288E-2</v>
      </c>
      <c r="AI186" s="50">
        <f>_xll.qlIndexFixing($V$5,_xll.qlInterestRateIndexFixingDate($V$5,AD186,trigger),,trigger)</f>
        <v>1.9596455126604122E-2</v>
      </c>
      <c r="AJ186" s="50">
        <f t="shared" si="16"/>
        <v>2.6111318263316585E-4</v>
      </c>
      <c r="AK186" s="53">
        <f t="shared" si="17"/>
        <v>0.98685069699537675</v>
      </c>
    </row>
    <row r="187" spans="29:37" x14ac:dyDescent="0.2">
      <c r="AC187" s="45" t="s">
        <v>74</v>
      </c>
      <c r="AD187" s="46">
        <f>_xll.qlCalendarAdvance(calendar,AD186,AC187,,,trigger)</f>
        <v>47959</v>
      </c>
      <c r="AE187" s="46">
        <f>_xll.qlInterestRateIndexMaturity($V$5,AD187,trigger)</f>
        <v>48050</v>
      </c>
      <c r="AF187" s="50">
        <f>_xll.qlTenorBasisValue($V$13,AD187,trigger)</f>
        <v>7.1637155976955909E-4</v>
      </c>
      <c r="AG187" s="50">
        <f>_xll.qlTenorBasisForwardRate($V$13,AD187,_xll.ohTrigger($AA$9:$AA$12))</f>
        <v>1.9830670323450761E-2</v>
      </c>
      <c r="AH187" s="50">
        <f>_xll.qlTenorBasisForwardRate2($V$13,AD187,AE187,_xll.ohTrigger($AA$9:$AA$12))</f>
        <v>1.9830670323450761E-2</v>
      </c>
      <c r="AI187" s="50">
        <f>_xll.qlIndexFixing($V$5,_xll.qlInterestRateIndexFixingDate($V$5,AD187,trigger),,trigger)</f>
        <v>1.9566526046809307E-2</v>
      </c>
      <c r="AJ187" s="50">
        <f t="shared" si="16"/>
        <v>2.6414427664145368E-4</v>
      </c>
      <c r="AK187" s="53">
        <f t="shared" si="17"/>
        <v>0.98668001271096273</v>
      </c>
    </row>
    <row r="188" spans="29:37" x14ac:dyDescent="0.2">
      <c r="AC188" s="45" t="s">
        <v>74</v>
      </c>
      <c r="AD188" s="46">
        <f>_xll.qlCalendarAdvance(calendar,AD187,AC188,,,trigger)</f>
        <v>47989</v>
      </c>
      <c r="AE188" s="46">
        <f>_xll.qlInterestRateIndexMaturity($V$5,AD188,trigger)</f>
        <v>48081</v>
      </c>
      <c r="AF188" s="50">
        <f>_xll.qlTenorBasisValue($V$13,AD188,trigger)</f>
        <v>7.102600778183299E-4</v>
      </c>
      <c r="AG188" s="50">
        <f>_xll.qlTenorBasisForwardRate($V$13,AD188,_xll.ohTrigger($AA$9:$AA$12))</f>
        <v>1.9804867613308328E-2</v>
      </c>
      <c r="AH188" s="50">
        <f>_xll.qlTenorBasisForwardRate2($V$13,AD188,AE188,_xll.ohTrigger($AA$9:$AA$12))</f>
        <v>1.9804867613308328E-2</v>
      </c>
      <c r="AI188" s="50">
        <f>_xll.qlIndexFixing($V$5,_xll.qlInterestRateIndexFixingDate($V$5,AD188,trigger),,trigger)</f>
        <v>1.9537896225348239E-2</v>
      </c>
      <c r="AJ188" s="50">
        <f t="shared" si="16"/>
        <v>2.6697138796008893E-4</v>
      </c>
      <c r="AK188" s="53">
        <f t="shared" si="17"/>
        <v>0.98651991050014942</v>
      </c>
    </row>
    <row r="189" spans="29:37" x14ac:dyDescent="0.2">
      <c r="AC189" s="45" t="s">
        <v>74</v>
      </c>
      <c r="AD189" s="46">
        <f>_xll.qlCalendarAdvance(calendar,AD188,AC189,,,trigger)</f>
        <v>48022</v>
      </c>
      <c r="AE189" s="46">
        <f>_xll.qlInterestRateIndexMaturity($V$5,AD189,trigger)</f>
        <v>48114</v>
      </c>
      <c r="AF189" s="50">
        <f>_xll.qlTenorBasisValue($V$13,AD189,trigger)</f>
        <v>7.0358509772915567E-4</v>
      </c>
      <c r="AG189" s="50">
        <f>_xll.qlTenorBasisForwardRate($V$13,AD189,_xll.ohTrigger($AA$9:$AA$12))</f>
        <v>1.9775460055736639E-2</v>
      </c>
      <c r="AH189" s="50">
        <f>_xll.qlTenorBasisForwardRate2($V$13,AD189,AE189,_xll.ohTrigger($AA$9:$AA$12))</f>
        <v>1.9775460055736639E-2</v>
      </c>
      <c r="AI189" s="50">
        <f>_xll.qlIndexFixing($V$5,_xll.qlInterestRateIndexFixingDate($V$5,AD189,trigger),,trigger)</f>
        <v>1.9505592359929949E-2</v>
      </c>
      <c r="AJ189" s="50">
        <f t="shared" si="16"/>
        <v>2.6986769580669007E-4</v>
      </c>
      <c r="AK189" s="53">
        <f t="shared" si="17"/>
        <v>0.98635340492478685</v>
      </c>
    </row>
    <row r="190" spans="29:37" x14ac:dyDescent="0.2">
      <c r="AC190" s="45" t="s">
        <v>74</v>
      </c>
      <c r="AD190" s="46">
        <f>_xll.qlCalendarAdvance(calendar,AD189,AC190,,,trigger)</f>
        <v>48052</v>
      </c>
      <c r="AE190" s="46">
        <f>_xll.qlInterestRateIndexMaturity($V$5,AD190,trigger)</f>
        <v>48144</v>
      </c>
      <c r="AF190" s="50">
        <f>_xll.qlTenorBasisValue($V$13,AD190,trigger)</f>
        <v>6.9756026620407621E-4</v>
      </c>
      <c r="AG190" s="50">
        <f>_xll.qlTenorBasisForwardRate($V$13,AD190,_xll.ohTrigger($AA$9:$AA$12))</f>
        <v>1.9747908186208179E-2</v>
      </c>
      <c r="AH190" s="50">
        <f>_xll.qlTenorBasisForwardRate2($V$13,AD190,AE190,_xll.ohTrigger($AA$9:$AA$12))</f>
        <v>1.9747908186208179E-2</v>
      </c>
      <c r="AI190" s="50">
        <f>_xll.qlIndexFixing($V$5,_xll.qlInterestRateIndexFixingDate($V$5,AD190,trigger),,trigger)</f>
        <v>1.9475540720369645E-2</v>
      </c>
      <c r="AJ190" s="50">
        <f t="shared" si="16"/>
        <v>2.7236746583853347E-4</v>
      </c>
      <c r="AK190" s="53">
        <f t="shared" si="17"/>
        <v>0.98620778143840304</v>
      </c>
    </row>
    <row r="191" spans="29:37" x14ac:dyDescent="0.2">
      <c r="AC191" s="45" t="s">
        <v>74</v>
      </c>
      <c r="AD191" s="46">
        <f>_xll.qlCalendarAdvance(calendar,AD190,AC191,,,trigger)</f>
        <v>48085</v>
      </c>
      <c r="AE191" s="46">
        <f>_xll.qlInterestRateIndexMaturity($V$5,AD191,trigger)</f>
        <v>48177</v>
      </c>
      <c r="AF191" s="50">
        <f>_xll.qlTenorBasisValue($V$13,AD191,trigger)</f>
        <v>6.9098062238363617E-4</v>
      </c>
      <c r="AG191" s="50">
        <f>_xll.qlTenorBasisForwardRate($V$13,AD191,_xll.ohTrigger($AA$9:$AA$12))</f>
        <v>1.9716702021459382E-2</v>
      </c>
      <c r="AH191" s="50">
        <f>_xll.qlTenorBasisForwardRate2($V$13,AD191,AE191,_xll.ohTrigger($AA$9:$AA$12))</f>
        <v>1.9716702021459382E-2</v>
      </c>
      <c r="AI191" s="50">
        <f>_xll.qlIndexFixing($V$5,_xll.qlInterestRateIndexFixingDate($V$5,AD191,trigger),,trigger)</f>
        <v>1.9441730997167672E-2</v>
      </c>
      <c r="AJ191" s="50">
        <f t="shared" si="16"/>
        <v>2.7497102429170986E-4</v>
      </c>
      <c r="AK191" s="53">
        <f t="shared" si="17"/>
        <v>0.98605390374148605</v>
      </c>
    </row>
    <row r="192" spans="29:37" x14ac:dyDescent="0.2">
      <c r="AC192" s="45" t="s">
        <v>74</v>
      </c>
      <c r="AD192" s="46">
        <f>_xll.qlCalendarAdvance(calendar,AD191,AC192,,,trigger)</f>
        <v>48116</v>
      </c>
      <c r="AE192" s="46">
        <f>_xll.qlInterestRateIndexMaturity($V$5,AD192,trigger)</f>
        <v>48211</v>
      </c>
      <c r="AF192" s="50">
        <f>_xll.qlTenorBasisValue($V$13,AD192,trigger)</f>
        <v>6.8484523295696373E-4</v>
      </c>
      <c r="AG192" s="50">
        <f>_xll.qlTenorBasisForwardRate($V$13,AD192,_xll.ohTrigger($AA$9:$AA$12))</f>
        <v>1.9686640203100823E-2</v>
      </c>
      <c r="AH192" s="50">
        <f>_xll.qlTenorBasisForwardRate2($V$13,AD192,AE192,_xll.ohTrigger($AA$9:$AA$12))</f>
        <v>1.9686640203100823E-2</v>
      </c>
      <c r="AI192" s="50">
        <f>_xll.qlIndexFixing($V$5,_xll.qlInterestRateIndexFixingDate($V$5,AD192,trigger),,trigger)</f>
        <v>1.9409212587333032E-2</v>
      </c>
      <c r="AJ192" s="50">
        <f t="shared" si="16"/>
        <v>2.7742761576779115E-4</v>
      </c>
      <c r="AK192" s="53">
        <f t="shared" si="17"/>
        <v>0.98590782312747838</v>
      </c>
    </row>
    <row r="193" spans="29:37" x14ac:dyDescent="0.2">
      <c r="AC193" s="45" t="s">
        <v>74</v>
      </c>
      <c r="AD193" s="46">
        <f>_xll.qlCalendarAdvance(calendar,AD192,AC193,,,trigger)</f>
        <v>48148</v>
      </c>
      <c r="AE193" s="46">
        <f>_xll.qlInterestRateIndexMaturity($V$5,AD193,trigger)</f>
        <v>48240</v>
      </c>
      <c r="AF193" s="50">
        <f>_xll.qlTenorBasisValue($V$13,AD193,trigger)</f>
        <v>6.7855813540117649E-4</v>
      </c>
      <c r="AG193" s="50">
        <f>_xll.qlTenorBasisForwardRate($V$13,AD193,_xll.ohTrigger($AA$9:$AA$12))</f>
        <v>1.9654512457401793E-2</v>
      </c>
      <c r="AH193" s="50">
        <f>_xll.qlTenorBasisForwardRate2($V$13,AD193,AE193,_xll.ohTrigger($AA$9:$AA$12))</f>
        <v>1.9654512457401793E-2</v>
      </c>
      <c r="AI193" s="50">
        <f>_xll.qlIndexFixing($V$5,_xll.qlInterestRateIndexFixingDate($V$5,AD193,trigger),,trigger)</f>
        <v>1.9374994922496877E-2</v>
      </c>
      <c r="AJ193" s="50">
        <f t="shared" si="16"/>
        <v>2.7951753490491546E-4</v>
      </c>
      <c r="AK193" s="53">
        <f t="shared" si="17"/>
        <v>0.98577845492170169</v>
      </c>
    </row>
    <row r="194" spans="29:37" x14ac:dyDescent="0.2">
      <c r="AC194" s="45" t="s">
        <v>74</v>
      </c>
      <c r="AD194" s="46">
        <f>_xll.qlCalendarAdvance(calendar,AD193,AC194,,,trigger)</f>
        <v>48179</v>
      </c>
      <c r="AE194" s="46">
        <f>_xll.qlInterestRateIndexMaturity($V$5,AD194,trigger)</f>
        <v>48271</v>
      </c>
      <c r="AF194" s="50">
        <f>_xll.qlTenorBasisValue($V$13,AD194,trigger)</f>
        <v>6.7251225107617461E-4</v>
      </c>
      <c r="AG194" s="50">
        <f>_xll.qlTenorBasisForwardRate($V$13,AD194,_xll.ohTrigger($AA$9:$AA$12))</f>
        <v>1.9622652374693215E-2</v>
      </c>
      <c r="AH194" s="50">
        <f>_xll.qlTenorBasisForwardRate2($V$13,AD194,AE194,_xll.ohTrigger($AA$9:$AA$12))</f>
        <v>1.9622652374693215E-2</v>
      </c>
      <c r="AI194" s="50">
        <f>_xll.qlIndexFixing($V$5,_xll.qlInterestRateIndexFixingDate($V$5,AD194,trigger),,trigger)</f>
        <v>1.9341101288617366E-2</v>
      </c>
      <c r="AJ194" s="50">
        <f t="shared" si="16"/>
        <v>2.8155108607584925E-4</v>
      </c>
      <c r="AK194" s="53">
        <f t="shared" si="17"/>
        <v>0.98565173144284213</v>
      </c>
    </row>
    <row r="195" spans="29:37" x14ac:dyDescent="0.2">
      <c r="AC195" s="45" t="s">
        <v>74</v>
      </c>
      <c r="AD195" s="46">
        <f>_xll.qlCalendarAdvance(calendar,AD194,AC195,,,trigger)</f>
        <v>48211</v>
      </c>
      <c r="AE195" s="46">
        <f>_xll.qlInterestRateIndexMaturity($V$5,AD195,trigger)</f>
        <v>48303</v>
      </c>
      <c r="AF195" s="50">
        <f>_xll.qlTenorBasisValue($V$13,AD195,trigger)</f>
        <v>6.663174908461654E-4</v>
      </c>
      <c r="AG195" s="50">
        <f>_xll.qlTenorBasisForwardRate($V$13,AD195,_xll.ohTrigger($AA$9:$AA$12))</f>
        <v>1.9588894057616681E-2</v>
      </c>
      <c r="AH195" s="50">
        <f>_xll.qlTenorBasisForwardRate2($V$13,AD195,AE195,_xll.ohTrigger($AA$9:$AA$12))</f>
        <v>1.9588894057616681E-2</v>
      </c>
      <c r="AI195" s="50">
        <f>_xll.qlIndexFixing($V$5,_xll.qlInterestRateIndexFixingDate($V$5,AD195,trigger),,trigger)</f>
        <v>1.9305384282310024E-2</v>
      </c>
      <c r="AJ195" s="50">
        <f t="shared" si="16"/>
        <v>2.8350977530665691E-4</v>
      </c>
      <c r="AK195" s="53">
        <f t="shared" si="17"/>
        <v>0.98552701472207815</v>
      </c>
    </row>
    <row r="196" spans="29:37" x14ac:dyDescent="0.2">
      <c r="AC196" s="45" t="s">
        <v>74</v>
      </c>
      <c r="AD196" s="46">
        <f>_xll.qlCalendarAdvance(calendar,AD195,AC196,,,trigger)</f>
        <v>48242</v>
      </c>
      <c r="AE196" s="46">
        <f>_xll.qlInterestRateIndexMaturity($V$5,AD196,trigger)</f>
        <v>48333</v>
      </c>
      <c r="AF196" s="50">
        <f>_xll.qlTenorBasisValue($V$13,AD196,trigger)</f>
        <v>6.6036098820518817E-4</v>
      </c>
      <c r="AG196" s="50">
        <f>_xll.qlTenorBasisForwardRate($V$13,AD196,_xll.ohTrigger($AA$9:$AA$12))</f>
        <v>1.9555371671257742E-2</v>
      </c>
      <c r="AH196" s="50">
        <f>_xll.qlTenorBasisForwardRate2($V$13,AD196,AE196,_xll.ohTrigger($AA$9:$AA$12))</f>
        <v>1.9555371671257742E-2</v>
      </c>
      <c r="AI196" s="50">
        <f>_xll.qlIndexFixing($V$5,_xll.qlInterestRateIndexFixingDate($V$5,AD196,trigger),,trigger)</f>
        <v>1.9270141845066386E-2</v>
      </c>
      <c r="AJ196" s="50">
        <f t="shared" ref="AJ196:AJ259" si="18">AG196-AI196</f>
        <v>2.8522982619135634E-4</v>
      </c>
      <c r="AK196" s="53">
        <f t="shared" ref="AK196:AK259" si="19">AI196/AH196</f>
        <v>0.98541424673556144</v>
      </c>
    </row>
    <row r="197" spans="29:37" x14ac:dyDescent="0.2">
      <c r="AC197" s="45" t="s">
        <v>74</v>
      </c>
      <c r="AD197" s="46">
        <f>_xll.qlCalendarAdvance(calendar,AD196,AC197,,,trigger)</f>
        <v>48274</v>
      </c>
      <c r="AE197" s="46">
        <f>_xll.qlInterestRateIndexMaturity($V$5,AD197,trigger)</f>
        <v>48366</v>
      </c>
      <c r="AF197" s="50">
        <f>_xll.qlTenorBasisValue($V$13,AD197,trigger)</f>
        <v>6.5425840358244243E-4</v>
      </c>
      <c r="AG197" s="50">
        <f>_xll.qlTenorBasisForwardRate($V$13,AD197,_xll.ohTrigger($AA$9:$AA$12))</f>
        <v>1.9519849332583702E-2</v>
      </c>
      <c r="AH197" s="50">
        <f>_xll.qlTenorBasisForwardRate2($V$13,AD197,AE197,_xll.ohTrigger($AA$9:$AA$12))</f>
        <v>1.9519849332583702E-2</v>
      </c>
      <c r="AI197" s="50">
        <f>_xll.qlIndexFixing($V$5,_xll.qlInterestRateIndexFixingDate($V$5,AD197,trigger),,trigger)</f>
        <v>1.9232899229301499E-2</v>
      </c>
      <c r="AJ197" s="50">
        <f t="shared" si="18"/>
        <v>2.8695010328220333E-4</v>
      </c>
      <c r="AK197" s="53">
        <f t="shared" si="19"/>
        <v>0.98529957386488587</v>
      </c>
    </row>
    <row r="198" spans="29:37" x14ac:dyDescent="0.2">
      <c r="AC198" s="45" t="s">
        <v>74</v>
      </c>
      <c r="AD198" s="46">
        <f>_xll.qlCalendarAdvance(calendar,AD197,AC198,,,trigger)</f>
        <v>48305</v>
      </c>
      <c r="AE198" s="46">
        <f>_xll.qlInterestRateIndexMaturity($V$5,AD198,trigger)</f>
        <v>48396</v>
      </c>
      <c r="AF198" s="50">
        <f>_xll.qlTenorBasisValue($V$13,AD198,trigger)</f>
        <v>6.4839109368716524E-4</v>
      </c>
      <c r="AG198" s="50">
        <f>_xll.qlTenorBasisForwardRate($V$13,AD198,_xll.ohTrigger($AA$9:$AA$12))</f>
        <v>1.9484672839063456E-2</v>
      </c>
      <c r="AH198" s="50">
        <f>_xll.qlTenorBasisForwardRate2($V$13,AD198,AE198,_xll.ohTrigger($AA$9:$AA$12))</f>
        <v>1.9484672839063456E-2</v>
      </c>
      <c r="AI198" s="50">
        <f>_xll.qlIndexFixing($V$5,_xll.qlInterestRateIndexFixingDate($V$5,AD198,trigger),,trigger)</f>
        <v>1.9196269205105174E-2</v>
      </c>
      <c r="AJ198" s="50">
        <f t="shared" si="18"/>
        <v>2.8840363395828128E-4</v>
      </c>
      <c r="AK198" s="53">
        <f t="shared" si="19"/>
        <v>0.98519843590188072</v>
      </c>
    </row>
    <row r="199" spans="29:37" x14ac:dyDescent="0.2">
      <c r="AC199" s="45" t="s">
        <v>74</v>
      </c>
      <c r="AD199" s="46">
        <f>_xll.qlCalendarAdvance(calendar,AD198,AC199,,,trigger)</f>
        <v>48337</v>
      </c>
      <c r="AE199" s="46">
        <f>_xll.qlInterestRateIndexMaturity($V$5,AD199,trigger)</f>
        <v>48429</v>
      </c>
      <c r="AF199" s="50">
        <f>_xll.qlTenorBasisValue($V$13,AD199,trigger)</f>
        <v>6.4238045731769761E-4</v>
      </c>
      <c r="AG199" s="50">
        <f>_xll.qlTenorBasisForwardRate($V$13,AD199,_xll.ohTrigger($AA$9:$AA$12))</f>
        <v>1.9447380616982254E-2</v>
      </c>
      <c r="AH199" s="50">
        <f>_xll.qlTenorBasisForwardRate2($V$13,AD199,AE199,_xll.ohTrigger($AA$9:$AA$12))</f>
        <v>1.9447380616982254E-2</v>
      </c>
      <c r="AI199" s="50">
        <f>_xll.qlIndexFixing($V$5,_xll.qlInterestRateIndexFixingDate($V$5,AD199,trigger),,trigger)</f>
        <v>1.9157539922469328E-2</v>
      </c>
      <c r="AJ199" s="50">
        <f t="shared" si="18"/>
        <v>2.8984069451292588E-4</v>
      </c>
      <c r="AK199" s="53">
        <f t="shared" si="19"/>
        <v>0.98509615766661007</v>
      </c>
    </row>
    <row r="200" spans="29:37" x14ac:dyDescent="0.2">
      <c r="AC200" s="45" t="s">
        <v>74</v>
      </c>
      <c r="AD200" s="46">
        <f>_xll.qlCalendarAdvance(calendar,AD199,AC200,,,trigger)</f>
        <v>48368</v>
      </c>
      <c r="AE200" s="46">
        <f>_xll.qlInterestRateIndexMaturity($V$5,AD200,trigger)</f>
        <v>48460</v>
      </c>
      <c r="AF200" s="50">
        <f>_xll.qlTenorBasisValue($V$13,AD200,trigger)</f>
        <v>6.3660208953991411E-4</v>
      </c>
      <c r="AG200" s="50">
        <f>_xll.qlTenorBasisForwardRate($V$13,AD200,_xll.ohTrigger($AA$9:$AA$12))</f>
        <v>1.9410465144896125E-2</v>
      </c>
      <c r="AH200" s="50">
        <f>_xll.qlTenorBasisForwardRate2($V$13,AD200,AE200,_xll.ohTrigger($AA$9:$AA$12))</f>
        <v>1.9410465144896125E-2</v>
      </c>
      <c r="AI200" s="50">
        <f>_xll.qlIndexFixing($V$5,_xll.qlInterestRateIndexFixingDate($V$5,AD200,trigger),,trigger)</f>
        <v>1.9119403284786729E-2</v>
      </c>
      <c r="AJ200" s="50">
        <f t="shared" si="18"/>
        <v>2.9106186010939561E-4</v>
      </c>
      <c r="AK200" s="53">
        <f t="shared" si="19"/>
        <v>0.98500490029802668</v>
      </c>
    </row>
    <row r="201" spans="29:37" x14ac:dyDescent="0.2">
      <c r="AC201" s="45" t="s">
        <v>74</v>
      </c>
      <c r="AD201" s="46">
        <f>_xll.qlCalendarAdvance(calendar,AD200,AC201,,,trigger)</f>
        <v>48400</v>
      </c>
      <c r="AE201" s="46">
        <f>_xll.qlInterestRateIndexMaturity($V$5,AD201,trigger)</f>
        <v>48492</v>
      </c>
      <c r="AF201" s="50">
        <f>_xll.qlTenorBasisValue($V$13,AD201,trigger)</f>
        <v>6.306831123026465E-4</v>
      </c>
      <c r="AG201" s="50">
        <f>_xll.qlTenorBasisForwardRate($V$13,AD201,_xll.ohTrigger($AA$9:$AA$12))</f>
        <v>1.9371490077232427E-2</v>
      </c>
      <c r="AH201" s="50">
        <f>_xll.qlTenorBasisForwardRate2($V$13,AD201,AE201,_xll.ohTrigger($AA$9:$AA$12))</f>
        <v>1.9371490077232427E-2</v>
      </c>
      <c r="AI201" s="50">
        <f>_xll.qlIndexFixing($V$5,_xll.qlInterestRateIndexFixingDate($V$5,AD201,trigger),,trigger)</f>
        <v>1.9079306527116938E-2</v>
      </c>
      <c r="AJ201" s="50">
        <f t="shared" si="18"/>
        <v>2.921835501154893E-4</v>
      </c>
      <c r="AK201" s="53">
        <f t="shared" si="19"/>
        <v>0.98491682627662713</v>
      </c>
    </row>
    <row r="202" spans="29:37" x14ac:dyDescent="0.2">
      <c r="AC202" s="45" t="s">
        <v>74</v>
      </c>
      <c r="AD202" s="46">
        <f>_xll.qlCalendarAdvance(calendar,AD201,AC202,,,trigger)</f>
        <v>48431</v>
      </c>
      <c r="AE202" s="46">
        <f>_xll.qlInterestRateIndexMaturity($V$5,AD202,trigger)</f>
        <v>48523</v>
      </c>
      <c r="AF202" s="50">
        <f>_xll.qlTenorBasisValue($V$13,AD202,trigger)</f>
        <v>6.2499337799004737E-4</v>
      </c>
      <c r="AG202" s="50">
        <f>_xll.qlTenorBasisForwardRate($V$13,AD202,_xll.ohTrigger($AA$9:$AA$12))</f>
        <v>1.9332891596320949E-2</v>
      </c>
      <c r="AH202" s="50">
        <f>_xll.qlTenorBasisForwardRate2($V$13,AD202,AE202,_xll.ohTrigger($AA$9:$AA$12))</f>
        <v>1.9332891596320949E-2</v>
      </c>
      <c r="AI202" s="50">
        <f>_xll.qlIndexFixing($V$5,_xll.qlInterestRateIndexFixingDate($V$5,AD202,trigger),,trigger)</f>
        <v>1.9039755718003076E-2</v>
      </c>
      <c r="AJ202" s="50">
        <f t="shared" si="18"/>
        <v>2.9313587831787322E-4</v>
      </c>
      <c r="AK202" s="53">
        <f t="shared" si="19"/>
        <v>0.98483745295640834</v>
      </c>
    </row>
    <row r="203" spans="29:37" x14ac:dyDescent="0.2">
      <c r="AC203" s="45" t="s">
        <v>74</v>
      </c>
      <c r="AD203" s="46">
        <f>_xll.qlCalendarAdvance(calendar,AD202,AC203,,,trigger)</f>
        <v>48463</v>
      </c>
      <c r="AE203" s="46">
        <f>_xll.qlInterestRateIndexMaturity($V$5,AD203,trigger)</f>
        <v>48554</v>
      </c>
      <c r="AF203" s="50">
        <f>_xll.qlTenorBasisValue($V$13,AD203,trigger)</f>
        <v>6.1916571269812347E-4</v>
      </c>
      <c r="AG203" s="50">
        <f>_xll.qlTenorBasisForwardRate($V$13,AD203,_xll.ohTrigger($AA$9:$AA$12))</f>
        <v>1.9292313087572482E-2</v>
      </c>
      <c r="AH203" s="50">
        <f>_xll.qlTenorBasisForwardRate2($V$13,AD203,AE203,_xll.ohTrigger($AA$9:$AA$12))</f>
        <v>1.9292313087572482E-2</v>
      </c>
      <c r="AI203" s="50">
        <f>_xll.qlIndexFixing($V$5,_xll.qlInterestRateIndexFixingDate($V$5,AD203,trigger),,trigger)</f>
        <v>1.8998359250789396E-2</v>
      </c>
      <c r="AJ203" s="50">
        <f t="shared" si="18"/>
        <v>2.9395383678308684E-4</v>
      </c>
      <c r="AK203" s="53">
        <f t="shared" si="19"/>
        <v>0.98476316264157859</v>
      </c>
    </row>
    <row r="204" spans="29:37" x14ac:dyDescent="0.2">
      <c r="AC204" s="45" t="s">
        <v>74</v>
      </c>
      <c r="AD204" s="46">
        <f>_xll.qlCalendarAdvance(calendar,AD203,AC204,,,trigger)</f>
        <v>48493</v>
      </c>
      <c r="AE204" s="46">
        <f>_xll.qlInterestRateIndexMaturity($V$5,AD204,trigger)</f>
        <v>48585</v>
      </c>
      <c r="AF204" s="50">
        <f>_xll.qlTenorBasisValue($V$13,AD204,trigger)</f>
        <v>6.1374426488152746E-4</v>
      </c>
      <c r="AG204" s="50">
        <f>_xll.qlTenorBasisForwardRate($V$13,AD204,_xll.ohTrigger($AA$9:$AA$12))</f>
        <v>1.9253211447091859E-2</v>
      </c>
      <c r="AH204" s="50">
        <f>_xll.qlTenorBasisForwardRate2($V$13,AD204,AE204,_xll.ohTrigger($AA$9:$AA$12))</f>
        <v>1.9253211447091859E-2</v>
      </c>
      <c r="AI204" s="50">
        <f>_xll.qlIndexFixing($V$5,_xll.qlInterestRateIndexFixingDate($V$5,AD204,trigger),,trigger)</f>
        <v>1.8958566629712459E-2</v>
      </c>
      <c r="AJ204" s="50">
        <f t="shared" si="18"/>
        <v>2.9464481737940043E-4</v>
      </c>
      <c r="AK204" s="53">
        <f t="shared" si="19"/>
        <v>0.9846963288078413</v>
      </c>
    </row>
    <row r="205" spans="29:37" x14ac:dyDescent="0.2">
      <c r="AC205" s="45" t="s">
        <v>74</v>
      </c>
      <c r="AD205" s="46">
        <f>_xll.qlCalendarAdvance(calendar,AD204,AC205,,,trigger)</f>
        <v>48526</v>
      </c>
      <c r="AE205" s="46">
        <f>_xll.qlInterestRateIndexMaturity($V$5,AD205,trigger)</f>
        <v>48618</v>
      </c>
      <c r="AF205" s="50">
        <f>_xll.qlTenorBasisValue($V$13,AD205,trigger)</f>
        <v>6.0782749362275608E-4</v>
      </c>
      <c r="AG205" s="50">
        <f>_xll.qlTenorBasisForwardRate($V$13,AD205,_xll.ohTrigger($AA$9:$AA$12))</f>
        <v>1.920945139306016E-2</v>
      </c>
      <c r="AH205" s="50">
        <f>_xll.qlTenorBasisForwardRate2($V$13,AD205,AE205,_xll.ohTrigger($AA$9:$AA$12))</f>
        <v>1.920945139306016E-2</v>
      </c>
      <c r="AI205" s="50">
        <f>_xll.qlIndexFixing($V$5,_xll.qlInterestRateIndexFixingDate($V$5,AD205,trigger),,trigger)</f>
        <v>1.8914218163563468E-2</v>
      </c>
      <c r="AJ205" s="50">
        <f t="shared" si="18"/>
        <v>2.952332294966914E-4</v>
      </c>
      <c r="AK205" s="53">
        <f t="shared" si="19"/>
        <v>0.98463083492309667</v>
      </c>
    </row>
    <row r="206" spans="29:37" x14ac:dyDescent="0.2">
      <c r="AC206" s="45" t="s">
        <v>74</v>
      </c>
      <c r="AD206" s="46">
        <f>_xll.qlCalendarAdvance(calendar,AD205,AC206,,,trigger)</f>
        <v>48556</v>
      </c>
      <c r="AE206" s="46">
        <f>_xll.qlInterestRateIndexMaturity($V$5,AD206,trigger)</f>
        <v>48646</v>
      </c>
      <c r="AF206" s="50">
        <f>_xll.qlTenorBasisValue($V$13,AD206,trigger)</f>
        <v>6.0249107110532467E-4</v>
      </c>
      <c r="AG206" s="50">
        <f>_xll.qlTenorBasisForwardRate($V$13,AD206,_xll.ohTrigger($AA$9:$AA$12))</f>
        <v>1.9169215710484799E-2</v>
      </c>
      <c r="AH206" s="50">
        <f>_xll.qlTenorBasisForwardRate2($V$13,AD206,AE206,_xll.ohTrigger($AA$9:$AA$12))</f>
        <v>1.9169215710484799E-2</v>
      </c>
      <c r="AI206" s="50">
        <f>_xll.qlIndexFixing($V$5,_xll.qlInterestRateIndexFixingDate($V$5,AD206,trigger),,trigger)</f>
        <v>1.8873617416367061E-2</v>
      </c>
      <c r="AJ206" s="50">
        <f t="shared" si="18"/>
        <v>2.9559829411773819E-4</v>
      </c>
      <c r="AK206" s="53">
        <f t="shared" si="19"/>
        <v>0.98457953113042296</v>
      </c>
    </row>
    <row r="207" spans="29:37" x14ac:dyDescent="0.2">
      <c r="AC207" s="45" t="s">
        <v>74</v>
      </c>
      <c r="AD207" s="46">
        <f>_xll.qlCalendarAdvance(calendar,AD206,AC207,,,trigger)</f>
        <v>48589</v>
      </c>
      <c r="AE207" s="46">
        <f>_xll.qlInterestRateIndexMaturity($V$5,AD207,trigger)</f>
        <v>48680</v>
      </c>
      <c r="AF207" s="50">
        <f>_xll.qlTenorBasisValue($V$13,AD207,trigger)</f>
        <v>5.9666758789344134E-4</v>
      </c>
      <c r="AG207" s="50">
        <f>_xll.qlTenorBasisForwardRate($V$13,AD207,_xll.ohTrigger($AA$9:$AA$12))</f>
        <v>1.9123503379530914E-2</v>
      </c>
      <c r="AH207" s="50">
        <f>_xll.qlTenorBasisForwardRate2($V$13,AD207,AE207,_xll.ohTrigger($AA$9:$AA$12))</f>
        <v>1.9123503379530914E-2</v>
      </c>
      <c r="AI207" s="50">
        <f>_xll.qlIndexFixing($V$5,_xll.qlInterestRateIndexFixingDate($V$5,AD207,trigger),,trigger)</f>
        <v>1.882757815617472E-2</v>
      </c>
      <c r="AJ207" s="50">
        <f t="shared" si="18"/>
        <v>2.9592522335619362E-4</v>
      </c>
      <c r="AK207" s="53">
        <f t="shared" si="19"/>
        <v>0.98452557476090174</v>
      </c>
    </row>
    <row r="208" spans="29:37" x14ac:dyDescent="0.2">
      <c r="AC208" s="45" t="s">
        <v>74</v>
      </c>
      <c r="AD208" s="46">
        <f>_xll.qlCalendarAdvance(calendar,AD207,AC208,,,trigger)</f>
        <v>48620</v>
      </c>
      <c r="AE208" s="46">
        <f>_xll.qlInterestRateIndexMaturity($V$5,AD208,trigger)</f>
        <v>48709</v>
      </c>
      <c r="AF208" s="50">
        <f>_xll.qlTenorBasisValue($V$13,AD208,trigger)</f>
        <v>5.9124137351716278E-4</v>
      </c>
      <c r="AG208" s="50">
        <f>_xll.qlTenorBasisForwardRate($V$13,AD208,_xll.ohTrigger($AA$9:$AA$12))</f>
        <v>1.9080300203549543E-2</v>
      </c>
      <c r="AH208" s="50">
        <f>_xll.qlTenorBasisForwardRate2($V$13,AD208,AE208,_xll.ohTrigger($AA$9:$AA$12))</f>
        <v>1.9080300203549543E-2</v>
      </c>
      <c r="AI208" s="50">
        <f>_xll.qlIndexFixing($V$5,_xll.qlInterestRateIndexFixingDate($V$5,AD208,trigger),,trigger)</f>
        <v>1.8784254173842576E-2</v>
      </c>
      <c r="AJ208" s="50">
        <f t="shared" si="18"/>
        <v>2.9604602970696725E-4</v>
      </c>
      <c r="AK208" s="53">
        <f t="shared" si="19"/>
        <v>0.98448420483175136</v>
      </c>
    </row>
    <row r="209" spans="29:37" x14ac:dyDescent="0.2">
      <c r="AC209" s="45" t="s">
        <v>74</v>
      </c>
      <c r="AD209" s="46">
        <f>_xll.qlCalendarAdvance(calendar,AD208,AC209,,,trigger)</f>
        <v>48648</v>
      </c>
      <c r="AE209" s="46">
        <f>_xll.qlInterestRateIndexMaturity($V$5,AD209,trigger)</f>
        <v>48740</v>
      </c>
      <c r="AF209" s="50">
        <f>_xll.qlTenorBasisValue($V$13,AD209,trigger)</f>
        <v>5.8637708464255155E-4</v>
      </c>
      <c r="AG209" s="50">
        <f>_xll.qlTenorBasisForwardRate($V$13,AD209,_xll.ohTrigger($AA$9:$AA$12))</f>
        <v>1.9039535312846342E-2</v>
      </c>
      <c r="AH209" s="50">
        <f>_xll.qlTenorBasisForwardRate2($V$13,AD209,AE209,_xll.ohTrigger($AA$9:$AA$12))</f>
        <v>1.9039535312846342E-2</v>
      </c>
      <c r="AI209" s="50">
        <f>_xll.qlIndexFixing($V$5,_xll.qlInterestRateIndexFixingDate($V$5,AD209,trigger),,trigger)</f>
        <v>1.8743418023629436E-2</v>
      </c>
      <c r="AJ209" s="50">
        <f t="shared" si="18"/>
        <v>2.9611728921690589E-4</v>
      </c>
      <c r="AK209" s="53">
        <f t="shared" si="19"/>
        <v>0.9844472417865624</v>
      </c>
    </row>
    <row r="210" spans="29:37" x14ac:dyDescent="0.2">
      <c r="AC210" s="45" t="s">
        <v>74</v>
      </c>
      <c r="AD210" s="46">
        <f>_xll.qlCalendarAdvance(calendar,AD209,AC210,,,trigger)</f>
        <v>48680</v>
      </c>
      <c r="AE210" s="46">
        <f>_xll.qlInterestRateIndexMaturity($V$5,AD210,trigger)</f>
        <v>48771</v>
      </c>
      <c r="AF210" s="50">
        <f>_xll.qlTenorBasisValue($V$13,AD210,trigger)</f>
        <v>5.8086055175661012E-4</v>
      </c>
      <c r="AG210" s="50">
        <f>_xll.qlTenorBasisForwardRate($V$13,AD210,_xll.ohTrigger($AA$9:$AA$12))</f>
        <v>1.8993090283844008E-2</v>
      </c>
      <c r="AH210" s="50">
        <f>_xll.qlTenorBasisForwardRate2($V$13,AD210,AE210,_xll.ohTrigger($AA$9:$AA$12))</f>
        <v>1.8993090283844008E-2</v>
      </c>
      <c r="AI210" s="50">
        <f>_xll.qlIndexFixing($V$5,_xll.qlInterestRateIndexFixingDate($V$5,AD210,trigger),,trigger)</f>
        <v>1.869708854751867E-2</v>
      </c>
      <c r="AJ210" s="50">
        <f t="shared" si="18"/>
        <v>2.9600173632533811E-4</v>
      </c>
      <c r="AK210" s="53">
        <f t="shared" si="19"/>
        <v>0.98441529356720192</v>
      </c>
    </row>
    <row r="211" spans="29:37" x14ac:dyDescent="0.2">
      <c r="AC211" s="45" t="s">
        <v>74</v>
      </c>
      <c r="AD211" s="46">
        <f>_xll.qlCalendarAdvance(calendar,AD210,AC211,,,trigger)</f>
        <v>48710</v>
      </c>
      <c r="AE211" s="46">
        <f>_xll.qlInterestRateIndexMaturity($V$5,AD211,trigger)</f>
        <v>48802</v>
      </c>
      <c r="AF211" s="50">
        <f>_xll.qlTenorBasisValue($V$13,AD211,trigger)</f>
        <v>5.7572999950254126E-4</v>
      </c>
      <c r="AG211" s="50">
        <f>_xll.qlTenorBasisForwardRate($V$13,AD211,_xll.ohTrigger($AA$9:$AA$12))</f>
        <v>1.8948278399485576E-2</v>
      </c>
      <c r="AH211" s="50">
        <f>_xll.qlTenorBasisForwardRate2($V$13,AD211,AE211,_xll.ohTrigger($AA$9:$AA$12))</f>
        <v>1.8948278399485576E-2</v>
      </c>
      <c r="AI211" s="50">
        <f>_xll.qlIndexFixing($V$5,_xll.qlInterestRateIndexFixingDate($V$5,AD211,trigger),,trigger)</f>
        <v>1.8652488706946281E-2</v>
      </c>
      <c r="AJ211" s="50">
        <f t="shared" si="18"/>
        <v>2.9578969253929444E-4</v>
      </c>
      <c r="AK211" s="53">
        <f t="shared" si="19"/>
        <v>0.9843896270519582</v>
      </c>
    </row>
    <row r="212" spans="29:37" x14ac:dyDescent="0.2">
      <c r="AC212" s="45" t="s">
        <v>74</v>
      </c>
      <c r="AD212" s="46">
        <f>_xll.qlCalendarAdvance(calendar,AD211,AC212,,,trigger)</f>
        <v>48743</v>
      </c>
      <c r="AE212" s="46">
        <f>_xll.qlInterestRateIndexMaturity($V$5,AD212,trigger)</f>
        <v>48835</v>
      </c>
      <c r="AF212" s="50">
        <f>_xll.qlTenorBasisValue($V$13,AD212,trigger)</f>
        <v>5.7013228833842063E-4</v>
      </c>
      <c r="AG212" s="50">
        <f>_xll.qlTenorBasisForwardRate($V$13,AD212,_xll.ohTrigger($AA$9:$AA$12))</f>
        <v>1.8898358549474501E-2</v>
      </c>
      <c r="AH212" s="50">
        <f>_xll.qlTenorBasisForwardRate2($V$13,AD212,AE212,_xll.ohTrigger($AA$9:$AA$12))</f>
        <v>1.8898358549474501E-2</v>
      </c>
      <c r="AI212" s="50">
        <f>_xll.qlIndexFixing($V$5,_xll.qlInterestRateIndexFixingDate($V$5,AD212,trigger),,trigger)</f>
        <v>1.8602956189504704E-2</v>
      </c>
      <c r="AJ212" s="50">
        <f t="shared" si="18"/>
        <v>2.9540235996979719E-4</v>
      </c>
      <c r="AK212" s="53">
        <f t="shared" si="19"/>
        <v>0.98436888795413335</v>
      </c>
    </row>
    <row r="213" spans="29:37" x14ac:dyDescent="0.2">
      <c r="AC213" s="45" t="s">
        <v>74</v>
      </c>
      <c r="AD213" s="46">
        <f>_xll.qlCalendarAdvance(calendar,AD212,AC213,,,trigger)</f>
        <v>48773</v>
      </c>
      <c r="AE213" s="46">
        <f>_xll.qlInterestRateIndexMaturity($V$5,AD213,trigger)</f>
        <v>48865</v>
      </c>
      <c r="AF213" s="50">
        <f>_xll.qlTenorBasisValue($V$13,AD213,trigger)</f>
        <v>5.65085044393668E-4</v>
      </c>
      <c r="AG213" s="50">
        <f>_xll.qlTenorBasisForwardRate($V$13,AD213,_xll.ohTrigger($AA$9:$AA$12))</f>
        <v>1.8852164619757465E-2</v>
      </c>
      <c r="AH213" s="50">
        <f>_xll.qlTenorBasisForwardRate2($V$13,AD213,AE213,_xll.ohTrigger($AA$9:$AA$12))</f>
        <v>1.8852164619757465E-2</v>
      </c>
      <c r="AI213" s="50">
        <f>_xll.qlIndexFixing($V$5,_xll.qlInterestRateIndexFixingDate($V$5,AD213,trigger),,trigger)</f>
        <v>1.8557242610145418E-2</v>
      </c>
      <c r="AJ213" s="50">
        <f t="shared" si="18"/>
        <v>2.9492200961204681E-4</v>
      </c>
      <c r="AK213" s="53">
        <f t="shared" si="19"/>
        <v>0.98435606650161744</v>
      </c>
    </row>
    <row r="214" spans="29:37" x14ac:dyDescent="0.2">
      <c r="AC214" s="45" t="s">
        <v>74</v>
      </c>
      <c r="AD214" s="46">
        <f>_xll.qlCalendarAdvance(calendar,AD213,AC214,,,trigger)</f>
        <v>48806</v>
      </c>
      <c r="AE214" s="46">
        <f>_xll.qlInterestRateIndexMaturity($V$5,AD214,trigger)</f>
        <v>48898</v>
      </c>
      <c r="AF214" s="50">
        <f>_xll.qlTenorBasisValue($V$13,AD214,trigger)</f>
        <v>5.5957865539673778E-4</v>
      </c>
      <c r="AG214" s="50">
        <f>_xll.qlTenorBasisForwardRate($V$13,AD214,_xll.ohTrigger($AA$9:$AA$12))</f>
        <v>1.8800457978275089E-2</v>
      </c>
      <c r="AH214" s="50">
        <f>_xll.qlTenorBasisForwardRate2($V$13,AD214,AE214,_xll.ohTrigger($AA$9:$AA$12))</f>
        <v>1.8800457978275089E-2</v>
      </c>
      <c r="AI214" s="50">
        <f>_xll.qlIndexFixing($V$5,_xll.qlInterestRateIndexFixingDate($V$5,AD214,trigger),,trigger)</f>
        <v>1.8506205281003375E-2</v>
      </c>
      <c r="AJ214" s="50">
        <f t="shared" si="18"/>
        <v>2.9425269727171438E-4</v>
      </c>
      <c r="AK214" s="53">
        <f t="shared" si="19"/>
        <v>0.98434864205905315</v>
      </c>
    </row>
    <row r="215" spans="29:37" x14ac:dyDescent="0.2">
      <c r="AC215" s="45" t="s">
        <v>74</v>
      </c>
      <c r="AD215" s="46">
        <f>_xll.qlCalendarAdvance(calendar,AD214,AC215,,,trigger)</f>
        <v>48837</v>
      </c>
      <c r="AE215" s="46">
        <f>_xll.qlInterestRateIndexMaturity($V$5,AD215,trigger)</f>
        <v>48928</v>
      </c>
      <c r="AF215" s="50">
        <f>_xll.qlTenorBasisValue($V$13,AD215,trigger)</f>
        <v>5.5444932619389312E-4</v>
      </c>
      <c r="AG215" s="50">
        <f>_xll.qlTenorBasisForwardRate($V$13,AD215,_xll.ohTrigger($AA$9:$AA$12))</f>
        <v>1.8751355408441823E-2</v>
      </c>
      <c r="AH215" s="50">
        <f>_xll.qlTenorBasisForwardRate2($V$13,AD215,AE215,_xll.ohTrigger($AA$9:$AA$12))</f>
        <v>1.8751355408441823E-2</v>
      </c>
      <c r="AI215" s="50">
        <f>_xll.qlIndexFixing($V$5,_xll.qlInterestRateIndexFixingDate($V$5,AD215,trigger),,trigger)</f>
        <v>1.8457866595606876E-2</v>
      </c>
      <c r="AJ215" s="50">
        <f t="shared" si="18"/>
        <v>2.9348881283494666E-4</v>
      </c>
      <c r="AK215" s="53">
        <f t="shared" si="19"/>
        <v>0.98434839474575697</v>
      </c>
    </row>
    <row r="216" spans="29:37" x14ac:dyDescent="0.2">
      <c r="AC216" s="45" t="s">
        <v>74</v>
      </c>
      <c r="AD216" s="46">
        <f>_xll.qlCalendarAdvance(calendar,AD215,AC216,,,trigger)</f>
        <v>48869</v>
      </c>
      <c r="AE216" s="46">
        <f>_xll.qlInterestRateIndexMaturity($V$5,AD216,trigger)</f>
        <v>48961</v>
      </c>
      <c r="AF216" s="50">
        <f>_xll.qlTenorBasisValue($V$13,AD216,trigger)</f>
        <v>5.4919840519735254E-4</v>
      </c>
      <c r="AG216" s="50">
        <f>_xll.qlTenorBasisForwardRate($V$13,AD216,_xll.ohTrigger($AA$9:$AA$12))</f>
        <v>1.8699147103801984E-2</v>
      </c>
      <c r="AH216" s="50">
        <f>_xll.qlTenorBasisForwardRate2($V$13,AD216,AE216,_xll.ohTrigger($AA$9:$AA$12))</f>
        <v>1.8699147103801984E-2</v>
      </c>
      <c r="AI216" s="50">
        <f>_xll.qlIndexFixing($V$5,_xll.qlInterestRateIndexFixingDate($V$5,AD216,trigger),,trigger)</f>
        <v>1.8406581712600786E-2</v>
      </c>
      <c r="AJ216" s="50">
        <f t="shared" si="18"/>
        <v>2.9256539120119801E-4</v>
      </c>
      <c r="AK216" s="53">
        <f t="shared" si="19"/>
        <v>0.9843540783129241</v>
      </c>
    </row>
    <row r="217" spans="29:37" x14ac:dyDescent="0.2">
      <c r="AC217" s="45" t="s">
        <v>74</v>
      </c>
      <c r="AD217" s="46">
        <f>_xll.qlCalendarAdvance(calendar,AD216,AC217,,,trigger)</f>
        <v>48900</v>
      </c>
      <c r="AE217" s="46">
        <f>_xll.qlInterestRateIndexMaturity($V$5,AD217,trigger)</f>
        <v>48992</v>
      </c>
      <c r="AF217" s="50">
        <f>_xll.qlTenorBasisValue($V$13,AD217,trigger)</f>
        <v>5.4415391157949051E-4</v>
      </c>
      <c r="AG217" s="50">
        <f>_xll.qlTenorBasisForwardRate($V$13,AD217,_xll.ohTrigger($AA$9:$AA$12))</f>
        <v>1.8648044128898939E-2</v>
      </c>
      <c r="AH217" s="50">
        <f>_xll.qlTenorBasisForwardRate2($V$13,AD217,AE217,_xll.ohTrigger($AA$9:$AA$12))</f>
        <v>1.8648044128898939E-2</v>
      </c>
      <c r="AI217" s="50">
        <f>_xll.qlIndexFixing($V$5,_xll.qlInterestRateIndexFixingDate($V$5,AD217,trigger),,trigger)</f>
        <v>1.8356506118979529E-2</v>
      </c>
      <c r="AJ217" s="50">
        <f t="shared" si="18"/>
        <v>2.9153800991940995E-4</v>
      </c>
      <c r="AK217" s="53">
        <f t="shared" si="19"/>
        <v>0.9843662955801562</v>
      </c>
    </row>
    <row r="218" spans="29:37" x14ac:dyDescent="0.2">
      <c r="AC218" s="45" t="s">
        <v>74</v>
      </c>
      <c r="AD218" s="46">
        <f>_xll.qlCalendarAdvance(calendar,AD217,AC218,,,trigger)</f>
        <v>48932</v>
      </c>
      <c r="AE218" s="46">
        <f>_xll.qlInterestRateIndexMaturity($V$5,AD218,trigger)</f>
        <v>49023</v>
      </c>
      <c r="AF218" s="50">
        <f>_xll.qlTenorBasisValue($V$13,AD218,trigger)</f>
        <v>5.3899021950607601E-4</v>
      </c>
      <c r="AG218" s="50">
        <f>_xll.qlTenorBasisForwardRate($V$13,AD218,_xll.ohTrigger($AA$9:$AA$12))</f>
        <v>1.8594798534678877E-2</v>
      </c>
      <c r="AH218" s="50">
        <f>_xll.qlTenorBasisForwardRate2($V$13,AD218,AE218,_xll.ohTrigger($AA$9:$AA$12))</f>
        <v>1.8594798534678877E-2</v>
      </c>
      <c r="AI218" s="50">
        <f>_xll.qlIndexFixing($V$5,_xll.qlInterestRateIndexFixingDate($V$5,AD218,trigger),,trigger)</f>
        <v>1.8304451350827262E-2</v>
      </c>
      <c r="AJ218" s="50">
        <f t="shared" si="18"/>
        <v>2.9034718385161432E-4</v>
      </c>
      <c r="AK218" s="53">
        <f t="shared" si="19"/>
        <v>0.98438556979737513</v>
      </c>
    </row>
    <row r="219" spans="29:37" x14ac:dyDescent="0.2">
      <c r="AC219" s="45" t="s">
        <v>74</v>
      </c>
      <c r="AD219" s="46">
        <f>_xll.qlCalendarAdvance(calendar,AD218,AC219,,,trigger)</f>
        <v>48963</v>
      </c>
      <c r="AE219" s="46">
        <f>_xll.qlInterestRateIndexMaturity($V$5,AD219,trigger)</f>
        <v>49053</v>
      </c>
      <c r="AF219" s="50">
        <f>_xll.qlTenorBasisValue($V$13,AD219,trigger)</f>
        <v>5.3402988847958775E-4</v>
      </c>
      <c r="AG219" s="50">
        <f>_xll.qlTenorBasisForwardRate($V$13,AD219,_xll.ohTrigger($AA$9:$AA$12))</f>
        <v>1.8542421596911218E-2</v>
      </c>
      <c r="AH219" s="50">
        <f>_xll.qlTenorBasisForwardRate2($V$13,AD219,AE219,_xll.ohTrigger($AA$9:$AA$12))</f>
        <v>1.8542421596911218E-2</v>
      </c>
      <c r="AI219" s="50">
        <f>_xll.qlIndexFixing($V$5,_xll.qlInterestRateIndexFixingDate($V$5,AD219,trigger),,trigger)</f>
        <v>1.8253355401301796E-2</v>
      </c>
      <c r="AJ219" s="50">
        <f t="shared" si="18"/>
        <v>2.8906619560942204E-4</v>
      </c>
      <c r="AK219" s="53">
        <f t="shared" si="19"/>
        <v>0.98441054777561665</v>
      </c>
    </row>
    <row r="220" spans="29:37" x14ac:dyDescent="0.2">
      <c r="AC220" s="45" t="s">
        <v>74</v>
      </c>
      <c r="AD220" s="46">
        <f>_xll.qlCalendarAdvance(calendar,AD219,AC220,,,trigger)</f>
        <v>48995</v>
      </c>
      <c r="AE220" s="46">
        <f>_xll.qlInterestRateIndexMaturity($V$5,AD220,trigger)</f>
        <v>49086</v>
      </c>
      <c r="AF220" s="50">
        <f>_xll.qlTenorBasisValue($V$13,AD220,trigger)</f>
        <v>5.2895271461437393E-4</v>
      </c>
      <c r="AG220" s="50">
        <f>_xll.qlTenorBasisForwardRate($V$13,AD220,_xll.ohTrigger($AA$9:$AA$12))</f>
        <v>1.8486702582874322E-2</v>
      </c>
      <c r="AH220" s="50">
        <f>_xll.qlTenorBasisForwardRate2($V$13,AD220,AE220,_xll.ohTrigger($AA$9:$AA$12))</f>
        <v>1.8486702582874322E-2</v>
      </c>
      <c r="AI220" s="50">
        <f>_xll.qlIndexFixing($V$5,_xll.qlInterestRateIndexFixingDate($V$5,AD220,trigger),,trigger)</f>
        <v>1.8199111247264185E-2</v>
      </c>
      <c r="AJ220" s="50">
        <f t="shared" si="18"/>
        <v>2.8759133561013714E-4</v>
      </c>
      <c r="AK220" s="53">
        <f t="shared" si="19"/>
        <v>0.98444334059463068</v>
      </c>
    </row>
    <row r="221" spans="29:37" x14ac:dyDescent="0.2">
      <c r="AC221" s="45" t="s">
        <v>74</v>
      </c>
      <c r="AD221" s="46">
        <f>_xll.qlCalendarAdvance(calendar,AD220,AC221,,,trigger)</f>
        <v>49023</v>
      </c>
      <c r="AE221" s="46">
        <f>_xll.qlInterestRateIndexMaturity($V$5,AD221,trigger)</f>
        <v>49115</v>
      </c>
      <c r="AF221" s="50">
        <f>_xll.qlTenorBasisValue($V$13,AD221,trigger)</f>
        <v>5.2454601207419015E-4</v>
      </c>
      <c r="AG221" s="50">
        <f>_xll.qlTenorBasisForwardRate($V$13,AD221,_xll.ohTrigger($AA$9:$AA$12))</f>
        <v>1.8437147414591973E-2</v>
      </c>
      <c r="AH221" s="50">
        <f>_xll.qlTenorBasisForwardRate2($V$13,AD221,AE221,_xll.ohTrigger($AA$9:$AA$12))</f>
        <v>1.8437147414591973E-2</v>
      </c>
      <c r="AI221" s="50">
        <f>_xll.qlIndexFixing($V$5,_xll.qlInterestRateIndexFixingDate($V$5,AD221,trigger),,trigger)</f>
        <v>1.8150965267669145E-2</v>
      </c>
      <c r="AJ221" s="50">
        <f t="shared" si="18"/>
        <v>2.8618214692282748E-4</v>
      </c>
      <c r="AK221" s="53">
        <f t="shared" si="19"/>
        <v>0.98447795960581563</v>
      </c>
    </row>
    <row r="222" spans="29:37" x14ac:dyDescent="0.2">
      <c r="AC222" s="45" t="s">
        <v>74</v>
      </c>
      <c r="AD222" s="46">
        <f>_xll.qlCalendarAdvance(calendar,AD221,AC222,,,trigger)</f>
        <v>49054</v>
      </c>
      <c r="AE222" s="46">
        <f>_xll.qlInterestRateIndexMaturity($V$5,AD222,trigger)</f>
        <v>49145</v>
      </c>
      <c r="AF222" s="50">
        <f>_xll.qlTenorBasisValue($V$13,AD222,trigger)</f>
        <v>5.1970599991968142E-4</v>
      </c>
      <c r="AG222" s="50">
        <f>_xll.qlTenorBasisForwardRate($V$13,AD222,_xll.ohTrigger($AA$9:$AA$12))</f>
        <v>1.8382380052021294E-2</v>
      </c>
      <c r="AH222" s="50">
        <f>_xll.qlTenorBasisForwardRate2($V$13,AD222,AE222,_xll.ohTrigger($AA$9:$AA$12))</f>
        <v>1.8382380052021294E-2</v>
      </c>
      <c r="AI222" s="50">
        <f>_xll.qlIndexFixing($V$5,_xll.qlInterestRateIndexFixingDate($V$5,AD222,trigger),,trigger)</f>
        <v>1.8097855248915128E-2</v>
      </c>
      <c r="AJ222" s="50">
        <f t="shared" si="18"/>
        <v>2.8452480310616618E-4</v>
      </c>
      <c r="AK222" s="53">
        <f t="shared" si="19"/>
        <v>0.98452187353862919</v>
      </c>
    </row>
    <row r="223" spans="29:37" x14ac:dyDescent="0.2">
      <c r="AC223" s="45" t="s">
        <v>74</v>
      </c>
      <c r="AD223" s="46">
        <f>_xll.qlCalendarAdvance(calendar,AD222,AC223,,,trigger)</f>
        <v>49086</v>
      </c>
      <c r="AE223" s="46">
        <f>_xll.qlInterestRateIndexMaturity($V$5,AD223,trigger)</f>
        <v>49178</v>
      </c>
      <c r="AF223" s="50">
        <f>_xll.qlTenorBasisValue($V$13,AD223,trigger)</f>
        <v>5.1475248131541661E-4</v>
      </c>
      <c r="AG223" s="50">
        <f>_xll.qlTenorBasisForwardRate($V$13,AD223,_xll.ohTrigger($AA$9:$AA$12))</f>
        <v>1.832409702360345E-2</v>
      </c>
      <c r="AH223" s="50">
        <f>_xll.qlTenorBasisForwardRate2($V$13,AD223,AE223,_xll.ohTrigger($AA$9:$AA$12))</f>
        <v>1.832409702360345E-2</v>
      </c>
      <c r="AI223" s="50">
        <f>_xll.qlIndexFixing($V$5,_xll.qlInterestRateIndexFixingDate($V$5,AD223,trigger),,trigger)</f>
        <v>1.8041448693548446E-2</v>
      </c>
      <c r="AJ223" s="50">
        <f t="shared" si="18"/>
        <v>2.8264833005500409E-4</v>
      </c>
      <c r="AK223" s="53">
        <f t="shared" si="19"/>
        <v>0.98457504728931955</v>
      </c>
    </row>
    <row r="224" spans="29:37" x14ac:dyDescent="0.2">
      <c r="AC224" s="45" t="s">
        <v>74</v>
      </c>
      <c r="AD224" s="46">
        <f>_xll.qlCalendarAdvance(calendar,AD223,AC224,,,trigger)</f>
        <v>49117</v>
      </c>
      <c r="AE224" s="46">
        <f>_xll.qlInterestRateIndexMaturity($V$5,AD224,trigger)</f>
        <v>49209</v>
      </c>
      <c r="AF224" s="50">
        <f>_xll.qlTenorBasisValue($V$13,AD224,trigger)</f>
        <v>5.0999486309173431E-4</v>
      </c>
      <c r="AG224" s="50">
        <f>_xll.qlTenorBasisForwardRate($V$13,AD224,_xll.ohTrigger($AA$9:$AA$12))</f>
        <v>1.82672184691345E-2</v>
      </c>
      <c r="AH224" s="50">
        <f>_xll.qlTenorBasisForwardRate2($V$13,AD224,AE224,_xll.ohTrigger($AA$9:$AA$12))</f>
        <v>1.82672184691345E-2</v>
      </c>
      <c r="AI224" s="50">
        <f>_xll.qlIndexFixing($V$5,_xll.qlInterestRateIndexFixingDate($V$5,AD224,trigger),,trigger)</f>
        <v>1.7986505405604789E-2</v>
      </c>
      <c r="AJ224" s="50">
        <f t="shared" si="18"/>
        <v>2.8071306352971115E-4</v>
      </c>
      <c r="AK224" s="53">
        <f t="shared" si="19"/>
        <v>0.98463296073214313</v>
      </c>
    </row>
    <row r="225" spans="29:37" x14ac:dyDescent="0.2">
      <c r="AC225" s="45" t="s">
        <v>74</v>
      </c>
      <c r="AD225" s="46">
        <f>_xll.qlCalendarAdvance(calendar,AD224,AC225,,,trigger)</f>
        <v>49149</v>
      </c>
      <c r="AE225" s="46">
        <f>_xll.qlInterestRateIndexMaturity($V$5,AD225,trigger)</f>
        <v>49241</v>
      </c>
      <c r="AF225" s="50">
        <f>_xll.qlTenorBasisValue($V$13,AD225,trigger)</f>
        <v>5.051260027405844E-4</v>
      </c>
      <c r="AG225" s="50">
        <f>_xll.qlTenorBasisForwardRate($V$13,AD225,_xll.ohTrigger($AA$9:$AA$12))</f>
        <v>1.8207640029607418E-2</v>
      </c>
      <c r="AH225" s="50">
        <f>_xll.qlTenorBasisForwardRate2($V$13,AD225,AE225,_xll.ohTrigger($AA$9:$AA$12))</f>
        <v>1.8207640029607418E-2</v>
      </c>
      <c r="AI225" s="50">
        <f>_xll.qlIndexFixing($V$5,_xll.qlInterestRateIndexFixingDate($V$5,AD225,trigger),,trigger)</f>
        <v>1.7929060478815491E-2</v>
      </c>
      <c r="AJ225" s="50">
        <f t="shared" si="18"/>
        <v>2.7857955079192698E-4</v>
      </c>
      <c r="AK225" s="53">
        <f t="shared" si="19"/>
        <v>0.98469985399870996</v>
      </c>
    </row>
    <row r="226" spans="29:37" x14ac:dyDescent="0.2">
      <c r="AC226" s="45" t="s">
        <v>74</v>
      </c>
      <c r="AD226" s="46">
        <f>_xll.qlCalendarAdvance(calendar,AD225,AC226,,,trigger)</f>
        <v>49180</v>
      </c>
      <c r="AE226" s="46">
        <f>_xll.qlInterestRateIndexMaturity($V$5,AD226,trigger)</f>
        <v>49272</v>
      </c>
      <c r="AF226" s="50">
        <f>_xll.qlTenorBasisValue($V$13,AD226,trigger)</f>
        <v>5.0045000997732869E-4</v>
      </c>
      <c r="AG226" s="50">
        <f>_xll.qlTenorBasisForwardRate($V$13,AD226,_xll.ohTrigger($AA$9:$AA$12))</f>
        <v>1.8149085424335104E-2</v>
      </c>
      <c r="AH226" s="50">
        <f>_xll.qlTenorBasisForwardRate2($V$13,AD226,AE226,_xll.ohTrigger($AA$9:$AA$12))</f>
        <v>1.8149085424335104E-2</v>
      </c>
      <c r="AI226" s="50">
        <f>_xll.qlIndexFixing($V$5,_xll.qlInterestRateIndexFixingDate($V$5,AD226,trigger),,trigger)</f>
        <v>1.7872704251453323E-2</v>
      </c>
      <c r="AJ226" s="50">
        <f t="shared" si="18"/>
        <v>2.7638117288178096E-4</v>
      </c>
      <c r="AK226" s="53">
        <f t="shared" si="19"/>
        <v>0.98477161981334904</v>
      </c>
    </row>
    <row r="227" spans="29:37" x14ac:dyDescent="0.2">
      <c r="AC227" s="45" t="s">
        <v>74</v>
      </c>
      <c r="AD227" s="46">
        <f>_xll.qlCalendarAdvance(calendar,AD226,AC227,,,trigger)</f>
        <v>49212</v>
      </c>
      <c r="AE227" s="46">
        <f>_xll.qlInterestRateIndexMaturity($V$5,AD227,trigger)</f>
        <v>49305</v>
      </c>
      <c r="AF227" s="50">
        <f>_xll.qlTenorBasisValue($V$13,AD227,trigger)</f>
        <v>4.9566500248021542E-4</v>
      </c>
      <c r="AG227" s="50">
        <f>_xll.qlTenorBasisForwardRate($V$13,AD227,_xll.ohTrigger($AA$9:$AA$12))</f>
        <v>1.8087259123808035E-2</v>
      </c>
      <c r="AH227" s="50">
        <f>_xll.qlTenorBasisForwardRate2($V$13,AD227,AE227,_xll.ohTrigger($AA$9:$AA$12))</f>
        <v>1.8087259123808035E-2</v>
      </c>
      <c r="AI227" s="50">
        <f>_xll.qlIndexFixing($V$5,_xll.qlInterestRateIndexFixingDate($V$5,AD227,trigger),,trigger)</f>
        <v>1.781330907623908E-2</v>
      </c>
      <c r="AJ227" s="50">
        <f t="shared" si="18"/>
        <v>2.7395004756895422E-4</v>
      </c>
      <c r="AK227" s="53">
        <f t="shared" si="19"/>
        <v>0.98485397673059505</v>
      </c>
    </row>
    <row r="228" spans="29:37" x14ac:dyDescent="0.2">
      <c r="AC228" s="45" t="s">
        <v>74</v>
      </c>
      <c r="AD228" s="46">
        <f>_xll.qlCalendarAdvance(calendar,AD227,AC228,,,trigger)</f>
        <v>49242</v>
      </c>
      <c r="AE228" s="46">
        <f>_xll.qlInterestRateIndexMaturity($V$5,AD228,trigger)</f>
        <v>49334</v>
      </c>
      <c r="AF228" s="50">
        <f>_xll.qlTenorBasisValue($V$13,AD228,trigger)</f>
        <v>4.9121745733773578E-4</v>
      </c>
      <c r="AG228" s="50">
        <f>_xll.qlTenorBasisForwardRate($V$13,AD228,_xll.ohTrigger($AA$9:$AA$12))</f>
        <v>1.8029502378958711E-2</v>
      </c>
      <c r="AH228" s="50">
        <f>_xll.qlTenorBasisForwardRate2($V$13,AD228,AE228,_xll.ohTrigger($AA$9:$AA$12))</f>
        <v>1.8029502378958711E-2</v>
      </c>
      <c r="AI228" s="50">
        <f>_xll.qlIndexFixing($V$5,_xll.qlInterestRateIndexFixingDate($V$5,AD228,trigger),,trigger)</f>
        <v>1.7757906194839541E-2</v>
      </c>
      <c r="AJ228" s="50">
        <f t="shared" si="18"/>
        <v>2.7159618411917025E-4</v>
      </c>
      <c r="AK228" s="53">
        <f t="shared" si="19"/>
        <v>0.98493601329584468</v>
      </c>
    </row>
    <row r="229" spans="29:37" x14ac:dyDescent="0.2">
      <c r="AC229" s="45" t="s">
        <v>74</v>
      </c>
      <c r="AD229" s="46">
        <f>_xll.qlCalendarAdvance(calendar,AD228,AC229,,,trigger)</f>
        <v>49275</v>
      </c>
      <c r="AE229" s="46">
        <f>_xll.qlInterestRateIndexMaturity($V$5,AD229,trigger)</f>
        <v>49367</v>
      </c>
      <c r="AF229" s="50">
        <f>_xll.qlTenorBasisValue($V$13,AD229,trigger)</f>
        <v>4.8636786087763077E-4</v>
      </c>
      <c r="AG229" s="50">
        <f>_xll.qlTenorBasisForwardRate($V$13,AD229,_xll.ohTrigger($AA$9:$AA$12))</f>
        <v>1.7964508419547793E-2</v>
      </c>
      <c r="AH229" s="50">
        <f>_xll.qlTenorBasisForwardRate2($V$13,AD229,AE229,_xll.ohTrigger($AA$9:$AA$12))</f>
        <v>1.7964508419547793E-2</v>
      </c>
      <c r="AI229" s="50">
        <f>_xll.qlIndexFixing($V$5,_xll.qlInterestRateIndexFixingDate($V$5,AD229,trigger),,trigger)</f>
        <v>1.7695670119701745E-2</v>
      </c>
      <c r="AJ229" s="50">
        <f t="shared" si="18"/>
        <v>2.6883829984604771E-4</v>
      </c>
      <c r="AK229" s="53">
        <f t="shared" si="19"/>
        <v>0.98503503165421902</v>
      </c>
    </row>
    <row r="230" spans="29:37" x14ac:dyDescent="0.2">
      <c r="AC230" s="45" t="s">
        <v>74</v>
      </c>
      <c r="AD230" s="46">
        <f>_xll.qlCalendarAdvance(calendar,AD229,AC230,,,trigger)</f>
        <v>49305</v>
      </c>
      <c r="AE230" s="46">
        <f>_xll.qlInterestRateIndexMaturity($V$5,AD230,trigger)</f>
        <v>49395</v>
      </c>
      <c r="AF230" s="50">
        <f>_xll.qlTenorBasisValue($V$13,AD230,trigger)</f>
        <v>4.8199776210105605E-4</v>
      </c>
      <c r="AG230" s="50">
        <f>_xll.qlTenorBasisForwardRate($V$13,AD230,_xll.ohTrigger($AA$9:$AA$12))</f>
        <v>1.790574495378916E-2</v>
      </c>
      <c r="AH230" s="50">
        <f>_xll.qlTenorBasisForwardRate2($V$13,AD230,AE230,_xll.ohTrigger($AA$9:$AA$12))</f>
        <v>1.790574495378916E-2</v>
      </c>
      <c r="AI230" s="50">
        <f>_xll.qlIndexFixing($V$5,_xll.qlInterestRateIndexFixingDate($V$5,AD230,trigger),,trigger)</f>
        <v>1.7639475454665821E-2</v>
      </c>
      <c r="AJ230" s="50">
        <f t="shared" si="18"/>
        <v>2.6626949912333941E-4</v>
      </c>
      <c r="AK230" s="53">
        <f t="shared" si="19"/>
        <v>0.98512938166993202</v>
      </c>
    </row>
    <row r="231" spans="29:37" x14ac:dyDescent="0.2">
      <c r="AC231" s="45" t="s">
        <v>74</v>
      </c>
      <c r="AD231" s="46">
        <f>_xll.qlCalendarAdvance(calendar,AD230,AC231,,,trigger)</f>
        <v>49338</v>
      </c>
      <c r="AE231" s="46">
        <f>_xll.qlInterestRateIndexMaturity($V$5,AD231,trigger)</f>
        <v>49429</v>
      </c>
      <c r="AF231" s="50">
        <f>_xll.qlTenorBasisValue($V$13,AD231,trigger)</f>
        <v>4.7723291637177974E-4</v>
      </c>
      <c r="AG231" s="50">
        <f>_xll.qlTenorBasisForwardRate($V$13,AD231,_xll.ohTrigger($AA$9:$AA$12))</f>
        <v>1.7838418683480909E-2</v>
      </c>
      <c r="AH231" s="50">
        <f>_xll.qlTenorBasisForwardRate2($V$13,AD231,AE231,_xll.ohTrigger($AA$9:$AA$12))</f>
        <v>1.7838418683480909E-2</v>
      </c>
      <c r="AI231" s="50">
        <f>_xll.qlIndexFixing($V$5,_xll.qlInterestRateIndexFixingDate($V$5,AD231,trigger),,trigger)</f>
        <v>1.7575217256501536E-2</v>
      </c>
      <c r="AJ231" s="50">
        <f t="shared" si="18"/>
        <v>2.632014269793731E-4</v>
      </c>
      <c r="AK231" s="53">
        <f t="shared" si="19"/>
        <v>0.98524524893996868</v>
      </c>
    </row>
    <row r="232" spans="29:37" x14ac:dyDescent="0.2">
      <c r="AC232" s="45" t="s">
        <v>74</v>
      </c>
      <c r="AD232" s="46">
        <f>_xll.qlCalendarAdvance(calendar,AD231,AC232,,,trigger)</f>
        <v>49368</v>
      </c>
      <c r="AE232" s="46">
        <f>_xll.qlInterestRateIndexMaturity($V$5,AD232,trigger)</f>
        <v>49460</v>
      </c>
      <c r="AF232" s="50">
        <f>_xll.qlTenorBasisValue($V$13,AD232,trigger)</f>
        <v>4.7293945909311868E-4</v>
      </c>
      <c r="AG232" s="50">
        <f>_xll.qlTenorBasisForwardRate($V$13,AD232,_xll.ohTrigger($AA$9:$AA$12))</f>
        <v>1.7776317131648553E-2</v>
      </c>
      <c r="AH232" s="50">
        <f>_xll.qlTenorBasisForwardRate2($V$13,AD232,AE232,_xll.ohTrigger($AA$9:$AA$12))</f>
        <v>1.7776317131648553E-2</v>
      </c>
      <c r="AI232" s="50">
        <f>_xll.qlIndexFixing($V$5,_xll.qlInterestRateIndexFixingDate($V$5,AD232,trigger),,trigger)</f>
        <v>1.751603969858841E-2</v>
      </c>
      <c r="AJ232" s="50">
        <f t="shared" si="18"/>
        <v>2.6027743306014303E-4</v>
      </c>
      <c r="AK232" s="53">
        <f t="shared" si="19"/>
        <v>0.9853581913996825</v>
      </c>
    </row>
    <row r="233" spans="29:37" x14ac:dyDescent="0.2">
      <c r="AC233" s="45" t="s">
        <v>74</v>
      </c>
      <c r="AD233" s="46">
        <f>_xll.qlCalendarAdvance(calendar,AD232,AC233,,,trigger)</f>
        <v>49396</v>
      </c>
      <c r="AE233" s="46">
        <f>_xll.qlInterestRateIndexMaturity($V$5,AD233,trigger)</f>
        <v>49488</v>
      </c>
      <c r="AF233" s="50">
        <f>_xll.qlTenorBasisValue($V$13,AD233,trigger)</f>
        <v>4.6896490379894811E-4</v>
      </c>
      <c r="AG233" s="50">
        <f>_xll.qlTenorBasisForwardRate($V$13,AD233,_xll.ohTrigger($AA$9:$AA$12))</f>
        <v>1.7718204195938031E-2</v>
      </c>
      <c r="AH233" s="50">
        <f>_xll.qlTenorBasisForwardRate2($V$13,AD233,AE233,_xll.ohTrigger($AA$9:$AA$12))</f>
        <v>1.7718204195938031E-2</v>
      </c>
      <c r="AI233" s="50">
        <f>_xll.qlIndexFixing($V$5,_xll.qlInterestRateIndexFixingDate($V$5,AD233,trigger),,trigger)</f>
        <v>1.7460732234850014E-2</v>
      </c>
      <c r="AJ233" s="50">
        <f t="shared" si="18"/>
        <v>2.574719610880169E-4</v>
      </c>
      <c r="AK233" s="53">
        <f t="shared" si="19"/>
        <v>0.98546850695246846</v>
      </c>
    </row>
    <row r="234" spans="29:37" x14ac:dyDescent="0.2">
      <c r="AC234" s="45" t="s">
        <v>74</v>
      </c>
      <c r="AD234" s="46">
        <f>_xll.qlCalendarAdvance(calendar,AD233,AC234,,,trigger)</f>
        <v>49429</v>
      </c>
      <c r="AE234" s="46">
        <f>_xll.qlInterestRateIndexMaturity($V$5,AD234,trigger)</f>
        <v>49521</v>
      </c>
      <c r="AF234" s="50">
        <f>_xll.qlTenorBasisValue($V$13,AD234,trigger)</f>
        <v>4.6432089120580268E-4</v>
      </c>
      <c r="AG234" s="50">
        <f>_xll.qlTenorBasisForwardRate($V$13,AD234,_xll.ohTrigger($AA$9:$AA$12))</f>
        <v>1.7648850578783602E-2</v>
      </c>
      <c r="AH234" s="50">
        <f>_xll.qlTenorBasisForwardRate2($V$13,AD234,AE234,_xll.ohTrigger($AA$9:$AA$12))</f>
        <v>1.7648850578783602E-2</v>
      </c>
      <c r="AI234" s="50">
        <f>_xll.qlIndexFixing($V$5,_xll.qlInterestRateIndexFixingDate($V$5,AD234,trigger),,trigger)</f>
        <v>1.7394820542710153E-2</v>
      </c>
      <c r="AJ234" s="50">
        <f t="shared" si="18"/>
        <v>2.5403003607344862E-4</v>
      </c>
      <c r="AK234" s="53">
        <f t="shared" si="19"/>
        <v>0.98560642604233795</v>
      </c>
    </row>
    <row r="235" spans="29:37" x14ac:dyDescent="0.2">
      <c r="AC235" s="45" t="s">
        <v>74</v>
      </c>
      <c r="AD235" s="46">
        <f>_xll.qlCalendarAdvance(calendar,AD234,AC235,,,trigger)</f>
        <v>49459</v>
      </c>
      <c r="AE235" s="46">
        <f>_xll.qlInterestRateIndexMaturity($V$5,AD235,trigger)</f>
        <v>49551</v>
      </c>
      <c r="AF235" s="50">
        <f>_xll.qlTenorBasisValue($V$13,AD235,trigger)</f>
        <v>4.6013668339317103E-4</v>
      </c>
      <c r="AG235" s="50">
        <f>_xll.qlTenorBasisForwardRate($V$13,AD235,_xll.ohTrigger($AA$9:$AA$12))</f>
        <v>1.7585033669472679E-2</v>
      </c>
      <c r="AH235" s="50">
        <f>_xll.qlTenorBasisForwardRate2($V$13,AD235,AE235,_xll.ohTrigger($AA$9:$AA$12))</f>
        <v>1.7585033669472679E-2</v>
      </c>
      <c r="AI235" s="50">
        <f>_xll.qlIndexFixing($V$5,_xll.qlInterestRateIndexFixingDate($V$5,AD235,trigger),,trigger)</f>
        <v>1.733425738498913E-2</v>
      </c>
      <c r="AJ235" s="50">
        <f t="shared" si="18"/>
        <v>2.5077628448354899E-4</v>
      </c>
      <c r="AK235" s="53">
        <f t="shared" si="19"/>
        <v>0.985739220680658</v>
      </c>
    </row>
    <row r="236" spans="29:37" x14ac:dyDescent="0.2">
      <c r="AC236" s="45" t="s">
        <v>74</v>
      </c>
      <c r="AD236" s="46">
        <f>_xll.qlCalendarAdvance(calendar,AD235,AC236,,,trigger)</f>
        <v>49492</v>
      </c>
      <c r="AE236" s="46">
        <f>_xll.qlInterestRateIndexMaturity($V$5,AD236,trigger)</f>
        <v>49584</v>
      </c>
      <c r="AF236" s="50">
        <f>_xll.qlTenorBasisValue($V$13,AD236,trigger)</f>
        <v>4.5557520314143944E-4</v>
      </c>
      <c r="AG236" s="50">
        <f>_xll.qlTenorBasisForwardRate($V$13,AD236,_xll.ohTrigger($AA$9:$AA$12))</f>
        <v>1.7514422712807485E-2</v>
      </c>
      <c r="AH236" s="50">
        <f>_xll.qlTenorBasisForwardRate2($V$13,AD236,AE236,_xll.ohTrigger($AA$9:$AA$12))</f>
        <v>1.7514422712807485E-2</v>
      </c>
      <c r="AI236" s="50">
        <f>_xll.qlIndexFixing($V$5,_xll.qlInterestRateIndexFixingDate($V$5,AD236,trigger),,trigger)</f>
        <v>1.7267337506423619E-2</v>
      </c>
      <c r="AJ236" s="50">
        <f t="shared" si="18"/>
        <v>2.4708520638386591E-4</v>
      </c>
      <c r="AK236" s="53">
        <f t="shared" si="19"/>
        <v>0.98589247213936526</v>
      </c>
    </row>
    <row r="237" spans="29:37" x14ac:dyDescent="0.2">
      <c r="AC237" s="45" t="s">
        <v>74</v>
      </c>
      <c r="AD237" s="46">
        <f>_xll.qlCalendarAdvance(calendar,AD236,AC237,,,trigger)</f>
        <v>49523</v>
      </c>
      <c r="AE237" s="46">
        <f>_xll.qlInterestRateIndexMaturity($V$5,AD237,trigger)</f>
        <v>49615</v>
      </c>
      <c r="AF237" s="50">
        <f>_xll.qlTenorBasisValue($V$13,AD237,trigger)</f>
        <v>4.5132922232681022E-4</v>
      </c>
      <c r="AG237" s="50">
        <f>_xll.qlTenorBasisForwardRate($V$13,AD237,_xll.ohTrigger($AA$9:$AA$12))</f>
        <v>1.7448269354273769E-2</v>
      </c>
      <c r="AH237" s="50">
        <f>_xll.qlTenorBasisForwardRate2($V$13,AD237,AE237,_xll.ohTrigger($AA$9:$AA$12))</f>
        <v>1.7448269354273769E-2</v>
      </c>
      <c r="AI237" s="50">
        <f>_xll.qlIndexFixing($V$5,_xll.qlInterestRateIndexFixingDate($V$5,AD237,trigger),,trigger)</f>
        <v>1.7204724994368537E-2</v>
      </c>
      <c r="AJ237" s="50">
        <f t="shared" si="18"/>
        <v>2.435443599052324E-4</v>
      </c>
      <c r="AK237" s="53">
        <f t="shared" si="19"/>
        <v>0.98604191883101699</v>
      </c>
    </row>
    <row r="238" spans="29:37" x14ac:dyDescent="0.2">
      <c r="AC238" s="45" t="s">
        <v>74</v>
      </c>
      <c r="AD238" s="46">
        <f>_xll.qlCalendarAdvance(calendar,AD237,AC238,,,trigger)</f>
        <v>49555</v>
      </c>
      <c r="AE238" s="46">
        <f>_xll.qlInterestRateIndexMaturity($V$5,AD238,trigger)</f>
        <v>49646</v>
      </c>
      <c r="AF238" s="50">
        <f>_xll.qlTenorBasisValue($V$13,AD238,trigger)</f>
        <v>4.4698571816866175E-4</v>
      </c>
      <c r="AG238" s="50">
        <f>_xll.qlTenorBasisForwardRate($V$13,AD238,_xll.ohTrigger($AA$9:$AA$12))</f>
        <v>1.738131357489538E-2</v>
      </c>
      <c r="AH238" s="50">
        <f>_xll.qlTenorBasisForwardRate2($V$13,AD238,AE238,_xll.ohTrigger($AA$9:$AA$12))</f>
        <v>1.738131357489538E-2</v>
      </c>
      <c r="AI238" s="50">
        <f>_xll.qlIndexFixing($V$5,_xll.qlInterestRateIndexFixingDate($V$5,AD238,trigger),,trigger)</f>
        <v>1.7141421339086631E-2</v>
      </c>
      <c r="AJ238" s="50">
        <f t="shared" si="18"/>
        <v>2.3989223580874949E-4</v>
      </c>
      <c r="AK238" s="53">
        <f t="shared" si="19"/>
        <v>0.98619826776756181</v>
      </c>
    </row>
    <row r="239" spans="29:37" x14ac:dyDescent="0.2">
      <c r="AC239" s="45" t="s">
        <v>74</v>
      </c>
      <c r="AD239" s="46">
        <f>_xll.qlCalendarAdvance(calendar,AD238,AC239,,,trigger)</f>
        <v>49585</v>
      </c>
      <c r="AE239" s="46">
        <f>_xll.qlInterestRateIndexMaturity($V$5,AD239,trigger)</f>
        <v>49677</v>
      </c>
      <c r="AF239" s="50">
        <f>_xll.qlTenorBasisValue($V$13,AD239,trigger)</f>
        <v>4.4294986571074332E-4</v>
      </c>
      <c r="AG239" s="50">
        <f>_xll.qlTenorBasisForwardRate($V$13,AD239,_xll.ohTrigger($AA$9:$AA$12))</f>
        <v>1.7318111054900526E-2</v>
      </c>
      <c r="AH239" s="50">
        <f>_xll.qlTenorBasisForwardRate2($V$13,AD239,AE239,_xll.ohTrigger($AA$9:$AA$12))</f>
        <v>1.7318111054900526E-2</v>
      </c>
      <c r="AI239" s="50">
        <f>_xll.qlIndexFixing($V$5,_xll.qlInterestRateIndexFixingDate($V$5,AD239,trigger),,trigger)</f>
        <v>1.7081766784560724E-2</v>
      </c>
      <c r="AJ239" s="50">
        <f t="shared" si="18"/>
        <v>2.3634427033980207E-4</v>
      </c>
      <c r="AK239" s="53">
        <f t="shared" si="19"/>
        <v>0.98635276852131493</v>
      </c>
    </row>
    <row r="240" spans="29:37" x14ac:dyDescent="0.2">
      <c r="AC240" s="45" t="s">
        <v>74</v>
      </c>
      <c r="AD240" s="46">
        <f>_xll.qlCalendarAdvance(calendar,AD239,AC240,,,trigger)</f>
        <v>49618</v>
      </c>
      <c r="AE240" s="46">
        <f>_xll.qlInterestRateIndexMaturity($V$5,AD240,trigger)</f>
        <v>49710</v>
      </c>
      <c r="AF240" s="50">
        <f>_xll.qlTenorBasisValue($V$13,AD240,trigger)</f>
        <v>4.3855063084176517E-4</v>
      </c>
      <c r="AG240" s="50">
        <f>_xll.qlTenorBasisForwardRate($V$13,AD240,_xll.ohTrigger($AA$9:$AA$12))</f>
        <v>1.7250143848794672E-2</v>
      </c>
      <c r="AH240" s="50">
        <f>_xll.qlTenorBasisForwardRate2($V$13,AD240,AE240,_xll.ohTrigger($AA$9:$AA$12))</f>
        <v>1.7250143848794672E-2</v>
      </c>
      <c r="AI240" s="50">
        <f>_xll.qlIndexFixing($V$5,_xll.qlInterestRateIndexFixingDate($V$5,AD240,trigger),,trigger)</f>
        <v>1.7017688008133986E-2</v>
      </c>
      <c r="AJ240" s="50">
        <f t="shared" si="18"/>
        <v>2.3245584066068636E-4</v>
      </c>
      <c r="AK240" s="53">
        <f t="shared" si="19"/>
        <v>0.98652441146588299</v>
      </c>
    </row>
    <row r="241" spans="29:37" x14ac:dyDescent="0.2">
      <c r="AC241" s="45" t="s">
        <v>74</v>
      </c>
      <c r="AD241" s="46">
        <f>_xll.qlCalendarAdvance(calendar,AD240,AC241,,,trigger)</f>
        <v>49648</v>
      </c>
      <c r="AE241" s="46">
        <f>_xll.qlInterestRateIndexMaturity($V$5,AD241,trigger)</f>
        <v>49739</v>
      </c>
      <c r="AF241" s="50">
        <f>_xll.qlTenorBasisValue($V$13,AD241,trigger)</f>
        <v>4.3458765948983438E-4</v>
      </c>
      <c r="AG241" s="50">
        <f>_xll.qlTenorBasisForwardRate($V$13,AD241,_xll.ohTrigger($AA$9:$AA$12))</f>
        <v>1.7189739850679325E-2</v>
      </c>
      <c r="AH241" s="50">
        <f>_xll.qlTenorBasisForwardRate2($V$13,AD241,AE241,_xll.ohTrigger($AA$9:$AA$12))</f>
        <v>1.7189739850679325E-2</v>
      </c>
      <c r="AI241" s="50">
        <f>_xll.qlIndexFixing($V$5,_xll.qlInterestRateIndexFixingDate($V$5,AD241,trigger),,trigger)</f>
        <v>1.6960803650257629E-2</v>
      </c>
      <c r="AJ241" s="50">
        <f t="shared" si="18"/>
        <v>2.2893620042169563E-4</v>
      </c>
      <c r="AK241" s="53">
        <f t="shared" si="19"/>
        <v>0.98668181121934495</v>
      </c>
    </row>
    <row r="242" spans="29:37" x14ac:dyDescent="0.2">
      <c r="AC242" s="45" t="s">
        <v>74</v>
      </c>
      <c r="AD242" s="46">
        <f>_xll.qlCalendarAdvance(calendar,AD241,AC242,,,trigger)</f>
        <v>49681</v>
      </c>
      <c r="AE242" s="46">
        <f>_xll.qlInterestRateIndexMaturity($V$5,AD242,trigger)</f>
        <v>49772</v>
      </c>
      <c r="AF242" s="50">
        <f>_xll.qlTenorBasisValue($V$13,AD242,trigger)</f>
        <v>4.3026811190754663E-4</v>
      </c>
      <c r="AG242" s="50">
        <f>_xll.qlTenorBasisForwardRate($V$13,AD242,_xll.ohTrigger($AA$9:$AA$12))</f>
        <v>1.7123500076011773E-2</v>
      </c>
      <c r="AH242" s="50">
        <f>_xll.qlTenorBasisForwardRate2($V$13,AD242,AE242,_xll.ohTrigger($AA$9:$AA$12))</f>
        <v>1.7123500076011773E-2</v>
      </c>
      <c r="AI242" s="50">
        <f>_xll.qlIndexFixing($V$5,_xll.qlInterestRateIndexFixingDate($V$5,AD242,trigger),,trigger)</f>
        <v>1.6898526092124725E-2</v>
      </c>
      <c r="AJ242" s="50">
        <f t="shared" si="18"/>
        <v>2.2497398388704806E-4</v>
      </c>
      <c r="AK242" s="53">
        <f t="shared" si="19"/>
        <v>0.98686168231445781</v>
      </c>
    </row>
    <row r="243" spans="29:37" x14ac:dyDescent="0.2">
      <c r="AC243" s="45" t="s">
        <v>74</v>
      </c>
      <c r="AD243" s="46">
        <f>_xll.qlCalendarAdvance(calendar,AD242,AC243,,,trigger)</f>
        <v>49712</v>
      </c>
      <c r="AE243" s="46">
        <f>_xll.qlInterestRateIndexMaturity($V$5,AD243,trigger)</f>
        <v>49802</v>
      </c>
      <c r="AF243" s="50">
        <f>_xll.qlTenorBasisValue($V$13,AD243,trigger)</f>
        <v>4.2624803033388807E-4</v>
      </c>
      <c r="AG243" s="50">
        <f>_xll.qlTenorBasisForwardRate($V$13,AD243,_xll.ohTrigger($AA$9:$AA$12))</f>
        <v>1.7062677776740642E-2</v>
      </c>
      <c r="AH243" s="50">
        <f>_xll.qlTenorBasisForwardRate2($V$13,AD243,AE243,_xll.ohTrigger($AA$9:$AA$12))</f>
        <v>1.7062677776740642E-2</v>
      </c>
      <c r="AI243" s="50">
        <f>_xll.qlIndexFixing($V$5,_xll.qlInterestRateIndexFixingDate($V$5,AD243,trigger),,trigger)</f>
        <v>1.684141079431889E-2</v>
      </c>
      <c r="AJ243" s="50">
        <f t="shared" si="18"/>
        <v>2.212669824217528E-4</v>
      </c>
      <c r="AK243" s="53">
        <f t="shared" si="19"/>
        <v>0.98703210684061693</v>
      </c>
    </row>
    <row r="244" spans="29:37" x14ac:dyDescent="0.2">
      <c r="AC244" s="45" t="s">
        <v>74</v>
      </c>
      <c r="AD244" s="46">
        <f>_xll.qlCalendarAdvance(calendar,AD243,AC244,,,trigger)</f>
        <v>49741</v>
      </c>
      <c r="AE244" s="46">
        <f>_xll.qlInterestRateIndexMaturity($V$5,AD244,trigger)</f>
        <v>49835</v>
      </c>
      <c r="AF244" s="50">
        <f>_xll.qlTenorBasisValue($V$13,AD244,trigger)</f>
        <v>4.2252014959767031E-4</v>
      </c>
      <c r="AG244" s="50">
        <f>_xll.qlTenorBasisForwardRate($V$13,AD244,_xll.ohTrigger($AA$9:$AA$12))</f>
        <v>1.7003704094000854E-2</v>
      </c>
      <c r="AH244" s="50">
        <f>_xll.qlTenorBasisForwardRate2($V$13,AD244,AE244,_xll.ohTrigger($AA$9:$AA$12))</f>
        <v>1.7003704094000854E-2</v>
      </c>
      <c r="AI244" s="50">
        <f>_xll.qlIndexFixing($V$5,_xll.qlInterestRateIndexFixingDate($V$5,AD244,trigger),,trigger)</f>
        <v>1.678618908992351E-2</v>
      </c>
      <c r="AJ244" s="50">
        <f t="shared" si="18"/>
        <v>2.1751500407734409E-4</v>
      </c>
      <c r="AK244" s="53">
        <f t="shared" si="19"/>
        <v>0.98720778702835188</v>
      </c>
    </row>
    <row r="245" spans="29:37" x14ac:dyDescent="0.2">
      <c r="AC245" s="45" t="s">
        <v>74</v>
      </c>
      <c r="AD245" s="46">
        <f>_xll.qlCalendarAdvance(calendar,AD244,AC245,,,trigger)</f>
        <v>49772</v>
      </c>
      <c r="AE245" s="46">
        <f>_xll.qlInterestRateIndexMaturity($V$5,AD245,trigger)</f>
        <v>49863</v>
      </c>
      <c r="AF245" s="50">
        <f>_xll.qlTenorBasisValue($V$13,AD245,trigger)</f>
        <v>4.1857006799782254E-4</v>
      </c>
      <c r="AG245" s="50">
        <f>_xll.qlTenorBasisForwardRate($V$13,AD245,_xll.ohTrigger($AA$9:$AA$12))</f>
        <v>1.6945554255252859E-2</v>
      </c>
      <c r="AH245" s="50">
        <f>_xll.qlTenorBasisForwardRate2($V$13,AD245,AE245,_xll.ohTrigger($AA$9:$AA$12))</f>
        <v>1.6945554255252859E-2</v>
      </c>
      <c r="AI245" s="50">
        <f>_xll.qlIndexFixing($V$5,_xll.qlInterestRateIndexFixingDate($V$5,AD245,trigger),,trigger)</f>
        <v>1.6731709514766952E-2</v>
      </c>
      <c r="AJ245" s="50">
        <f t="shared" si="18"/>
        <v>2.1384474048590646E-4</v>
      </c>
      <c r="AK245" s="53">
        <f t="shared" si="19"/>
        <v>0.98738048120086608</v>
      </c>
    </row>
    <row r="246" spans="29:37" x14ac:dyDescent="0.2">
      <c r="AC246" s="45" t="s">
        <v>74</v>
      </c>
      <c r="AD246" s="46">
        <f>_xll.qlCalendarAdvance(calendar,AD245,AC246,,,trigger)</f>
        <v>49802</v>
      </c>
      <c r="AE246" s="46">
        <f>_xll.qlInterestRateIndexMaturity($V$5,AD246,trigger)</f>
        <v>49894</v>
      </c>
      <c r="AF246" s="50">
        <f>_xll.qlTenorBasisValue($V$13,AD246,trigger)</f>
        <v>4.1478153353377556E-4</v>
      </c>
      <c r="AG246" s="50">
        <f>_xll.qlTenorBasisForwardRate($V$13,AD246,_xll.ohTrigger($AA$9:$AA$12))</f>
        <v>1.6887863234233198E-2</v>
      </c>
      <c r="AH246" s="50">
        <f>_xll.qlTenorBasisForwardRate2($V$13,AD246,AE246,_xll.ohTrigger($AA$9:$AA$12))</f>
        <v>1.6887863234233198E-2</v>
      </c>
      <c r="AI246" s="50">
        <f>_xll.qlIndexFixing($V$5,_xll.qlInterestRateIndexFixingDate($V$5,AD246,trigger),,trigger)</f>
        <v>1.6677806028583604E-2</v>
      </c>
      <c r="AJ246" s="50">
        <f t="shared" si="18"/>
        <v>2.1005720564959418E-4</v>
      </c>
      <c r="AK246" s="53">
        <f t="shared" si="19"/>
        <v>0.98756164692145365</v>
      </c>
    </row>
    <row r="247" spans="29:37" x14ac:dyDescent="0.2">
      <c r="AC247" s="45" t="s">
        <v>74</v>
      </c>
      <c r="AD247" s="46">
        <f>_xll.qlCalendarAdvance(calendar,AD246,AC247,,,trigger)</f>
        <v>49835</v>
      </c>
      <c r="AE247" s="46">
        <f>_xll.qlInterestRateIndexMaturity($V$5,AD247,trigger)</f>
        <v>49927</v>
      </c>
      <c r="AF247" s="50">
        <f>_xll.qlTenorBasisValue($V$13,AD247,trigger)</f>
        <v>4.1065266819482766E-4</v>
      </c>
      <c r="AG247" s="50">
        <f>_xll.qlTenorBasisForwardRate($V$13,AD247,_xll.ohTrigger($AA$9:$AA$12))</f>
        <v>1.6825881021609892E-2</v>
      </c>
      <c r="AH247" s="50">
        <f>_xll.qlTenorBasisForwardRate2($V$13,AD247,AE247,_xll.ohTrigger($AA$9:$AA$12))</f>
        <v>1.6825881021609892E-2</v>
      </c>
      <c r="AI247" s="50">
        <f>_xll.qlIndexFixing($V$5,_xll.qlInterestRateIndexFixingDate($V$5,AD247,trigger),,trigger)</f>
        <v>1.6619970250132836E-2</v>
      </c>
      <c r="AJ247" s="50">
        <f t="shared" si="18"/>
        <v>2.0591077147705597E-4</v>
      </c>
      <c r="AK247" s="53">
        <f t="shared" si="19"/>
        <v>0.98776225915227855</v>
      </c>
    </row>
    <row r="248" spans="29:37" x14ac:dyDescent="0.2">
      <c r="AC248" s="45" t="s">
        <v>74</v>
      </c>
      <c r="AD248" s="46">
        <f>_xll.qlCalendarAdvance(calendar,AD247,AC248,,,trigger)</f>
        <v>49865</v>
      </c>
      <c r="AE248" s="46">
        <f>_xll.qlInterestRateIndexMaturity($V$5,AD248,trigger)</f>
        <v>49957</v>
      </c>
      <c r="AF248" s="50">
        <f>_xll.qlTenorBasisValue($V$13,AD248,trigger)</f>
        <v>4.0693395288323272E-4</v>
      </c>
      <c r="AG248" s="50">
        <f>_xll.qlTenorBasisForwardRate($V$13,AD248,_xll.ohTrigger($AA$9:$AA$12))</f>
        <v>1.677032297828572E-2</v>
      </c>
      <c r="AH248" s="50">
        <f>_xll.qlTenorBasisForwardRate2($V$13,AD248,AE248,_xll.ohTrigger($AA$9:$AA$12))</f>
        <v>1.677032297828572E-2</v>
      </c>
      <c r="AI248" s="50">
        <f>_xll.qlIndexFixing($V$5,_xll.qlInterestRateIndexFixingDate($V$5,AD248,trigger),,trigger)</f>
        <v>1.6568215984963726E-2</v>
      </c>
      <c r="AJ248" s="50">
        <f t="shared" si="18"/>
        <v>2.0210699332199461E-4</v>
      </c>
      <c r="AK248" s="53">
        <f t="shared" si="19"/>
        <v>0.98794853303757579</v>
      </c>
    </row>
    <row r="249" spans="29:37" x14ac:dyDescent="0.2">
      <c r="AC249" s="45" t="s">
        <v>74</v>
      </c>
      <c r="AD249" s="46">
        <f>_xll.qlCalendarAdvance(calendar,AD248,AC249,,,trigger)</f>
        <v>49898</v>
      </c>
      <c r="AE249" s="46">
        <f>_xll.qlInterestRateIndexMaturity($V$5,AD249,trigger)</f>
        <v>49990</v>
      </c>
      <c r="AF249" s="50">
        <f>_xll.qlTenorBasisValue($V$13,AD249,trigger)</f>
        <v>4.0288139176778353E-4</v>
      </c>
      <c r="AG249" s="50">
        <f>_xll.qlTenorBasisForwardRate($V$13,AD249,_xll.ohTrigger($AA$9:$AA$12))</f>
        <v>1.6710077376441944E-2</v>
      </c>
      <c r="AH249" s="50">
        <f>_xll.qlTenorBasisForwardRate2($V$13,AD249,AE249,_xll.ohTrigger($AA$9:$AA$12))</f>
        <v>1.6710077376441944E-2</v>
      </c>
      <c r="AI249" s="50">
        <f>_xll.qlIndexFixing($V$5,_xll.qlInterestRateIndexFixingDate($V$5,AD249,trigger),,trigger)</f>
        <v>1.6512192341875592E-2</v>
      </c>
      <c r="AJ249" s="50">
        <f t="shared" si="18"/>
        <v>1.9788503456635159E-4</v>
      </c>
      <c r="AK249" s="53">
        <f t="shared" si="19"/>
        <v>0.98815774277351154</v>
      </c>
    </row>
    <row r="250" spans="29:37" x14ac:dyDescent="0.2">
      <c r="AC250" s="45" t="s">
        <v>74</v>
      </c>
      <c r="AD250" s="46">
        <f>_xll.qlCalendarAdvance(calendar,AD249,AC250,,,trigger)</f>
        <v>49929</v>
      </c>
      <c r="AE250" s="46">
        <f>_xll.qlInterestRateIndexMaturity($V$5,AD250,trigger)</f>
        <v>50020</v>
      </c>
      <c r="AF250" s="50">
        <f>_xll.qlTenorBasisValue($V$13,AD250,trigger)</f>
        <v>3.9911049166187998E-4</v>
      </c>
      <c r="AG250" s="50">
        <f>_xll.qlTenorBasisForwardRate($V$13,AD250,_xll.ohTrigger($AA$9:$AA$12))</f>
        <v>1.6654813481752462E-2</v>
      </c>
      <c r="AH250" s="50">
        <f>_xll.qlTenorBasisForwardRate2($V$13,AD250,AE250,_xll.ohTrigger($AA$9:$AA$12))</f>
        <v>1.6654813481752462E-2</v>
      </c>
      <c r="AI250" s="50">
        <f>_xll.qlIndexFixing($V$5,_xll.qlInterestRateIndexFixingDate($V$5,AD250,trigger),,trigger)</f>
        <v>1.6460874475808563E-2</v>
      </c>
      <c r="AJ250" s="50">
        <f t="shared" si="18"/>
        <v>1.9393900594389876E-4</v>
      </c>
      <c r="AK250" s="53">
        <f t="shared" si="19"/>
        <v>0.98835537809196217</v>
      </c>
    </row>
    <row r="251" spans="29:37" x14ac:dyDescent="0.2">
      <c r="AC251" s="45" t="s">
        <v>74</v>
      </c>
      <c r="AD251" s="46">
        <f>_xll.qlCalendarAdvance(calendar,AD250,AC251,,,trigger)</f>
        <v>49961</v>
      </c>
      <c r="AE251" s="46">
        <f>_xll.qlInterestRateIndexMaturity($V$5,AD251,trigger)</f>
        <v>50053</v>
      </c>
      <c r="AF251" s="50">
        <f>_xll.qlTenorBasisValue($V$13,AD251,trigger)</f>
        <v>3.9525433584550461E-4</v>
      </c>
      <c r="AG251" s="50">
        <f>_xll.qlTenorBasisForwardRate($V$13,AD251,_xll.ohTrigger($AA$9:$AA$12))</f>
        <v>1.6597588382375413E-2</v>
      </c>
      <c r="AH251" s="50">
        <f>_xll.qlTenorBasisForwardRate2($V$13,AD251,AE251,_xll.ohTrigger($AA$9:$AA$12))</f>
        <v>1.6597588382375413E-2</v>
      </c>
      <c r="AI251" s="50">
        <f>_xll.qlIndexFixing($V$5,_xll.qlInterestRateIndexFixingDate($V$5,AD251,trigger),,trigger)</f>
        <v>1.640787374911936E-2</v>
      </c>
      <c r="AJ251" s="50">
        <f t="shared" si="18"/>
        <v>1.8971463325605231E-4</v>
      </c>
      <c r="AK251" s="53">
        <f t="shared" si="19"/>
        <v>0.98856974706894729</v>
      </c>
    </row>
    <row r="252" spans="29:37" x14ac:dyDescent="0.2">
      <c r="AC252" s="45" t="s">
        <v>74</v>
      </c>
      <c r="AD252" s="46">
        <f>_xll.qlCalendarAdvance(calendar,AD251,AC252,,,trigger)</f>
        <v>49992</v>
      </c>
      <c r="AE252" s="46">
        <f>_xll.qlInterestRateIndexMaturity($V$5,AD252,trigger)</f>
        <v>50084</v>
      </c>
      <c r="AF252" s="50">
        <f>_xll.qlTenorBasisValue($V$13,AD252,trigger)</f>
        <v>3.9155369969017033E-4</v>
      </c>
      <c r="AG252" s="50">
        <f>_xll.qlTenorBasisForwardRate($V$13,AD252,_xll.ohTrigger($AA$9:$AA$12))</f>
        <v>1.6543453158608199E-2</v>
      </c>
      <c r="AH252" s="50">
        <f>_xll.qlTenorBasisForwardRate2($V$13,AD252,AE252,_xll.ohTrigger($AA$9:$AA$12))</f>
        <v>1.6543453158608199E-2</v>
      </c>
      <c r="AI252" s="50">
        <f>_xll.qlIndexFixing($V$5,_xll.qlInterestRateIndexFixingDate($V$5,AD252,trigger),,trigger)</f>
        <v>1.6357812191137713E-2</v>
      </c>
      <c r="AJ252" s="50">
        <f t="shared" si="18"/>
        <v>1.8564096747048647E-4</v>
      </c>
      <c r="AK252" s="53">
        <f t="shared" si="19"/>
        <v>0.98877858415104281</v>
      </c>
    </row>
    <row r="253" spans="29:37" x14ac:dyDescent="0.2">
      <c r="AC253" s="45" t="s">
        <v>74</v>
      </c>
      <c r="AD253" s="46">
        <f>_xll.qlCalendarAdvance(calendar,AD252,AC253,,,trigger)</f>
        <v>50024</v>
      </c>
      <c r="AE253" s="46">
        <f>_xll.qlInterestRateIndexMaturity($V$5,AD253,trigger)</f>
        <v>50115</v>
      </c>
      <c r="AF253" s="50">
        <f>_xll.qlTenorBasisValue($V$13,AD253,trigger)</f>
        <v>3.8776958746681976E-4</v>
      </c>
      <c r="AG253" s="50">
        <f>_xll.qlTenorBasisForwardRate($V$13,AD253,_xll.ohTrigger($AA$9:$AA$12))</f>
        <v>1.6488883060140392E-2</v>
      </c>
      <c r="AH253" s="50">
        <f>_xll.qlTenorBasisForwardRate2($V$13,AD253,AE253,_xll.ohTrigger($AA$9:$AA$12))</f>
        <v>1.6488883060140392E-2</v>
      </c>
      <c r="AI253" s="50">
        <f>_xll.qlIndexFixing($V$5,_xll.qlInterestRateIndexFixingDate($V$5,AD253,trigger),,trigger)</f>
        <v>1.6307425563188569E-2</v>
      </c>
      <c r="AJ253" s="50">
        <f t="shared" si="18"/>
        <v>1.8145749695182289E-4</v>
      </c>
      <c r="AK253" s="53">
        <f t="shared" si="19"/>
        <v>0.98899516138904087</v>
      </c>
    </row>
    <row r="254" spans="29:37" x14ac:dyDescent="0.2">
      <c r="AC254" s="45" t="s">
        <v>74</v>
      </c>
      <c r="AD254" s="46">
        <f>_xll.qlCalendarAdvance(calendar,AD253,AC254,,,trigger)</f>
        <v>50055</v>
      </c>
      <c r="AE254" s="46">
        <f>_xll.qlInterestRateIndexMaturity($V$5,AD254,trigger)</f>
        <v>50145</v>
      </c>
      <c r="AF254" s="50">
        <f>_xll.qlTenorBasisValue($V$13,AD254,trigger)</f>
        <v>3.8413827090965274E-4</v>
      </c>
      <c r="AG254" s="50">
        <f>_xll.qlTenorBasisForwardRate($V$13,AD254,_xll.ohTrigger($AA$9:$AA$12))</f>
        <v>1.643682713339345E-2</v>
      </c>
      <c r="AH254" s="50">
        <f>_xll.qlTenorBasisForwardRate2($V$13,AD254,AE254,_xll.ohTrigger($AA$9:$AA$12))</f>
        <v>1.643682713339345E-2</v>
      </c>
      <c r="AI254" s="50">
        <f>_xll.qlIndexFixing($V$5,_xll.qlInterestRateIndexFixingDate($V$5,AD254,trigger),,trigger)</f>
        <v>1.6259454925932282E-2</v>
      </c>
      <c r="AJ254" s="50">
        <f t="shared" si="18"/>
        <v>1.7737220746116833E-4</v>
      </c>
      <c r="AK254" s="53">
        <f t="shared" si="19"/>
        <v>0.98920885362961475</v>
      </c>
    </row>
    <row r="255" spans="29:37" x14ac:dyDescent="0.2">
      <c r="AC255" s="45" t="s">
        <v>74</v>
      </c>
      <c r="AD255" s="46">
        <f>_xll.qlCalendarAdvance(calendar,AD254,AC255,,,trigger)</f>
        <v>50087</v>
      </c>
      <c r="AE255" s="46">
        <f>_xll.qlInterestRateIndexMaturity($V$5,AD255,trigger)</f>
        <v>50178</v>
      </c>
      <c r="AF255" s="50">
        <f>_xll.qlTenorBasisValue($V$13,AD255,trigger)</f>
        <v>3.8042522569746635E-4</v>
      </c>
      <c r="AG255" s="50">
        <f>_xll.qlTenorBasisForwardRate($V$13,AD255,_xll.ohTrigger($AA$9:$AA$12))</f>
        <v>1.6382999013864905E-2</v>
      </c>
      <c r="AH255" s="50">
        <f>_xll.qlTenorBasisForwardRate2($V$13,AD255,AE255,_xll.ohTrigger($AA$9:$AA$12))</f>
        <v>1.6382999013864905E-2</v>
      </c>
      <c r="AI255" s="50">
        <f>_xll.qlIndexFixing($V$5,_xll.qlInterestRateIndexFixingDate($V$5,AD255,trigger),,trigger)</f>
        <v>1.6210001726164481E-2</v>
      </c>
      <c r="AJ255" s="50">
        <f t="shared" si="18"/>
        <v>1.7299728770042364E-4</v>
      </c>
      <c r="AK255" s="53">
        <f t="shared" si="19"/>
        <v>0.98944043837431617</v>
      </c>
    </row>
    <row r="256" spans="29:37" x14ac:dyDescent="0.2">
      <c r="AC256" s="45" t="s">
        <v>74</v>
      </c>
      <c r="AD256" s="46">
        <f>_xll.qlCalendarAdvance(calendar,AD255,AC256,,,trigger)</f>
        <v>50115</v>
      </c>
      <c r="AE256" s="46">
        <f>_xll.qlInterestRateIndexMaturity($V$5,AD256,trigger)</f>
        <v>50207</v>
      </c>
      <c r="AF256" s="50">
        <f>_xll.qlTenorBasisValue($V$13,AD256,trigger)</f>
        <v>3.7720562347542534E-4</v>
      </c>
      <c r="AG256" s="50">
        <f>_xll.qlTenorBasisForwardRate($V$13,AD256,_xll.ohTrigger($AA$9:$AA$12))</f>
        <v>1.6336563536829458E-2</v>
      </c>
      <c r="AH256" s="50">
        <f>_xll.qlTenorBasisForwardRate2($V$13,AD256,AE256,_xll.ohTrigger($AA$9:$AA$12))</f>
        <v>1.6336563536829458E-2</v>
      </c>
      <c r="AI256" s="50">
        <f>_xll.qlIndexFixing($V$5,_xll.qlInterestRateIndexFixingDate($V$5,AD256,trigger),,trigger)</f>
        <v>1.6167434339039204E-2</v>
      </c>
      <c r="AJ256" s="50">
        <f t="shared" si="18"/>
        <v>1.6912919779025343E-4</v>
      </c>
      <c r="AK256" s="53">
        <f t="shared" si="19"/>
        <v>0.9896471986039802</v>
      </c>
    </row>
    <row r="257" spans="29:37" x14ac:dyDescent="0.2">
      <c r="AC257" s="45" t="s">
        <v>74</v>
      </c>
      <c r="AD257" s="46">
        <f>_xll.qlCalendarAdvance(calendar,AD256,AC257,,,trigger)</f>
        <v>50146</v>
      </c>
      <c r="AE257" s="46">
        <f>_xll.qlInterestRateIndexMaturity($V$5,AD257,trigger)</f>
        <v>50237</v>
      </c>
      <c r="AF257" s="50">
        <f>_xll.qlTenorBasisValue($V$13,AD257,trigger)</f>
        <v>3.7367276180412718E-4</v>
      </c>
      <c r="AG257" s="50">
        <f>_xll.qlTenorBasisForwardRate($V$13,AD257,_xll.ohTrigger($AA$9:$AA$12))</f>
        <v>1.6286840584996222E-2</v>
      </c>
      <c r="AH257" s="50">
        <f>_xll.qlTenorBasisForwardRate2($V$13,AD257,AE257,_xll.ohTrigger($AA$9:$AA$12))</f>
        <v>1.6286840584996222E-2</v>
      </c>
      <c r="AI257" s="50">
        <f>_xll.qlIndexFixing($V$5,_xll.qlInterestRateIndexFixingDate($V$5,AD257,trigger),,trigger)</f>
        <v>1.6121899477605027E-2</v>
      </c>
      <c r="AJ257" s="50">
        <f t="shared" si="18"/>
        <v>1.6494110739119494E-4</v>
      </c>
      <c r="AK257" s="53">
        <f t="shared" si="19"/>
        <v>0.98987273765403327</v>
      </c>
    </row>
    <row r="258" spans="29:37" x14ac:dyDescent="0.2">
      <c r="AC258" s="45" t="s">
        <v>74</v>
      </c>
      <c r="AD258" s="46">
        <f>_xll.qlCalendarAdvance(calendar,AD257,AC258,,,trigger)</f>
        <v>50178</v>
      </c>
      <c r="AE258" s="46">
        <f>_xll.qlInterestRateIndexMaturity($V$5,AD258,trigger)</f>
        <v>50270</v>
      </c>
      <c r="AF258" s="50">
        <f>_xll.qlTenorBasisValue($V$13,AD258,trigger)</f>
        <v>3.7006063941667631E-4</v>
      </c>
      <c r="AG258" s="50">
        <f>_xll.qlTenorBasisForwardRate($V$13,AD258,_xll.ohTrigger($AA$9:$AA$12))</f>
        <v>1.6235484149505802E-2</v>
      </c>
      <c r="AH258" s="50">
        <f>_xll.qlTenorBasisForwardRate2($V$13,AD258,AE258,_xll.ohTrigger($AA$9:$AA$12))</f>
        <v>1.6235484149505802E-2</v>
      </c>
      <c r="AI258" s="50">
        <f>_xll.qlIndexFixing($V$5,_xll.qlInterestRateIndexFixingDate($V$5,AD258,trigger),,trigger)</f>
        <v>1.6075029115688734E-2</v>
      </c>
      <c r="AJ258" s="50">
        <f t="shared" si="18"/>
        <v>1.6045503381706752E-4</v>
      </c>
      <c r="AK258" s="53">
        <f t="shared" si="19"/>
        <v>0.99011701576993305</v>
      </c>
    </row>
    <row r="259" spans="29:37" x14ac:dyDescent="0.2">
      <c r="AC259" s="45" t="s">
        <v>74</v>
      </c>
      <c r="AD259" s="46">
        <f>_xll.qlCalendarAdvance(calendar,AD258,AC259,,,trigger)</f>
        <v>50209</v>
      </c>
      <c r="AE259" s="46">
        <f>_xll.qlInterestRateIndexMaturity($V$5,AD259,trigger)</f>
        <v>50301</v>
      </c>
      <c r="AF259" s="50">
        <f>_xll.qlTenorBasisValue($V$13,AD259,trigger)</f>
        <v>3.6659477744359212E-4</v>
      </c>
      <c r="AG259" s="50">
        <f>_xll.qlTenorBasisForwardRate($V$13,AD259,_xll.ohTrigger($AA$9:$AA$12))</f>
        <v>1.6186961874155945E-2</v>
      </c>
      <c r="AH259" s="50">
        <f>_xll.qlTenorBasisForwardRate2($V$13,AD259,AE259,_xll.ohTrigger($AA$9:$AA$12))</f>
        <v>1.6186961874155945E-2</v>
      </c>
      <c r="AI259" s="50">
        <f>_xll.qlIndexFixing($V$5,_xll.qlInterestRateIndexFixingDate($V$5,AD259,trigger),,trigger)</f>
        <v>1.6030829367404725E-2</v>
      </c>
      <c r="AJ259" s="50">
        <f t="shared" si="18"/>
        <v>1.5613250675122065E-4</v>
      </c>
      <c r="AK259" s="53">
        <f t="shared" si="19"/>
        <v>0.99035442796708495</v>
      </c>
    </row>
    <row r="260" spans="29:37" x14ac:dyDescent="0.2">
      <c r="AC260" s="45" t="s">
        <v>74</v>
      </c>
      <c r="AD260" s="46">
        <f>_xll.qlCalendarAdvance(calendar,AD259,AC260,,,trigger)</f>
        <v>50241</v>
      </c>
      <c r="AE260" s="46">
        <f>_xll.qlInterestRateIndexMaturity($V$5,AD260,trigger)</f>
        <v>50333</v>
      </c>
      <c r="AF260" s="50">
        <f>_xll.qlTenorBasisValue($V$13,AD260,trigger)</f>
        <v>3.6305132504482762E-4</v>
      </c>
      <c r="AG260" s="50">
        <f>_xll.qlTenorBasisForwardRate($V$13,AD260,_xll.ohTrigger($AA$9:$AA$12))</f>
        <v>1.6137714893512921E-2</v>
      </c>
      <c r="AH260" s="50">
        <f>_xll.qlTenorBasisForwardRate2($V$13,AD260,AE260,_xll.ohTrigger($AA$9:$AA$12))</f>
        <v>1.6137714893512921E-2</v>
      </c>
      <c r="AI260" s="50">
        <f>_xll.qlIndexFixing($V$5,_xll.qlInterestRateIndexFixingDate($V$5,AD260,trigger),,trigger)</f>
        <v>1.5986082053973578E-2</v>
      </c>
      <c r="AJ260" s="50">
        <f t="shared" ref="AJ260:AJ323" si="20">AG260-AI260</f>
        <v>1.5163283953934306E-4</v>
      </c>
      <c r="AK260" s="53">
        <f t="shared" ref="AK260:AK323" si="21">AI260/AH260</f>
        <v>0.99060382213095755</v>
      </c>
    </row>
    <row r="261" spans="29:37" x14ac:dyDescent="0.2">
      <c r="AC261" s="45" t="s">
        <v>74</v>
      </c>
      <c r="AD261" s="46">
        <f>_xll.qlCalendarAdvance(calendar,AD260,AC261,,,trigger)</f>
        <v>50272</v>
      </c>
      <c r="AE261" s="46">
        <f>_xll.qlInterestRateIndexMaturity($V$5,AD261,trigger)</f>
        <v>50364</v>
      </c>
      <c r="AF261" s="50">
        <f>_xll.qlTenorBasisValue($V$13,AD261,trigger)</f>
        <v>3.5965151134342279E-4</v>
      </c>
      <c r="AG261" s="50">
        <f>_xll.qlTenorBasisForwardRate($V$13,AD261,_xll.ohTrigger($AA$9:$AA$12))</f>
        <v>1.6090821006991191E-2</v>
      </c>
      <c r="AH261" s="50">
        <f>_xll.qlTenorBasisForwardRate2($V$13,AD261,AE261,_xll.ohTrigger($AA$9:$AA$12))</f>
        <v>1.6090821006991191E-2</v>
      </c>
      <c r="AI261" s="50">
        <f>_xll.qlIndexFixing($V$5,_xll.qlInterestRateIndexFixingDate($V$5,AD261,trigger),,trigger)</f>
        <v>1.5943583854030923E-2</v>
      </c>
      <c r="AJ261" s="50">
        <f t="shared" si="20"/>
        <v>1.4723715296026743E-4</v>
      </c>
      <c r="AK261" s="53">
        <f t="shared" si="21"/>
        <v>0.99084961836960994</v>
      </c>
    </row>
    <row r="262" spans="29:37" x14ac:dyDescent="0.2">
      <c r="AC262" s="45" t="s">
        <v>74</v>
      </c>
      <c r="AD262" s="46">
        <f>_xll.qlCalendarAdvance(calendar,AD261,AC262,,,trigger)</f>
        <v>50304</v>
      </c>
      <c r="AE262" s="46">
        <f>_xll.qlInterestRateIndexMaturity($V$5,AD262,trigger)</f>
        <v>50395</v>
      </c>
      <c r="AF262" s="50">
        <f>_xll.qlTenorBasisValue($V$13,AD262,trigger)</f>
        <v>3.5617574664465178E-4</v>
      </c>
      <c r="AG262" s="50">
        <f>_xll.qlTenorBasisForwardRate($V$13,AD262,_xll.ohTrigger($AA$9:$AA$12))</f>
        <v>1.6043627947527474E-2</v>
      </c>
      <c r="AH262" s="50">
        <f>_xll.qlTenorBasisForwardRate2($V$13,AD262,AE262,_xll.ohTrigger($AA$9:$AA$12))</f>
        <v>1.6043627947527474E-2</v>
      </c>
      <c r="AI262" s="50">
        <f>_xll.qlIndexFixing($V$5,_xll.qlInterestRateIndexFixingDate($V$5,AD262,trigger),,trigger)</f>
        <v>1.5900900452222748E-2</v>
      </c>
      <c r="AJ262" s="50">
        <f t="shared" si="20"/>
        <v>1.4272749530472653E-4</v>
      </c>
      <c r="AK262" s="53">
        <f t="shared" si="21"/>
        <v>0.99110378925692288</v>
      </c>
    </row>
    <row r="263" spans="29:37" x14ac:dyDescent="0.2">
      <c r="AC263" s="45" t="s">
        <v>74</v>
      </c>
      <c r="AD263" s="46">
        <f>_xll.qlCalendarAdvance(calendar,AD262,AC263,,,trigger)</f>
        <v>50334</v>
      </c>
      <c r="AE263" s="46">
        <f>_xll.qlInterestRateIndexMaturity($V$5,AD263,trigger)</f>
        <v>50426</v>
      </c>
      <c r="AF263" s="50">
        <f>_xll.qlTenorBasisValue($V$13,AD263,trigger)</f>
        <v>3.5294810541081247E-4</v>
      </c>
      <c r="AG263" s="50">
        <f>_xll.qlTenorBasisForwardRate($V$13,AD263,_xll.ohTrigger($AA$9:$AA$12))</f>
        <v>1.5999436297981579E-2</v>
      </c>
      <c r="AH263" s="50">
        <f>_xll.qlTenorBasisForwardRate2($V$13,AD263,AE263,_xll.ohTrigger($AA$9:$AA$12))</f>
        <v>1.5999436297981579E-2</v>
      </c>
      <c r="AI263" s="50">
        <f>_xll.qlIndexFixing($V$5,_xll.qlInterestRateIndexFixingDate($V$5,AD263,trigger),,trigger)</f>
        <v>1.5861099112619861E-2</v>
      </c>
      <c r="AJ263" s="50">
        <f t="shared" si="20"/>
        <v>1.3833718536171782E-4</v>
      </c>
      <c r="AK263" s="53">
        <f t="shared" si="21"/>
        <v>0.99135362129107196</v>
      </c>
    </row>
    <row r="264" spans="29:37" x14ac:dyDescent="0.2">
      <c r="AC264" s="45" t="s">
        <v>74</v>
      </c>
      <c r="AD264" s="46">
        <f>_xll.qlCalendarAdvance(calendar,AD263,AC264,,,trigger)</f>
        <v>50367</v>
      </c>
      <c r="AE264" s="46">
        <f>_xll.qlInterestRateIndexMaturity($V$5,AD264,trigger)</f>
        <v>50459</v>
      </c>
      <c r="AF264" s="50">
        <f>_xll.qlTenorBasisValue($V$13,AD264,trigger)</f>
        <v>3.4943197064041156E-4</v>
      </c>
      <c r="AG264" s="50">
        <f>_xll.qlTenorBasisForwardRate($V$13,AD264,_xll.ohTrigger($AA$9:$AA$12))</f>
        <v>1.5952102302526205E-2</v>
      </c>
      <c r="AH264" s="50">
        <f>_xll.qlTenorBasisForwardRate2($V$13,AD264,AE264,_xll.ohTrigger($AA$9:$AA$12))</f>
        <v>1.5952102302526205E-2</v>
      </c>
      <c r="AI264" s="50">
        <f>_xll.qlIndexFixing($V$5,_xll.qlInterestRateIndexFixingDate($V$5,AD264,trigger),,trigger)</f>
        <v>1.5818561485530441E-2</v>
      </c>
      <c r="AJ264" s="50">
        <f t="shared" si="20"/>
        <v>1.3354081699576414E-4</v>
      </c>
      <c r="AK264" s="53">
        <f t="shared" si="21"/>
        <v>0.9916286383786157</v>
      </c>
    </row>
    <row r="265" spans="29:37" x14ac:dyDescent="0.2">
      <c r="AC265" s="45" t="s">
        <v>74</v>
      </c>
      <c r="AD265" s="46">
        <f>_xll.qlCalendarAdvance(calendar,AD264,AC265,,,trigger)</f>
        <v>50397</v>
      </c>
      <c r="AE265" s="46">
        <f>_xll.qlInterestRateIndexMaturity($V$5,AD265,trigger)</f>
        <v>50487</v>
      </c>
      <c r="AF265" s="50">
        <f>_xll.qlTenorBasisValue($V$13,AD265,trigger)</f>
        <v>3.462664132868021E-4</v>
      </c>
      <c r="AG265" s="50">
        <f>_xll.qlTenorBasisForwardRate($V$13,AD265,_xll.ohTrigger($AA$9:$AA$12))</f>
        <v>1.5910539857743267E-2</v>
      </c>
      <c r="AH265" s="50">
        <f>_xll.qlTenorBasisForwardRate2($V$13,AD265,AE265,_xll.ohTrigger($AA$9:$AA$12))</f>
        <v>1.5910539857743267E-2</v>
      </c>
      <c r="AI265" s="50">
        <f>_xll.qlIndexFixing($V$5,_xll.qlInterestRateIndexFixingDate($V$5,AD265,trigger),,trigger)</f>
        <v>1.5781258956204525E-2</v>
      </c>
      <c r="AJ265" s="50">
        <f t="shared" si="20"/>
        <v>1.2928090153874194E-4</v>
      </c>
      <c r="AK265" s="53">
        <f t="shared" si="21"/>
        <v>0.99187451194650544</v>
      </c>
    </row>
    <row r="266" spans="29:37" x14ac:dyDescent="0.2">
      <c r="AC266" s="45" t="s">
        <v>74</v>
      </c>
      <c r="AD266" s="46">
        <f>_xll.qlCalendarAdvance(calendar,AD265,AC266,,,trigger)</f>
        <v>50430</v>
      </c>
      <c r="AE266" s="46">
        <f>_xll.qlInterestRateIndexMaturity($V$5,AD266,trigger)</f>
        <v>50522</v>
      </c>
      <c r="AF266" s="50">
        <f>_xll.qlTenorBasisValue($V$13,AD266,trigger)</f>
        <v>3.428180651552841E-4</v>
      </c>
      <c r="AG266" s="50">
        <f>_xll.qlTenorBasisForwardRate($V$13,AD266,_xll.ohTrigger($AA$9:$AA$12))</f>
        <v>1.5864256660372691E-2</v>
      </c>
      <c r="AH266" s="50">
        <f>_xll.qlTenorBasisForwardRate2($V$13,AD266,AE266,_xll.ohTrigger($AA$9:$AA$12))</f>
        <v>1.5864256660372691E-2</v>
      </c>
      <c r="AI266" s="50">
        <f>_xll.qlIndexFixing($V$5,_xll.qlInterestRateIndexFixingDate($V$5,AD266,trigger),,trigger)</f>
        <v>1.5739987536671787E-2</v>
      </c>
      <c r="AJ266" s="50">
        <f t="shared" si="20"/>
        <v>1.2426912370090346E-4</v>
      </c>
      <c r="AK266" s="53">
        <f t="shared" si="21"/>
        <v>0.99216672256625071</v>
      </c>
    </row>
    <row r="267" spans="29:37" x14ac:dyDescent="0.2">
      <c r="AC267" s="45" t="s">
        <v>74</v>
      </c>
      <c r="AD267" s="46">
        <f>_xll.qlCalendarAdvance(calendar,AD266,AC267,,,trigger)</f>
        <v>50461</v>
      </c>
      <c r="AE267" s="46">
        <f>_xll.qlInterestRateIndexMaturity($V$5,AD267,trigger)</f>
        <v>50550</v>
      </c>
      <c r="AF267" s="50">
        <f>_xll.qlTenorBasisValue($V$13,AD267,trigger)</f>
        <v>3.3961069023913772E-4</v>
      </c>
      <c r="AG267" s="50">
        <f>_xll.qlTenorBasisForwardRate($V$13,AD267,_xll.ohTrigger($AA$9:$AA$12))</f>
        <v>1.582319822168541E-2</v>
      </c>
      <c r="AH267" s="50">
        <f>_xll.qlTenorBasisForwardRate2($V$13,AD267,AE267,_xll.ohTrigger($AA$9:$AA$12))</f>
        <v>1.582319822168541E-2</v>
      </c>
      <c r="AI267" s="50">
        <f>_xll.qlIndexFixing($V$5,_xll.qlInterestRateIndexFixingDate($V$5,AD267,trigger),,trigger)</f>
        <v>1.570333755670383E-2</v>
      </c>
      <c r="AJ267" s="50">
        <f t="shared" si="20"/>
        <v>1.1986066498157963E-4</v>
      </c>
      <c r="AK267" s="53">
        <f t="shared" si="21"/>
        <v>0.99242500388971222</v>
      </c>
    </row>
    <row r="268" spans="29:37" x14ac:dyDescent="0.2">
      <c r="AC268" s="45" t="s">
        <v>74</v>
      </c>
      <c r="AD268" s="46">
        <f>_xll.qlCalendarAdvance(calendar,AD267,AC268,,,trigger)</f>
        <v>50489</v>
      </c>
      <c r="AE268" s="46">
        <f>_xll.qlInterestRateIndexMaturity($V$5,AD268,trigger)</f>
        <v>50581</v>
      </c>
      <c r="AF268" s="50">
        <f>_xll.qlTenorBasisValue($V$13,AD268,trigger)</f>
        <v>3.3674014189038619E-4</v>
      </c>
      <c r="AG268" s="50">
        <f>_xll.qlTenorBasisForwardRate($V$13,AD268,_xll.ohTrigger($AA$9:$AA$12))</f>
        <v>1.5784985915142997E-2</v>
      </c>
      <c r="AH268" s="50">
        <f>_xll.qlTenorBasisForwardRate2($V$13,AD268,AE268,_xll.ohTrigger($AA$9:$AA$12))</f>
        <v>1.5784985915142997E-2</v>
      </c>
      <c r="AI268" s="50">
        <f>_xll.qlIndexFixing($V$5,_xll.qlInterestRateIndexFixingDate($V$5,AD268,trigger),,trigger)</f>
        <v>1.5669537395232074E-2</v>
      </c>
      <c r="AJ268" s="50">
        <f t="shared" si="20"/>
        <v>1.1544851991092397E-4</v>
      </c>
      <c r="AK268" s="53">
        <f t="shared" si="21"/>
        <v>0.99268618163287869</v>
      </c>
    </row>
    <row r="269" spans="29:37" x14ac:dyDescent="0.2">
      <c r="AC269" s="45" t="s">
        <v>74</v>
      </c>
      <c r="AD269" s="46">
        <f>_xll.qlCalendarAdvance(calendar,AD268,AC269,,,trigger)</f>
        <v>50522</v>
      </c>
      <c r="AE269" s="46">
        <f>_xll.qlInterestRateIndexMaturity($V$5,AD269,trigger)</f>
        <v>50613</v>
      </c>
      <c r="AF269" s="50">
        <f>_xll.qlTenorBasisValue($V$13,AD269,trigger)</f>
        <v>3.3338897043484256E-4</v>
      </c>
      <c r="AG269" s="50">
        <f>_xll.qlTenorBasisForwardRate($V$13,AD269,_xll.ohTrigger($AA$9:$AA$12))</f>
        <v>1.574220770320995E-2</v>
      </c>
      <c r="AH269" s="50">
        <f>_xll.qlTenorBasisForwardRate2($V$13,AD269,AE269,_xll.ohTrigger($AA$9:$AA$12))</f>
        <v>1.574220770320995E-2</v>
      </c>
      <c r="AI269" s="50">
        <f>_xll.qlIndexFixing($V$5,_xll.qlInterestRateIndexFixingDate($V$5,AD269,trigger),,trigger)</f>
        <v>1.56316796549919E-2</v>
      </c>
      <c r="AJ269" s="50">
        <f t="shared" si="20"/>
        <v>1.1052804821804971E-4</v>
      </c>
      <c r="AK269" s="53">
        <f t="shared" si="21"/>
        <v>0.99297887244903316</v>
      </c>
    </row>
    <row r="270" spans="29:37" x14ac:dyDescent="0.2">
      <c r="AC270" s="45" t="s">
        <v>74</v>
      </c>
      <c r="AD270" s="46">
        <f>_xll.qlCalendarAdvance(calendar,AD269,AC270,,,trigger)</f>
        <v>50552</v>
      </c>
      <c r="AE270" s="46">
        <f>_xll.qlInterestRateIndexMaturity($V$5,AD270,trigger)</f>
        <v>50644</v>
      </c>
      <c r="AF270" s="50">
        <f>_xll.qlTenorBasisValue($V$13,AD270,trigger)</f>
        <v>3.303722518547616E-4</v>
      </c>
      <c r="AG270" s="50">
        <f>_xll.qlTenorBasisForwardRate($V$13,AD270,_xll.ohTrigger($AA$9:$AA$12))</f>
        <v>1.5703540341067596E-2</v>
      </c>
      <c r="AH270" s="50">
        <f>_xll.qlTenorBasisForwardRate2($V$13,AD270,AE270,_xll.ohTrigger($AA$9:$AA$12))</f>
        <v>1.5703540341067596E-2</v>
      </c>
      <c r="AI270" s="50">
        <f>_xll.qlIndexFixing($V$5,_xll.qlInterestRateIndexFixingDate($V$5,AD270,trigger),,trigger)</f>
        <v>1.5597658311496568E-2</v>
      </c>
      <c r="AJ270" s="50">
        <f t="shared" si="20"/>
        <v>1.0588202957102777E-4</v>
      </c>
      <c r="AK270" s="53">
        <f t="shared" si="21"/>
        <v>0.99325744212633837</v>
      </c>
    </row>
    <row r="271" spans="29:37" x14ac:dyDescent="0.2">
      <c r="AC271" s="45" t="s">
        <v>74</v>
      </c>
      <c r="AD271" s="46">
        <f>_xll.qlCalendarAdvance(calendar,AD270,AC271,,,trigger)</f>
        <v>50584</v>
      </c>
      <c r="AE271" s="46">
        <f>_xll.qlInterestRateIndexMaturity($V$5,AD271,trigger)</f>
        <v>50676</v>
      </c>
      <c r="AF271" s="50">
        <f>_xll.qlTenorBasisValue($V$13,AD271,trigger)</f>
        <v>3.2718546094238638E-4</v>
      </c>
      <c r="AG271" s="50">
        <f>_xll.qlTenorBasisForwardRate($V$13,AD271,_xll.ohTrigger($AA$9:$AA$12))</f>
        <v>1.5663436240189153E-2</v>
      </c>
      <c r="AH271" s="50">
        <f>_xll.qlTenorBasisForwardRate2($V$13,AD271,AE271,_xll.ohTrigger($AA$9:$AA$12))</f>
        <v>1.5663436240189153E-2</v>
      </c>
      <c r="AI271" s="50">
        <f>_xll.qlIndexFixing($V$5,_xll.qlInterestRateIndexFixingDate($V$5,AD271,trigger),,trigger)</f>
        <v>1.5562472195018719E-2</v>
      </c>
      <c r="AJ271" s="50">
        <f t="shared" si="20"/>
        <v>1.0096404517043363E-4</v>
      </c>
      <c r="AK271" s="53">
        <f t="shared" si="21"/>
        <v>0.99355415736226638</v>
      </c>
    </row>
    <row r="272" spans="29:37" x14ac:dyDescent="0.2">
      <c r="AC272" s="45" t="s">
        <v>74</v>
      </c>
      <c r="AD272" s="46">
        <f>_xll.qlCalendarAdvance(calendar,AD271,AC272,,,trigger)</f>
        <v>50614</v>
      </c>
      <c r="AE272" s="46">
        <f>_xll.qlInterestRateIndexMaturity($V$5,AD272,trigger)</f>
        <v>50706</v>
      </c>
      <c r="AF272" s="50">
        <f>_xll.qlTenorBasisValue($V$13,AD272,trigger)</f>
        <v>3.242267282947516E-4</v>
      </c>
      <c r="AG272" s="50">
        <f>_xll.qlTenorBasisForwardRate($V$13,AD272,_xll.ohTrigger($AA$9:$AA$12))</f>
        <v>1.5626612481577231E-2</v>
      </c>
      <c r="AH272" s="50">
        <f>_xll.qlTenorBasisForwardRate2($V$13,AD272,AE272,_xll.ohTrigger($AA$9:$AA$12))</f>
        <v>1.5626612481577231E-2</v>
      </c>
      <c r="AI272" s="50">
        <f>_xll.qlIndexFixing($V$5,_xll.qlInterestRateIndexFixingDate($V$5,AD272,trigger),,trigger)</f>
        <v>1.5530295196583435E-2</v>
      </c>
      <c r="AJ272" s="50">
        <f t="shared" si="20"/>
        <v>9.6317284993796201E-5</v>
      </c>
      <c r="AK272" s="53">
        <f t="shared" si="21"/>
        <v>0.99383632984388981</v>
      </c>
    </row>
    <row r="273" spans="29:37" x14ac:dyDescent="0.2">
      <c r="AC273" s="45" t="s">
        <v>74</v>
      </c>
      <c r="AD273" s="46">
        <f>_xll.qlCalendarAdvance(calendar,AD272,AC273,,,trigger)</f>
        <v>50647</v>
      </c>
      <c r="AE273" s="46">
        <f>_xll.qlInterestRateIndexMaturity($V$5,AD273,trigger)</f>
        <v>50739</v>
      </c>
      <c r="AF273" s="50">
        <f>_xll.qlTenorBasisValue($V$13,AD273,trigger)</f>
        <v>3.2100415562883334E-4</v>
      </c>
      <c r="AG273" s="50">
        <f>_xll.qlTenorBasisForwardRate($V$13,AD273,_xll.ohTrigger($AA$9:$AA$12))</f>
        <v>1.5586971130584156E-2</v>
      </c>
      <c r="AH273" s="50">
        <f>_xll.qlTenorBasisForwardRate2($V$13,AD273,AE273,_xll.ohTrigger($AA$9:$AA$12))</f>
        <v>1.5586971130584156E-2</v>
      </c>
      <c r="AI273" s="50">
        <f>_xll.qlIndexFixing($V$5,_xll.qlInterestRateIndexFixingDate($V$5,AD273,trigger),,trigger)</f>
        <v>1.5495805829891279E-2</v>
      </c>
      <c r="AJ273" s="50">
        <f t="shared" si="20"/>
        <v>9.1165300692877538E-5</v>
      </c>
      <c r="AK273" s="53">
        <f t="shared" si="21"/>
        <v>0.99415118563259564</v>
      </c>
    </row>
    <row r="274" spans="29:37" x14ac:dyDescent="0.2">
      <c r="AC274" s="45" t="s">
        <v>74</v>
      </c>
      <c r="AD274" s="46">
        <f>_xll.qlCalendarAdvance(calendar,AD273,AC274,,,trigger)</f>
        <v>50678</v>
      </c>
      <c r="AE274" s="46">
        <f>_xll.qlInterestRateIndexMaturity($V$5,AD274,trigger)</f>
        <v>50770</v>
      </c>
      <c r="AF274" s="50">
        <f>_xll.qlTenorBasisValue($V$13,AD274,trigger)</f>
        <v>3.1800722298098403E-4</v>
      </c>
      <c r="AG274" s="50">
        <f>_xll.qlTenorBasisForwardRate($V$13,AD274,_xll.ohTrigger($AA$9:$AA$12))</f>
        <v>1.5550557395619441E-2</v>
      </c>
      <c r="AH274" s="50">
        <f>_xll.qlTenorBasisForwardRate2($V$13,AD274,AE274,_xll.ohTrigger($AA$9:$AA$12))</f>
        <v>1.5550557395619441E-2</v>
      </c>
      <c r="AI274" s="50">
        <f>_xll.qlIndexFixing($V$5,_xll.qlInterestRateIndexFixingDate($V$5,AD274,trigger),,trigger)</f>
        <v>1.5464270668665462E-2</v>
      </c>
      <c r="AJ274" s="50">
        <f t="shared" si="20"/>
        <v>8.6286726953979306E-5</v>
      </c>
      <c r="AK274" s="53">
        <f t="shared" si="21"/>
        <v>0.99445121324215136</v>
      </c>
    </row>
    <row r="275" spans="29:37" x14ac:dyDescent="0.2">
      <c r="AC275" s="45" t="s">
        <v>74</v>
      </c>
      <c r="AD275" s="46">
        <f>_xll.qlCalendarAdvance(calendar,AD274,AC275,,,trigger)</f>
        <v>50710</v>
      </c>
      <c r="AE275" s="46">
        <f>_xll.qlInterestRateIndexMaturity($V$5,AD275,trigger)</f>
        <v>50802</v>
      </c>
      <c r="AF275" s="50">
        <f>_xll.qlTenorBasisValue($V$13,AD275,trigger)</f>
        <v>3.1494419162348406E-4</v>
      </c>
      <c r="AG275" s="50">
        <f>_xll.qlTenorBasisForwardRate($V$13,AD275,_xll.ohTrigger($AA$9:$AA$12))</f>
        <v>1.5513807277973015E-2</v>
      </c>
      <c r="AH275" s="50">
        <f>_xll.qlTenorBasisForwardRate2($V$13,AD275,AE275,_xll.ohTrigger($AA$9:$AA$12))</f>
        <v>1.5513807277973015E-2</v>
      </c>
      <c r="AI275" s="50">
        <f>_xll.qlIndexFixing($V$5,_xll.qlInterestRateIndexFixingDate($V$5,AD275,trigger),,trigger)</f>
        <v>1.5432596097701111E-2</v>
      </c>
      <c r="AJ275" s="50">
        <f t="shared" si="20"/>
        <v>8.1211180271904479E-5</v>
      </c>
      <c r="AK275" s="53">
        <f t="shared" si="21"/>
        <v>0.9947652321047451</v>
      </c>
    </row>
    <row r="276" spans="29:37" x14ac:dyDescent="0.2">
      <c r="AC276" s="45" t="s">
        <v>74</v>
      </c>
      <c r="AD276" s="46">
        <f>_xll.qlCalendarAdvance(calendar,AD275,AC276,,,trigger)</f>
        <v>50740</v>
      </c>
      <c r="AE276" s="46">
        <f>_xll.qlInterestRateIndexMaturity($V$5,AD276,trigger)</f>
        <v>50830</v>
      </c>
      <c r="AF276" s="50">
        <f>_xll.qlTenorBasisValue($V$13,AD276,trigger)</f>
        <v>3.1210059152501538E-4</v>
      </c>
      <c r="AG276" s="50">
        <f>_xll.qlTenorBasisForwardRate($V$13,AD276,_xll.ohTrigger($AA$9:$AA$12))</f>
        <v>1.5480560442910907E-2</v>
      </c>
      <c r="AH276" s="50">
        <f>_xll.qlTenorBasisForwardRate2($V$13,AD276,AE276,_xll.ohTrigger($AA$9:$AA$12))</f>
        <v>1.5480560442910907E-2</v>
      </c>
      <c r="AI276" s="50">
        <f>_xll.qlIndexFixing($V$5,_xll.qlInterestRateIndexFixingDate($V$5,AD276,trigger),,trigger)</f>
        <v>1.5403989801143325E-2</v>
      </c>
      <c r="AJ276" s="50">
        <f t="shared" si="20"/>
        <v>7.6570641767581549E-5</v>
      </c>
      <c r="AK276" s="53">
        <f t="shared" si="21"/>
        <v>0.99505375518864725</v>
      </c>
    </row>
    <row r="277" spans="29:37" x14ac:dyDescent="0.2">
      <c r="AC277" s="45" t="s">
        <v>74</v>
      </c>
      <c r="AD277" s="46">
        <f>_xll.qlCalendarAdvance(calendar,AD276,AC277,,,trigger)</f>
        <v>50773</v>
      </c>
      <c r="AE277" s="46">
        <f>_xll.qlInterestRateIndexMaturity($V$5,AD277,trigger)</f>
        <v>50864</v>
      </c>
      <c r="AF277" s="50">
        <f>_xll.qlTenorBasisValue($V$13,AD277,trigger)</f>
        <v>3.0900366996506679E-4</v>
      </c>
      <c r="AG277" s="50">
        <f>_xll.qlTenorBasisForwardRate($V$13,AD277,_xll.ohTrigger($AA$9:$AA$12))</f>
        <v>1.5444147703433941E-2</v>
      </c>
      <c r="AH277" s="50">
        <f>_xll.qlTenorBasisForwardRate2($V$13,AD277,AE277,_xll.ohTrigger($AA$9:$AA$12))</f>
        <v>1.5444147703433941E-2</v>
      </c>
      <c r="AI277" s="50">
        <f>_xll.qlIndexFixing($V$5,_xll.qlInterestRateIndexFixingDate($V$5,AD277,trigger),,trigger)</f>
        <v>1.5372969004749376E-2</v>
      </c>
      <c r="AJ277" s="50">
        <f t="shared" si="20"/>
        <v>7.1178698684564931E-5</v>
      </c>
      <c r="AK277" s="53">
        <f t="shared" si="21"/>
        <v>0.99539121872884329</v>
      </c>
    </row>
    <row r="278" spans="29:37" x14ac:dyDescent="0.2">
      <c r="AC278" s="45" t="s">
        <v>74</v>
      </c>
      <c r="AD278" s="46">
        <f>_xll.qlCalendarAdvance(calendar,AD277,AC278,,,trigger)</f>
        <v>50804</v>
      </c>
      <c r="AE278" s="46">
        <f>_xll.qlInterestRateIndexMaturity($V$5,AD278,trigger)</f>
        <v>50893</v>
      </c>
      <c r="AF278" s="50">
        <f>_xll.qlTenorBasisValue($V$13,AD278,trigger)</f>
        <v>3.0612382632316511E-4</v>
      </c>
      <c r="AG278" s="50">
        <f>_xll.qlTenorBasisForwardRate($V$13,AD278,_xll.ohTrigger($AA$9:$AA$12))</f>
        <v>1.5411356193537293E-2</v>
      </c>
      <c r="AH278" s="50">
        <f>_xll.qlTenorBasisForwardRate2($V$13,AD278,AE278,_xll.ohTrigger($AA$9:$AA$12))</f>
        <v>1.5411356193537293E-2</v>
      </c>
      <c r="AI278" s="50">
        <f>_xll.qlIndexFixing($V$5,_xll.qlInterestRateIndexFixingDate($V$5,AD278,trigger),,trigger)</f>
        <v>1.5345051641858971E-2</v>
      </c>
      <c r="AJ278" s="50">
        <f t="shared" si="20"/>
        <v>6.6304551678322485E-5</v>
      </c>
      <c r="AK278" s="53">
        <f t="shared" si="21"/>
        <v>0.99569768222564814</v>
      </c>
    </row>
    <row r="279" spans="29:37" x14ac:dyDescent="0.2">
      <c r="AC279" s="45" t="s">
        <v>74</v>
      </c>
      <c r="AD279" s="46">
        <f>_xll.qlCalendarAdvance(calendar,AD278,AC279,,,trigger)</f>
        <v>50832</v>
      </c>
      <c r="AE279" s="46">
        <f>_xll.qlInterestRateIndexMaturity($V$5,AD279,trigger)</f>
        <v>50924</v>
      </c>
      <c r="AF279" s="50">
        <f>_xll.qlTenorBasisValue($V$13,AD279,trigger)</f>
        <v>3.0354695495537245E-4</v>
      </c>
      <c r="AG279" s="50">
        <f>_xll.qlTenorBasisForwardRate($V$13,AD279,_xll.ohTrigger($AA$9:$AA$12))</f>
        <v>1.5381506537460492E-2</v>
      </c>
      <c r="AH279" s="50">
        <f>_xll.qlTenorBasisForwardRate2($V$13,AD279,AE279,_xll.ohTrigger($AA$9:$AA$12))</f>
        <v>1.5381506537460492E-2</v>
      </c>
      <c r="AI279" s="50">
        <f>_xll.qlIndexFixing($V$5,_xll.qlInterestRateIndexFixingDate($V$5,AD279,trigger),,trigger)</f>
        <v>1.5320017529436956E-2</v>
      </c>
      <c r="AJ279" s="50">
        <f t="shared" si="20"/>
        <v>6.1489008023536337E-5</v>
      </c>
      <c r="AK279" s="53">
        <f t="shared" si="21"/>
        <v>0.99600240666453677</v>
      </c>
    </row>
    <row r="280" spans="29:37" x14ac:dyDescent="0.2">
      <c r="AC280" s="45" t="s">
        <v>74</v>
      </c>
      <c r="AD280" s="46">
        <f>_xll.qlCalendarAdvance(calendar,AD279,AC280,,,trigger)</f>
        <v>50864</v>
      </c>
      <c r="AE280" s="46">
        <f>_xll.qlInterestRateIndexMaturity($V$5,AD280,trigger)</f>
        <v>50955</v>
      </c>
      <c r="AF280" s="50">
        <f>_xll.qlTenorBasisValue($V$13,AD280,trigger)</f>
        <v>3.0062995687157553E-4</v>
      </c>
      <c r="AG280" s="50">
        <f>_xll.qlTenorBasisForwardRate($V$13,AD280,_xll.ohTrigger($AA$9:$AA$12))</f>
        <v>1.5349022752388138E-2</v>
      </c>
      <c r="AH280" s="50">
        <f>_xll.qlTenorBasisForwardRate2($V$13,AD280,AE280,_xll.ohTrigger($AA$9:$AA$12))</f>
        <v>1.5349022752388138E-2</v>
      </c>
      <c r="AI280" s="50">
        <f>_xll.qlIndexFixing($V$5,_xll.qlInterestRateIndexFixingDate($V$5,AD280,trigger),,trigger)</f>
        <v>1.5292724360173661E-2</v>
      </c>
      <c r="AJ280" s="50">
        <f t="shared" si="20"/>
        <v>5.6298392214477674E-5</v>
      </c>
      <c r="AK280" s="53">
        <f t="shared" si="21"/>
        <v>0.9963321187854961</v>
      </c>
    </row>
    <row r="281" spans="29:37" x14ac:dyDescent="0.2">
      <c r="AC281" s="45" t="s">
        <v>74</v>
      </c>
      <c r="AD281" s="46">
        <f>_xll.qlCalendarAdvance(calendar,AD280,AC281,,,trigger)</f>
        <v>50894</v>
      </c>
      <c r="AE281" s="46">
        <f>_xll.qlInterestRateIndexMaturity($V$5,AD281,trigger)</f>
        <v>50986</v>
      </c>
      <c r="AF281" s="50">
        <f>_xll.qlTenorBasisValue($V$13,AD281,trigger)</f>
        <v>2.9792218529969225E-4</v>
      </c>
      <c r="AG281" s="50">
        <f>_xll.qlTenorBasisForwardRate($V$13,AD281,_xll.ohTrigger($AA$9:$AA$12))</f>
        <v>1.531901124760692E-2</v>
      </c>
      <c r="AH281" s="50">
        <f>_xll.qlTenorBasisForwardRate2($V$13,AD281,AE281,_xll.ohTrigger($AA$9:$AA$12))</f>
        <v>1.531901124760692E-2</v>
      </c>
      <c r="AI281" s="50">
        <f>_xll.qlIndexFixing($V$5,_xll.qlInterestRateIndexFixingDate($V$5,AD281,trigger),,trigger)</f>
        <v>1.5267772529311698E-2</v>
      </c>
      <c r="AJ281" s="50">
        <f t="shared" si="20"/>
        <v>5.1238718295222238E-5</v>
      </c>
      <c r="AK281" s="53">
        <f t="shared" si="21"/>
        <v>0.99665522027061459</v>
      </c>
    </row>
    <row r="282" spans="29:37" x14ac:dyDescent="0.2">
      <c r="AC282" s="45" t="s">
        <v>74</v>
      </c>
      <c r="AD282" s="46">
        <f>_xll.qlCalendarAdvance(calendar,AD281,AC282,,,trigger)</f>
        <v>50927</v>
      </c>
      <c r="AE282" s="46">
        <f>_xll.qlInterestRateIndexMaturity($V$5,AD282,trigger)</f>
        <v>51019</v>
      </c>
      <c r="AF282" s="50">
        <f>_xll.qlTenorBasisValue($V$13,AD282,trigger)</f>
        <v>2.9497347416391871E-4</v>
      </c>
      <c r="AG282" s="50">
        <f>_xll.qlTenorBasisForwardRate($V$13,AD282,_xll.ohTrigger($AA$9:$AA$12))</f>
        <v>1.5287049483891249E-2</v>
      </c>
      <c r="AH282" s="50">
        <f>_xll.qlTenorBasisForwardRate2($V$13,AD282,AE282,_xll.ohTrigger($AA$9:$AA$12))</f>
        <v>1.5287049483891249E-2</v>
      </c>
      <c r="AI282" s="50">
        <f>_xll.qlIndexFixing($V$5,_xll.qlInterestRateIndexFixingDate($V$5,AD282,trigger),,trigger)</f>
        <v>1.5241329625062843E-2</v>
      </c>
      <c r="AJ282" s="50">
        <f t="shared" si="20"/>
        <v>4.5719858828405582E-5</v>
      </c>
      <c r="AK282" s="53">
        <f t="shared" si="21"/>
        <v>0.99700924243906042</v>
      </c>
    </row>
    <row r="283" spans="29:37" x14ac:dyDescent="0.2">
      <c r="AC283" s="45" t="s">
        <v>74</v>
      </c>
      <c r="AD283" s="46">
        <f>_xll.qlCalendarAdvance(calendar,AD282,AC283,,,trigger)</f>
        <v>50957</v>
      </c>
      <c r="AE283" s="46">
        <f>_xll.qlInterestRateIndexMaturity($V$5,AD283,trigger)</f>
        <v>51049</v>
      </c>
      <c r="AF283" s="50">
        <f>_xll.qlTenorBasisValue($V$13,AD283,trigger)</f>
        <v>2.9231973503930219E-4</v>
      </c>
      <c r="AG283" s="50">
        <f>_xll.qlTenorBasisForwardRate($V$13,AD283,_xll.ohTrigger($AA$9:$AA$12))</f>
        <v>1.5258777979712656E-2</v>
      </c>
      <c r="AH283" s="50">
        <f>_xll.qlTenorBasisForwardRate2($V$13,AD283,AE283,_xll.ohTrigger($AA$9:$AA$12))</f>
        <v>1.5258777979712656E-2</v>
      </c>
      <c r="AI283" s="50">
        <f>_xll.qlIndexFixing($V$5,_xll.qlInterestRateIndexFixingDate($V$5,AD283,trigger),,trigger)</f>
        <v>1.5218113469503971E-2</v>
      </c>
      <c r="AJ283" s="50">
        <f t="shared" si="20"/>
        <v>4.0664510208685348E-5</v>
      </c>
      <c r="AK283" s="53">
        <f t="shared" si="21"/>
        <v>0.99733500872332304</v>
      </c>
    </row>
    <row r="284" spans="29:37" x14ac:dyDescent="0.2">
      <c r="AC284" s="45" t="s">
        <v>74</v>
      </c>
      <c r="AD284" s="46">
        <f>_xll.qlCalendarAdvance(calendar,AD283,AC284,,,trigger)</f>
        <v>50990</v>
      </c>
      <c r="AE284" s="46">
        <f>_xll.qlInterestRateIndexMaturity($V$5,AD284,trigger)</f>
        <v>51082</v>
      </c>
      <c r="AF284" s="50">
        <f>_xll.qlTenorBasisValue($V$13,AD284,trigger)</f>
        <v>2.8942997373842757E-4</v>
      </c>
      <c r="AG284" s="50">
        <f>_xll.qlTenorBasisForwardRate($V$13,AD284,_xll.ohTrigger($AA$9:$AA$12))</f>
        <v>1.5228542258043667E-2</v>
      </c>
      <c r="AH284" s="50">
        <f>_xll.qlTenorBasisForwardRate2($V$13,AD284,AE284,_xll.ohTrigger($AA$9:$AA$12))</f>
        <v>1.5228542258043667E-2</v>
      </c>
      <c r="AI284" s="50">
        <f>_xll.qlIndexFixing($V$5,_xll.qlInterestRateIndexFixingDate($V$5,AD284,trigger),,trigger)</f>
        <v>1.5193480814407433E-2</v>
      </c>
      <c r="AJ284" s="50">
        <f t="shared" si="20"/>
        <v>3.5061443636234813E-5</v>
      </c>
      <c r="AK284" s="53">
        <f t="shared" si="21"/>
        <v>0.9976976493848112</v>
      </c>
    </row>
    <row r="285" spans="29:37" x14ac:dyDescent="0.2">
      <c r="AC285" s="45" t="s">
        <v>74</v>
      </c>
      <c r="AD285" s="46">
        <f>_xll.qlCalendarAdvance(calendar,AD284,AC285,,,trigger)</f>
        <v>51021</v>
      </c>
      <c r="AE285" s="46">
        <f>_xll.qlInterestRateIndexMaturity($V$5,AD285,trigger)</f>
        <v>51112</v>
      </c>
      <c r="AF285" s="50">
        <f>_xll.qlTenorBasisValue($V$13,AD285,trigger)</f>
        <v>2.8674313061891857E-4</v>
      </c>
      <c r="AG285" s="50">
        <f>_xll.qlTenorBasisForwardRate($V$13,AD285,_xll.ohTrigger($AA$9:$AA$12))</f>
        <v>1.5201073995791081E-2</v>
      </c>
      <c r="AH285" s="50">
        <f>_xll.qlTenorBasisForwardRate2($V$13,AD285,AE285,_xll.ohTrigger($AA$9:$AA$12))</f>
        <v>1.5201073995791081E-2</v>
      </c>
      <c r="AI285" s="50">
        <f>_xll.qlIndexFixing($V$5,_xll.qlInterestRateIndexFixingDate($V$5,AD285,trigger),,trigger)</f>
        <v>1.5171231530406082E-2</v>
      </c>
      <c r="AJ285" s="50">
        <f t="shared" si="20"/>
        <v>2.984246538499831E-5</v>
      </c>
      <c r="AK285" s="53">
        <f t="shared" si="21"/>
        <v>0.99803681862260119</v>
      </c>
    </row>
    <row r="286" spans="29:37" x14ac:dyDescent="0.2">
      <c r="AC286" s="45" t="s">
        <v>74</v>
      </c>
      <c r="AD286" s="46">
        <f>_xll.qlCalendarAdvance(calendar,AD285,AC286,,,trigger)</f>
        <v>51053</v>
      </c>
      <c r="AE286" s="46">
        <f>_xll.qlInterestRateIndexMaturity($V$5,AD286,trigger)</f>
        <v>51145</v>
      </c>
      <c r="AF286" s="50">
        <f>_xll.qlTenorBasisValue($V$13,AD286,trigger)</f>
        <v>2.8399760720513499E-4</v>
      </c>
      <c r="AG286" s="50">
        <f>_xll.qlTenorBasisForwardRate($V$13,AD286,_xll.ohTrigger($AA$9:$AA$12))</f>
        <v>1.5173329191816819E-2</v>
      </c>
      <c r="AH286" s="50">
        <f>_xll.qlTenorBasisForwardRate2($V$13,AD286,AE286,_xll.ohTrigger($AA$9:$AA$12))</f>
        <v>1.5173329191816819E-2</v>
      </c>
      <c r="AI286" s="50">
        <f>_xll.qlIndexFixing($V$5,_xll.qlInterestRateIndexFixingDate($V$5,AD286,trigger),,trigger)</f>
        <v>1.5149087838847502E-2</v>
      </c>
      <c r="AJ286" s="50">
        <f t="shared" si="20"/>
        <v>2.4241352969316468E-5</v>
      </c>
      <c r="AK286" s="53">
        <f t="shared" si="21"/>
        <v>0.9984023708533003</v>
      </c>
    </row>
    <row r="287" spans="29:37" x14ac:dyDescent="0.2">
      <c r="AC287" s="45" t="s">
        <v>74</v>
      </c>
      <c r="AD287" s="46">
        <f>_xll.qlCalendarAdvance(calendar,AD286,AC287,,,trigger)</f>
        <v>51084</v>
      </c>
      <c r="AE287" s="46">
        <f>_xll.qlInterestRateIndexMaturity($V$5,AD287,trigger)</f>
        <v>51176</v>
      </c>
      <c r="AF287" s="50">
        <f>_xll.qlTenorBasisValue($V$13,AD287,trigger)</f>
        <v>2.813647746221533E-4</v>
      </c>
      <c r="AG287" s="50">
        <f>_xll.qlTenorBasisForwardRate($V$13,AD287,_xll.ohTrigger($AA$9:$AA$12))</f>
        <v>1.5147369720748406E-2</v>
      </c>
      <c r="AH287" s="50">
        <f>_xll.qlTenorBasisForwardRate2($V$13,AD287,AE287,_xll.ohTrigger($AA$9:$AA$12))</f>
        <v>1.5147369720748406E-2</v>
      </c>
      <c r="AI287" s="50">
        <f>_xll.qlIndexFixing($V$5,_xll.qlInterestRateIndexFixingDate($V$5,AD287,trigger),,trigger)</f>
        <v>1.5128512259931191E-2</v>
      </c>
      <c r="AJ287" s="50">
        <f t="shared" si="20"/>
        <v>1.8857460817214844E-5</v>
      </c>
      <c r="AK287" s="53">
        <f t="shared" si="21"/>
        <v>0.9987550669743418</v>
      </c>
    </row>
    <row r="288" spans="29:37" x14ac:dyDescent="0.2">
      <c r="AC288" s="45" t="s">
        <v>74</v>
      </c>
      <c r="AD288" s="46">
        <f>_xll.qlCalendarAdvance(calendar,AD287,AC288,,,trigger)</f>
        <v>51116</v>
      </c>
      <c r="AE288" s="46">
        <f>_xll.qlInterestRateIndexMaturity($V$5,AD288,trigger)</f>
        <v>51207</v>
      </c>
      <c r="AF288" s="50">
        <f>_xll.qlTenorBasisValue($V$13,AD288,trigger)</f>
        <v>2.7867453984433619E-4</v>
      </c>
      <c r="AG288" s="50">
        <f>_xll.qlTenorBasisForwardRate($V$13,AD288,_xll.ohTrigger($AA$9:$AA$12))</f>
        <v>1.5121484552538891E-2</v>
      </c>
      <c r="AH288" s="50">
        <f>_xll.qlTenorBasisForwardRate2($V$13,AD288,AE288,_xll.ohTrigger($AA$9:$AA$12))</f>
        <v>1.5121484552538891E-2</v>
      </c>
      <c r="AI288" s="50">
        <f>_xll.qlIndexFixing($V$5,_xll.qlInterestRateIndexFixingDate($V$5,AD288,trigger),,trigger)</f>
        <v>1.5108138614469928E-2</v>
      </c>
      <c r="AJ288" s="50">
        <f t="shared" si="20"/>
        <v>1.3345938068962462E-5</v>
      </c>
      <c r="AK288" s="53">
        <f t="shared" si="21"/>
        <v>0.99911741879425975</v>
      </c>
    </row>
    <row r="289" spans="29:37" x14ac:dyDescent="0.2">
      <c r="AC289" s="45" t="s">
        <v>74</v>
      </c>
      <c r="AD289" s="46">
        <f>_xll.qlCalendarAdvance(calendar,AD288,AC289,,,trigger)</f>
        <v>51147</v>
      </c>
      <c r="AE289" s="46">
        <f>_xll.qlInterestRateIndexMaturity($V$5,AD289,trigger)</f>
        <v>51238</v>
      </c>
      <c r="AF289" s="50">
        <f>_xll.qlTenorBasisValue($V$13,AD289,trigger)</f>
        <v>2.7609482023912863E-4</v>
      </c>
      <c r="AG289" s="50">
        <f>_xll.qlTenorBasisForwardRate($V$13,AD289,_xll.ohTrigger($AA$9:$AA$12))</f>
        <v>1.50971330382499E-2</v>
      </c>
      <c r="AH289" s="50">
        <f>_xll.qlTenorBasisForwardRate2($V$13,AD289,AE289,_xll.ohTrigger($AA$9:$AA$12))</f>
        <v>1.50971330382499E-2</v>
      </c>
      <c r="AI289" s="50">
        <f>_xll.qlIndexFixing($V$5,_xll.qlInterestRateIndexFixingDate($V$5,AD289,trigger),,trigger)</f>
        <v>1.5089250723707289E-2</v>
      </c>
      <c r="AJ289" s="50">
        <f t="shared" si="20"/>
        <v>7.8823145426114294E-6</v>
      </c>
      <c r="AK289" s="53">
        <f t="shared" si="21"/>
        <v>0.99947789328459646</v>
      </c>
    </row>
    <row r="290" spans="29:37" x14ac:dyDescent="0.2">
      <c r="AC290" s="45" t="s">
        <v>74</v>
      </c>
      <c r="AD290" s="46">
        <f>_xll.qlCalendarAdvance(calendar,AD289,AC290,,,trigger)</f>
        <v>51179</v>
      </c>
      <c r="AE290" s="46">
        <f>_xll.qlInterestRateIndexMaturity($V$5,AD290,trigger)</f>
        <v>51270</v>
      </c>
      <c r="AF290" s="50">
        <f>_xll.qlTenorBasisValue($V$13,AD290,trigger)</f>
        <v>2.7345895132640814E-4</v>
      </c>
      <c r="AG290" s="50">
        <f>_xll.qlTenorBasisForwardRate($V$13,AD290,_xll.ohTrigger($AA$9:$AA$12))</f>
        <v>1.5072831721092637E-2</v>
      </c>
      <c r="AH290" s="50">
        <f>_xll.qlTenorBasisForwardRate2($V$13,AD290,AE290,_xll.ohTrigger($AA$9:$AA$12))</f>
        <v>1.5072831721092637E-2</v>
      </c>
      <c r="AI290" s="50">
        <f>_xll.qlIndexFixing($V$5,_xll.qlInterestRateIndexFixingDate($V$5,AD290,trigger),,trigger)</f>
        <v>1.5070631110929971E-2</v>
      </c>
      <c r="AJ290" s="50">
        <f t="shared" si="20"/>
        <v>2.2006101626659974E-6</v>
      </c>
      <c r="AK290" s="53">
        <f t="shared" si="21"/>
        <v>0.99985400154374537</v>
      </c>
    </row>
    <row r="291" spans="29:37" x14ac:dyDescent="0.2">
      <c r="AC291" s="45" t="s">
        <v>74</v>
      </c>
      <c r="AD291" s="46">
        <f>_xll.qlCalendarAdvance(calendar,AD290,AC291,,,trigger)</f>
        <v>51208</v>
      </c>
      <c r="AE291" s="46">
        <f>_xll.qlInterestRateIndexMaturity($V$5,AD291,trigger)</f>
        <v>51300</v>
      </c>
      <c r="AF291" s="50">
        <f>_xll.qlTenorBasisValue($V$13,AD291,trigger)</f>
        <v>2.7109375083801419E-4</v>
      </c>
      <c r="AG291" s="50">
        <f>_xll.qlTenorBasisForwardRate($V$13,AD291,_xll.ohTrigger($AA$9:$AA$12))</f>
        <v>1.5051501449733653E-2</v>
      </c>
      <c r="AH291" s="50">
        <f>_xll.qlTenorBasisForwardRate2($V$13,AD291,AE291,_xll.ohTrigger($AA$9:$AA$12))</f>
        <v>1.5051501449733653E-2</v>
      </c>
      <c r="AI291" s="50">
        <f>_xll.qlIndexFixing($V$5,_xll.qlInterestRateIndexFixingDate($V$5,AD291,trigger),,trigger)</f>
        <v>1.5054576896183334E-2</v>
      </c>
      <c r="AJ291" s="50">
        <f t="shared" si="20"/>
        <v>-3.0754464496809963E-6</v>
      </c>
      <c r="AK291" s="53">
        <f t="shared" si="21"/>
        <v>1.0002043282166866</v>
      </c>
    </row>
    <row r="292" spans="29:37" x14ac:dyDescent="0.2">
      <c r="AC292" s="45" t="s">
        <v>74</v>
      </c>
      <c r="AD292" s="46">
        <f>_xll.qlCalendarAdvance(calendar,AD291,AC292,,,trigger)</f>
        <v>51239</v>
      </c>
      <c r="AE292" s="46">
        <f>_xll.qlInterestRateIndexMaturity($V$5,AD292,trigger)</f>
        <v>51330</v>
      </c>
      <c r="AF292" s="50">
        <f>_xll.qlTenorBasisValue($V$13,AD292,trigger)</f>
        <v>2.6858999590804024E-4</v>
      </c>
      <c r="AG292" s="50">
        <f>_xll.qlTenorBasisForwardRate($V$13,AD292,_xll.ohTrigger($AA$9:$AA$12))</f>
        <v>1.5029554451523331E-2</v>
      </c>
      <c r="AH292" s="50">
        <f>_xll.qlTenorBasisForwardRate2($V$13,AD292,AE292,_xll.ohTrigger($AA$9:$AA$12))</f>
        <v>1.5029554451523331E-2</v>
      </c>
      <c r="AI292" s="50">
        <f>_xll.qlIndexFixing($V$5,_xll.qlInterestRateIndexFixingDate($V$5,AD292,trigger),,trigger)</f>
        <v>1.5038122150098549E-2</v>
      </c>
      <c r="AJ292" s="50">
        <f t="shared" si="20"/>
        <v>-8.5676985752177609E-6</v>
      </c>
      <c r="AK292" s="53">
        <f t="shared" si="21"/>
        <v>1.0005700567240934</v>
      </c>
    </row>
    <row r="293" spans="29:37" x14ac:dyDescent="0.2">
      <c r="AC293" s="45" t="s">
        <v>74</v>
      </c>
      <c r="AD293" s="46">
        <f>_xll.qlCalendarAdvance(calendar,AD292,AC293,,,trigger)</f>
        <v>51270</v>
      </c>
      <c r="AE293" s="46">
        <f>_xll.qlInterestRateIndexMaturity($V$5,AD293,trigger)</f>
        <v>51362</v>
      </c>
      <c r="AF293" s="50">
        <f>_xll.qlTenorBasisValue($V$13,AD293,trigger)</f>
        <v>2.6611141433679705E-4</v>
      </c>
      <c r="AG293" s="50">
        <f>_xll.qlTenorBasisForwardRate($V$13,AD293,_xll.ohTrigger($AA$9:$AA$12))</f>
        <v>1.5008346817841333E-2</v>
      </c>
      <c r="AH293" s="50">
        <f>_xll.qlTenorBasisForwardRate2($V$13,AD293,AE293,_xll.ohTrigger($AA$9:$AA$12))</f>
        <v>1.5008346817841333E-2</v>
      </c>
      <c r="AI293" s="50">
        <f>_xll.qlIndexFixing($V$5,_xll.qlInterestRateIndexFixingDate($V$5,AD293,trigger),,trigger)</f>
        <v>1.5022629038875862E-2</v>
      </c>
      <c r="AJ293" s="50">
        <f t="shared" si="20"/>
        <v>-1.4282221034528364E-5</v>
      </c>
      <c r="AK293" s="53">
        <f t="shared" si="21"/>
        <v>1.0009516185365299</v>
      </c>
    </row>
    <row r="294" spans="29:37" x14ac:dyDescent="0.2">
      <c r="AC294" s="45" t="s">
        <v>74</v>
      </c>
      <c r="AD294" s="46">
        <f>_xll.qlCalendarAdvance(calendar,AD293,AC294,,,trigger)</f>
        <v>51301</v>
      </c>
      <c r="AE294" s="46">
        <f>_xll.qlInterestRateIndexMaturity($V$5,AD294,trigger)</f>
        <v>51393</v>
      </c>
      <c r="AF294" s="50">
        <f>_xll.qlTenorBasisValue($V$13,AD294,trigger)</f>
        <v>2.6365779424792924E-4</v>
      </c>
      <c r="AG294" s="50">
        <f>_xll.qlTenorBasisForwardRate($V$13,AD294,_xll.ohTrigger($AA$9:$AA$12))</f>
        <v>1.49879611316987E-2</v>
      </c>
      <c r="AH294" s="50">
        <f>_xll.qlTenorBasisForwardRate2($V$13,AD294,AE294,_xll.ohTrigger($AA$9:$AA$12))</f>
        <v>1.49879611316987E-2</v>
      </c>
      <c r="AI294" s="50">
        <f>_xll.qlIndexFixing($V$5,_xll.qlInterestRateIndexFixingDate($V$5,AD294,trigger),,trigger)</f>
        <v>1.5007889134677791E-2</v>
      </c>
      <c r="AJ294" s="50">
        <f t="shared" si="20"/>
        <v>-1.9928002979091586E-5</v>
      </c>
      <c r="AK294" s="53">
        <f t="shared" si="21"/>
        <v>1.0013296006577537</v>
      </c>
    </row>
    <row r="295" spans="29:37" x14ac:dyDescent="0.2">
      <c r="AC295" s="45" t="s">
        <v>74</v>
      </c>
      <c r="AD295" s="46">
        <f>_xll.qlCalendarAdvance(calendar,AD294,AC295,,,trigger)</f>
        <v>51333</v>
      </c>
      <c r="AE295" s="46">
        <f>_xll.qlInterestRateIndexMaturity($V$5,AD295,trigger)</f>
        <v>51425</v>
      </c>
      <c r="AF295" s="50">
        <f>_xll.qlTenorBasisValue($V$13,AD295,trigger)</f>
        <v>2.6115098381223527E-4</v>
      </c>
      <c r="AG295" s="50">
        <f>_xll.qlTenorBasisForwardRate($V$13,AD295,_xll.ohTrigger($AA$9:$AA$12))</f>
        <v>1.4967741839028981E-2</v>
      </c>
      <c r="AH295" s="50">
        <f>_xll.qlTenorBasisForwardRate2($V$13,AD295,AE295,_xll.ohTrigger($AA$9:$AA$12))</f>
        <v>1.4967741839028981E-2</v>
      </c>
      <c r="AI295" s="50">
        <f>_xll.qlIndexFixing($V$5,_xll.qlInterestRateIndexFixingDate($V$5,AD295,trigger),,trigger)</f>
        <v>1.4993466219047288E-2</v>
      </c>
      <c r="AJ295" s="50">
        <f t="shared" si="20"/>
        <v>-2.5724380018306292E-5</v>
      </c>
      <c r="AK295" s="53">
        <f t="shared" si="21"/>
        <v>1.0017186547105743</v>
      </c>
    </row>
    <row r="296" spans="29:37" x14ac:dyDescent="0.2">
      <c r="AC296" s="45" t="s">
        <v>74</v>
      </c>
      <c r="AD296" s="46">
        <f>_xll.qlCalendarAdvance(calendar,AD295,AC296,,,trigger)</f>
        <v>51364</v>
      </c>
      <c r="AE296" s="46">
        <f>_xll.qlInterestRateIndexMaturity($V$5,AD296,trigger)</f>
        <v>51456</v>
      </c>
      <c r="AF296" s="50">
        <f>_xll.qlTenorBasisValue($V$13,AD296,trigger)</f>
        <v>2.5874744309089539E-4</v>
      </c>
      <c r="AG296" s="50">
        <f>_xll.qlTenorBasisForwardRate($V$13,AD296,_xll.ohTrigger($AA$9:$AA$12))</f>
        <v>1.4948944090606793E-2</v>
      </c>
      <c r="AH296" s="50">
        <f>_xll.qlTenorBasisForwardRate2($V$13,AD296,AE296,_xll.ohTrigger($AA$9:$AA$12))</f>
        <v>1.4948944090606793E-2</v>
      </c>
      <c r="AI296" s="50">
        <f>_xll.qlIndexFixing($V$5,_xll.qlInterestRateIndexFixingDate($V$5,AD296,trigger),,trigger)</f>
        <v>1.4980196417269883E-2</v>
      </c>
      <c r="AJ296" s="50">
        <f t="shared" si="20"/>
        <v>-3.125232666308965E-5</v>
      </c>
      <c r="AK296" s="53">
        <f t="shared" si="21"/>
        <v>1.0020906042910902</v>
      </c>
    </row>
    <row r="297" spans="29:37" x14ac:dyDescent="0.2">
      <c r="AC297" s="45" t="s">
        <v>74</v>
      </c>
      <c r="AD297" s="46">
        <f>_xll.qlCalendarAdvance(calendar,AD296,AC297,,,trigger)</f>
        <v>51396</v>
      </c>
      <c r="AE297" s="46">
        <f>_xll.qlInterestRateIndexMaturity($V$5,AD297,trigger)</f>
        <v>51487</v>
      </c>
      <c r="AF297" s="50">
        <f>_xll.qlTenorBasisValue($V$13,AD297,trigger)</f>
        <v>2.5629188111226948E-4</v>
      </c>
      <c r="AG297" s="50">
        <f>_xll.qlTenorBasisForwardRate($V$13,AD297,_xll.ohTrigger($AA$9:$AA$12))</f>
        <v>1.4930318304898393E-2</v>
      </c>
      <c r="AH297" s="50">
        <f>_xll.qlTenorBasisForwardRate2($V$13,AD297,AE297,_xll.ohTrigger($AA$9:$AA$12))</f>
        <v>1.4930318304898393E-2</v>
      </c>
      <c r="AI297" s="50">
        <f>_xll.qlIndexFixing($V$5,_xll.qlInterestRateIndexFixingDate($V$5,AD297,trigger),,trigger)</f>
        <v>1.4967062709648919E-2</v>
      </c>
      <c r="AJ297" s="50">
        <f t="shared" si="20"/>
        <v>-3.674440475052651E-5</v>
      </c>
      <c r="AK297" s="53">
        <f t="shared" si="21"/>
        <v>1.0024610597041639</v>
      </c>
    </row>
    <row r="298" spans="29:37" x14ac:dyDescent="0.2">
      <c r="AC298" s="45" t="s">
        <v>74</v>
      </c>
      <c r="AD298" s="46">
        <f>_xll.qlCalendarAdvance(calendar,AD297,AC298,,,trigger)</f>
        <v>51426</v>
      </c>
      <c r="AE298" s="46">
        <f>_xll.qlInterestRateIndexMaturity($V$5,AD298,trigger)</f>
        <v>51518</v>
      </c>
      <c r="AF298" s="50">
        <f>_xll.qlTenorBasisValue($V$13,AD298,trigger)</f>
        <v>2.5401312872918214E-4</v>
      </c>
      <c r="AG298" s="50">
        <f>_xll.qlTenorBasisForwardRate($V$13,AD298,_xll.ohTrigger($AA$9:$AA$12))</f>
        <v>1.4913663174603324E-2</v>
      </c>
      <c r="AH298" s="50">
        <f>_xll.qlTenorBasisForwardRate2($V$13,AD298,AE298,_xll.ohTrigger($AA$9:$AA$12))</f>
        <v>1.4913663174603324E-2</v>
      </c>
      <c r="AI298" s="50">
        <f>_xll.qlIndexFixing($V$5,_xll.qlInterestRateIndexFixingDate($V$5,AD298,trigger),,trigger)</f>
        <v>1.4955604122829032E-2</v>
      </c>
      <c r="AJ298" s="50">
        <f t="shared" si="20"/>
        <v>-4.1940948225708749E-5</v>
      </c>
      <c r="AK298" s="53">
        <f t="shared" si="21"/>
        <v>1.0028122499304617</v>
      </c>
    </row>
    <row r="299" spans="29:37" x14ac:dyDescent="0.2">
      <c r="AC299" s="45" t="s">
        <v>74</v>
      </c>
      <c r="AD299" s="46">
        <f>_xll.qlCalendarAdvance(calendar,AD298,AC299,,,trigger)</f>
        <v>51459</v>
      </c>
      <c r="AE299" s="46">
        <f>_xll.qlInterestRateIndexMaturity($V$5,AD299,trigger)</f>
        <v>51551</v>
      </c>
      <c r="AF299" s="50">
        <f>_xll.qlTenorBasisValue($V$13,AD299,trigger)</f>
        <v>2.5153235727118394E-4</v>
      </c>
      <c r="AG299" s="50">
        <f>_xll.qlTenorBasisForwardRate($V$13,AD299,_xll.ohTrigger($AA$9:$AA$12))</f>
        <v>1.4896142253503268E-2</v>
      </c>
      <c r="AH299" s="50">
        <f>_xll.qlTenorBasisForwardRate2($V$13,AD299,AE299,_xll.ohTrigger($AA$9:$AA$12))</f>
        <v>1.4896142253503268E-2</v>
      </c>
      <c r="AI299" s="50">
        <f>_xll.qlIndexFixing($V$5,_xll.qlInterestRateIndexFixingDate($V$5,AD299,trigger),,trigger)</f>
        <v>1.4943569821426679E-2</v>
      </c>
      <c r="AJ299" s="50">
        <f t="shared" si="20"/>
        <v>-4.7427567923410616E-5</v>
      </c>
      <c r="AK299" s="53">
        <f t="shared" si="21"/>
        <v>1.003183882586262</v>
      </c>
    </row>
    <row r="300" spans="29:37" x14ac:dyDescent="0.2">
      <c r="AC300" s="45" t="s">
        <v>74</v>
      </c>
      <c r="AD300" s="46">
        <f>_xll.qlCalendarAdvance(calendar,AD299,AC300,,,trigger)</f>
        <v>51489</v>
      </c>
      <c r="AE300" s="46">
        <f>_xll.qlInterestRateIndexMaturity($V$5,AD300,trigger)</f>
        <v>51579</v>
      </c>
      <c r="AF300" s="50">
        <f>_xll.qlTenorBasisValue($V$13,AD300,trigger)</f>
        <v>2.4930041372387492E-4</v>
      </c>
      <c r="AG300" s="50">
        <f>_xll.qlTenorBasisForwardRate($V$13,AD300,_xll.ohTrigger($AA$9:$AA$12))</f>
        <v>1.4880839636389531E-2</v>
      </c>
      <c r="AH300" s="50">
        <f>_xll.qlTenorBasisForwardRate2($V$13,AD300,AE300,_xll.ohTrigger($AA$9:$AA$12))</f>
        <v>1.4880839636389531E-2</v>
      </c>
      <c r="AI300" s="50">
        <f>_xll.qlIndexFixing($V$5,_xll.qlInterestRateIndexFixingDate($V$5,AD300,trigger),,trigger)</f>
        <v>1.4932970485233454E-2</v>
      </c>
      <c r="AJ300" s="50">
        <f t="shared" si="20"/>
        <v>-5.2130848843923161E-5</v>
      </c>
      <c r="AK300" s="53">
        <f t="shared" si="21"/>
        <v>1.0035032195842257</v>
      </c>
    </row>
    <row r="301" spans="29:37" x14ac:dyDescent="0.2">
      <c r="AC301" s="45" t="s">
        <v>74</v>
      </c>
      <c r="AD301" s="46">
        <f>_xll.qlCalendarAdvance(calendar,AD300,AC301,,,trigger)</f>
        <v>51522</v>
      </c>
      <c r="AE301" s="46">
        <f>_xll.qlInterestRateIndexMaturity($V$5,AD301,trigger)</f>
        <v>51614</v>
      </c>
      <c r="AF301" s="50">
        <f>_xll.qlTenorBasisValue($V$13,AD301,trigger)</f>
        <v>2.4687068077877482E-4</v>
      </c>
      <c r="AG301" s="50">
        <f>_xll.qlTenorBasisForwardRate($V$13,AD301,_xll.ohTrigger($AA$9:$AA$12))</f>
        <v>1.4865118570717924E-2</v>
      </c>
      <c r="AH301" s="50">
        <f>_xll.qlTenorBasisForwardRate2($V$13,AD301,AE301,_xll.ohTrigger($AA$9:$AA$12))</f>
        <v>1.4865118570717924E-2</v>
      </c>
      <c r="AI301" s="50">
        <f>_xll.qlIndexFixing($V$5,_xll.qlInterestRateIndexFixingDate($V$5,AD301,trigger),,trigger)</f>
        <v>1.4922630789010896E-2</v>
      </c>
      <c r="AJ301" s="50">
        <f t="shared" si="20"/>
        <v>-5.7512218292971387E-5</v>
      </c>
      <c r="AK301" s="53">
        <f t="shared" si="21"/>
        <v>1.003868937743037</v>
      </c>
    </row>
    <row r="302" spans="29:37" x14ac:dyDescent="0.2">
      <c r="AC302" s="45" t="s">
        <v>74</v>
      </c>
      <c r="AD302" s="46">
        <f>_xll.qlCalendarAdvance(calendar,AD301,AC302,,,trigger)</f>
        <v>51553</v>
      </c>
      <c r="AE302" s="46">
        <f>_xll.qlInterestRateIndexMaturity($V$5,AD302,trigger)</f>
        <v>51642</v>
      </c>
      <c r="AF302" s="50">
        <f>_xll.qlTenorBasisValue($V$13,AD302,trigger)</f>
        <v>2.4461223597622143E-4</v>
      </c>
      <c r="AG302" s="50">
        <f>_xll.qlTenorBasisForwardRate($V$13,AD302,_xll.ohTrigger($AA$9:$AA$12))</f>
        <v>1.4850749588960849E-2</v>
      </c>
      <c r="AH302" s="50">
        <f>_xll.qlTenorBasisForwardRate2($V$13,AD302,AE302,_xll.ohTrigger($AA$9:$AA$12))</f>
        <v>1.4850749588960849E-2</v>
      </c>
      <c r="AI302" s="50">
        <f>_xll.qlIndexFixing($V$5,_xll.qlInterestRateIndexFixingDate($V$5,AD302,trigger),,trigger)</f>
        <v>1.4912803632502251E-2</v>
      </c>
      <c r="AJ302" s="50">
        <f t="shared" si="20"/>
        <v>-6.205404354140201E-5</v>
      </c>
      <c r="AK302" s="53">
        <f t="shared" si="21"/>
        <v>1.0041785125504727</v>
      </c>
    </row>
    <row r="303" 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_xll.qlInterestRateIndexMaturity($V$5,AD303,trigger)</f>
        <v>51673</v>
      </c>
      <c r="AF303" s="50">
        <f>_xll.qlTenorBasisValue($V$13,AD303,trigger)</f>
        <v>2.4259218827102019E-4</v>
      </c>
      <c r="AG303" s="50">
        <f>_xll.qlTenorBasisForwardRate($V$13,AD303,_xll.ohTrigger($AA$9:$AA$12))</f>
        <v>1.4838950164373475E-2</v>
      </c>
      <c r="AH303" s="50">
        <f>_xll.qlTenorBasisForwardRate2($V$13,AD303,AE303,_xll.ohTrigger($AA$9:$AA$12))</f>
        <v>1.4838950164373475E-2</v>
      </c>
      <c r="AI303" s="50">
        <f>_xll.qlIndexFixing($V$5,_xll.qlInterestRateIndexFixingDate($V$5,AD303,trigger),,trigger)</f>
        <v>1.4905443779948862E-2</v>
      </c>
      <c r="AJ303" s="50">
        <f t="shared" si="20"/>
        <v>-6.6493615575386605E-5</v>
      </c>
      <c r="AK303" s="53">
        <f t="shared" si="21"/>
        <v>1.0044810188617677</v>
      </c>
    </row>
    <row r="304" spans="29:37" x14ac:dyDescent="0.2">
      <c r="AC304" s="45" t="s">
        <v>74</v>
      </c>
      <c r="AD304" s="46">
        <f>_xll.qlCalendarAdvance(calendar,AD303,AC304,,,trigger)</f>
        <v>51614</v>
      </c>
      <c r="AE304" s="46">
        <f>_xll.qlInterestRateIndexMaturity($V$5,AD304,trigger)</f>
        <v>51705</v>
      </c>
      <c r="AF304" s="50">
        <f>_xll.qlTenorBasisValue($V$13,AD304,trigger)</f>
        <v>2.4023538195233117E-4</v>
      </c>
      <c r="AG304" s="50">
        <f>_xll.qlTenorBasisForwardRate($V$13,AD304,_xll.ohTrigger($AA$9:$AA$12))</f>
        <v>1.4825416063285969E-2</v>
      </c>
      <c r="AH304" s="50">
        <f>_xll.qlTenorBasisForwardRate2($V$13,AD304,AE304,_xll.ohTrigger($AA$9:$AA$12))</f>
        <v>1.4825416063285969E-2</v>
      </c>
      <c r="AI304" s="50">
        <f>_xll.qlIndexFixing($V$5,_xll.qlInterestRateIndexFixingDate($V$5,AD304,trigger),,trigger)</f>
        <v>1.4896664234597746E-2</v>
      </c>
      <c r="AJ304" s="50">
        <f t="shared" si="20"/>
        <v>-7.1248171311776715E-5</v>
      </c>
      <c r="AK304" s="53">
        <f t="shared" si="21"/>
        <v>1.0048058125996353</v>
      </c>
    </row>
    <row r="305" spans="29:37" x14ac:dyDescent="0.2">
      <c r="AC305" s="45" t="s">
        <v>74</v>
      </c>
      <c r="AD305" s="46">
        <f>_xll.qlCalendarAdvance(calendar,AD304,AC305,,,trigger)</f>
        <v>51644</v>
      </c>
      <c r="AE305" s="46">
        <f>_xll.qlInterestRateIndexMaturity($V$5,AD305,trigger)</f>
        <v>51736</v>
      </c>
      <c r="AF305" s="50">
        <f>_xll.qlTenorBasisValue($V$13,AD305,trigger)</f>
        <v>2.3811513781021493E-4</v>
      </c>
      <c r="AG305" s="50">
        <f>_xll.qlTenorBasisForwardRate($V$13,AD305,_xll.ohTrigger($AA$9:$AA$12))</f>
        <v>1.4814087505460077E-2</v>
      </c>
      <c r="AH305" s="50">
        <f>_xll.qlTenorBasisForwardRate2($V$13,AD305,AE305,_xll.ohTrigger($AA$9:$AA$12))</f>
        <v>1.4814087505460077E-2</v>
      </c>
      <c r="AI305" s="50">
        <f>_xll.qlIndexFixing($V$5,_xll.qlInterestRateIndexFixingDate($V$5,AD305,trigger),,trigger)</f>
        <v>1.4889678316844296E-2</v>
      </c>
      <c r="AJ305" s="50">
        <f t="shared" si="20"/>
        <v>-7.5590811384218873E-5</v>
      </c>
      <c r="AK305" s="53">
        <f t="shared" si="21"/>
        <v>1.0051026302738091</v>
      </c>
    </row>
    <row r="306" spans="29:37" x14ac:dyDescent="0.2">
      <c r="AC306" s="45" t="s">
        <v>74</v>
      </c>
      <c r="AD306" s="46">
        <f>_xll.qlCalendarAdvance(calendar,AD305,AC306,,,trigger)</f>
        <v>51676</v>
      </c>
      <c r="AE306" s="46">
        <f>_xll.qlInterestRateIndexMaturity($V$5,AD306,trigger)</f>
        <v>51768</v>
      </c>
      <c r="AF306" s="50">
        <f>_xll.qlTenorBasisValue($V$13,AD306,trigger)</f>
        <v>2.3587675037263376E-4</v>
      </c>
      <c r="AG306" s="50">
        <f>_xll.qlTenorBasisForwardRate($V$13,AD306,_xll.ohTrigger($AA$9:$AA$12))</f>
        <v>1.4802676602107425E-2</v>
      </c>
      <c r="AH306" s="50">
        <f>_xll.qlTenorBasisForwardRate2($V$13,AD306,AE306,_xll.ohTrigger($AA$9:$AA$12))</f>
        <v>1.4802676602107425E-2</v>
      </c>
      <c r="AI306" s="50">
        <f>_xll.qlIndexFixing($V$5,_xll.qlInterestRateIndexFixingDate($V$5,AD306,trigger),,trigger)</f>
        <v>1.488269358159759E-2</v>
      </c>
      <c r="AJ306" s="50">
        <f t="shared" si="20"/>
        <v>-8.0016979490164786E-5</v>
      </c>
      <c r="AK306" s="53">
        <f t="shared" si="21"/>
        <v>1.00540557506193</v>
      </c>
    </row>
    <row r="307" spans="29:37" x14ac:dyDescent="0.2">
      <c r="AC307" s="45" t="s">
        <v>74</v>
      </c>
      <c r="AD307" s="46">
        <f>_xll.qlCalendarAdvance(calendar,AD306,AC307,,,trigger)</f>
        <v>51706</v>
      </c>
      <c r="AE307" s="46">
        <f>_xll.qlInterestRateIndexMaturity($V$5,AD307,trigger)</f>
        <v>51798</v>
      </c>
      <c r="AF307" s="50">
        <f>_xll.qlTenorBasisValue($V$13,AD307,trigger)</f>
        <v>2.3379982830519237E-4</v>
      </c>
      <c r="AG307" s="50">
        <f>_xll.qlTenorBasisForwardRate($V$13,AD307,_xll.ohTrigger($AA$9:$AA$12))</f>
        <v>1.4792723743411959E-2</v>
      </c>
      <c r="AH307" s="50">
        <f>_xll.qlTenorBasisForwardRate2($V$13,AD307,AE307,_xll.ohTrigger($AA$9:$AA$12))</f>
        <v>1.4792723743411959E-2</v>
      </c>
      <c r="AI307" s="50">
        <f>_xll.qlIndexFixing($V$5,_xll.qlInterestRateIndexFixingDate($V$5,AD307,trigger),,trigger)</f>
        <v>1.4876771375146267E-2</v>
      </c>
      <c r="AJ307" s="50">
        <f t="shared" si="20"/>
        <v>-8.4047631734307515E-5</v>
      </c>
      <c r="AK307" s="53">
        <f t="shared" si="21"/>
        <v>1.0056816873749663</v>
      </c>
    </row>
    <row r="308" spans="29:37" x14ac:dyDescent="0.2">
      <c r="AC308" s="45" t="s">
        <v>74</v>
      </c>
      <c r="AD308" s="46">
        <f>_xll.qlCalendarAdvance(calendar,AD307,AC308,,,trigger)</f>
        <v>51739</v>
      </c>
      <c r="AE308" s="46">
        <f>_xll.qlInterestRateIndexMaturity($V$5,AD308,trigger)</f>
        <v>51831</v>
      </c>
      <c r="AF308" s="50">
        <f>_xll.qlTenorBasisValue($V$13,AD308,trigger)</f>
        <v>2.3153910164796476E-4</v>
      </c>
      <c r="AG308" s="50">
        <f>_xll.qlTenorBasisForwardRate($V$13,AD308,_xll.ohTrigger($AA$9:$AA$12))</f>
        <v>1.4782607988420909E-2</v>
      </c>
      <c r="AH308" s="50">
        <f>_xll.qlTenorBasisForwardRate2($V$13,AD308,AE308,_xll.ohTrigger($AA$9:$AA$12))</f>
        <v>1.4782607988420909E-2</v>
      </c>
      <c r="AI308" s="50">
        <f>_xll.qlIndexFixing($V$5,_xll.qlInterestRateIndexFixingDate($V$5,AD308,trigger),,trigger)</f>
        <v>1.4870956631984514E-2</v>
      </c>
      <c r="AJ308" s="50">
        <f t="shared" si="20"/>
        <v>-8.8348643563605431E-5</v>
      </c>
      <c r="AK308" s="53">
        <f t="shared" si="21"/>
        <v>1.0059765261740559</v>
      </c>
    </row>
    <row r="309" spans="29:37" x14ac:dyDescent="0.2">
      <c r="AC309" s="45" t="s">
        <v>74</v>
      </c>
      <c r="AD309" s="46">
        <f>_xll.qlCalendarAdvance(calendar,AD308,AC309,,,trigger)</f>
        <v>51770</v>
      </c>
      <c r="AE309" s="46">
        <f>_xll.qlInterestRateIndexMaturity($V$5,AD309,trigger)</f>
        <v>51862</v>
      </c>
      <c r="AF309" s="50">
        <f>_xll.qlTenorBasisValue($V$13,AD309,trigger)</f>
        <v>2.2943798035176036E-4</v>
      </c>
      <c r="AG309" s="50">
        <f>_xll.qlTenorBasisForwardRate($V$13,AD309,_xll.ohTrigger($AA$9:$AA$12))</f>
        <v>1.4773899497828785E-2</v>
      </c>
      <c r="AH309" s="50">
        <f>_xll.qlTenorBasisForwardRate2($V$13,AD309,AE309,_xll.ohTrigger($AA$9:$AA$12))</f>
        <v>1.4773899497828785E-2</v>
      </c>
      <c r="AI309" s="50">
        <f>_xll.qlIndexFixing($V$5,_xll.qlInterestRateIndexFixingDate($V$5,AD309,trigger),,trigger)</f>
        <v>1.4866162006532197E-2</v>
      </c>
      <c r="AJ309" s="50">
        <f t="shared" si="20"/>
        <v>-9.2262508703411933E-5</v>
      </c>
      <c r="AK309" s="53">
        <f t="shared" si="21"/>
        <v>1.006244966585631</v>
      </c>
    </row>
    <row r="310" spans="29:37" x14ac:dyDescent="0.2">
      <c r="AC310" s="45" t="s">
        <v>74</v>
      </c>
      <c r="AD310" s="46">
        <f>_xll.qlCalendarAdvance(calendar,AD309,AC310,,,trigger)</f>
        <v>51802</v>
      </c>
      <c r="AE310" s="46">
        <f>_xll.qlInterestRateIndexMaturity($V$5,AD310,trigger)</f>
        <v>51894</v>
      </c>
      <c r="AF310" s="50">
        <f>_xll.qlTenorBasisValue($V$13,AD310,trigger)</f>
        <v>2.2729182603641518E-4</v>
      </c>
      <c r="AG310" s="50">
        <f>_xll.qlTenorBasisForwardRate($V$13,AD310,_xll.ohTrigger($AA$9:$AA$12))</f>
        <v>1.4765716915008774E-2</v>
      </c>
      <c r="AH310" s="50">
        <f>_xll.qlTenorBasisForwardRate2($V$13,AD310,AE310,_xll.ohTrigger($AA$9:$AA$12))</f>
        <v>1.4765716915008774E-2</v>
      </c>
      <c r="AI310" s="50">
        <f>_xll.qlIndexFixing($V$5,_xll.qlInterestRateIndexFixingDate($V$5,AD310,trigger),,trigger)</f>
        <v>1.4861891191709536E-2</v>
      </c>
      <c r="AJ310" s="50">
        <f t="shared" si="20"/>
        <v>-9.6174276700762215E-5</v>
      </c>
      <c r="AK310" s="53">
        <f t="shared" si="21"/>
        <v>1.0065133496229366</v>
      </c>
    </row>
    <row r="311" spans="29:37" x14ac:dyDescent="0.2">
      <c r="AC311" s="45" t="s">
        <v>74</v>
      </c>
      <c r="AD311" s="46">
        <f>_xll.qlCalendarAdvance(calendar,AD310,AC311,,,trigger)</f>
        <v>51833</v>
      </c>
      <c r="AE311" s="46">
        <f>_xll.qlInterestRateIndexMaturity($V$5,AD311,trigger)</f>
        <v>51925</v>
      </c>
      <c r="AF311" s="50">
        <f>_xll.qlTenorBasisValue($V$13,AD311,trigger)</f>
        <v>2.2523457447588851E-4</v>
      </c>
      <c r="AG311" s="50">
        <f>_xll.qlTenorBasisForwardRate($V$13,AD311,_xll.ohTrigger($AA$9:$AA$12))</f>
        <v>1.475857148955571E-2</v>
      </c>
      <c r="AH311" s="50">
        <f>_xll.qlTenorBasisForwardRate2($V$13,AD311,AE311,_xll.ohTrigger($AA$9:$AA$12))</f>
        <v>1.475857148955571E-2</v>
      </c>
      <c r="AI311" s="50">
        <f>_xll.qlIndexFixing($V$5,_xll.qlInterestRateIndexFixingDate($V$5,AD311,trigger),,trigger)</f>
        <v>1.4858411111343046E-2</v>
      </c>
      <c r="AJ311" s="50">
        <f t="shared" si="20"/>
        <v>-9.9839621787336033E-5</v>
      </c>
      <c r="AK311" s="53">
        <f t="shared" si="21"/>
        <v>1.0067648567382006</v>
      </c>
    </row>
    <row r="312" spans="29:37" x14ac:dyDescent="0.2">
      <c r="AC312" s="45" t="s">
        <v>74</v>
      </c>
      <c r="AD312" s="46">
        <f>_xll.qlCalendarAdvance(calendar,AD311,AC312,,,trigger)</f>
        <v>51865</v>
      </c>
      <c r="AE312" s="46">
        <f>_xll.qlInterestRateIndexMaturity($V$5,AD312,trigger)</f>
        <v>51956</v>
      </c>
      <c r="AF312" s="50">
        <f>_xll.qlTenorBasisValue($V$13,AD312,trigger)</f>
        <v>2.231332935419265E-4</v>
      </c>
      <c r="AG312" s="50">
        <f>_xll.qlTenorBasisForwardRate($V$13,AD312,_xll.ohTrigger($AA$9:$AA$12))</f>
        <v>1.4751790433401324E-2</v>
      </c>
      <c r="AH312" s="50">
        <f>_xll.qlTenorBasisForwardRate2($V$13,AD312,AE312,_xll.ohTrigger($AA$9:$AA$12))</f>
        <v>1.4751790433401324E-2</v>
      </c>
      <c r="AI312" s="50">
        <f>_xll.qlIndexFixing($V$5,_xll.qlInterestRateIndexFixingDate($V$5,AD312,trigger),,trigger)</f>
        <v>1.4855226220507788E-2</v>
      </c>
      <c r="AJ312" s="50">
        <f t="shared" si="20"/>
        <v>-1.0343578710646402E-4</v>
      </c>
      <c r="AK312" s="53">
        <f t="shared" si="21"/>
        <v>1.0070117446132005</v>
      </c>
    </row>
    <row r="313" spans="29:37" x14ac:dyDescent="0.2">
      <c r="AC313" s="45" t="s">
        <v>74</v>
      </c>
      <c r="AD313" s="46">
        <f>_xll.qlCalendarAdvance(calendar,AD312,AC313,,,trigger)</f>
        <v>51896</v>
      </c>
      <c r="AE313" s="46">
        <f>_xll.qlInterestRateIndexMaturity($V$5,AD313,trigger)</f>
        <v>51986</v>
      </c>
      <c r="AF313" s="50">
        <f>_xll.qlTenorBasisValue($V$13,AD313,trigger)</f>
        <v>2.2111911682259037E-4</v>
      </c>
      <c r="AG313" s="50">
        <f>_xll.qlTenorBasisForwardRate($V$13,AD313,_xll.ohTrigger($AA$9:$AA$12))</f>
        <v>1.4745971732812002E-2</v>
      </c>
      <c r="AH313" s="50">
        <f>_xll.qlTenorBasisForwardRate2($V$13,AD313,AE313,_xll.ohTrigger($AA$9:$AA$12))</f>
        <v>1.4745971732812002E-2</v>
      </c>
      <c r="AI313" s="50">
        <f>_xll.qlIndexFixing($V$5,_xll.qlInterestRateIndexFixingDate($V$5,AD313,trigger),,trigger)</f>
        <v>1.485276920066525E-2</v>
      </c>
      <c r="AJ313" s="50">
        <f t="shared" si="20"/>
        <v>-1.0679746785324795E-4</v>
      </c>
      <c r="AK313" s="53">
        <f t="shared" si="21"/>
        <v>1.0072424842382959</v>
      </c>
    </row>
    <row r="314" spans="29:37" x14ac:dyDescent="0.2">
      <c r="AC314" s="45" t="s">
        <v>74</v>
      </c>
      <c r="AD314" s="46">
        <f>_xll.qlCalendarAdvance(calendar,AD313,AC314,,,trigger)</f>
        <v>51925</v>
      </c>
      <c r="AE314" s="46">
        <f>_xll.qlInterestRateIndexMaturity($V$5,AD314,trigger)</f>
        <v>52016</v>
      </c>
      <c r="AF314" s="50">
        <f>_xll.qlTenorBasisValue($V$13,AD314,trigger)</f>
        <v>2.1925381766356726E-4</v>
      </c>
      <c r="AG314" s="50">
        <f>_xll.qlTenorBasisForwardRate($V$13,AD314,_xll.ohTrigger($AA$9:$AA$12))</f>
        <v>1.4741656827890559E-2</v>
      </c>
      <c r="AH314" s="50">
        <f>_xll.qlTenorBasisForwardRate2($V$13,AD314,AE314,_xll.ohTrigger($AA$9:$AA$12))</f>
        <v>1.4741656827890559E-2</v>
      </c>
      <c r="AI314" s="50">
        <f>_xll.qlIndexFixing($V$5,_xll.qlInterestRateIndexFixingDate($V$5,AD314,trigger),,trigger)</f>
        <v>1.4851600388615478E-2</v>
      </c>
      <c r="AJ314" s="50">
        <f t="shared" si="20"/>
        <v>-1.0994356072491912E-4</v>
      </c>
      <c r="AK314" s="53">
        <f t="shared" si="21"/>
        <v>1.0074580192720883</v>
      </c>
    </row>
    <row r="315" spans="29:37" x14ac:dyDescent="0.2">
      <c r="AC315" s="45" t="s">
        <v>74</v>
      </c>
      <c r="AD315" s="46">
        <f>_xll.qlCalendarAdvance(calendar,AD314,AC315,,,trigger)</f>
        <v>51953</v>
      </c>
      <c r="AE315" s="46">
        <f>_xll.qlInterestRateIndexMaturity($V$5,AD315,trigger)</f>
        <v>52047</v>
      </c>
      <c r="AF315" s="50">
        <f>_xll.qlTenorBasisValue($V$13,AD315,trigger)</f>
        <v>2.1747005464429822E-4</v>
      </c>
      <c r="AG315" s="50">
        <f>_xll.qlTenorBasisForwardRate($V$13,AD315,_xll.ohTrigger($AA$9:$AA$12))</f>
        <v>1.4738652493981022E-2</v>
      </c>
      <c r="AH315" s="50">
        <f>_xll.qlTenorBasisForwardRate2($V$13,AD315,AE315,_xll.ohTrigger($AA$9:$AA$12))</f>
        <v>1.4738652493981022E-2</v>
      </c>
      <c r="AI315" s="50">
        <f>_xll.qlIndexFixing($V$5,_xll.qlInterestRateIndexFixingDate($V$5,AD315,trigger),,trigger)</f>
        <v>1.4851639594176938E-2</v>
      </c>
      <c r="AJ315" s="50">
        <f t="shared" si="20"/>
        <v>-1.1298710019591596E-4</v>
      </c>
      <c r="AK315" s="53">
        <f t="shared" si="21"/>
        <v>1.0076660400428097</v>
      </c>
    </row>
    <row r="316" spans="29:37" x14ac:dyDescent="0.2">
      <c r="AC316" s="45" t="s">
        <v>74</v>
      </c>
      <c r="AD316" s="46">
        <f>_xll.qlCalendarAdvance(calendar,AD315,AC316,,,trigger)</f>
        <v>51984</v>
      </c>
      <c r="AE316" s="46">
        <f>_xll.qlInterestRateIndexMaturity($V$5,AD316,trigger)</f>
        <v>52075</v>
      </c>
      <c r="AF316" s="50">
        <f>_xll.qlTenorBasisValue($V$13,AD316,trigger)</f>
        <v>2.155147337335306E-4</v>
      </c>
      <c r="AG316" s="50">
        <f>_xll.qlTenorBasisForwardRate($V$13,AD316,_xll.ohTrigger($AA$9:$AA$12))</f>
        <v>1.4734499046321346E-2</v>
      </c>
      <c r="AH316" s="50">
        <f>_xll.qlTenorBasisForwardRate2($V$13,AD316,AE316,_xll.ohTrigger($AA$9:$AA$12))</f>
        <v>1.4734499046321346E-2</v>
      </c>
      <c r="AI316" s="50">
        <f>_xll.qlIndexFixing($V$5,_xll.qlInterestRateIndexFixingDate($V$5,AD316,trigger),,trigger)</f>
        <v>1.4850397751373817E-2</v>
      </c>
      <c r="AJ316" s="50">
        <f t="shared" si="20"/>
        <v>-1.1589870505247096E-4</v>
      </c>
      <c r="AK316" s="53">
        <f t="shared" si="21"/>
        <v>1.0078658055959768</v>
      </c>
    </row>
    <row r="317" spans="29:37" x14ac:dyDescent="0.2">
      <c r="AC317" s="45" t="s">
        <v>74</v>
      </c>
      <c r="AD317" s="46">
        <f>_xll.qlCalendarAdvance(calendar,AD316,AC317,,,trigger)</f>
        <v>52014</v>
      </c>
      <c r="AE317" s="46">
        <f>_xll.qlInterestRateIndexMaturity($V$5,AD317,trigger)</f>
        <v>52106</v>
      </c>
      <c r="AF317" s="50">
        <f>_xll.qlTenorBasisValue($V$13,AD317,trigger)</f>
        <v>2.1364188776965771E-4</v>
      </c>
      <c r="AG317" s="50">
        <f>_xll.qlTenorBasisForwardRate($V$13,AD317,_xll.ohTrigger($AA$9:$AA$12))</f>
        <v>1.4732196964102523E-2</v>
      </c>
      <c r="AH317" s="50">
        <f>_xll.qlTenorBasisForwardRate2($V$13,AD317,AE317,_xll.ohTrigger($AA$9:$AA$12))</f>
        <v>1.4732196964102523E-2</v>
      </c>
      <c r="AI317" s="50">
        <f>_xll.qlIndexFixing($V$5,_xll.qlInterestRateIndexFixingDate($V$5,AD317,trigger),,trigger)</f>
        <v>1.4851005749700887E-2</v>
      </c>
      <c r="AJ317" s="50">
        <f t="shared" si="20"/>
        <v>-1.188087855983639E-4</v>
      </c>
      <c r="AK317" s="53">
        <f t="shared" si="21"/>
        <v>1.0080645667369139</v>
      </c>
    </row>
    <row r="318" spans="29:37" x14ac:dyDescent="0.2">
      <c r="AC318" s="45" t="s">
        <v>74</v>
      </c>
      <c r="AD318" s="46">
        <f>_xll.qlCalendarAdvance(calendar,AD317,AC318,,,trigger)</f>
        <v>52047</v>
      </c>
      <c r="AE318" s="46">
        <f>_xll.qlInterestRateIndexMaturity($V$5,AD318,trigger)</f>
        <v>52139</v>
      </c>
      <c r="AF318" s="50">
        <f>_xll.qlTenorBasisValue($V$13,AD318,trigger)</f>
        <v>2.1160359402856696E-4</v>
      </c>
      <c r="AG318" s="50">
        <f>_xll.qlTenorBasisForwardRate($V$13,AD318,_xll.ohTrigger($AA$9:$AA$12))</f>
        <v>1.4730211042470165E-2</v>
      </c>
      <c r="AH318" s="50">
        <f>_xll.qlTenorBasisForwardRate2($V$13,AD318,AE318,_xll.ohTrigger($AA$9:$AA$12))</f>
        <v>1.4730211042470165E-2</v>
      </c>
      <c r="AI318" s="50">
        <f>_xll.qlIndexFixing($V$5,_xll.qlInterestRateIndexFixingDate($V$5,AD318,trigger),,trigger)</f>
        <v>1.4852032259570167E-2</v>
      </c>
      <c r="AJ318" s="50">
        <f t="shared" si="20"/>
        <v>-1.2182121710000229E-4</v>
      </c>
      <c r="AK318" s="53">
        <f t="shared" si="21"/>
        <v>1.0082701610145821</v>
      </c>
    </row>
    <row r="319" spans="29:37" x14ac:dyDescent="0.2">
      <c r="AC319" s="45" t="s">
        <v>74</v>
      </c>
      <c r="AD319" s="46">
        <f>_xll.qlCalendarAdvance(calendar,AD318,AC319,,,trigger)</f>
        <v>52077</v>
      </c>
      <c r="AE319" s="46">
        <f>_xll.qlInterestRateIndexMaturity($V$5,AD319,trigger)</f>
        <v>52169</v>
      </c>
      <c r="AF319" s="50">
        <f>_xll.qlTenorBasisValue($V$13,AD319,trigger)</f>
        <v>2.0977027000378449E-4</v>
      </c>
      <c r="AG319" s="50">
        <f>_xll.qlTenorBasisForwardRate($V$13,AD319,_xll.ohTrigger($AA$9:$AA$12))</f>
        <v>1.4729160696752806E-2</v>
      </c>
      <c r="AH319" s="50">
        <f>_xll.qlTenorBasisForwardRate2($V$13,AD319,AE319,_xll.ohTrigger($AA$9:$AA$12))</f>
        <v>1.4729160696752806E-2</v>
      </c>
      <c r="AI319" s="50">
        <f>_xll.qlIndexFixing($V$5,_xll.qlInterestRateIndexFixingDate($V$5,AD319,trigger),,trigger)</f>
        <v>1.4853601514717733E-2</v>
      </c>
      <c r="AJ319" s="50">
        <f t="shared" si="20"/>
        <v>-1.2444081796492666E-4</v>
      </c>
      <c r="AK319" s="53">
        <f t="shared" si="21"/>
        <v>1.0084486020980381</v>
      </c>
    </row>
    <row r="320" spans="29:37" x14ac:dyDescent="0.2">
      <c r="AC320" s="45" t="s">
        <v>74</v>
      </c>
      <c r="AD320" s="46">
        <f>_xll.qlCalendarAdvance(calendar,AD319,AC320,,,trigger)</f>
        <v>52110</v>
      </c>
      <c r="AE320" s="46">
        <f>_xll.qlInterestRateIndexMaturity($V$5,AD320,trigger)</f>
        <v>52201</v>
      </c>
      <c r="AF320" s="50">
        <f>_xll.qlTenorBasisValue($V$13,AD320,trigger)</f>
        <v>2.0777504629420653E-4</v>
      </c>
      <c r="AG320" s="50">
        <f>_xll.qlTenorBasisForwardRate($V$13,AD320,_xll.ohTrigger($AA$9:$AA$12))</f>
        <v>1.472852710987884E-2</v>
      </c>
      <c r="AH320" s="50">
        <f>_xll.qlTenorBasisForwardRate2($V$13,AD320,AE320,_xll.ohTrigger($AA$9:$AA$12))</f>
        <v>1.472852710987884E-2</v>
      </c>
      <c r="AI320" s="50">
        <f>_xll.qlIndexFixing($V$5,_xll.qlInterestRateIndexFixingDate($V$5,AD320,trigger),,trigger)</f>
        <v>1.4855673874050155E-2</v>
      </c>
      <c r="AJ320" s="50">
        <f t="shared" si="20"/>
        <v>-1.2714676417131462E-4</v>
      </c>
      <c r="AK320" s="53">
        <f t="shared" si="21"/>
        <v>1.0086326869769642</v>
      </c>
    </row>
    <row r="321" spans="29:37" x14ac:dyDescent="0.2">
      <c r="AC321" s="45" t="s">
        <v>74</v>
      </c>
      <c r="AD321" s="46">
        <f>_xll.qlCalendarAdvance(calendar,AD320,AC321,,,trigger)</f>
        <v>52140</v>
      </c>
      <c r="AE321" s="46">
        <f>_xll.qlInterestRateIndexMaturity($V$5,AD321,trigger)</f>
        <v>52233</v>
      </c>
      <c r="AF321" s="50">
        <f>_xll.qlTenorBasisValue($V$13,AD321,trigger)</f>
        <v>2.0598051185059747E-4</v>
      </c>
      <c r="AG321" s="50">
        <f>_xll.qlTenorBasisForwardRate($V$13,AD321,_xll.ohTrigger($AA$9:$AA$12))</f>
        <v>1.4729615803075762E-2</v>
      </c>
      <c r="AH321" s="50">
        <f>_xll.qlTenorBasisForwardRate2($V$13,AD321,AE321,_xll.ohTrigger($AA$9:$AA$12))</f>
        <v>1.4729615803075762E-2</v>
      </c>
      <c r="AI321" s="50">
        <f>_xll.qlIndexFixing($V$5,_xll.qlInterestRateIndexFixingDate($V$5,AD321,trigger),,trigger)</f>
        <v>1.4859232697128058E-2</v>
      </c>
      <c r="AJ321" s="50">
        <f t="shared" si="20"/>
        <v>-1.2961689405229654E-4</v>
      </c>
      <c r="AK321" s="53">
        <f t="shared" si="21"/>
        <v>1.008799747107133</v>
      </c>
    </row>
    <row r="322" spans="29:37" x14ac:dyDescent="0.2">
      <c r="AC322" s="45" t="s">
        <v>74</v>
      </c>
      <c r="AD322" s="46">
        <f>_xll.qlCalendarAdvance(calendar,AD321,AC322,,,trigger)</f>
        <v>52173</v>
      </c>
      <c r="AE322" s="46">
        <f>_xll.qlInterestRateIndexMaturity($V$5,AD322,trigger)</f>
        <v>52265</v>
      </c>
      <c r="AF322" s="50">
        <f>_xll.qlTenorBasisValue($V$13,AD322,trigger)</f>
        <v>2.0402755788867936E-4</v>
      </c>
      <c r="AG322" s="50">
        <f>_xll.qlTenorBasisForwardRate($V$13,AD322,_xll.ohTrigger($AA$9:$AA$12))</f>
        <v>1.4730630184553813E-2</v>
      </c>
      <c r="AH322" s="50">
        <f>_xll.qlTenorBasisForwardRate2($V$13,AD322,AE322,_xll.ohTrigger($AA$9:$AA$12))</f>
        <v>1.4730630184553813E-2</v>
      </c>
      <c r="AI322" s="50">
        <f>_xll.qlIndexFixing($V$5,_xll.qlInterestRateIndexFixingDate($V$5,AD322,trigger),,trigger)</f>
        <v>1.4862693953441405E-2</v>
      </c>
      <c r="AJ322" s="50">
        <f t="shared" si="20"/>
        <v>-1.3206376888759246E-4</v>
      </c>
      <c r="AK322" s="53">
        <f t="shared" si="21"/>
        <v>1.0089652490920633</v>
      </c>
    </row>
    <row r="323" spans="29:37" x14ac:dyDescent="0.2">
      <c r="AC323" s="45" t="s">
        <v>74</v>
      </c>
      <c r="AD323" s="46">
        <f>_xll.qlCalendarAdvance(calendar,AD322,AC323,,,trigger)</f>
        <v>52203</v>
      </c>
      <c r="AE323" s="46">
        <f>_xll.qlInterestRateIndexMaturity($V$5,AD323,trigger)</f>
        <v>52293</v>
      </c>
      <c r="AF323" s="50">
        <f>_xll.qlTenorBasisValue($V$13,AD323,trigger)</f>
        <v>2.0227109033455227E-4</v>
      </c>
      <c r="AG323" s="50">
        <f>_xll.qlTenorBasisForwardRate($V$13,AD323,_xll.ohTrigger($AA$9:$AA$12))</f>
        <v>1.473190703281535E-2</v>
      </c>
      <c r="AH323" s="50">
        <f>_xll.qlTenorBasisForwardRate2($V$13,AD323,AE323,_xll.ohTrigger($AA$9:$AA$12))</f>
        <v>1.473190703281535E-2</v>
      </c>
      <c r="AI323" s="50">
        <f>_xll.qlIndexFixing($V$5,_xll.qlInterestRateIndexFixingDate($V$5,AD323,trigger),,trigger)</f>
        <v>1.4866037247485586E-2</v>
      </c>
      <c r="AJ323" s="50">
        <f t="shared" si="20"/>
        <v>-1.3413021467023611E-4</v>
      </c>
      <c r="AK323" s="53">
        <f t="shared" si="21"/>
        <v>1.0091047421336192</v>
      </c>
    </row>
    <row r="324" spans="29:37" x14ac:dyDescent="0.2">
      <c r="AC324" s="45" t="s">
        <v>74</v>
      </c>
      <c r="AD324" s="46">
        <f>_xll.qlCalendarAdvance(calendar,AD323,AC324,,,trigger)</f>
        <v>52236</v>
      </c>
      <c r="AE324" s="46">
        <f>_xll.qlInterestRateIndexMaturity($V$5,AD324,trigger)</f>
        <v>52327</v>
      </c>
      <c r="AF324" s="50">
        <f>_xll.qlTenorBasisValue($V$13,AD324,trigger)</f>
        <v>2.0035961649448775E-4</v>
      </c>
      <c r="AG324" s="50">
        <f>_xll.qlTenorBasisForwardRate($V$13,AD324,_xll.ohTrigger($AA$9:$AA$12))</f>
        <v>1.4735234121412252E-2</v>
      </c>
      <c r="AH324" s="50">
        <f>_xll.qlTenorBasisForwardRate2($V$13,AD324,AE324,_xll.ohTrigger($AA$9:$AA$12))</f>
        <v>1.4735234121412252E-2</v>
      </c>
      <c r="AI324" s="50">
        <f>_xll.qlIndexFixing($V$5,_xll.qlInterestRateIndexFixingDate($V$5,AD324,trigger),,trigger)</f>
        <v>1.4871635476807038E-2</v>
      </c>
      <c r="AJ324" s="50">
        <f t="shared" ref="AJ324:AJ387" si="22">AG324-AI324</f>
        <v>-1.3640135539478605E-4</v>
      </c>
      <c r="AK324" s="53">
        <f t="shared" ref="AK324:AK387" si="23">AI324/AH324</f>
        <v>1.0092568162996864</v>
      </c>
    </row>
    <row r="325" spans="29:37" x14ac:dyDescent="0.2">
      <c r="AC325" s="45" t="s">
        <v>74</v>
      </c>
      <c r="AD325" s="46">
        <f>_xll.qlCalendarAdvance(calendar,AD324,AC325,,,trigger)</f>
        <v>52267</v>
      </c>
      <c r="AE325" s="46">
        <f>_xll.qlInterestRateIndexMaturity($V$5,AD325,trigger)</f>
        <v>52356</v>
      </c>
      <c r="AF325" s="50">
        <f>_xll.qlTenorBasisValue($V$13,AD325,trigger)</f>
        <v>1.9858350201574896E-4</v>
      </c>
      <c r="AG325" s="50">
        <f>_xll.qlTenorBasisForwardRate($V$13,AD325,_xll.ohTrigger($AA$9:$AA$12))</f>
        <v>1.4738084071872493E-2</v>
      </c>
      <c r="AH325" s="50">
        <f>_xll.qlTenorBasisForwardRate2($V$13,AD325,AE325,_xll.ohTrigger($AA$9:$AA$12))</f>
        <v>1.4738084071872493E-2</v>
      </c>
      <c r="AI325" s="50">
        <f>_xll.qlIndexFixing($V$5,_xll.qlInterestRateIndexFixingDate($V$5,AD325,trigger),,trigger)</f>
        <v>1.4876386726273698E-2</v>
      </c>
      <c r="AJ325" s="50">
        <f t="shared" si="22"/>
        <v>-1.3830265440120497E-4</v>
      </c>
      <c r="AK325" s="53">
        <f t="shared" si="23"/>
        <v>1.0093840321256651</v>
      </c>
    </row>
    <row r="326" spans="29:37" x14ac:dyDescent="0.2">
      <c r="AC326" s="45" t="s">
        <v>74</v>
      </c>
      <c r="AD326" s="46">
        <f>_xll.qlCalendarAdvance(calendar,AD325,AC326,,,trigger)</f>
        <v>52295</v>
      </c>
      <c r="AE326" s="46">
        <f>_xll.qlInterestRateIndexMaturity($V$5,AD326,trigger)</f>
        <v>52387</v>
      </c>
      <c r="AF326" s="50">
        <f>_xll.qlTenorBasisValue($V$13,AD326,trigger)</f>
        <v>1.9699536722447722E-4</v>
      </c>
      <c r="AG326" s="50">
        <f>_xll.qlTenorBasisForwardRate($V$13,AD326,_xll.ohTrigger($AA$9:$AA$12))</f>
        <v>1.4743113299343491E-2</v>
      </c>
      <c r="AH326" s="50">
        <f>_xll.qlTenorBasisForwardRate2($V$13,AD326,AE326,_xll.ohTrigger($AA$9:$AA$12))</f>
        <v>1.4743113299343491E-2</v>
      </c>
      <c r="AI326" s="50">
        <f>_xll.qlIndexFixing($V$5,_xll.qlInterestRateIndexFixingDate($V$5,AD326,trigger),,trigger)</f>
        <v>1.4883199683427599E-2</v>
      </c>
      <c r="AJ326" s="50">
        <f t="shared" si="22"/>
        <v>-1.400863840841076E-4</v>
      </c>
      <c r="AK326" s="53">
        <f t="shared" si="23"/>
        <v>1.0095018183228874</v>
      </c>
    </row>
    <row r="327" spans="29:37" x14ac:dyDescent="0.2">
      <c r="AC327" s="45" t="s">
        <v>74</v>
      </c>
      <c r="AD327" s="46">
        <f>_xll.qlCalendarAdvance(calendar,AD326,AC327,,,trigger)</f>
        <v>52327</v>
      </c>
      <c r="AE327" s="46">
        <f>_xll.qlInterestRateIndexMaturity($V$5,AD327,trigger)</f>
        <v>52418</v>
      </c>
      <c r="AF327" s="50">
        <f>_xll.qlTenorBasisValue($V$13,AD327,trigger)</f>
        <v>1.9519889431744686E-4</v>
      </c>
      <c r="AG327" s="50">
        <f>_xll.qlTenorBasisForwardRate($V$13,AD327,_xll.ohTrigger($AA$9:$AA$12))</f>
        <v>1.4747957549855827E-2</v>
      </c>
      <c r="AH327" s="50">
        <f>_xll.qlTenorBasisForwardRate2($V$13,AD327,AE327,_xll.ohTrigger($AA$9:$AA$12))</f>
        <v>1.4747957549855827E-2</v>
      </c>
      <c r="AI327" s="50">
        <f>_xll.qlIndexFixing($V$5,_xll.qlInterestRateIndexFixingDate($V$5,AD327,trigger),,trigger)</f>
        <v>1.4889808815532797E-2</v>
      </c>
      <c r="AJ327" s="50">
        <f t="shared" si="22"/>
        <v>-1.4185126567697014E-4</v>
      </c>
      <c r="AK327" s="53">
        <f t="shared" si="23"/>
        <v>1.0096183668279108</v>
      </c>
    </row>
    <row r="328" spans="29:37" x14ac:dyDescent="0.2">
      <c r="AC328" s="45" t="s">
        <v>74</v>
      </c>
      <c r="AD328" s="46">
        <f>_xll.qlCalendarAdvance(calendar,AD327,AC328,,,trigger)</f>
        <v>52357</v>
      </c>
      <c r="AE328" s="46">
        <f>_xll.qlInterestRateIndexMaturity($V$5,AD328,trigger)</f>
        <v>52449</v>
      </c>
      <c r="AF328" s="50">
        <f>_xll.qlTenorBasisValue($V$13,AD328,trigger)</f>
        <v>1.9353249734556065E-4</v>
      </c>
      <c r="AG328" s="50">
        <f>_xll.qlTenorBasisForwardRate($V$13,AD328,_xll.ohTrigger($AA$9:$AA$12))</f>
        <v>1.4754007933588678E-2</v>
      </c>
      <c r="AH328" s="50">
        <f>_xll.qlTenorBasisForwardRate2($V$13,AD328,AE328,_xll.ohTrigger($AA$9:$AA$12))</f>
        <v>1.4754007933588678E-2</v>
      </c>
      <c r="AI328" s="50">
        <f>_xll.qlIndexFixing($V$5,_xll.qlInterestRateIndexFixingDate($V$5,AD328,trigger),,trigger)</f>
        <v>1.489745998009546E-2</v>
      </c>
      <c r="AJ328" s="50">
        <f t="shared" si="22"/>
        <v>-1.4345204650678157E-4</v>
      </c>
      <c r="AK328" s="53">
        <f t="shared" si="23"/>
        <v>1.0097229205211555</v>
      </c>
    </row>
    <row r="329" spans="29:37" x14ac:dyDescent="0.2">
      <c r="AC329" s="45" t="s">
        <v>74</v>
      </c>
      <c r="AD329" s="46">
        <f>_xll.qlCalendarAdvance(calendar,AD328,AC329,,,trigger)</f>
        <v>52390</v>
      </c>
      <c r="AE329" s="46">
        <f>_xll.qlInterestRateIndexMaturity($V$5,AD329,trigger)</f>
        <v>52482</v>
      </c>
      <c r="AF329" s="50">
        <f>_xll.qlTenorBasisValue($V$13,AD329,trigger)</f>
        <v>1.9171916193233478E-4</v>
      </c>
      <c r="AG329" s="50">
        <f>_xll.qlTenorBasisForwardRate($V$13,AD329,_xll.ohTrigger($AA$9:$AA$12))</f>
        <v>1.4761056706309837E-2</v>
      </c>
      <c r="AH329" s="50">
        <f>_xll.qlTenorBasisForwardRate2($V$13,AD329,AE329,_xll.ohTrigger($AA$9:$AA$12))</f>
        <v>1.4761056706309837E-2</v>
      </c>
      <c r="AI329" s="50">
        <f>_xll.qlIndexFixing($V$5,_xll.qlInterestRateIndexFixingDate($V$5,AD329,trigger),,trigger)</f>
        <v>1.490610523190381E-2</v>
      </c>
      <c r="AJ329" s="50">
        <f t="shared" si="22"/>
        <v>-1.4504852559397291E-4</v>
      </c>
      <c r="AK329" s="53">
        <f t="shared" si="23"/>
        <v>1.0098264323808179</v>
      </c>
    </row>
    <row r="330" spans="29:37" x14ac:dyDescent="0.2">
      <c r="AC330" s="45" t="s">
        <v>74</v>
      </c>
      <c r="AD330" s="46">
        <f>_xll.qlCalendarAdvance(calendar,AD329,AC330,,,trigger)</f>
        <v>52420</v>
      </c>
      <c r="AE330" s="46">
        <f>_xll.qlInterestRateIndexMaturity($V$5,AD330,trigger)</f>
        <v>52512</v>
      </c>
      <c r="AF330" s="50">
        <f>_xll.qlTenorBasisValue($V$13,AD330,trigger)</f>
        <v>1.9008841708117427E-4</v>
      </c>
      <c r="AG330" s="50">
        <f>_xll.qlTenorBasisForwardRate($V$13,AD330,_xll.ohTrigger($AA$9:$AA$12))</f>
        <v>1.4768218085357001E-2</v>
      </c>
      <c r="AH330" s="50">
        <f>_xll.qlTenorBasisForwardRate2($V$13,AD330,AE330,_xll.ohTrigger($AA$9:$AA$12))</f>
        <v>1.4768218085357001E-2</v>
      </c>
      <c r="AI330" s="50">
        <f>_xll.qlIndexFixing($V$5,_xll.qlInterestRateIndexFixingDate($V$5,AD330,trigger),,trigger)</f>
        <v>1.4914600642243361E-2</v>
      </c>
      <c r="AJ330" s="50">
        <f t="shared" si="22"/>
        <v>-1.463825568863604E-4</v>
      </c>
      <c r="AK330" s="53">
        <f t="shared" si="23"/>
        <v>1.0099119985932157</v>
      </c>
    </row>
    <row r="331" spans="29:37" x14ac:dyDescent="0.2">
      <c r="AC331" s="45" t="s">
        <v>74</v>
      </c>
      <c r="AD331" s="46">
        <f>_xll.qlCalendarAdvance(calendar,AD330,AC331,,,trigger)</f>
        <v>52453</v>
      </c>
      <c r="AE331" s="46">
        <f>_xll.qlInterestRateIndexMaturity($V$5,AD331,trigger)</f>
        <v>52545</v>
      </c>
      <c r="AF331" s="50">
        <f>_xll.qlTenorBasisValue($V$13,AD331,trigger)</f>
        <v>1.8831392403620173E-4</v>
      </c>
      <c r="AG331" s="50">
        <f>_xll.qlTenorBasisForwardRate($V$13,AD331,_xll.ohTrigger($AA$9:$AA$12))</f>
        <v>1.4776924183535031E-2</v>
      </c>
      <c r="AH331" s="50">
        <f>_xll.qlTenorBasisForwardRate2($V$13,AD331,AE331,_xll.ohTrigger($AA$9:$AA$12))</f>
        <v>1.4776924183535031E-2</v>
      </c>
      <c r="AI331" s="50">
        <f>_xll.qlIndexFixing($V$5,_xll.qlInterestRateIndexFixingDate($V$5,AD331,trigger),,trigger)</f>
        <v>1.4924645298023544E-2</v>
      </c>
      <c r="AJ331" s="50">
        <f t="shared" si="22"/>
        <v>-1.4772111448851238E-4</v>
      </c>
      <c r="AK331" s="53">
        <f t="shared" si="23"/>
        <v>1.0099967430741175</v>
      </c>
    </row>
    <row r="332" spans="29:37" x14ac:dyDescent="0.2">
      <c r="AC332" s="45" t="s">
        <v>74</v>
      </c>
      <c r="AD332" s="46">
        <f>_xll.qlCalendarAdvance(calendar,AD331,AC332,,,trigger)</f>
        <v>52484</v>
      </c>
      <c r="AE332" s="46">
        <f>_xll.qlInterestRateIndexMaturity($V$5,AD332,trigger)</f>
        <v>52575</v>
      </c>
      <c r="AF332" s="50">
        <f>_xll.qlTenorBasisValue($V$13,AD332,trigger)</f>
        <v>1.8666524314698294E-4</v>
      </c>
      <c r="AG332" s="50">
        <f>_xll.qlTenorBasisForwardRate($V$13,AD332,_xll.ohTrigger($AA$9:$AA$12))</f>
        <v>1.4785433143876363E-2</v>
      </c>
      <c r="AH332" s="50">
        <f>_xll.qlTenorBasisForwardRate2($V$13,AD332,AE332,_xll.ohTrigger($AA$9:$AA$12))</f>
        <v>1.4785433143876363E-2</v>
      </c>
      <c r="AI332" s="50">
        <f>_xll.qlIndexFixing($V$5,_xll.qlInterestRateIndexFixingDate($V$5,AD332,trigger),,trigger)</f>
        <v>1.4934266314090927E-2</v>
      </c>
      <c r="AJ332" s="50">
        <f t="shared" si="22"/>
        <v>-1.4883317021456392E-4</v>
      </c>
      <c r="AK332" s="53">
        <f t="shared" si="23"/>
        <v>1.0100662029151446</v>
      </c>
    </row>
    <row r="333" spans="29:37" x14ac:dyDescent="0.2">
      <c r="AC333" s="45" t="s">
        <v>74</v>
      </c>
      <c r="AD333" s="46">
        <f>_xll.qlCalendarAdvance(calendar,AD332,AC333,,,trigger)</f>
        <v>52516</v>
      </c>
      <c r="AE333" s="46">
        <f>_xll.qlInterestRateIndexMaturity($V$5,AD333,trigger)</f>
        <v>52608</v>
      </c>
      <c r="AF333" s="50">
        <f>_xll.qlTenorBasisValue($V$13,AD333,trigger)</f>
        <v>1.849817593836821E-4</v>
      </c>
      <c r="AG333" s="50">
        <f>_xll.qlTenorBasisForwardRate($V$13,AD333,_xll.ohTrigger($AA$9:$AA$12))</f>
        <v>1.4795954716323783E-2</v>
      </c>
      <c r="AH333" s="50">
        <f>_xll.qlTenorBasisForwardRate2($V$13,AD333,AE333,_xll.ohTrigger($AA$9:$AA$12))</f>
        <v>1.4795954716323783E-2</v>
      </c>
      <c r="AI333" s="50">
        <f>_xll.qlIndexFixing($V$5,_xll.qlInterestRateIndexFixingDate($V$5,AD333,trigger),,trigger)</f>
        <v>1.4945856983029398E-2</v>
      </c>
      <c r="AJ333" s="50">
        <f t="shared" si="22"/>
        <v>-1.4990226670561456E-4</v>
      </c>
      <c r="AK333" s="53">
        <f t="shared" si="23"/>
        <v>1.010131300722368</v>
      </c>
    </row>
    <row r="334" spans="29:37" x14ac:dyDescent="0.2">
      <c r="AC334" s="45" t="s">
        <v>74</v>
      </c>
      <c r="AD334" s="46">
        <f>_xll.qlCalendarAdvance(calendar,AD333,AC334,,,trigger)</f>
        <v>52547</v>
      </c>
      <c r="AE334" s="46">
        <f>_xll.qlInterestRateIndexMaturity($V$5,AD334,trigger)</f>
        <v>52639</v>
      </c>
      <c r="AF334" s="50">
        <f>_xll.qlTenorBasisValue($V$13,AD334,trigger)</f>
        <v>1.8336851970328396E-4</v>
      </c>
      <c r="AG334" s="50">
        <f>_xll.qlTenorBasisForwardRate($V$13,AD334,_xll.ohTrigger($AA$9:$AA$12))</f>
        <v>1.4806479719464116E-2</v>
      </c>
      <c r="AH334" s="50">
        <f>_xll.qlTenorBasisForwardRate2($V$13,AD334,AE334,_xll.ohTrigger($AA$9:$AA$12))</f>
        <v>1.4806479719464116E-2</v>
      </c>
      <c r="AI334" s="50">
        <f>_xll.qlIndexFixing($V$5,_xll.qlInterestRateIndexFixingDate($V$5,AD334,trigger),,trigger)</f>
        <v>1.4957275229709733E-2</v>
      </c>
      <c r="AJ334" s="50">
        <f t="shared" si="22"/>
        <v>-1.5079551024561703E-4</v>
      </c>
      <c r="AK334" s="53">
        <f t="shared" si="23"/>
        <v>1.0101844268930031</v>
      </c>
    </row>
    <row r="335" spans="29:37" x14ac:dyDescent="0.2">
      <c r="AC335" s="45" t="s">
        <v>74</v>
      </c>
      <c r="AD335" s="46">
        <f>_xll.qlCalendarAdvance(calendar,AD334,AC335,,,trigger)</f>
        <v>52579</v>
      </c>
      <c r="AE335" s="46">
        <f>_xll.qlInterestRateIndexMaturity($V$5,AD335,trigger)</f>
        <v>52670</v>
      </c>
      <c r="AF335" s="50">
        <f>_xll.qlTenorBasisValue($V$13,AD335,trigger)</f>
        <v>1.8172126727413658E-4</v>
      </c>
      <c r="AG335" s="50">
        <f>_xll.qlTenorBasisForwardRate($V$13,AD335,_xll.ohTrigger($AA$9:$AA$12))</f>
        <v>1.4817647877524508E-2</v>
      </c>
      <c r="AH335" s="50">
        <f>_xll.qlTenorBasisForwardRate2($V$13,AD335,AE335,_xll.ohTrigger($AA$9:$AA$12))</f>
        <v>1.4817647877524508E-2</v>
      </c>
      <c r="AI335" s="50">
        <f>_xll.qlIndexFixing($V$5,_xll.qlInterestRateIndexFixingDate($V$5,AD335,trigger),,trigger)</f>
        <v>1.4969224298097373E-2</v>
      </c>
      <c r="AJ335" s="50">
        <f t="shared" si="22"/>
        <v>-1.5157642057286522E-4</v>
      </c>
      <c r="AK335" s="53">
        <f t="shared" si="23"/>
        <v>1.0102294521927988</v>
      </c>
    </row>
    <row r="336" spans="29:37" x14ac:dyDescent="0.2">
      <c r="AC336" s="45" t="s">
        <v>74</v>
      </c>
      <c r="AD336" s="46">
        <f>_xll.qlCalendarAdvance(calendar,AD335,AC336,,,trigger)</f>
        <v>52610</v>
      </c>
      <c r="AE336" s="46">
        <f>_xll.qlInterestRateIndexMaturity($V$5,AD336,trigger)</f>
        <v>52701</v>
      </c>
      <c r="AF336" s="50">
        <f>_xll.qlTenorBasisValue($V$13,AD336,trigger)</f>
        <v>1.8014278710595531E-4</v>
      </c>
      <c r="AG336" s="50">
        <f>_xll.qlTenorBasisForwardRate($V$13,AD336,_xll.ohTrigger($AA$9:$AA$12))</f>
        <v>1.4829715433576083E-2</v>
      </c>
      <c r="AH336" s="50">
        <f>_xll.qlTenorBasisForwardRate2($V$13,AD336,AE336,_xll.ohTrigger($AA$9:$AA$12))</f>
        <v>1.4829715433576083E-2</v>
      </c>
      <c r="AI336" s="50">
        <f>_xll.qlIndexFixing($V$5,_xll.qlInterestRateIndexFixingDate($V$5,AD336,trigger),,trigger)</f>
        <v>1.4981946227707365E-2</v>
      </c>
      <c r="AJ336" s="50">
        <f t="shared" si="22"/>
        <v>-1.5223079413128129E-4</v>
      </c>
      <c r="AK336" s="53">
        <f t="shared" si="23"/>
        <v>1.0102652538960131</v>
      </c>
    </row>
    <row r="337" spans="29:37" x14ac:dyDescent="0.2">
      <c r="AC337" s="45" t="s">
        <v>74</v>
      </c>
      <c r="AD337" s="46">
        <f>_xll.qlCalendarAdvance(calendar,AD336,AC337,,,trigger)</f>
        <v>52642</v>
      </c>
      <c r="AE337" s="46">
        <f>_xll.qlInterestRateIndexMaturity($V$5,AD337,trigger)</f>
        <v>52733</v>
      </c>
      <c r="AF337" s="50">
        <f>_xll.qlTenorBasisValue($V$13,AD337,trigger)</f>
        <v>1.7853106753381781E-4</v>
      </c>
      <c r="AG337" s="50">
        <f>_xll.qlTenorBasisForwardRate($V$13,AD337,_xll.ohTrigger($AA$9:$AA$12))</f>
        <v>1.4842974789877355E-2</v>
      </c>
      <c r="AH337" s="50">
        <f>_xll.qlTenorBasisForwardRate2($V$13,AD337,AE337,_xll.ohTrigger($AA$9:$AA$12))</f>
        <v>1.4842974789877355E-2</v>
      </c>
      <c r="AI337" s="50">
        <f>_xll.qlIndexFixing($V$5,_xll.qlInterestRateIndexFixingDate($V$5,AD337,trigger),,trigger)</f>
        <v>1.4995757049691427E-2</v>
      </c>
      <c r="AJ337" s="50">
        <f t="shared" si="22"/>
        <v>-1.5278225981407191E-4</v>
      </c>
      <c r="AK337" s="53">
        <f t="shared" si="23"/>
        <v>1.0102932371695643</v>
      </c>
    </row>
    <row r="338" spans="29:37" x14ac:dyDescent="0.2">
      <c r="AC338" s="45" t="s">
        <v>74</v>
      </c>
      <c r="AD338" s="46">
        <f>_xll.qlCalendarAdvance(calendar,AD337,AC338,,,trigger)</f>
        <v>52671</v>
      </c>
      <c r="AE338" s="46">
        <f>_xll.qlInterestRateIndexMaturity($V$5,AD338,trigger)</f>
        <v>52763</v>
      </c>
      <c r="AF338" s="50">
        <f>_xll.qlTenorBasisValue($V$13,AD338,trigger)</f>
        <v>1.7708581294967389E-4</v>
      </c>
      <c r="AG338" s="50">
        <f>_xll.qlTenorBasisForwardRate($V$13,AD338,_xll.ohTrigger($AA$9:$AA$12))</f>
        <v>1.485623255435085E-2</v>
      </c>
      <c r="AH338" s="50">
        <f>_xll.qlTenorBasisForwardRate2($V$13,AD338,AE338,_xll.ohTrigger($AA$9:$AA$12))</f>
        <v>1.485623255435085E-2</v>
      </c>
      <c r="AI338" s="50">
        <f>_xll.qlIndexFixing($V$5,_xll.qlInterestRateIndexFixingDate($V$5,AD338,trigger),,trigger)</f>
        <v>1.5009417134779889E-2</v>
      </c>
      <c r="AJ338" s="50">
        <f t="shared" si="22"/>
        <v>-1.5318458042903882E-4</v>
      </c>
      <c r="AK338" s="53">
        <f t="shared" si="23"/>
        <v>1.0103111323728018</v>
      </c>
    </row>
    <row r="339" spans="29:37" x14ac:dyDescent="0.2">
      <c r="AC339" s="45" t="s">
        <v>74</v>
      </c>
      <c r="AD339" s="46">
        <f>_xll.qlCalendarAdvance(calendar,AD338,AC339,,,trigger)</f>
        <v>52706</v>
      </c>
      <c r="AE339" s="46">
        <f>_xll.qlInterestRateIndexMaturity($V$5,AD339,trigger)</f>
        <v>52797</v>
      </c>
      <c r="AF339" s="50">
        <f>_xll.qlTenorBasisValue($V$13,AD339,trigger)</f>
        <v>1.7536080504695673E-4</v>
      </c>
      <c r="AG339" s="50">
        <f>_xll.qlTenorBasisForwardRate($V$13,AD339,_xll.ohTrigger($AA$9:$AA$12))</f>
        <v>1.4871938678764645E-2</v>
      </c>
      <c r="AH339" s="50">
        <f>_xll.qlTenorBasisForwardRate2($V$13,AD339,AE339,_xll.ohTrigger($AA$9:$AA$12))</f>
        <v>1.4871938678764645E-2</v>
      </c>
      <c r="AI339" s="50">
        <f>_xll.qlIndexFixing($V$5,_xll.qlInterestRateIndexFixingDate($V$5,AD339,trigger),,trigger)</f>
        <v>1.5025446555090647E-2</v>
      </c>
      <c r="AJ339" s="50">
        <f t="shared" si="22"/>
        <v>-1.5350787632600199E-4</v>
      </c>
      <c r="AK339" s="53">
        <f t="shared" si="23"/>
        <v>1.0103219815278819</v>
      </c>
    </row>
    <row r="340" spans="29:37" x14ac:dyDescent="0.2">
      <c r="AC340" s="45" t="s">
        <v>74</v>
      </c>
      <c r="AD340" s="46">
        <f>_xll.qlCalendarAdvance(calendar,AD339,AC340,,,trigger)</f>
        <v>52736</v>
      </c>
      <c r="AE340" s="46">
        <f>_xll.qlInterestRateIndexMaturity($V$5,AD340,trigger)</f>
        <v>52828</v>
      </c>
      <c r="AF340" s="50">
        <f>_xll.qlTenorBasisValue($V$13,AD340,trigger)</f>
        <v>1.7389883458363912E-4</v>
      </c>
      <c r="AG340" s="50">
        <f>_xll.qlTenorBasisForwardRate($V$13,AD340,_xll.ohTrigger($AA$9:$AA$12))</f>
        <v>1.4887202059770992E-2</v>
      </c>
      <c r="AH340" s="50">
        <f>_xll.qlTenorBasisForwardRate2($V$13,AD340,AE340,_xll.ohTrigger($AA$9:$AA$12))</f>
        <v>1.4887202059770992E-2</v>
      </c>
      <c r="AI340" s="50">
        <f>_xll.qlIndexFixing($V$5,_xll.qlInterestRateIndexFixingDate($V$5,AD340,trigger),,trigger)</f>
        <v>1.5040884473618869E-2</v>
      </c>
      <c r="AJ340" s="50">
        <f t="shared" si="22"/>
        <v>-1.5368241384787658E-4</v>
      </c>
      <c r="AK340" s="53">
        <f t="shared" si="23"/>
        <v>1.0103231227218421</v>
      </c>
    </row>
    <row r="341" spans="29:37" x14ac:dyDescent="0.2">
      <c r="AC341" s="45" t="s">
        <v>74</v>
      </c>
      <c r="AD341" s="46">
        <f>_xll.qlCalendarAdvance(calendar,AD340,AC341,,,trigger)</f>
        <v>52768</v>
      </c>
      <c r="AE341" s="46">
        <f>_xll.qlInterestRateIndexMaturity($V$5,AD341,trigger)</f>
        <v>52860</v>
      </c>
      <c r="AF341" s="50">
        <f>_xll.qlTenorBasisValue($V$13,AD341,trigger)</f>
        <v>1.7235612688476894E-4</v>
      </c>
      <c r="AG341" s="50">
        <f>_xll.qlTenorBasisForwardRate($V$13,AD341,_xll.ohTrigger($AA$9:$AA$12))</f>
        <v>1.4903683434800082E-2</v>
      </c>
      <c r="AH341" s="50">
        <f>_xll.qlTenorBasisForwardRate2($V$13,AD341,AE341,_xll.ohTrigger($AA$9:$AA$12))</f>
        <v>1.4903683434800082E-2</v>
      </c>
      <c r="AI341" s="50">
        <f>_xll.qlIndexFixing($V$5,_xll.qlInterestRateIndexFixingDate($V$5,AD341,trigger),,trigger)</f>
        <v>1.5057420859284874E-2</v>
      </c>
      <c r="AJ341" s="50">
        <f t="shared" si="22"/>
        <v>-1.5373742448479208E-4</v>
      </c>
      <c r="AK341" s="53">
        <f t="shared" si="23"/>
        <v>1.0103153978784745</v>
      </c>
    </row>
    <row r="342" spans="29:37" x14ac:dyDescent="0.2">
      <c r="AC342" s="45" t="s">
        <v>74</v>
      </c>
      <c r="AD342" s="46">
        <f>_xll.qlCalendarAdvance(calendar,AD341,AC342,,,trigger)</f>
        <v>52798</v>
      </c>
      <c r="AE342" s="46">
        <f>_xll.qlInterestRateIndexMaturity($V$5,AD342,trigger)</f>
        <v>52890</v>
      </c>
      <c r="AF342" s="50">
        <f>_xll.qlTenorBasisValue($V$13,AD342,trigger)</f>
        <v>1.7092537055793676E-4</v>
      </c>
      <c r="AG342" s="50">
        <f>_xll.qlTenorBasisForwardRate($V$13,AD342,_xll.ohTrigger($AA$9:$AA$12))</f>
        <v>1.4919874497561903E-2</v>
      </c>
      <c r="AH342" s="50">
        <f>_xll.qlTenorBasisForwardRate2($V$13,AD342,AE342,_xll.ohTrigger($AA$9:$AA$12))</f>
        <v>1.4919874497561903E-2</v>
      </c>
      <c r="AI342" s="50">
        <f>_xll.qlIndexFixing($V$5,_xll.qlInterestRateIndexFixingDate($V$5,AD342,trigger),,trigger)</f>
        <v>1.5073549786992203E-2</v>
      </c>
      <c r="AJ342" s="50">
        <f t="shared" si="22"/>
        <v>-1.5367528943029986E-4</v>
      </c>
      <c r="AK342" s="53">
        <f t="shared" si="23"/>
        <v>1.0103000390154362</v>
      </c>
    </row>
    <row r="343" spans="29:37" x14ac:dyDescent="0.2">
      <c r="AC343" s="45" t="s">
        <v>74</v>
      </c>
      <c r="AD343" s="46">
        <f>_xll.qlCalendarAdvance(calendar,AD342,AC343,,,trigger)</f>
        <v>52831</v>
      </c>
      <c r="AE343" s="46">
        <f>_xll.qlInterestRateIndexMaturity($V$5,AD343,trigger)</f>
        <v>52923</v>
      </c>
      <c r="AF343" s="50">
        <f>_xll.qlTenorBasisValue($V$13,AD343,trigger)</f>
        <v>1.6936872788896284E-4</v>
      </c>
      <c r="AG343" s="50">
        <f>_xll.qlTenorBasisForwardRate($V$13,AD343,_xll.ohTrigger($AA$9:$AA$12))</f>
        <v>1.4938511392491825E-2</v>
      </c>
      <c r="AH343" s="50">
        <f>_xll.qlTenorBasisForwardRate2($V$13,AD343,AE343,_xll.ohTrigger($AA$9:$AA$12))</f>
        <v>1.4938511392491825E-2</v>
      </c>
      <c r="AI343" s="50">
        <f>_xll.qlIndexFixing($V$5,_xll.qlInterestRateIndexFixingDate($V$5,AD343,trigger),,trigger)</f>
        <v>1.5091991396954796E-2</v>
      </c>
      <c r="AJ343" s="50">
        <f t="shared" si="22"/>
        <v>-1.534800044629709E-4</v>
      </c>
      <c r="AK343" s="53">
        <f t="shared" si="23"/>
        <v>1.0102741163714686</v>
      </c>
    </row>
    <row r="344" spans="29:37" x14ac:dyDescent="0.2">
      <c r="AC344" s="45" t="s">
        <v>74</v>
      </c>
      <c r="AD344" s="46">
        <f>_xll.qlCalendarAdvance(calendar,AD343,AC344,,,trigger)</f>
        <v>52862</v>
      </c>
      <c r="AE344" s="46">
        <f>_xll.qlInterestRateIndexMaturity($V$5,AD344,trigger)</f>
        <v>52953</v>
      </c>
      <c r="AF344" s="50">
        <f>_xll.qlTenorBasisValue($V$13,AD344,trigger)</f>
        <v>1.6792267021711605E-4</v>
      </c>
      <c r="AG344" s="50">
        <f>_xll.qlTenorBasisForwardRate($V$13,AD344,_xll.ohTrigger($AA$9:$AA$12))</f>
        <v>1.4956190071909334E-2</v>
      </c>
      <c r="AH344" s="50">
        <f>_xll.qlTenorBasisForwardRate2($V$13,AD344,AE344,_xll.ohTrigger($AA$9:$AA$12))</f>
        <v>1.4956190071909334E-2</v>
      </c>
      <c r="AI344" s="50">
        <f>_xll.qlIndexFixing($V$5,_xll.qlInterestRateIndexFixingDate($V$5,AD344,trigger),,trigger)</f>
        <v>1.5109366024540653E-2</v>
      </c>
      <c r="AJ344" s="50">
        <f t="shared" si="22"/>
        <v>-1.531759526313195E-4</v>
      </c>
      <c r="AK344" s="53">
        <f t="shared" si="23"/>
        <v>1.010241642550332</v>
      </c>
    </row>
    <row r="345" spans="29:37" x14ac:dyDescent="0.2">
      <c r="AC345" s="45" t="s">
        <v>74</v>
      </c>
      <c r="AD345" s="46">
        <f>_xll.qlCalendarAdvance(calendar,AD344,AC345,,,trigger)</f>
        <v>52894</v>
      </c>
      <c r="AE345" s="46">
        <f>_xll.qlInterestRateIndexMaturity($V$5,AD345,trigger)</f>
        <v>52986</v>
      </c>
      <c r="AF345" s="50">
        <f>_xll.qlTenorBasisValue($V$13,AD345,trigger)</f>
        <v>1.6644630495105445E-4</v>
      </c>
      <c r="AG345" s="50">
        <f>_xll.qlTenorBasisForwardRate($V$13,AD345,_xll.ohTrigger($AA$9:$AA$12))</f>
        <v>1.4976495365436182E-2</v>
      </c>
      <c r="AH345" s="50">
        <f>_xll.qlTenorBasisForwardRate2($V$13,AD345,AE345,_xll.ohTrigger($AA$9:$AA$12))</f>
        <v>1.4976495365436182E-2</v>
      </c>
      <c r="AI345" s="50">
        <f>_xll.qlIndexFixing($V$5,_xll.qlInterestRateIndexFixingDate($V$5,AD345,trigger),,trigger)</f>
        <v>1.5129233894969004E-2</v>
      </c>
      <c r="AJ345" s="50">
        <f t="shared" si="22"/>
        <v>-1.5273852953282159E-4</v>
      </c>
      <c r="AK345" s="53">
        <f t="shared" si="23"/>
        <v>1.0101985495141488</v>
      </c>
    </row>
    <row r="346" spans="29:37" x14ac:dyDescent="0.2">
      <c r="AC346" s="45" t="s">
        <v>74</v>
      </c>
      <c r="AD346" s="46">
        <f>_xll.qlCalendarAdvance(calendar,AD345,AC346,,,trigger)</f>
        <v>52925</v>
      </c>
      <c r="AE346" s="46">
        <f>_xll.qlInterestRateIndexMaturity($V$5,AD346,trigger)</f>
        <v>53017</v>
      </c>
      <c r="AF346" s="50">
        <f>_xll.qlTenorBasisValue($V$13,AD346,trigger)</f>
        <v>1.6503174910601385E-4</v>
      </c>
      <c r="AG346" s="50">
        <f>_xll.qlTenorBasisForwardRate($V$13,AD346,_xll.ohTrigger($AA$9:$AA$12))</f>
        <v>1.4996344106668542E-2</v>
      </c>
      <c r="AH346" s="50">
        <f>_xll.qlTenorBasisForwardRate2($V$13,AD346,AE346,_xll.ohTrigger($AA$9:$AA$12))</f>
        <v>1.4996344106668542E-2</v>
      </c>
      <c r="AI346" s="50">
        <f>_xll.qlIndexFixing($V$5,_xll.qlInterestRateIndexFixingDate($V$5,AD346,trigger),,trigger)</f>
        <v>1.5148540454803324E-2</v>
      </c>
      <c r="AJ346" s="50">
        <f t="shared" si="22"/>
        <v>-1.5219634813478169E-4</v>
      </c>
      <c r="AK346" s="53">
        <f t="shared" si="23"/>
        <v>1.0101488967612515</v>
      </c>
    </row>
    <row r="347" spans="29:37" x14ac:dyDescent="0.2">
      <c r="AC347" s="45" t="s">
        <v>74</v>
      </c>
      <c r="AD347" s="46">
        <f>_xll.qlCalendarAdvance(calendar,AD346,AC347,,,trigger)</f>
        <v>52958</v>
      </c>
      <c r="AE347" s="46">
        <f>_xll.qlInterestRateIndexMaturity($V$5,AD347,trigger)</f>
        <v>53048</v>
      </c>
      <c r="AF347" s="50">
        <f>_xll.qlTenorBasisValue($V$13,AD347,trigger)</f>
        <v>1.6354270987603054E-4</v>
      </c>
      <c r="AG347" s="50">
        <f>_xll.qlTenorBasisForwardRate($V$13,AD347,_xll.ohTrigger($AA$9:$AA$12))</f>
        <v>1.5016996530576421E-2</v>
      </c>
      <c r="AH347" s="50">
        <f>_xll.qlTenorBasisForwardRate2($V$13,AD347,AE347,_xll.ohTrigger($AA$9:$AA$12))</f>
        <v>1.5016996530576421E-2</v>
      </c>
      <c r="AI347" s="50">
        <f>_xll.qlIndexFixing($V$5,_xll.qlInterestRateIndexFixingDate($V$5,AD347,trigger),,trigger)</f>
        <v>1.5168499887982634E-2</v>
      </c>
      <c r="AJ347" s="50">
        <f t="shared" si="22"/>
        <v>-1.5150335740621301E-4</v>
      </c>
      <c r="AK347" s="53">
        <f t="shared" si="23"/>
        <v>1.0100887921960782</v>
      </c>
    </row>
    <row r="348" spans="29:37" x14ac:dyDescent="0.2">
      <c r="AC348" s="45" t="s">
        <v>74</v>
      </c>
      <c r="AD348" s="46">
        <f>_xll.qlCalendarAdvance(calendar,AD347,AC348,,,trigger)</f>
        <v>52989</v>
      </c>
      <c r="AE348" s="46">
        <f>_xll.qlInterestRateIndexMaturity($V$5,AD348,trigger)</f>
        <v>53079</v>
      </c>
      <c r="AF348" s="50">
        <f>_xll.qlTenorBasisValue($V$13,AD348,trigger)</f>
        <v>1.6215951943843664E-4</v>
      </c>
      <c r="AG348" s="50">
        <f>_xll.qlTenorBasisForwardRate($V$13,AD348,_xll.ohTrigger($AA$9:$AA$12))</f>
        <v>1.5038395492130263E-2</v>
      </c>
      <c r="AH348" s="50">
        <f>_xll.qlTenorBasisForwardRate2($V$13,AD348,AE348,_xll.ohTrigger($AA$9:$AA$12))</f>
        <v>1.5038395492130263E-2</v>
      </c>
      <c r="AI348" s="50">
        <f>_xll.qlIndexFixing($V$5,_xll.qlInterestRateIndexFixingDate($V$5,AD348,trigger),,trigger)</f>
        <v>1.5189119553282282E-2</v>
      </c>
      <c r="AJ348" s="50">
        <f t="shared" si="22"/>
        <v>-1.5072406115201886E-4</v>
      </c>
      <c r="AK348" s="53">
        <f t="shared" si="23"/>
        <v>1.0100226158589123</v>
      </c>
    </row>
    <row r="349" spans="29:37" x14ac:dyDescent="0.2">
      <c r="AC349" s="45" t="s">
        <v>74</v>
      </c>
      <c r="AD349" s="46">
        <f>_xll.qlCalendarAdvance(calendar,AD348,AC349,,,trigger)</f>
        <v>53020</v>
      </c>
      <c r="AE349" s="46">
        <f>_xll.qlInterestRateIndexMaturity($V$5,AD349,trigger)</f>
        <v>53111</v>
      </c>
      <c r="AF349" s="50">
        <f>_xll.qlTenorBasisValue($V$13,AD349,trigger)</f>
        <v>1.6079129407781651E-4</v>
      </c>
      <c r="AG349" s="50">
        <f>_xll.qlTenorBasisForwardRate($V$13,AD349,_xll.ohTrigger($AA$9:$AA$12))</f>
        <v>1.5061242228141378E-2</v>
      </c>
      <c r="AH349" s="50">
        <f>_xll.qlTenorBasisForwardRate2($V$13,AD349,AE349,_xll.ohTrigger($AA$9:$AA$12))</f>
        <v>1.5061242228141378E-2</v>
      </c>
      <c r="AI349" s="50">
        <f>_xll.qlIndexFixing($V$5,_xll.qlInterestRateIndexFixingDate($V$5,AD349,trigger),,trigger)</f>
        <v>1.5211060490221605E-2</v>
      </c>
      <c r="AJ349" s="50">
        <f t="shared" si="22"/>
        <v>-1.4981826208022679E-4</v>
      </c>
      <c r="AK349" s="53">
        <f t="shared" si="23"/>
        <v>1.0099472712682556</v>
      </c>
    </row>
    <row r="350" spans="29:37" x14ac:dyDescent="0.2">
      <c r="AC350" s="45" t="s">
        <v>74</v>
      </c>
      <c r="AD350" s="46">
        <f>_xll.qlCalendarAdvance(calendar,AD349,AC350,,,trigger)</f>
        <v>53048</v>
      </c>
      <c r="AE350" s="46">
        <f>_xll.qlInterestRateIndexMaturity($V$5,AD350,trigger)</f>
        <v>53140</v>
      </c>
      <c r="AF350" s="50">
        <f>_xll.qlTenorBasisValue($V$13,AD350,trigger)</f>
        <v>1.5956821819920774E-4</v>
      </c>
      <c r="AG350" s="50">
        <f>_xll.qlTenorBasisForwardRate($V$13,AD350,_xll.ohTrigger($AA$9:$AA$12))</f>
        <v>1.5082624554507032E-2</v>
      </c>
      <c r="AH350" s="50">
        <f>_xll.qlTenorBasisForwardRate2($V$13,AD350,AE350,_xll.ohTrigger($AA$9:$AA$12))</f>
        <v>1.5082624554507032E-2</v>
      </c>
      <c r="AI350" s="50">
        <f>_xll.qlIndexFixing($V$5,_xll.qlInterestRateIndexFixingDate($V$5,AD350,trigger),,trigger)</f>
        <v>1.5231520221748862E-2</v>
      </c>
      <c r="AJ350" s="50">
        <f t="shared" si="22"/>
        <v>-1.4889566724183081E-4</v>
      </c>
      <c r="AK350" s="53">
        <f t="shared" si="23"/>
        <v>1.0098719998435111</v>
      </c>
    </row>
    <row r="351" spans="29:37" x14ac:dyDescent="0.2">
      <c r="AC351" s="45" t="s">
        <v>74</v>
      </c>
      <c r="AD351" s="46">
        <f>_xll.qlCalendarAdvance(calendar,AD350,AC351,,,trigger)</f>
        <v>53079</v>
      </c>
      <c r="AE351" s="46">
        <f>_xll.qlInterestRateIndexMaturity($V$5,AD351,trigger)</f>
        <v>53170</v>
      </c>
      <c r="AF351" s="50">
        <f>_xll.qlTenorBasisValue($V$13,AD351,trigger)</f>
        <v>1.5822806984004857E-4</v>
      </c>
      <c r="AG351" s="50">
        <f>_xll.qlTenorBasisForwardRate($V$13,AD351,_xll.ohTrigger($AA$9:$AA$12))</f>
        <v>1.5105556189114175E-2</v>
      </c>
      <c r="AH351" s="50">
        <f>_xll.qlTenorBasisForwardRate2($V$13,AD351,AE351,_xll.ohTrigger($AA$9:$AA$12))</f>
        <v>1.5105556189114175E-2</v>
      </c>
      <c r="AI351" s="50">
        <f>_xll.qlIndexFixing($V$5,_xll.qlInterestRateIndexFixingDate($V$5,AD351,trigger),,trigger)</f>
        <v>1.5253344673816137E-2</v>
      </c>
      <c r="AJ351" s="50">
        <f t="shared" si="22"/>
        <v>-1.4778848470196199E-4</v>
      </c>
      <c r="AK351" s="53">
        <f t="shared" si="23"/>
        <v>1.0097837168556869</v>
      </c>
    </row>
    <row r="352" spans="29:37" x14ac:dyDescent="0.2">
      <c r="AC352" s="45" t="s">
        <v>74</v>
      </c>
      <c r="AD352" s="46">
        <f>_xll.qlCalendarAdvance(calendar,AD351,AC352,,,trigger)</f>
        <v>53111</v>
      </c>
      <c r="AE352" s="46">
        <f>_xll.qlInterestRateIndexMaturity($V$5,AD352,trigger)</f>
        <v>53203</v>
      </c>
      <c r="AF352" s="50">
        <f>_xll.qlTenorBasisValue($V$13,AD352,trigger)</f>
        <v>1.5685994223469223E-4</v>
      </c>
      <c r="AG352" s="50">
        <f>_xll.qlTenorBasisForwardRate($V$13,AD352,_xll.ohTrigger($AA$9:$AA$12))</f>
        <v>1.5131428904341528E-2</v>
      </c>
      <c r="AH352" s="50">
        <f>_xll.qlTenorBasisForwardRate2($V$13,AD352,AE352,_xll.ohTrigger($AA$9:$AA$12))</f>
        <v>1.5131428904341528E-2</v>
      </c>
      <c r="AI352" s="50">
        <f>_xll.qlIndexFixing($V$5,_xll.qlInterestRateIndexFixingDate($V$5,AD352,trigger),,trigger)</f>
        <v>1.5277928430711553E-2</v>
      </c>
      <c r="AJ352" s="50">
        <f t="shared" si="22"/>
        <v>-1.4649952637002528E-4</v>
      </c>
      <c r="AK352" s="53">
        <f t="shared" si="23"/>
        <v>1.0096818038333439</v>
      </c>
    </row>
    <row r="353" spans="29:37" x14ac:dyDescent="0.2">
      <c r="AC353" s="45" t="s">
        <v>74</v>
      </c>
      <c r="AD353" s="46">
        <f>_xll.qlCalendarAdvance(calendar,AD352,AC353,,,trigger)</f>
        <v>53142</v>
      </c>
      <c r="AE353" s="46">
        <f>_xll.qlInterestRateIndexMaturity($V$5,AD353,trigger)</f>
        <v>53234</v>
      </c>
      <c r="AF353" s="50">
        <f>_xll.qlTenorBasisValue($V$13,AD353,trigger)</f>
        <v>1.5554919595474865E-4</v>
      </c>
      <c r="AG353" s="50">
        <f>_xll.qlTenorBasisForwardRate($V$13,AD353,_xll.ohTrigger($AA$9:$AA$12))</f>
        <v>1.5156192559158703E-2</v>
      </c>
      <c r="AH353" s="50">
        <f>_xll.qlTenorBasisForwardRate2($V$13,AD353,AE353,_xll.ohTrigger($AA$9:$AA$12))</f>
        <v>1.5156192559158703E-2</v>
      </c>
      <c r="AI353" s="50">
        <f>_xll.qlIndexFixing($V$5,_xll.qlInterestRateIndexFixingDate($V$5,AD353,trigger),,trigger)</f>
        <v>1.5301371655080267E-2</v>
      </c>
      <c r="AJ353" s="50">
        <f t="shared" si="22"/>
        <v>-1.4517909592156458E-4</v>
      </c>
      <c r="AK353" s="53">
        <f t="shared" si="23"/>
        <v>1.0095788632504432</v>
      </c>
    </row>
    <row r="354" spans="29:37" x14ac:dyDescent="0.2">
      <c r="AC354" s="45" t="s">
        <v>74</v>
      </c>
      <c r="AD354" s="46">
        <f>_xll.qlCalendarAdvance(calendar,AD353,AC354,,,trigger)</f>
        <v>53174</v>
      </c>
      <c r="AE354" s="46">
        <f>_xll.qlInterestRateIndexMaturity($V$5,AD354,trigger)</f>
        <v>53266</v>
      </c>
      <c r="AF354" s="50">
        <f>_xll.qlTenorBasisValue($V$13,AD354,trigger)</f>
        <v>1.5421111420441553E-4</v>
      </c>
      <c r="AG354" s="50">
        <f>_xll.qlTenorBasisForwardRate($V$13,AD354,_xll.ohTrigger($AA$9:$AA$12))</f>
        <v>1.5181642434892489E-2</v>
      </c>
      <c r="AH354" s="50">
        <f>_xll.qlTenorBasisForwardRate2($V$13,AD354,AE354,_xll.ohTrigger($AA$9:$AA$12))</f>
        <v>1.5181642434892489E-2</v>
      </c>
      <c r="AI354" s="50">
        <f>_xll.qlIndexFixing($V$5,_xll.qlInterestRateIndexFixingDate($V$5,AD354,trigger),,trigger)</f>
        <v>1.5325414148821367E-2</v>
      </c>
      <c r="AJ354" s="50">
        <f t="shared" si="22"/>
        <v>-1.4377171392887869E-4</v>
      </c>
      <c r="AK354" s="53">
        <f t="shared" si="23"/>
        <v>1.0094701027603208</v>
      </c>
    </row>
    <row r="355" spans="29:37" x14ac:dyDescent="0.2">
      <c r="AC355" s="45" t="s">
        <v>74</v>
      </c>
      <c r="AD355" s="46">
        <f>_xll.qlCalendarAdvance(calendar,AD354,AC355,,,trigger)</f>
        <v>53205</v>
      </c>
      <c r="AE355" s="46">
        <f>_xll.qlInterestRateIndexMaturity($V$5,AD355,trigger)</f>
        <v>53296</v>
      </c>
      <c r="AF355" s="50">
        <f>_xll.qlTenorBasisValue($V$13,AD355,trigger)</f>
        <v>1.5292918209628331E-4</v>
      </c>
      <c r="AG355" s="50">
        <f>_xll.qlTenorBasisForwardRate($V$13,AD355,_xll.ohTrigger($AA$9:$AA$12))</f>
        <v>1.5205049616679402E-2</v>
      </c>
      <c r="AH355" s="50">
        <f>_xll.qlTenorBasisForwardRate2($V$13,AD355,AE355,_xll.ohTrigger($AA$9:$AA$12))</f>
        <v>1.5205049616679402E-2</v>
      </c>
      <c r="AI355" s="50">
        <f>_xll.qlIndexFixing($V$5,_xll.qlInterestRateIndexFixingDate($V$5,AD355,trigger),,trigger)</f>
        <v>1.5347468170977725E-2</v>
      </c>
      <c r="AJ355" s="50">
        <f t="shared" si="22"/>
        <v>-1.4241855429832258E-4</v>
      </c>
      <c r="AK355" s="53">
        <f t="shared" si="23"/>
        <v>1.0093665300599937</v>
      </c>
    </row>
    <row r="356" spans="29:37" x14ac:dyDescent="0.2">
      <c r="AC356" s="45" t="s">
        <v>74</v>
      </c>
      <c r="AD356" s="46">
        <f>_xll.qlCalendarAdvance(calendar,AD355,AC356,,,trigger)</f>
        <v>53237</v>
      </c>
      <c r="AE356" s="46">
        <f>_xll.qlInterestRateIndexMaturity($V$5,AD356,trigger)</f>
        <v>53329</v>
      </c>
      <c r="AF356" s="50">
        <f>_xll.qlTenorBasisValue($V$13,AD356,trigger)</f>
        <v>1.5162054431533216E-4</v>
      </c>
      <c r="AG356" s="50">
        <f>_xll.qlTenorBasisForwardRate($V$13,AD356,_xll.ohTrigger($AA$9:$AA$12))</f>
        <v>1.5229941887555956E-2</v>
      </c>
      <c r="AH356" s="50">
        <f>_xll.qlTenorBasisForwardRate2($V$13,AD356,AE356,_xll.ohTrigger($AA$9:$AA$12))</f>
        <v>1.5229941887555956E-2</v>
      </c>
      <c r="AI356" s="50">
        <f>_xll.qlIndexFixing($V$5,_xll.qlInterestRateIndexFixingDate($V$5,AD356,trigger),,trigger)</f>
        <v>1.5370935897671786E-2</v>
      </c>
      <c r="AJ356" s="50">
        <f t="shared" si="22"/>
        <v>-1.4099401011583024E-4</v>
      </c>
      <c r="AK356" s="53">
        <f t="shared" si="23"/>
        <v>1.00925768536458</v>
      </c>
    </row>
    <row r="357" spans="29:37" x14ac:dyDescent="0.2">
      <c r="AC357" s="45" t="s">
        <v>74</v>
      </c>
      <c r="AD357" s="46">
        <f>_xll.qlCalendarAdvance(calendar,AD356,AC357,,,trigger)</f>
        <v>53268</v>
      </c>
      <c r="AE357" s="46">
        <f>_xll.qlInterestRateIndexMaturity($V$5,AD357,trigger)</f>
        <v>53360</v>
      </c>
      <c r="AF357" s="50">
        <f>_xll.qlTenorBasisValue($V$13,AD357,trigger)</f>
        <v>1.5036684811541246E-4</v>
      </c>
      <c r="AG357" s="50">
        <f>_xll.qlTenorBasisForwardRate($V$13,AD357,_xll.ohTrigger($AA$9:$AA$12))</f>
        <v>1.5252709674934853E-2</v>
      </c>
      <c r="AH357" s="50">
        <f>_xll.qlTenorBasisForwardRate2($V$13,AD357,AE357,_xll.ohTrigger($AA$9:$AA$12))</f>
        <v>1.5252709674934853E-2</v>
      </c>
      <c r="AI357" s="50">
        <f>_xll.qlIndexFixing($V$5,_xll.qlInterestRateIndexFixingDate($V$5,AD357,trigger),,trigger)</f>
        <v>1.5392343887816741E-2</v>
      </c>
      <c r="AJ357" s="50">
        <f t="shared" si="22"/>
        <v>-1.3963421288188879E-4</v>
      </c>
      <c r="AK357" s="53">
        <f t="shared" si="23"/>
        <v>1.0091547151855484</v>
      </c>
    </row>
    <row r="358" spans="29:37" x14ac:dyDescent="0.2">
      <c r="AC358" s="45" t="s">
        <v>74</v>
      </c>
      <c r="AD358" s="46">
        <f>_xll.qlCalendarAdvance(calendar,AD357,AC358,,,trigger)</f>
        <v>53300</v>
      </c>
      <c r="AE358" s="46">
        <f>_xll.qlInterestRateIndexMaturity($V$5,AD358,trigger)</f>
        <v>53391</v>
      </c>
      <c r="AF358" s="50">
        <f>_xll.qlTenorBasisValue($V$13,AD358,trigger)</f>
        <v>1.4908706233611983E-4</v>
      </c>
      <c r="AG358" s="50">
        <f>_xll.qlTenorBasisForwardRate($V$13,AD358,_xll.ohTrigger($AA$9:$AA$12))</f>
        <v>1.5274851327309838E-2</v>
      </c>
      <c r="AH358" s="50">
        <f>_xll.qlTenorBasisForwardRate2($V$13,AD358,AE358,_xll.ohTrigger($AA$9:$AA$12))</f>
        <v>1.5274851327309838E-2</v>
      </c>
      <c r="AI358" s="50">
        <f>_xll.qlIndexFixing($V$5,_xll.qlInterestRateIndexFixingDate($V$5,AD358,trigger),,trigger)</f>
        <v>1.5413102822330303E-2</v>
      </c>
      <c r="AJ358" s="50">
        <f t="shared" si="22"/>
        <v>-1.3825149502046455E-4</v>
      </c>
      <c r="AK358" s="53">
        <f t="shared" si="23"/>
        <v>1.0090509224645143</v>
      </c>
    </row>
    <row r="359" spans="29:37" x14ac:dyDescent="0.2">
      <c r="AC359" s="45" t="s">
        <v>74</v>
      </c>
      <c r="AD359" s="46">
        <f>_xll.qlCalendarAdvance(calendar,AD358,AC359,,,trigger)</f>
        <v>53331</v>
      </c>
      <c r="AE359" s="46">
        <f>_xll.qlInterestRateIndexMaturity($V$5,AD359,trigger)</f>
        <v>53421</v>
      </c>
      <c r="AF359" s="50">
        <f>_xll.qlTenorBasisValue($V$13,AD359,trigger)</f>
        <v>1.4786103335202492E-4</v>
      </c>
      <c r="AG359" s="50">
        <f>_xll.qlTenorBasisForwardRate($V$13,AD359,_xll.ohTrigger($AA$9:$AA$12))</f>
        <v>1.5295629693780732E-2</v>
      </c>
      <c r="AH359" s="50">
        <f>_xll.qlTenorBasisForwardRate2($V$13,AD359,AE359,_xll.ohTrigger($AA$9:$AA$12))</f>
        <v>1.5295629693780732E-2</v>
      </c>
      <c r="AI359" s="50">
        <f>_xll.qlIndexFixing($V$5,_xll.qlInterestRateIndexFixingDate($V$5,AD359,trigger),,trigger)</f>
        <v>1.5432547148217068E-2</v>
      </c>
      <c r="AJ359" s="50">
        <f t="shared" si="22"/>
        <v>-1.3691745443633607E-4</v>
      </c>
      <c r="AK359" s="53">
        <f t="shared" si="23"/>
        <v>1.008951410120239</v>
      </c>
    </row>
    <row r="360" spans="29:37" x14ac:dyDescent="0.2">
      <c r="AC360" s="45" t="s">
        <v>74</v>
      </c>
      <c r="AD360" s="46">
        <f>_xll.qlCalendarAdvance(calendar,AD359,AC360,,,trigger)</f>
        <v>53363</v>
      </c>
      <c r="AE360" s="46">
        <f>_xll.qlInterestRateIndexMaturity($V$5,AD360,trigger)</f>
        <v>53454</v>
      </c>
      <c r="AF360" s="50">
        <f>_xll.qlTenorBasisValue($V$13,AD360,trigger)</f>
        <v>1.4660951744771412E-4</v>
      </c>
      <c r="AG360" s="50">
        <f>_xll.qlTenorBasisForwardRate($V$13,AD360,_xll.ohTrigger($AA$9:$AA$12))</f>
        <v>1.5317728001213492E-2</v>
      </c>
      <c r="AH360" s="50">
        <f>_xll.qlTenorBasisForwardRate2($V$13,AD360,AE360,_xll.ohTrigger($AA$9:$AA$12))</f>
        <v>1.5317728001213492E-2</v>
      </c>
      <c r="AI360" s="50">
        <f>_xll.qlIndexFixing($V$5,_xll.qlInterestRateIndexFixingDate($V$5,AD360,trigger),,trigger)</f>
        <v>1.5453241492456847E-2</v>
      </c>
      <c r="AJ360" s="50">
        <f t="shared" si="22"/>
        <v>-1.3551349124335532E-4</v>
      </c>
      <c r="AK360" s="53">
        <f t="shared" si="23"/>
        <v>1.0088468401601478</v>
      </c>
    </row>
    <row r="361" spans="29:37" x14ac:dyDescent="0.2">
      <c r="AC361" s="45" t="s">
        <v>74</v>
      </c>
      <c r="AD361" s="46">
        <f>_xll.qlCalendarAdvance(calendar,AD360,AC361,,,trigger)</f>
        <v>53391</v>
      </c>
      <c r="AE361" s="46">
        <f>_xll.qlInterestRateIndexMaturity($V$5,AD361,trigger)</f>
        <v>53483</v>
      </c>
      <c r="AF361" s="50">
        <f>_xll.qlTenorBasisValue($V$13,AD361,trigger)</f>
        <v>1.4552604485098386E-4</v>
      </c>
      <c r="AG361" s="50">
        <f>_xll.qlTenorBasisForwardRate($V$13,AD361,_xll.ohTrigger($AA$9:$AA$12))</f>
        <v>1.5336551100047818E-2</v>
      </c>
      <c r="AH361" s="50">
        <f>_xll.qlTenorBasisForwardRate2($V$13,AD361,AE361,_xll.ohTrigger($AA$9:$AA$12))</f>
        <v>1.5336551100047818E-2</v>
      </c>
      <c r="AI361" s="50">
        <f>_xll.qlIndexFixing($V$5,_xll.qlInterestRateIndexFixingDate($V$5,AD361,trigger),,trigger)</f>
        <v>1.547083877975873E-2</v>
      </c>
      <c r="AJ361" s="50">
        <f t="shared" si="22"/>
        <v>-1.3428767971091285E-4</v>
      </c>
      <c r="AK361" s="53">
        <f t="shared" si="23"/>
        <v>1.0087560546588923</v>
      </c>
    </row>
    <row r="362" spans="29:37" x14ac:dyDescent="0.2">
      <c r="AC362" s="45" t="s">
        <v>74</v>
      </c>
      <c r="AD362" s="46">
        <f>_xll.qlCalendarAdvance(calendar,AD361,AC362,,,trigger)</f>
        <v>53422</v>
      </c>
      <c r="AE362" s="46">
        <f>_xll.qlInterestRateIndexMaturity($V$5,AD362,trigger)</f>
        <v>53513</v>
      </c>
      <c r="AF362" s="50">
        <f>_xll.qlTenorBasisValue($V$13,AD362,trigger)</f>
        <v>1.4433899486343587E-4</v>
      </c>
      <c r="AG362" s="50">
        <f>_xll.qlTenorBasisForwardRate($V$13,AD362,_xll.ohTrigger($AA$9:$AA$12))</f>
        <v>1.5355413115903853E-2</v>
      </c>
      <c r="AH362" s="50">
        <f>_xll.qlTenorBasisForwardRate2($V$13,AD362,AE362,_xll.ohTrigger($AA$9:$AA$12))</f>
        <v>1.5355413115903853E-2</v>
      </c>
      <c r="AI362" s="50">
        <f>_xll.qlIndexFixing($V$5,_xll.qlInterestRateIndexFixingDate($V$5,AD362,trigger),,trigger)</f>
        <v>1.5488382022670895E-2</v>
      </c>
      <c r="AJ362" s="50">
        <f t="shared" si="22"/>
        <v>-1.3296890676704233E-4</v>
      </c>
      <c r="AK362" s="53">
        <f t="shared" si="23"/>
        <v>1.0086594157879949</v>
      </c>
    </row>
    <row r="363" spans="29:37" x14ac:dyDescent="0.2">
      <c r="AC363" s="45" t="s">
        <v>74</v>
      </c>
      <c r="AD363" s="46">
        <f>_xll.qlCalendarAdvance(calendar,AD362,AC363,,,trigger)</f>
        <v>53454</v>
      </c>
      <c r="AE363" s="46">
        <f>_xll.qlInterestRateIndexMaturity($V$5,AD363,trigger)</f>
        <v>53546</v>
      </c>
      <c r="AF363" s="50">
        <f>_xll.qlTenorBasisValue($V$13,AD363,trigger)</f>
        <v>1.4312730528338641E-4</v>
      </c>
      <c r="AG363" s="50">
        <f>_xll.qlTenorBasisForwardRate($V$13,AD363,_xll.ohTrigger($AA$9:$AA$12))</f>
        <v>1.5375474036035145E-2</v>
      </c>
      <c r="AH363" s="50">
        <f>_xll.qlTenorBasisForwardRate2($V$13,AD363,AE363,_xll.ohTrigger($AA$9:$AA$12))</f>
        <v>1.5375474036035145E-2</v>
      </c>
      <c r="AI363" s="50">
        <f>_xll.qlIndexFixing($V$5,_xll.qlInterestRateIndexFixingDate($V$5,AD363,trigger),,trigger)</f>
        <v>1.5507055380491899E-2</v>
      </c>
      <c r="AJ363" s="50">
        <f t="shared" si="22"/>
        <v>-1.3158134445675346E-4</v>
      </c>
      <c r="AK363" s="53">
        <f t="shared" si="23"/>
        <v>1.0085578723718287</v>
      </c>
    </row>
    <row r="364" spans="29:37" x14ac:dyDescent="0.2">
      <c r="AC364" s="45" t="s">
        <v>74</v>
      </c>
      <c r="AD364" s="46">
        <f>_xll.qlCalendarAdvance(calendar,AD363,AC364,,,trigger)</f>
        <v>53485</v>
      </c>
      <c r="AE364" s="46">
        <f>_xll.qlInterestRateIndexMaturity($V$5,AD364,trigger)</f>
        <v>53577</v>
      </c>
      <c r="AF364" s="50">
        <f>_xll.qlTenorBasisValue($V$13,AD364,trigger)</f>
        <v>1.419665721849653E-4</v>
      </c>
      <c r="AG364" s="50">
        <f>_xll.qlTenorBasisForwardRate($V$13,AD364,_xll.ohTrigger($AA$9:$AA$12))</f>
        <v>1.5393626338452862E-2</v>
      </c>
      <c r="AH364" s="50">
        <f>_xll.qlTenorBasisForwardRate2($V$13,AD364,AE364,_xll.ohTrigger($AA$9:$AA$12))</f>
        <v>1.5393626338452862E-2</v>
      </c>
      <c r="AI364" s="50">
        <f>_xll.qlIndexFixing($V$5,_xll.qlInterestRateIndexFixingDate($V$5,AD364,trigger),,trigger)</f>
        <v>1.5523884465427075E-2</v>
      </c>
      <c r="AJ364" s="50">
        <f t="shared" si="22"/>
        <v>-1.3025812697421355E-4</v>
      </c>
      <c r="AK364" s="53">
        <f t="shared" si="23"/>
        <v>1.0084618220626047</v>
      </c>
    </row>
    <row r="365" spans="29:37" x14ac:dyDescent="0.2">
      <c r="AC365" s="45" t="s">
        <v>74</v>
      </c>
      <c r="AD365" s="46">
        <f>_xll.qlCalendarAdvance(calendar,AD364,AC365,,,trigger)</f>
        <v>53517</v>
      </c>
      <c r="AE365" s="46">
        <f>_xll.qlInterestRateIndexMaturity($V$5,AD365,trigger)</f>
        <v>53609</v>
      </c>
      <c r="AF365" s="50">
        <f>_xll.qlTenorBasisValue($V$13,AD365,trigger)</f>
        <v>1.4078177042330575E-4</v>
      </c>
      <c r="AG365" s="50">
        <f>_xll.qlTenorBasisForwardRate($V$13,AD365,_xll.ohTrigger($AA$9:$AA$12))</f>
        <v>1.5411671987798987E-2</v>
      </c>
      <c r="AH365" s="50">
        <f>_xll.qlTenorBasisForwardRate2($V$13,AD365,AE365,_xll.ohTrigger($AA$9:$AA$12))</f>
        <v>1.5411671987798987E-2</v>
      </c>
      <c r="AI365" s="50">
        <f>_xll.qlIndexFixing($V$5,_xll.qlInterestRateIndexFixingDate($V$5,AD365,trigger),,trigger)</f>
        <v>1.554057026488833E-2</v>
      </c>
      <c r="AJ365" s="50">
        <f t="shared" si="22"/>
        <v>-1.2889827708934334E-4</v>
      </c>
      <c r="AK365" s="53">
        <f t="shared" si="23"/>
        <v>1.0083636789824872</v>
      </c>
    </row>
    <row r="366" spans="29:37" x14ac:dyDescent="0.2">
      <c r="AC366" s="45" t="s">
        <v>74</v>
      </c>
      <c r="AD366" s="46">
        <f>_xll.qlCalendarAdvance(calendar,AD365,AC366,,,trigger)</f>
        <v>53548</v>
      </c>
      <c r="AE366" s="46">
        <f>_xll.qlInterestRateIndexMaturity($V$5,AD366,trigger)</f>
        <v>53640</v>
      </c>
      <c r="AF366" s="50">
        <f>_xll.qlTenorBasisValue($V$13,AD366,trigger)</f>
        <v>1.3964681788455863E-4</v>
      </c>
      <c r="AG366" s="50">
        <f>_xll.qlTenorBasisForwardRate($V$13,AD366,_xll.ohTrigger($AA$9:$AA$12))</f>
        <v>1.5428482985224413E-2</v>
      </c>
      <c r="AH366" s="50">
        <f>_xll.qlTenorBasisForwardRate2($V$13,AD366,AE366,_xll.ohTrigger($AA$9:$AA$12))</f>
        <v>1.5428482985224413E-2</v>
      </c>
      <c r="AI366" s="50">
        <f>_xll.qlIndexFixing($V$5,_xll.qlInterestRateIndexFixingDate($V$5,AD366,trigger),,trigger)</f>
        <v>1.5556069908117219E-2</v>
      </c>
      <c r="AJ366" s="50">
        <f t="shared" si="22"/>
        <v>-1.2758692289280629E-4</v>
      </c>
      <c r="AK366" s="53">
        <f t="shared" si="23"/>
        <v>1.0082695701848972</v>
      </c>
    </row>
    <row r="367" spans="29:37" x14ac:dyDescent="0.2">
      <c r="AC367" s="45" t="s">
        <v>74</v>
      </c>
      <c r="AD367" s="46">
        <f>_xll.qlCalendarAdvance(calendar,AD366,AC367,,,trigger)</f>
        <v>53580</v>
      </c>
      <c r="AE367" s="46">
        <f>_xll.qlInterestRateIndexMaturity($V$5,AD367,trigger)</f>
        <v>53671</v>
      </c>
      <c r="AF367" s="50">
        <f>_xll.qlTenorBasisValue($V$13,AD367,trigger)</f>
        <v>1.3848835507454987E-4</v>
      </c>
      <c r="AG367" s="50">
        <f>_xll.qlTenorBasisForwardRate($V$13,AD367,_xll.ohTrigger($AA$9:$AA$12))</f>
        <v>1.5444563214325569E-2</v>
      </c>
      <c r="AH367" s="50">
        <f>_xll.qlTenorBasisForwardRate2($V$13,AD367,AE367,_xll.ohTrigger($AA$9:$AA$12))</f>
        <v>1.5444563214325569E-2</v>
      </c>
      <c r="AI367" s="50">
        <f>_xll.qlIndexFixing($V$5,_xll.qlInterestRateIndexFixingDate($V$5,AD367,trigger),,trigger)</f>
        <v>1.5570818342337693E-2</v>
      </c>
      <c r="AJ367" s="50">
        <f t="shared" si="22"/>
        <v>-1.2625512801212393E-4</v>
      </c>
      <c r="AK367" s="53">
        <f t="shared" si="23"/>
        <v>1.0081747295964327</v>
      </c>
    </row>
    <row r="368" spans="29:37" x14ac:dyDescent="0.2">
      <c r="AC368" s="45" t="s">
        <v>74</v>
      </c>
      <c r="AD368" s="46">
        <f>_xll.qlCalendarAdvance(calendar,AD367,AC368,,,trigger)</f>
        <v>53610</v>
      </c>
      <c r="AE368" s="46">
        <f>_xll.qlInterestRateIndexMaturity($V$5,AD368,trigger)</f>
        <v>53702</v>
      </c>
      <c r="AF368" s="50">
        <f>_xll.qlTenorBasisValue($V$13,AD368,trigger)</f>
        <v>1.3741426106617989E-4</v>
      </c>
      <c r="AG368" s="50">
        <f>_xll.qlTenorBasisForwardRate($V$13,AD368,_xll.ohTrigger($AA$9:$AA$12))</f>
        <v>1.5460124175779024E-2</v>
      </c>
      <c r="AH368" s="50">
        <f>_xll.qlTenorBasisForwardRate2($V$13,AD368,AE368,_xll.ohTrigger($AA$9:$AA$12))</f>
        <v>1.5460124175779024E-2</v>
      </c>
      <c r="AI368" s="50">
        <f>_xll.qlIndexFixing($V$5,_xll.qlInterestRateIndexFixingDate($V$5,AD368,trigger),,trigger)</f>
        <v>1.558510664223957E-2</v>
      </c>
      <c r="AJ368" s="50">
        <f t="shared" si="22"/>
        <v>-1.2498246646054645E-4</v>
      </c>
      <c r="AK368" s="53">
        <f t="shared" si="23"/>
        <v>1.0080841825744422</v>
      </c>
    </row>
    <row r="369" spans="29:37" x14ac:dyDescent="0.2">
      <c r="AC369" s="45" t="s">
        <v>74</v>
      </c>
      <c r="AD369" s="46">
        <f>_xll.qlCalendarAdvance(calendar,AD368,AC369,,,trigger)</f>
        <v>53643</v>
      </c>
      <c r="AE369" s="46">
        <f>_xll.qlInterestRateIndexMaturity($V$5,AD369,trigger)</f>
        <v>53735</v>
      </c>
      <c r="AF369" s="50">
        <f>_xll.qlTenorBasisValue($V$13,AD369,trigger)</f>
        <v>1.3624599270731198E-4</v>
      </c>
      <c r="AG369" s="50">
        <f>_xll.qlTenorBasisForwardRate($V$13,AD369,_xll.ohTrigger($AA$9:$AA$12))</f>
        <v>1.5475888174144824E-2</v>
      </c>
      <c r="AH369" s="50">
        <f>_xll.qlTenorBasisForwardRate2($V$13,AD369,AE369,_xll.ohTrigger($AA$9:$AA$12))</f>
        <v>1.5475888174144824E-2</v>
      </c>
      <c r="AI369" s="50">
        <f>_xll.qlIndexFixing($V$5,_xll.qlInterestRateIndexFixingDate($V$5,AD369,trigger),,trigger)</f>
        <v>1.5599494613640824E-2</v>
      </c>
      <c r="AJ369" s="50">
        <f t="shared" si="22"/>
        <v>-1.2360643949600042E-4</v>
      </c>
      <c r="AK369" s="53">
        <f t="shared" si="23"/>
        <v>1.0079870336425993</v>
      </c>
    </row>
    <row r="370" spans="29:37" x14ac:dyDescent="0.2">
      <c r="AC370" s="45" t="s">
        <v>74</v>
      </c>
      <c r="AD370" s="46">
        <f>_xll.qlCalendarAdvance(calendar,AD369,AC370,,,trigger)</f>
        <v>53673</v>
      </c>
      <c r="AE370" s="46">
        <f>_xll.qlInterestRateIndexMaturity($V$5,AD370,trigger)</f>
        <v>53763</v>
      </c>
      <c r="AF370" s="50">
        <f>_xll.qlTenorBasisValue($V$13,AD370,trigger)</f>
        <v>1.3519584015424984E-4</v>
      </c>
      <c r="AG370" s="50">
        <f>_xll.qlTenorBasisForwardRate($V$13,AD370,_xll.ohTrigger($AA$9:$AA$12))</f>
        <v>1.5488468265458799E-2</v>
      </c>
      <c r="AH370" s="50">
        <f>_xll.qlTenorBasisForwardRate2($V$13,AD370,AE370,_xll.ohTrigger($AA$9:$AA$12))</f>
        <v>1.5488468265458799E-2</v>
      </c>
      <c r="AI370" s="50">
        <f>_xll.qlIndexFixing($V$5,_xll.qlInterestRateIndexFixingDate($V$5,AD370,trigger),,trigger)</f>
        <v>1.5610860835393758E-2</v>
      </c>
      <c r="AJ370" s="50">
        <f t="shared" si="22"/>
        <v>-1.2239256993495928E-4</v>
      </c>
      <c r="AK370" s="53">
        <f t="shared" si="23"/>
        <v>1.0079021739165719</v>
      </c>
    </row>
    <row r="371" spans="29:37" x14ac:dyDescent="0.2">
      <c r="AC371" s="45" t="s">
        <v>74</v>
      </c>
      <c r="AD371" s="46">
        <f>_xll.qlCalendarAdvance(calendar,AD370,AC371,,,trigger)</f>
        <v>53706</v>
      </c>
      <c r="AE371" s="46">
        <f>_xll.qlInterestRateIndexMaturity($V$5,AD371,trigger)</f>
        <v>53798</v>
      </c>
      <c r="AF371" s="50">
        <f>_xll.qlTenorBasisValue($V$13,AD371,trigger)</f>
        <v>1.3405363527490467E-4</v>
      </c>
      <c r="AG371" s="50">
        <f>_xll.qlTenorBasisForwardRate($V$13,AD371,_xll.ohTrigger($AA$9:$AA$12))</f>
        <v>1.5503904066992185E-2</v>
      </c>
      <c r="AH371" s="50">
        <f>_xll.qlTenorBasisForwardRate2($V$13,AD371,AE371,_xll.ohTrigger($AA$9:$AA$12))</f>
        <v>1.5503904066992185E-2</v>
      </c>
      <c r="AI371" s="50">
        <f>_xll.qlIndexFixing($V$5,_xll.qlInterestRateIndexFixingDate($V$5,AD371,trigger),,trigger)</f>
        <v>1.5624903956417619E-2</v>
      </c>
      <c r="AJ371" s="50">
        <f t="shared" si="22"/>
        <v>-1.2099988942543445E-4</v>
      </c>
      <c r="AK371" s="53">
        <f t="shared" si="23"/>
        <v>1.0078044787237199</v>
      </c>
    </row>
    <row r="372" spans="29:37" x14ac:dyDescent="0.2">
      <c r="AC372" s="45" t="s">
        <v>74</v>
      </c>
      <c r="AD372" s="46">
        <f>_xll.qlCalendarAdvance(calendar,AD371,AC372,,,trigger)</f>
        <v>53737</v>
      </c>
      <c r="AE372" s="46">
        <f>_xll.qlInterestRateIndexMaturity($V$5,AD372,trigger)</f>
        <v>53826</v>
      </c>
      <c r="AF372" s="50">
        <f>_xll.qlTenorBasisValue($V$13,AD372,trigger)</f>
        <v>1.3299289806464675E-4</v>
      </c>
      <c r="AG372" s="50">
        <f>_xll.qlTenorBasisForwardRate($V$13,AD372,_xll.ohTrigger($AA$9:$AA$12))</f>
        <v>1.5515098152829138E-2</v>
      </c>
      <c r="AH372" s="50">
        <f>_xll.qlTenorBasisForwardRate2($V$13,AD372,AE372,_xll.ohTrigger($AA$9:$AA$12))</f>
        <v>1.5515098152829138E-2</v>
      </c>
      <c r="AI372" s="50">
        <f>_xll.qlIndexFixing($V$5,_xll.qlInterestRateIndexFixingDate($V$5,AD372,trigger),,trigger)</f>
        <v>1.5634871295689929E-2</v>
      </c>
      <c r="AJ372" s="50">
        <f t="shared" si="22"/>
        <v>-1.1977314286079101E-4</v>
      </c>
      <c r="AK372" s="53">
        <f t="shared" si="23"/>
        <v>1.0077197798996167</v>
      </c>
    </row>
    <row r="373" spans="29:37" x14ac:dyDescent="0.2">
      <c r="AC373" s="45" t="s">
        <v>74</v>
      </c>
      <c r="AD373" s="46">
        <f>_xll.qlCalendarAdvance(calendar,AD372,AC373,,,trigger)</f>
        <v>53765</v>
      </c>
      <c r="AE373" s="46">
        <f>_xll.qlInterestRateIndexMaturity($V$5,AD373,trigger)</f>
        <v>53857</v>
      </c>
      <c r="AF373" s="50">
        <f>_xll.qlTenorBasisValue($V$13,AD373,trigger)</f>
        <v>1.3204490424172701E-4</v>
      </c>
      <c r="AG373" s="50">
        <f>_xll.qlTenorBasisForwardRate($V$13,AD373,_xll.ohTrigger($AA$9:$AA$12))</f>
        <v>1.5527665993702807E-2</v>
      </c>
      <c r="AH373" s="50">
        <f>_xll.qlTenorBasisForwardRate2($V$13,AD373,AE373,_xll.ohTrigger($AA$9:$AA$12))</f>
        <v>1.5527665993702807E-2</v>
      </c>
      <c r="AI373" s="50">
        <f>_xll.qlIndexFixing($V$5,_xll.qlInterestRateIndexFixingDate($V$5,AD373,trigger),,trigger)</f>
        <v>1.5646249932369662E-2</v>
      </c>
      <c r="AJ373" s="50">
        <f t="shared" si="22"/>
        <v>-1.1858393866685454E-4</v>
      </c>
      <c r="AK373" s="53">
        <f t="shared" si="23"/>
        <v>1.0076369454826595</v>
      </c>
    </row>
    <row r="374" spans="29:37" x14ac:dyDescent="0.2">
      <c r="AC374" s="45" t="s">
        <v>74</v>
      </c>
      <c r="AD374" s="46">
        <f>_xll.qlCalendarAdvance(calendar,AD373,AC374,,,trigger)</f>
        <v>53798</v>
      </c>
      <c r="AE374" s="46">
        <f>_xll.qlInterestRateIndexMaturity($V$5,AD374,trigger)</f>
        <v>53889</v>
      </c>
      <c r="AF374" s="50">
        <f>_xll.qlTenorBasisValue($V$13,AD374,trigger)</f>
        <v>1.3093979802662211E-4</v>
      </c>
      <c r="AG374" s="50">
        <f>_xll.qlTenorBasisForwardRate($V$13,AD374,_xll.ohTrigger($AA$9:$AA$12))</f>
        <v>1.5539402560921393E-2</v>
      </c>
      <c r="AH374" s="50">
        <f>_xll.qlTenorBasisForwardRate2($V$13,AD374,AE374,_xll.ohTrigger($AA$9:$AA$12))</f>
        <v>1.5539402560921393E-2</v>
      </c>
      <c r="AI374" s="50">
        <f>_xll.qlIndexFixing($V$5,_xll.qlInterestRateIndexFixingDate($V$5,AD374,trigger),,trigger)</f>
        <v>1.565666125578518E-2</v>
      </c>
      <c r="AJ374" s="50">
        <f t="shared" si="22"/>
        <v>-1.1725869486378659E-4</v>
      </c>
      <c r="AK374" s="53">
        <f t="shared" si="23"/>
        <v>1.0075458946638445</v>
      </c>
    </row>
    <row r="375" spans="29:37" x14ac:dyDescent="0.2">
      <c r="AC375" s="45" t="s">
        <v>74</v>
      </c>
      <c r="AD375" s="46">
        <f>_xll.qlCalendarAdvance(calendar,AD374,AC375,,,trigger)</f>
        <v>53828</v>
      </c>
      <c r="AE375" s="46">
        <f>_xll.qlInterestRateIndexMaturity($V$5,AD375,trigger)</f>
        <v>53920</v>
      </c>
      <c r="AF375" s="50">
        <f>_xll.qlTenorBasisValue($V$13,AD375,trigger)</f>
        <v>1.2994646995559379E-4</v>
      </c>
      <c r="AG375" s="50">
        <f>_xll.qlTenorBasisForwardRate($V$13,AD375,_xll.ohTrigger($AA$9:$AA$12))</f>
        <v>1.5550394839234566E-2</v>
      </c>
      <c r="AH375" s="50">
        <f>_xll.qlTenorBasisForwardRate2($V$13,AD375,AE375,_xll.ohTrigger($AA$9:$AA$12))</f>
        <v>1.5550394839234566E-2</v>
      </c>
      <c r="AI375" s="50">
        <f>_xll.qlIndexFixing($V$5,_xll.qlInterestRateIndexFixingDate($V$5,AD375,trigger),,trigger)</f>
        <v>1.5666426866546148E-2</v>
      </c>
      <c r="AJ375" s="50">
        <f t="shared" si="22"/>
        <v>-1.160320273115821E-4</v>
      </c>
      <c r="AK375" s="53">
        <f t="shared" si="23"/>
        <v>1.0074616772442861</v>
      </c>
    </row>
    <row r="376" spans="29:37" x14ac:dyDescent="0.2">
      <c r="AC376" s="45" t="s">
        <v>74</v>
      </c>
      <c r="AD376" s="46">
        <f>_xll.qlCalendarAdvance(calendar,AD375,AC376,,,trigger)</f>
        <v>53860</v>
      </c>
      <c r="AE376" s="46">
        <f>_xll.qlInterestRateIndexMaturity($V$5,AD376,trigger)</f>
        <v>53952</v>
      </c>
      <c r="AF376" s="50">
        <f>_xll.qlTenorBasisValue($V$13,AD376,trigger)</f>
        <v>1.288986722532823E-4</v>
      </c>
      <c r="AG376" s="50">
        <f>_xll.qlTenorBasisForwardRate($V$13,AD376,_xll.ohTrigger($AA$9:$AA$12))</f>
        <v>1.5560893511682489E-2</v>
      </c>
      <c r="AH376" s="50">
        <f>_xll.qlTenorBasisForwardRate2($V$13,AD376,AE376,_xll.ohTrigger($AA$9:$AA$12))</f>
        <v>1.5560893511682489E-2</v>
      </c>
      <c r="AI376" s="50">
        <f>_xll.qlIndexFixing($V$5,_xll.qlInterestRateIndexFixingDate($V$5,AD376,trigger),,trigger)</f>
        <v>1.5675640673586955E-2</v>
      </c>
      <c r="AJ376" s="50">
        <f t="shared" si="22"/>
        <v>-1.1474716190446564E-4</v>
      </c>
      <c r="AK376" s="53">
        <f t="shared" si="23"/>
        <v>1.0073740728203247</v>
      </c>
    </row>
    <row r="377" spans="29:37" x14ac:dyDescent="0.2">
      <c r="AC377" s="45" t="s">
        <v>74</v>
      </c>
      <c r="AD377" s="46">
        <f>_xll.qlCalendarAdvance(calendar,AD376,AC377,,,trigger)</f>
        <v>53890</v>
      </c>
      <c r="AE377" s="46">
        <f>_xll.qlInterestRateIndexMaturity($V$5,AD377,trigger)</f>
        <v>53982</v>
      </c>
      <c r="AF377" s="50">
        <f>_xll.qlTenorBasisValue($V$13,AD377,trigger)</f>
        <v>1.2792726768688886E-4</v>
      </c>
      <c r="AG377" s="50">
        <f>_xll.qlTenorBasisForwardRate($V$13,AD377,_xll.ohTrigger($AA$9:$AA$12))</f>
        <v>1.5570095774802695E-2</v>
      </c>
      <c r="AH377" s="50">
        <f>_xll.qlTenorBasisForwardRate2($V$13,AD377,AE377,_xll.ohTrigger($AA$9:$AA$12))</f>
        <v>1.5570095774802695E-2</v>
      </c>
      <c r="AI377" s="50">
        <f>_xll.qlIndexFixing($V$5,_xll.qlInterestRateIndexFixingDate($V$5,AD377,trigger),,trigger)</f>
        <v>1.5683645480963904E-2</v>
      </c>
      <c r="AJ377" s="50">
        <f t="shared" si="22"/>
        <v>-1.1354970616120862E-4</v>
      </c>
      <c r="AK377" s="53">
        <f t="shared" si="23"/>
        <v>1.00729280717367</v>
      </c>
    </row>
    <row r="378" spans="29:37" x14ac:dyDescent="0.2">
      <c r="AC378" s="45" t="s">
        <v>74</v>
      </c>
      <c r="AD378" s="46">
        <f>_xll.qlCalendarAdvance(calendar,AD377,AC378,,,trigger)</f>
        <v>53923</v>
      </c>
      <c r="AE378" s="46">
        <f>_xll.qlInterestRateIndexMaturity($V$5,AD378,trigger)</f>
        <v>54015</v>
      </c>
      <c r="AF378" s="50">
        <f>_xll.qlTenorBasisValue($V$13,AD378,trigger)</f>
        <v>1.2687078445497373E-4</v>
      </c>
      <c r="AG378" s="50">
        <f>_xll.qlTenorBasisForwardRate($V$13,AD378,_xll.ohTrigger($AA$9:$AA$12))</f>
        <v>1.5579502494659661E-2</v>
      </c>
      <c r="AH378" s="50">
        <f>_xll.qlTenorBasisForwardRate2($V$13,AD378,AE378,_xll.ohTrigger($AA$9:$AA$12))</f>
        <v>1.5579502494659661E-2</v>
      </c>
      <c r="AI378" s="50">
        <f>_xll.qlIndexFixing($V$5,_xll.qlInterestRateIndexFixingDate($V$5,AD378,trigger),,trigger)</f>
        <v>1.569174308104394E-2</v>
      </c>
      <c r="AJ378" s="50">
        <f t="shared" si="22"/>
        <v>-1.1224058638427924E-4</v>
      </c>
      <c r="AK378" s="53">
        <f t="shared" si="23"/>
        <v>1.0072043755198701</v>
      </c>
    </row>
    <row r="379" spans="29:37" x14ac:dyDescent="0.2">
      <c r="AC379" s="45" t="s">
        <v>74</v>
      </c>
      <c r="AD379" s="46">
        <f>_xll.qlCalendarAdvance(calendar,AD378,AC379,,,trigger)</f>
        <v>53954</v>
      </c>
      <c r="AE379" s="46">
        <f>_xll.qlInterestRateIndexMaturity($V$5,AD379,trigger)</f>
        <v>54045</v>
      </c>
      <c r="AF379" s="50">
        <f>_xll.qlTenorBasisValue($V$13,AD379,trigger)</f>
        <v>1.2588972130754458E-4</v>
      </c>
      <c r="AG379" s="50">
        <f>_xll.qlTenorBasisForwardRate($V$13,AD379,_xll.ohTrigger($AA$9:$AA$12))</f>
        <v>1.5587197902864069E-2</v>
      </c>
      <c r="AH379" s="50">
        <f>_xll.qlTenorBasisForwardRate2($V$13,AD379,AE379,_xll.ohTrigger($AA$9:$AA$12))</f>
        <v>1.5587197902864069E-2</v>
      </c>
      <c r="AI379" s="50">
        <f>_xll.qlIndexFixing($V$5,_xll.qlInterestRateIndexFixingDate($V$5,AD379,trigger),,trigger)</f>
        <v>1.5698231324347989E-2</v>
      </c>
      <c r="AJ379" s="50">
        <f t="shared" si="22"/>
        <v>-1.1103342148392065E-4</v>
      </c>
      <c r="AK379" s="53">
        <f t="shared" si="23"/>
        <v>1.007123372794511</v>
      </c>
    </row>
    <row r="380" spans="29:37" x14ac:dyDescent="0.2">
      <c r="AC380" s="45" t="s">
        <v>74</v>
      </c>
      <c r="AD380" s="46">
        <f>_xll.qlCalendarAdvance(calendar,AD379,AC380,,,trigger)</f>
        <v>53986</v>
      </c>
      <c r="AE380" s="46">
        <f>_xll.qlInterestRateIndexMaturity($V$5,AD380,trigger)</f>
        <v>54078</v>
      </c>
      <c r="AF380" s="50">
        <f>_xll.qlTenorBasisValue($V$13,AD380,trigger)</f>
        <v>1.2488846225259186E-4</v>
      </c>
      <c r="AG380" s="50">
        <f>_xll.qlTenorBasisForwardRate($V$13,AD380,_xll.ohTrigger($AA$9:$AA$12))</f>
        <v>1.5595377989389776E-2</v>
      </c>
      <c r="AH380" s="50">
        <f>_xll.qlTenorBasisForwardRate2($V$13,AD380,AE380,_xll.ohTrigger($AA$9:$AA$12))</f>
        <v>1.5595377989389776E-2</v>
      </c>
      <c r="AI380" s="50">
        <f>_xll.qlIndexFixing($V$5,_xll.qlInterestRateIndexFixingDate($V$5,AD380,trigger),,trigger)</f>
        <v>1.570514339109336E-2</v>
      </c>
      <c r="AJ380" s="50">
        <f t="shared" si="22"/>
        <v>-1.0976540170358484E-4</v>
      </c>
      <c r="AK380" s="53">
        <f t="shared" si="23"/>
        <v>1.0070383290342988</v>
      </c>
    </row>
    <row r="381" spans="29:37" x14ac:dyDescent="0.2">
      <c r="AC381" s="45" t="s">
        <v>74</v>
      </c>
      <c r="AD381" s="46">
        <f>_xll.qlCalendarAdvance(calendar,AD380,AC381,,,trigger)</f>
        <v>54017</v>
      </c>
      <c r="AE381" s="46">
        <f>_xll.qlInterestRateIndexMaturity($V$5,AD381,trigger)</f>
        <v>54109</v>
      </c>
      <c r="AF381" s="50">
        <f>_xll.qlTenorBasisValue($V$13,AD381,trigger)</f>
        <v>1.2392947015717103E-4</v>
      </c>
      <c r="AG381" s="50">
        <f>_xll.qlTenorBasisForwardRate($V$13,AD381,_xll.ohTrigger($AA$9:$AA$12))</f>
        <v>1.5602185963423859E-2</v>
      </c>
      <c r="AH381" s="50">
        <f>_xll.qlTenorBasisForwardRate2($V$13,AD381,AE381,_xll.ohTrigger($AA$9:$AA$12))</f>
        <v>1.5602185963423859E-2</v>
      </c>
      <c r="AI381" s="50">
        <f>_xll.qlIndexFixing($V$5,_xll.qlInterestRateIndexFixingDate($V$5,AD381,trigger),,trigger)</f>
        <v>1.5710745259392159E-2</v>
      </c>
      <c r="AJ381" s="50">
        <f t="shared" si="22"/>
        <v>-1.0855929596829961E-4</v>
      </c>
      <c r="AK381" s="53">
        <f t="shared" si="23"/>
        <v>1.006957954239412</v>
      </c>
    </row>
    <row r="382" spans="29:37" x14ac:dyDescent="0.2">
      <c r="AC382" s="45" t="s">
        <v>74</v>
      </c>
      <c r="AD382" s="46">
        <f>_xll.qlCalendarAdvance(calendar,AD381,AC382,,,trigger)</f>
        <v>54049</v>
      </c>
      <c r="AE382" s="46">
        <f>_xll.qlInterestRateIndexMaturity($V$5,AD382,trigger)</f>
        <v>54140</v>
      </c>
      <c r="AF382" s="50">
        <f>_xll.qlTenorBasisValue($V$13,AD382,trigger)</f>
        <v>1.2295075482978855E-4</v>
      </c>
      <c r="AG382" s="50">
        <f>_xll.qlTenorBasisForwardRate($V$13,AD382,_xll.ohTrigger($AA$9:$AA$12))</f>
        <v>1.5608092742953435E-2</v>
      </c>
      <c r="AH382" s="50">
        <f>_xll.qlTenorBasisForwardRate2($V$13,AD382,AE382,_xll.ohTrigger($AA$9:$AA$12))</f>
        <v>1.5608092742953435E-2</v>
      </c>
      <c r="AI382" s="50">
        <f>_xll.qlIndexFixing($V$5,_xll.qlInterestRateIndexFixingDate($V$5,AD382,trigger),,trigger)</f>
        <v>1.571542992664679E-2</v>
      </c>
      <c r="AJ382" s="50">
        <f t="shared" si="22"/>
        <v>-1.0733718369335468E-4</v>
      </c>
      <c r="AK382" s="53">
        <f t="shared" si="23"/>
        <v>1.006877021136475</v>
      </c>
    </row>
    <row r="383" spans="29:37" x14ac:dyDescent="0.2">
      <c r="AC383" s="45" t="s">
        <v>74</v>
      </c>
      <c r="AD383" s="46">
        <f>_xll.qlCalendarAdvance(calendar,AD382,AC383,,,trigger)</f>
        <v>54080</v>
      </c>
      <c r="AE383" s="46">
        <f>_xll.qlInterestRateIndexMaturity($V$5,AD383,trigger)</f>
        <v>54171</v>
      </c>
      <c r="AF383" s="50">
        <f>_xll.qlTenorBasisValue($V$13,AD383,trigger)</f>
        <v>1.220133722537728E-4</v>
      </c>
      <c r="AG383" s="50">
        <f>_xll.qlTenorBasisForwardRate($V$13,AD383,_xll.ohTrigger($AA$9:$AA$12))</f>
        <v>1.5613565199913111E-2</v>
      </c>
      <c r="AH383" s="50">
        <f>_xll.qlTenorBasisForwardRate2($V$13,AD383,AE383,_xll.ohTrigger($AA$9:$AA$12))</f>
        <v>1.5613565199913111E-2</v>
      </c>
      <c r="AI383" s="50">
        <f>_xll.qlIndexFixing($V$5,_xll.qlInterestRateIndexFixingDate($V$5,AD383,trigger),,trigger)</f>
        <v>1.5719712535420774E-2</v>
      </c>
      <c r="AJ383" s="50">
        <f t="shared" si="22"/>
        <v>-1.0614733550766246E-4</v>
      </c>
      <c r="AK383" s="53">
        <f t="shared" si="23"/>
        <v>1.0067984047300262</v>
      </c>
    </row>
    <row r="384" spans="29:37" x14ac:dyDescent="0.2">
      <c r="AC384" s="45" t="s">
        <v>74</v>
      </c>
      <c r="AD384" s="46">
        <f>_xll.qlCalendarAdvance(calendar,AD383,AC384,,,trigger)</f>
        <v>54112</v>
      </c>
      <c r="AE384" s="46">
        <f>_xll.qlInterestRateIndexMaturity($V$5,AD384,trigger)</f>
        <v>54203</v>
      </c>
      <c r="AF384" s="50">
        <f>_xll.qlTenorBasisValue($V$13,AD384,trigger)</f>
        <v>1.2105672857684266E-4</v>
      </c>
      <c r="AG384" s="50">
        <f>_xll.qlTenorBasisForwardRate($V$13,AD384,_xll.ohTrigger($AA$9:$AA$12))</f>
        <v>1.5618519328561524E-2</v>
      </c>
      <c r="AH384" s="50">
        <f>_xll.qlTenorBasisForwardRate2($V$13,AD384,AE384,_xll.ohTrigger($AA$9:$AA$12))</f>
        <v>1.5618519328561524E-2</v>
      </c>
      <c r="AI384" s="50">
        <f>_xll.qlIndexFixing($V$5,_xll.qlInterestRateIndexFixingDate($V$5,AD384,trigger),,trigger)</f>
        <v>1.5723447060817391E-2</v>
      </c>
      <c r="AJ384" s="50">
        <f t="shared" si="22"/>
        <v>-1.049277322558665E-4</v>
      </c>
      <c r="AK384" s="53">
        <f t="shared" si="23"/>
        <v>1.0067181613089267</v>
      </c>
    </row>
    <row r="385" spans="29:37" x14ac:dyDescent="0.2">
      <c r="AC385" s="45" t="s">
        <v>74</v>
      </c>
      <c r="AD385" s="46">
        <f>_xll.qlCalendarAdvance(calendar,AD384,AC385,,,trigger)</f>
        <v>54141</v>
      </c>
      <c r="AE385" s="46">
        <f>_xll.qlInterestRateIndexMaturity($V$5,AD385,trigger)</f>
        <v>54233</v>
      </c>
      <c r="AF385" s="50">
        <f>_xll.qlTenorBasisValue($V$13,AD385,trigger)</f>
        <v>1.2019930339063178E-4</v>
      </c>
      <c r="AG385" s="50">
        <f>_xll.qlTenorBasisForwardRate($V$13,AD385,_xll.ohTrigger($AA$9:$AA$12))</f>
        <v>1.5622794253870177E-2</v>
      </c>
      <c r="AH385" s="50">
        <f>_xll.qlTenorBasisForwardRate2($V$13,AD385,AE385,_xll.ohTrigger($AA$9:$AA$12))</f>
        <v>1.5622794253870177E-2</v>
      </c>
      <c r="AI385" s="50">
        <f>_xll.qlIndexFixing($V$5,_xll.qlInterestRateIndexFixingDate($V$5,AD385,trigger),,trigger)</f>
        <v>1.5726610120370133E-2</v>
      </c>
      <c r="AJ385" s="50">
        <f t="shared" si="22"/>
        <v>-1.0381586649995528E-4</v>
      </c>
      <c r="AK385" s="53">
        <f t="shared" si="23"/>
        <v>1.0066451535373857</v>
      </c>
    </row>
    <row r="386" spans="29:37" x14ac:dyDescent="0.2">
      <c r="AC386" s="45" t="s">
        <v>74</v>
      </c>
      <c r="AD386" s="46">
        <f>_xll.qlCalendarAdvance(calendar,AD385,AC386,,,trigger)</f>
        <v>54172</v>
      </c>
      <c r="AE386" s="46">
        <f>_xll.qlInterestRateIndexMaturity($V$5,AD386,trigger)</f>
        <v>54263</v>
      </c>
      <c r="AF386" s="50">
        <f>_xll.qlTenorBasisValue($V$13,AD386,trigger)</f>
        <v>1.1929266582587887E-4</v>
      </c>
      <c r="AG386" s="50">
        <f>_xll.qlTenorBasisForwardRate($V$13,AD386,_xll.ohTrigger($AA$9:$AA$12))</f>
        <v>1.5625905262325018E-2</v>
      </c>
      <c r="AH386" s="50">
        <f>_xll.qlTenorBasisForwardRate2($V$13,AD386,AE386,_xll.ohTrigger($AA$9:$AA$12))</f>
        <v>1.5625905262325018E-2</v>
      </c>
      <c r="AI386" s="50">
        <f>_xll.qlIndexFixing($V$5,_xll.qlInterestRateIndexFixingDate($V$5,AD386,trigger),,trigger)</f>
        <v>1.5728570320739189E-2</v>
      </c>
      <c r="AJ386" s="50">
        <f t="shared" si="22"/>
        <v>-1.0266505841417112E-4</v>
      </c>
      <c r="AK386" s="53">
        <f t="shared" si="23"/>
        <v>1.0065701830831972</v>
      </c>
    </row>
    <row r="387" spans="29:37" x14ac:dyDescent="0.2">
      <c r="AC387" s="45" t="s">
        <v>74</v>
      </c>
      <c r="AD387" s="46">
        <f>_xll.qlCalendarAdvance(calendar,AD386,AC387,,,trigger)</f>
        <v>54203</v>
      </c>
      <c r="AE387" s="46">
        <f>_xll.qlInterestRateIndexMaturity($V$5,AD387,trigger)</f>
        <v>54295</v>
      </c>
      <c r="AF387" s="50">
        <f>_xll.qlTenorBasisValue($V$13,AD387,trigger)</f>
        <v>1.1839617485116351E-4</v>
      </c>
      <c r="AG387" s="50">
        <f>_xll.qlTenorBasisForwardRate($V$13,AD387,_xll.ohTrigger($AA$9:$AA$12))</f>
        <v>1.5629122507421791E-2</v>
      </c>
      <c r="AH387" s="50">
        <f>_xll.qlTenorBasisForwardRate2($V$13,AD387,AE387,_xll.ohTrigger($AA$9:$AA$12))</f>
        <v>1.5629122507421791E-2</v>
      </c>
      <c r="AI387" s="50">
        <f>_xll.qlIndexFixing($V$5,_xll.qlInterestRateIndexFixingDate($V$5,AD387,trigger),,trigger)</f>
        <v>1.5730616956933546E-2</v>
      </c>
      <c r="AJ387" s="50">
        <f t="shared" si="22"/>
        <v>-1.0149444951175479E-4</v>
      </c>
      <c r="AK387" s="53">
        <f t="shared" si="23"/>
        <v>1.0064939314068053</v>
      </c>
    </row>
    <row r="388" spans="29:37" x14ac:dyDescent="0.2">
      <c r="AC388" s="45" t="s">
        <v>74</v>
      </c>
      <c r="AD388" s="46">
        <f>_xll.qlCalendarAdvance(calendar,AD387,AC388,,,trigger)</f>
        <v>54234</v>
      </c>
      <c r="AE388" s="46">
        <f>_xll.qlInterestRateIndexMaturity($V$5,AD388,trigger)</f>
        <v>54326</v>
      </c>
      <c r="AF388" s="50">
        <f>_xll.qlTenorBasisValue($V$13,AD388,trigger)</f>
        <v>1.1750972464399447E-4</v>
      </c>
      <c r="AG388" s="50">
        <f>_xll.qlTenorBasisForwardRate($V$13,AD388,_xll.ohTrigger($AA$9:$AA$12))</f>
        <v>1.5631292236238405E-2</v>
      </c>
      <c r="AH388" s="50">
        <f>_xll.qlTenorBasisForwardRate2($V$13,AD388,AE388,_xll.ohTrigger($AA$9:$AA$12))</f>
        <v>1.5631292236238405E-2</v>
      </c>
      <c r="AI388" s="50">
        <f>_xll.qlIndexFixing($V$5,_xll.qlInterestRateIndexFixingDate($V$5,AD388,trigger),,trigger)</f>
        <v>1.5731638972372779E-2</v>
      </c>
      <c r="AJ388" s="50">
        <f t="shared" ref="AJ388:AJ451" si="24">AG388-AI388</f>
        <v>-1.0034673613437337E-4</v>
      </c>
      <c r="AK388" s="53">
        <f t="shared" ref="AK388:AK451" si="25">AI388/AH388</f>
        <v>1.0064196059172725</v>
      </c>
    </row>
    <row r="389" spans="29:37" x14ac:dyDescent="0.2">
      <c r="AC389" s="45" t="s">
        <v>74</v>
      </c>
      <c r="AD389" s="46">
        <f>_xll.qlCalendarAdvance(calendar,AD388,AC389,,,trigger)</f>
        <v>54266</v>
      </c>
      <c r="AE389" s="46">
        <f>_xll.qlInterestRateIndexMaturity($V$5,AD389,trigger)</f>
        <v>54358</v>
      </c>
      <c r="AF389" s="50">
        <f>_xll.qlTenorBasisValue($V$13,AD389,trigger)</f>
        <v>1.1660509994502024E-4</v>
      </c>
      <c r="AG389" s="50">
        <f>_xll.qlTenorBasisForwardRate($V$13,AD389,_xll.ohTrigger($AA$9:$AA$12))</f>
        <v>1.5632836433696135E-2</v>
      </c>
      <c r="AH389" s="50">
        <f>_xll.qlTenorBasisForwardRate2($V$13,AD389,AE389,_xll.ohTrigger($AA$9:$AA$12))</f>
        <v>1.5632836433696135E-2</v>
      </c>
      <c r="AI389" s="50">
        <f>_xll.qlIndexFixing($V$5,_xll.qlInterestRateIndexFixingDate($V$5,AD389,trigger),,trigger)</f>
        <v>1.5732007688090736E-2</v>
      </c>
      <c r="AJ389" s="50">
        <f t="shared" si="24"/>
        <v>-9.9171254394601199E-5</v>
      </c>
      <c r="AK389" s="53">
        <f t="shared" si="25"/>
        <v>1.0063437786747926</v>
      </c>
    </row>
    <row r="390" spans="29:37" x14ac:dyDescent="0.2">
      <c r="AC390" s="45" t="s">
        <v>74</v>
      </c>
      <c r="AD390" s="46">
        <f>_xll.qlCalendarAdvance(calendar,AD389,AC390,,,trigger)</f>
        <v>54297</v>
      </c>
      <c r="AE390" s="46">
        <f>_xll.qlInterestRateIndexMaturity($V$5,AD390,trigger)</f>
        <v>54389</v>
      </c>
      <c r="AF390" s="50">
        <f>_xll.qlTenorBasisValue($V$13,AD390,trigger)</f>
        <v>1.1573873310626441E-4</v>
      </c>
      <c r="AG390" s="50">
        <f>_xll.qlTenorBasisForwardRate($V$13,AD390,_xll.ohTrigger($AA$9:$AA$12))</f>
        <v>1.5633658466104365E-2</v>
      </c>
      <c r="AH390" s="50">
        <f>_xll.qlTenorBasisForwardRate2($V$13,AD390,AE390,_xll.ohTrigger($AA$9:$AA$12))</f>
        <v>1.5633658466104365E-2</v>
      </c>
      <c r="AI390" s="50">
        <f>_xll.qlIndexFixing($V$5,_xll.qlInterestRateIndexFixingDate($V$5,AD390,trigger),,trigger)</f>
        <v>1.5731700059173615E-2</v>
      </c>
      <c r="AJ390" s="50">
        <f t="shared" si="24"/>
        <v>-9.804159306925006E-5</v>
      </c>
      <c r="AK390" s="53">
        <f t="shared" si="25"/>
        <v>1.0062711868294818</v>
      </c>
    </row>
    <row r="391" spans="29:37" x14ac:dyDescent="0.2">
      <c r="AC391" s="45" t="s">
        <v>74</v>
      </c>
      <c r="AD391" s="46">
        <f>_xll.qlCalendarAdvance(calendar,AD390,AC391,,,trigger)</f>
        <v>54329</v>
      </c>
      <c r="AE391" s="46">
        <f>_xll.qlInterestRateIndexMaturity($V$5,AD391,trigger)</f>
        <v>54420</v>
      </c>
      <c r="AF391" s="50">
        <f>_xll.qlTenorBasisValue($V$13,AD391,trigger)</f>
        <v>1.1485461922613141E-4</v>
      </c>
      <c r="AG391" s="50">
        <f>_xll.qlTenorBasisForwardRate($V$13,AD391,_xll.ohTrigger($AA$9:$AA$12))</f>
        <v>1.5633480544636782E-2</v>
      </c>
      <c r="AH391" s="50">
        <f>_xll.qlTenorBasisForwardRate2($V$13,AD391,AE391,_xll.ohTrigger($AA$9:$AA$12))</f>
        <v>1.5633480544636782E-2</v>
      </c>
      <c r="AI391" s="50">
        <f>_xll.qlIndexFixing($V$5,_xll.qlInterestRateIndexFixingDate($V$5,AD391,trigger),,trigger)</f>
        <v>1.5730379252426707E-2</v>
      </c>
      <c r="AJ391" s="50">
        <f t="shared" si="24"/>
        <v>-9.6898707789925403E-5</v>
      </c>
      <c r="AK391" s="53">
        <f t="shared" si="25"/>
        <v>1.0061981532207918</v>
      </c>
    </row>
    <row r="392" spans="29:37" x14ac:dyDescent="0.2">
      <c r="AC392" s="45" t="s">
        <v>74</v>
      </c>
      <c r="AD392" s="46">
        <f>_xll.qlCalendarAdvance(calendar,AD391,AC392,,,trigger)</f>
        <v>54359</v>
      </c>
      <c r="AE392" s="46">
        <f>_xll.qlInterestRateIndexMaturity($V$5,AD392,trigger)</f>
        <v>54451</v>
      </c>
      <c r="AF392" s="50">
        <f>_xll.qlTenorBasisValue($V$13,AD392,trigger)</f>
        <v>1.1403507476400064E-4</v>
      </c>
      <c r="AG392" s="50">
        <f>_xll.qlTenorBasisForwardRate($V$13,AD392,_xll.ohTrigger($AA$9:$AA$12))</f>
        <v>1.5633312423874713E-2</v>
      </c>
      <c r="AH392" s="50">
        <f>_xll.qlTenorBasisForwardRate2($V$13,AD392,AE392,_xll.ohTrigger($AA$9:$AA$12))</f>
        <v>1.5633312423874713E-2</v>
      </c>
      <c r="AI392" s="50">
        <f>_xll.qlIndexFixing($V$5,_xll.qlInterestRateIndexFixingDate($V$5,AD392,trigger),,trigger)</f>
        <v>1.5729121993673403E-2</v>
      </c>
      <c r="AJ392" s="50">
        <f t="shared" si="24"/>
        <v>-9.5809569798689653E-5</v>
      </c>
      <c r="AK392" s="53">
        <f t="shared" si="25"/>
        <v>1.0061285521072536</v>
      </c>
    </row>
    <row r="393" spans="29:37" x14ac:dyDescent="0.2">
      <c r="AC393" s="45" t="s">
        <v>74</v>
      </c>
      <c r="AD393" s="46">
        <f>_xll.qlCalendarAdvance(calendar,AD392,AC393,,,trigger)</f>
        <v>54392</v>
      </c>
      <c r="AE393" s="46">
        <f>_xll.qlInterestRateIndexMaturity($V$5,AD393,trigger)</f>
        <v>54480</v>
      </c>
      <c r="AF393" s="50">
        <f>_xll.qlTenorBasisValue($V$13,AD393,trigger)</f>
        <v>1.1314387300323333E-4</v>
      </c>
      <c r="AG393" s="50">
        <f>_xll.qlTenorBasisForwardRate($V$13,AD393,_xll.ohTrigger($AA$9:$AA$12))</f>
        <v>1.5630809137882264E-2</v>
      </c>
      <c r="AH393" s="50">
        <f>_xll.qlTenorBasisForwardRate2($V$13,AD393,AE393,_xll.ohTrigger($AA$9:$AA$12))</f>
        <v>1.5630809137882264E-2</v>
      </c>
      <c r="AI393" s="50">
        <f>_xll.qlIndexFixing($V$5,_xll.qlInterestRateIndexFixingDate($V$5,AD393,trigger),,trigger)</f>
        <v>1.5725499819382618E-2</v>
      </c>
      <c r="AJ393" s="50">
        <f t="shared" si="24"/>
        <v>-9.4690681500354118E-5</v>
      </c>
      <c r="AK393" s="53">
        <f t="shared" si="25"/>
        <v>1.006057951361639</v>
      </c>
    </row>
    <row r="394" spans="29:37" x14ac:dyDescent="0.2">
      <c r="AC394" s="45" t="s">
        <v>74</v>
      </c>
      <c r="AD394" s="46">
        <f>_xll.qlCalendarAdvance(calendar,AD393,AC394,,,trigger)</f>
        <v>54422</v>
      </c>
      <c r="AE394" s="46">
        <f>_xll.qlInterestRateIndexMaturity($V$5,AD394,trigger)</f>
        <v>54512</v>
      </c>
      <c r="AF394" s="50">
        <f>_xll.qlTenorBasisValue($V$13,AD394,trigger)</f>
        <v>1.123429522343103E-4</v>
      </c>
      <c r="AG394" s="50">
        <f>_xll.qlTenorBasisForwardRate($V$13,AD394,_xll.ohTrigger($AA$9:$AA$12))</f>
        <v>1.5629644903401463E-2</v>
      </c>
      <c r="AH394" s="50">
        <f>_xll.qlTenorBasisForwardRate2($V$13,AD394,AE394,_xll.ohTrigger($AA$9:$AA$12))</f>
        <v>1.5629644903401463E-2</v>
      </c>
      <c r="AI394" s="50">
        <f>_xll.qlIndexFixing($V$5,_xll.qlInterestRateIndexFixingDate($V$5,AD394,trigger),,trigger)</f>
        <v>1.5723251336008381E-2</v>
      </c>
      <c r="AJ394" s="50">
        <f t="shared" si="24"/>
        <v>-9.3606432606918588E-5</v>
      </c>
      <c r="AK394" s="53">
        <f t="shared" si="25"/>
        <v>1.0059890313046427</v>
      </c>
    </row>
    <row r="395" spans="29:37" x14ac:dyDescent="0.2">
      <c r="AC395" s="45" t="s">
        <v>74</v>
      </c>
      <c r="AD395" s="46">
        <f>_xll.qlCalendarAdvance(calendar,AD394,AC395,,,trigger)</f>
        <v>54455</v>
      </c>
      <c r="AE395" s="46">
        <f>_xll.qlInterestRateIndexMaturity($V$5,AD395,trigger)</f>
        <v>54546</v>
      </c>
      <c r="AF395" s="50">
        <f>_xll.qlTenorBasisValue($V$13,AD395,trigger)</f>
        <v>1.1147201763256872E-4</v>
      </c>
      <c r="AG395" s="50">
        <f>_xll.qlTenorBasisForwardRate($V$13,AD395,_xll.ohTrigger($AA$9:$AA$12))</f>
        <v>1.5627252693529874E-2</v>
      </c>
      <c r="AH395" s="50">
        <f>_xll.qlTenorBasisForwardRate2($V$13,AD395,AE395,_xll.ohTrigger($AA$9:$AA$12))</f>
        <v>1.5627252693529874E-2</v>
      </c>
      <c r="AI395" s="50">
        <f>_xll.qlIndexFixing($V$5,_xll.qlInterestRateIndexFixingDate($V$5,AD395,trigger),,trigger)</f>
        <v>1.5719693186111806E-2</v>
      </c>
      <c r="AJ395" s="50">
        <f t="shared" si="24"/>
        <v>-9.2440492581932765E-5</v>
      </c>
      <c r="AK395" s="53">
        <f t="shared" si="25"/>
        <v>1.0059153386967503</v>
      </c>
    </row>
    <row r="396" spans="29:37" x14ac:dyDescent="0.2">
      <c r="AC396" s="45" t="s">
        <v>74</v>
      </c>
      <c r="AD396" s="46">
        <f>_xll.qlCalendarAdvance(calendar,AD395,AC396,,,trigger)</f>
        <v>54483</v>
      </c>
      <c r="AE396" s="46">
        <f>_xll.qlInterestRateIndexMaturity($V$5,AD396,trigger)</f>
        <v>54575</v>
      </c>
      <c r="AF396" s="50">
        <f>_xll.qlTenorBasisValue($V$13,AD396,trigger)</f>
        <v>1.1074123720417014E-4</v>
      </c>
      <c r="AG396" s="50">
        <f>_xll.qlTenorBasisForwardRate($V$13,AD396,_xll.ohTrigger($AA$9:$AA$12))</f>
        <v>1.5624656695257377E-2</v>
      </c>
      <c r="AH396" s="50">
        <f>_xll.qlTenorBasisForwardRate2($V$13,AD396,AE396,_xll.ohTrigger($AA$9:$AA$12))</f>
        <v>1.5624656695257377E-2</v>
      </c>
      <c r="AI396" s="50">
        <f>_xll.qlIndexFixing($V$5,_xll.qlInterestRateIndexFixingDate($V$5,AD396,trigger),,trigger)</f>
        <v>1.5716114656902251E-2</v>
      </c>
      <c r="AJ396" s="50">
        <f t="shared" si="24"/>
        <v>-9.1457961644874491E-5</v>
      </c>
      <c r="AK396" s="53">
        <f t="shared" si="25"/>
        <v>1.0058534381541091</v>
      </c>
    </row>
    <row r="397" spans="29:37" x14ac:dyDescent="0.2">
      <c r="AC397" s="45" t="s">
        <v>74</v>
      </c>
      <c r="AD397" s="46">
        <f>_xll.qlCalendarAdvance(calendar,AD396,AC397,,,trigger)</f>
        <v>54514</v>
      </c>
      <c r="AE397" s="46">
        <f>_xll.qlInterestRateIndexMaturity($V$5,AD397,trigger)</f>
        <v>54605</v>
      </c>
      <c r="AF397" s="50">
        <f>_xll.qlTenorBasisValue($V$13,AD397,trigger)</f>
        <v>1.0994084218361851E-4</v>
      </c>
      <c r="AG397" s="50">
        <f>_xll.qlTenorBasisForwardRate($V$13,AD397,_xll.ohTrigger($AA$9:$AA$12))</f>
        <v>1.5620566771741798E-2</v>
      </c>
      <c r="AH397" s="50">
        <f>_xll.qlTenorBasisForwardRate2($V$13,AD397,AE397,_xll.ohTrigger($AA$9:$AA$12))</f>
        <v>1.5620566771741798E-2</v>
      </c>
      <c r="AI397" s="50">
        <f>_xll.qlIndexFixing($V$5,_xll.qlInterestRateIndexFixingDate($V$5,AD397,trigger),,trigger)</f>
        <v>1.5710973998783618E-2</v>
      </c>
      <c r="AJ397" s="50">
        <f t="shared" si="24"/>
        <v>-9.0407227041820054E-5</v>
      </c>
      <c r="AK397" s="53">
        <f t="shared" si="25"/>
        <v>1.0057877046564898</v>
      </c>
    </row>
    <row r="398" spans="29:37" x14ac:dyDescent="0.2">
      <c r="AC398" s="45" t="s">
        <v>74</v>
      </c>
      <c r="AD398" s="46">
        <f>_xll.qlCalendarAdvance(calendar,AD397,AC398,,,trigger)</f>
        <v>54546</v>
      </c>
      <c r="AE398" s="46">
        <f>_xll.qlInterestRateIndexMaturity($V$5,AD398,trigger)</f>
        <v>54638</v>
      </c>
      <c r="AF398" s="50">
        <f>_xll.qlTenorBasisValue($V$13,AD398,trigger)</f>
        <v>1.0912410015241962E-4</v>
      </c>
      <c r="AG398" s="50">
        <f>_xll.qlTenorBasisForwardRate($V$13,AD398,_xll.ohTrigger($AA$9:$AA$12))</f>
        <v>1.5616189381268289E-2</v>
      </c>
      <c r="AH398" s="50">
        <f>_xll.qlTenorBasisForwardRate2($V$13,AD398,AE398,_xll.ohTrigger($AA$9:$AA$12))</f>
        <v>1.5616189381268289E-2</v>
      </c>
      <c r="AI398" s="50">
        <f>_xll.qlIndexFixing($V$5,_xll.qlInterestRateIndexFixingDate($V$5,AD398,trigger),,trigger)</f>
        <v>1.5705495752484731E-2</v>
      </c>
      <c r="AJ398" s="50">
        <f t="shared" si="24"/>
        <v>-8.9306371216442068E-5</v>
      </c>
      <c r="AK398" s="53">
        <f t="shared" si="25"/>
        <v>1.0057188324908231</v>
      </c>
    </row>
    <row r="399" spans="29:37" x14ac:dyDescent="0.2">
      <c r="AC399" s="45" t="s">
        <v>74</v>
      </c>
      <c r="AD399" s="46">
        <f>_xll.qlCalendarAdvance(calendar,AD398,AC399,,,trigger)</f>
        <v>54577</v>
      </c>
      <c r="AE399" s="46">
        <f>_xll.qlInterestRateIndexMaturity($V$5,AD399,trigger)</f>
        <v>54669</v>
      </c>
      <c r="AF399" s="50">
        <f>_xll.qlTenorBasisValue($V$13,AD399,trigger)</f>
        <v>1.0834195940873613E-4</v>
      </c>
      <c r="AG399" s="50">
        <f>_xll.qlTenorBasisForwardRate($V$13,AD399,_xll.ohTrigger($AA$9:$AA$12))</f>
        <v>1.5611015916917459E-2</v>
      </c>
      <c r="AH399" s="50">
        <f>_xll.qlTenorBasisForwardRate2($V$13,AD399,AE399,_xll.ohTrigger($AA$9:$AA$12))</f>
        <v>1.5611015916917459E-2</v>
      </c>
      <c r="AI399" s="50">
        <f>_xll.qlIndexFixing($V$5,_xll.qlInterestRateIndexFixingDate($V$5,AD399,trigger),,trigger)</f>
        <v>1.5699278638887745E-2</v>
      </c>
      <c r="AJ399" s="50">
        <f t="shared" si="24"/>
        <v>-8.8262721970286048E-5</v>
      </c>
      <c r="AK399" s="53">
        <f t="shared" si="25"/>
        <v>1.0056538743179833</v>
      </c>
    </row>
    <row r="400" spans="29:37" x14ac:dyDescent="0.2">
      <c r="AC400" s="45" t="s">
        <v>74</v>
      </c>
      <c r="AD400" s="46">
        <f>_xll.qlCalendarAdvance(calendar,AD399,AC400,,,trigger)</f>
        <v>54609</v>
      </c>
      <c r="AE400" s="46">
        <f>_xll.qlInterestRateIndexMaturity($V$5,AD400,trigger)</f>
        <v>54701</v>
      </c>
      <c r="AF400" s="50">
        <f>_xll.qlTenorBasisValue($V$13,AD400,trigger)</f>
        <v>1.07543857916244E-4</v>
      </c>
      <c r="AG400" s="50">
        <f>_xll.qlTenorBasisForwardRate($V$13,AD400,_xll.ohTrigger($AA$9:$AA$12))</f>
        <v>1.5604978731712661E-2</v>
      </c>
      <c r="AH400" s="50">
        <f>_xll.qlTenorBasisForwardRate2($V$13,AD400,AE400,_xll.ohTrigger($AA$9:$AA$12))</f>
        <v>1.5604978731712661E-2</v>
      </c>
      <c r="AI400" s="50">
        <f>_xll.qlIndexFixing($V$5,_xll.qlInterestRateIndexFixingDate($V$5,AD400,trigger),,trigger)</f>
        <v>1.5692174722280607E-2</v>
      </c>
      <c r="AJ400" s="50">
        <f t="shared" si="24"/>
        <v>-8.7195990567945358E-5</v>
      </c>
      <c r="AK400" s="53">
        <f t="shared" si="25"/>
        <v>1.0055877032623406</v>
      </c>
    </row>
    <row r="401" spans="29:37" x14ac:dyDescent="0.2">
      <c r="AC401" s="45" t="s">
        <v>74</v>
      </c>
      <c r="AD401" s="46">
        <f>_xll.qlCalendarAdvance(calendar,AD400,AC401,,,trigger)</f>
        <v>54640</v>
      </c>
      <c r="AE401" s="46">
        <f>_xll.qlInterestRateIndexMaturity($V$5,AD401,trigger)</f>
        <v>54732</v>
      </c>
      <c r="AF401" s="50">
        <f>_xll.qlTenorBasisValue($V$13,AD401,trigger)</f>
        <v>1.0677958080480351E-4</v>
      </c>
      <c r="AG401" s="50">
        <f>_xll.qlTenorBasisForwardRate($V$13,AD401,_xll.ohTrigger($AA$9:$AA$12))</f>
        <v>1.5598455039872016E-2</v>
      </c>
      <c r="AH401" s="50">
        <f>_xll.qlTenorBasisForwardRate2($V$13,AD401,AE401,_xll.ohTrigger($AA$9:$AA$12))</f>
        <v>1.5598455039872016E-2</v>
      </c>
      <c r="AI401" s="50">
        <f>_xll.qlIndexFixing($V$5,_xll.qlInterestRateIndexFixingDate($V$5,AD401,trigger),,trigger)</f>
        <v>1.5684628000978817E-2</v>
      </c>
      <c r="AJ401" s="50">
        <f t="shared" si="24"/>
        <v>-8.6172961106800727E-5</v>
      </c>
      <c r="AK401" s="53">
        <f t="shared" si="25"/>
        <v>1.005524454882649</v>
      </c>
    </row>
    <row r="402" spans="29:37" x14ac:dyDescent="0.2">
      <c r="AC402" s="45" t="s">
        <v>74</v>
      </c>
      <c r="AD402" s="46">
        <f>_xll.qlCalendarAdvance(calendar,AD401,AC402,,,trigger)</f>
        <v>54672</v>
      </c>
      <c r="AE402" s="46">
        <f>_xll.qlInterestRateIndexMaturity($V$5,AD402,trigger)</f>
        <v>54763</v>
      </c>
      <c r="AF402" s="50">
        <f>_xll.qlTenorBasisValue($V$13,AD402,trigger)</f>
        <v>1.0599972046258179E-4</v>
      </c>
      <c r="AG402" s="50">
        <f>_xll.qlTenorBasisForwardRate($V$13,AD402,_xll.ohTrigger($AA$9:$AA$12))</f>
        <v>1.5590813512945289E-2</v>
      </c>
      <c r="AH402" s="50">
        <f>_xll.qlTenorBasisForwardRate2($V$13,AD402,AE402,_xll.ohTrigger($AA$9:$AA$12))</f>
        <v>1.5590813512945289E-2</v>
      </c>
      <c r="AI402" s="50">
        <f>_xll.qlIndexFixing($V$5,_xll.qlInterestRateIndexFixingDate($V$5,AD402,trigger),,trigger)</f>
        <v>1.5675953735717899E-2</v>
      </c>
      <c r="AJ402" s="50">
        <f t="shared" si="24"/>
        <v>-8.5140222772610297E-5</v>
      </c>
      <c r="AK402" s="53">
        <f t="shared" si="25"/>
        <v>1.0054609224016384</v>
      </c>
    </row>
    <row r="403" spans="29:37" x14ac:dyDescent="0.2">
      <c r="AC403" s="45" t="s">
        <v>74</v>
      </c>
      <c r="AD403" s="46">
        <f>_xll.qlCalendarAdvance(calendar,AD402,AC403,,,trigger)</f>
        <v>54702</v>
      </c>
      <c r="AE403" s="46">
        <f>_xll.qlInterestRateIndexMaturity($V$5,AD403,trigger)</f>
        <v>54794</v>
      </c>
      <c r="AF403" s="50">
        <f>_xll.qlTenorBasisValue($V$13,AD403,trigger)</f>
        <v>1.0527688141744328E-4</v>
      </c>
      <c r="AG403" s="50">
        <f>_xll.qlTenorBasisForwardRate($V$13,AD403,_xll.ohTrigger($AA$9:$AA$12))</f>
        <v>1.5583413874894144E-2</v>
      </c>
      <c r="AH403" s="50">
        <f>_xll.qlTenorBasisForwardRate2($V$13,AD403,AE403,_xll.ohTrigger($AA$9:$AA$12))</f>
        <v>1.5583413874894144E-2</v>
      </c>
      <c r="AI403" s="50">
        <f>_xll.qlIndexFixing($V$5,_xll.qlInterestRateIndexFixingDate($V$5,AD403,trigger),,trigger)</f>
        <v>1.5667571824878639E-2</v>
      </c>
      <c r="AJ403" s="50">
        <f t="shared" si="24"/>
        <v>-8.4157949984495217E-5</v>
      </c>
      <c r="AK403" s="53">
        <f t="shared" si="25"/>
        <v>1.0054004822473515</v>
      </c>
    </row>
    <row r="404" spans="29:37" x14ac:dyDescent="0.2">
      <c r="AC404" s="45" t="s">
        <v>74</v>
      </c>
      <c r="AD404" s="46">
        <f>_xll.qlCalendarAdvance(calendar,AD403,AC404,,,trigger)</f>
        <v>54735</v>
      </c>
      <c r="AE404" s="46">
        <f>_xll.qlInterestRateIndexMaturity($V$5,AD404,trigger)</f>
        <v>54827</v>
      </c>
      <c r="AF404" s="50">
        <f>_xll.qlTenorBasisValue($V$13,AD404,trigger)</f>
        <v>1.0449091283803985E-4</v>
      </c>
      <c r="AG404" s="50">
        <f>_xll.qlTenorBasisForwardRate($V$13,AD404,_xll.ohTrigger($AA$9:$AA$12))</f>
        <v>1.5574323835000301E-2</v>
      </c>
      <c r="AH404" s="50">
        <f>_xll.qlTenorBasisForwardRate2($V$13,AD404,AE404,_xll.ohTrigger($AA$9:$AA$12))</f>
        <v>1.5574323835000301E-2</v>
      </c>
      <c r="AI404" s="50">
        <f>_xll.qlIndexFixing($V$5,_xll.qlInterestRateIndexFixingDate($V$5,AD404,trigger),,trigger)</f>
        <v>1.5657426400038404E-2</v>
      </c>
      <c r="AJ404" s="50">
        <f t="shared" si="24"/>
        <v>-8.3102565038102941E-5</v>
      </c>
      <c r="AK404" s="53">
        <f t="shared" si="25"/>
        <v>1.0053358698533894</v>
      </c>
    </row>
    <row r="405" spans="29:37" x14ac:dyDescent="0.2">
      <c r="AC405" s="45" t="s">
        <v>74</v>
      </c>
      <c r="AD405" s="46">
        <f>_xll.qlCalendarAdvance(calendar,AD404,AC405,,,trigger)</f>
        <v>54765</v>
      </c>
      <c r="AE405" s="46">
        <f>_xll.qlInterestRateIndexMaturity($V$5,AD405,trigger)</f>
        <v>54855</v>
      </c>
      <c r="AF405" s="50">
        <f>_xll.qlTenorBasisValue($V$13,AD405,trigger)</f>
        <v>1.0378462946480238E-4</v>
      </c>
      <c r="AG405" s="50">
        <f>_xll.qlTenorBasisForwardRate($V$13,AD405,_xll.ohTrigger($AA$9:$AA$12))</f>
        <v>1.5565052012787461E-2</v>
      </c>
      <c r="AH405" s="50">
        <f>_xll.qlTenorBasisForwardRate2($V$13,AD405,AE405,_xll.ohTrigger($AA$9:$AA$12))</f>
        <v>1.5565052012787461E-2</v>
      </c>
      <c r="AI405" s="50">
        <f>_xll.qlIndexFixing($V$5,_xll.qlInterestRateIndexFixingDate($V$5,AD405,trigger),,trigger)</f>
        <v>1.5647229791280637E-2</v>
      </c>
      <c r="AJ405" s="50">
        <f t="shared" si="24"/>
        <v>-8.2177778493175424E-5</v>
      </c>
      <c r="AK405" s="53">
        <f t="shared" si="25"/>
        <v>1.0052796340433467</v>
      </c>
    </row>
    <row r="406" spans="29:37" x14ac:dyDescent="0.2">
      <c r="AC406" s="45" t="s">
        <v>74</v>
      </c>
      <c r="AD406" s="46">
        <f>_xll.qlCalendarAdvance(calendar,AD405,AC406,,,trigger)</f>
        <v>54798</v>
      </c>
      <c r="AE406" s="46">
        <f>_xll.qlInterestRateIndexMaturity($V$5,AD406,trigger)</f>
        <v>54890</v>
      </c>
      <c r="AF406" s="50">
        <f>_xll.qlTenorBasisValue($V$13,AD406,trigger)</f>
        <v>1.0301667495061224E-4</v>
      </c>
      <c r="AG406" s="50">
        <f>_xll.qlTenorBasisForwardRate($V$13,AD406,_xll.ohTrigger($AA$9:$AA$12))</f>
        <v>1.5554877835547867E-2</v>
      </c>
      <c r="AH406" s="50">
        <f>_xll.qlTenorBasisForwardRate2($V$13,AD406,AE406,_xll.ohTrigger($AA$9:$AA$12))</f>
        <v>1.5554877835547867E-2</v>
      </c>
      <c r="AI406" s="50">
        <f>_xll.qlIndexFixing($V$5,_xll.qlInterestRateIndexFixingDate($V$5,AD406,trigger),,trigger)</f>
        <v>1.5635999179699489E-2</v>
      </c>
      <c r="AJ406" s="50">
        <f t="shared" si="24"/>
        <v>-8.1121344151622102E-5</v>
      </c>
      <c r="AK406" s="53">
        <f t="shared" si="25"/>
        <v>1.0052151707656767</v>
      </c>
    </row>
    <row r="407" spans="29:37" x14ac:dyDescent="0.2">
      <c r="AC407" s="45" t="s">
        <v>74</v>
      </c>
      <c r="AD407" s="46">
        <f>_xll.qlCalendarAdvance(calendar,AD406,AC407,,,trigger)</f>
        <v>54829</v>
      </c>
      <c r="AE407" s="46">
        <f>_xll.qlInterestRateIndexMaturity($V$5,AD407,trigger)</f>
        <v>54918</v>
      </c>
      <c r="AF407" s="50">
        <f>_xll.qlTenorBasisValue($V$13,AD407,trigger)</f>
        <v>1.0230371880549986E-4</v>
      </c>
      <c r="AG407" s="50">
        <f>_xll.qlTenorBasisForwardRate($V$13,AD407,_xll.ohTrigger($AA$9:$AA$12))</f>
        <v>1.5543838165082343E-2</v>
      </c>
      <c r="AH407" s="50">
        <f>_xll.qlTenorBasisForwardRate2($V$13,AD407,AE407,_xll.ohTrigger($AA$9:$AA$12))</f>
        <v>1.5543838165082343E-2</v>
      </c>
      <c r="AI407" s="50">
        <f>_xll.qlIndexFixing($V$5,_xll.qlInterestRateIndexFixingDate($V$5,AD407,trigger),,trigger)</f>
        <v>1.5624036507186237E-2</v>
      </c>
      <c r="AJ407" s="50">
        <f t="shared" si="24"/>
        <v>-8.0198342103893899E-5</v>
      </c>
      <c r="AK407" s="53">
        <f t="shared" si="25"/>
        <v>1.0051594941514543</v>
      </c>
    </row>
    <row r="408" spans="29:37" x14ac:dyDescent="0.2">
      <c r="AC408" s="45" t="s">
        <v>74</v>
      </c>
      <c r="AD408" s="46">
        <f>_xll.qlCalendarAdvance(calendar,AD407,AC408,,,trigger)</f>
        <v>54857</v>
      </c>
      <c r="AE408" s="46">
        <f>_xll.qlInterestRateIndexMaturity($V$5,AD408,trigger)</f>
        <v>54949</v>
      </c>
      <c r="AF408" s="50">
        <f>_xll.qlTenorBasisValue($V$13,AD408,trigger)</f>
        <v>1.0166672467536401E-4</v>
      </c>
      <c r="AG408" s="50">
        <f>_xll.qlTenorBasisForwardRate($V$13,AD408,_xll.ohTrigger($AA$9:$AA$12))</f>
        <v>1.5534175745848837E-2</v>
      </c>
      <c r="AH408" s="50">
        <f>_xll.qlTenorBasisForwardRate2($V$13,AD408,AE408,_xll.ohTrigger($AA$9:$AA$12))</f>
        <v>1.5534175745848837E-2</v>
      </c>
      <c r="AI408" s="50">
        <f>_xll.qlIndexFixing($V$5,_xll.qlInterestRateIndexFixingDate($V$5,AD408,trigger),,trigger)</f>
        <v>1.5613482319960129E-2</v>
      </c>
      <c r="AJ408" s="50">
        <f t="shared" si="24"/>
        <v>-7.9306574111292702E-5</v>
      </c>
      <c r="AK408" s="53">
        <f t="shared" si="25"/>
        <v>1.0051052965673113</v>
      </c>
    </row>
    <row r="409" spans="29:37" x14ac:dyDescent="0.2">
      <c r="AC409" s="45" t="s">
        <v>74</v>
      </c>
      <c r="AD409" s="46">
        <f>_xll.qlCalendarAdvance(calendar,AD408,AC409,,,trigger)</f>
        <v>54890</v>
      </c>
      <c r="AE409" s="46">
        <f>_xll.qlInterestRateIndexMaturity($V$5,AD409,trigger)</f>
        <v>54981</v>
      </c>
      <c r="AF409" s="50">
        <f>_xll.qlTenorBasisValue($V$13,AD409,trigger)</f>
        <v>1.009243802968173E-4</v>
      </c>
      <c r="AG409" s="50">
        <f>_xll.qlTenorBasisForwardRate($V$13,AD409,_xll.ohTrigger($AA$9:$AA$12))</f>
        <v>1.5521413884576844E-2</v>
      </c>
      <c r="AH409" s="50">
        <f>_xll.qlTenorBasisForwardRate2($V$13,AD409,AE409,_xll.ohTrigger($AA$9:$AA$12))</f>
        <v>1.5521413884576844E-2</v>
      </c>
      <c r="AI409" s="50">
        <f>_xll.qlIndexFixing($V$5,_xll.qlInterestRateIndexFixingDate($V$5,AD409,trigger),,trigger)</f>
        <v>1.5599734398501706E-2</v>
      </c>
      <c r="AJ409" s="50">
        <f t="shared" si="24"/>
        <v>-7.8320513924862514E-5</v>
      </c>
      <c r="AK409" s="53">
        <f t="shared" si="25"/>
        <v>1.0050459651747763</v>
      </c>
    </row>
    <row r="410" spans="29:37" x14ac:dyDescent="0.2">
      <c r="AC410" s="45" t="s">
        <v>74</v>
      </c>
      <c r="AD410" s="46">
        <f>_xll.qlCalendarAdvance(calendar,AD409,AC410,,,trigger)</f>
        <v>54920</v>
      </c>
      <c r="AE410" s="46">
        <f>_xll.qlInterestRateIndexMaturity($V$5,AD410,trigger)</f>
        <v>55012</v>
      </c>
      <c r="AF410" s="50">
        <f>_xll.qlTenorBasisValue($V$13,AD410,trigger)</f>
        <v>1.0025732464182883E-4</v>
      </c>
      <c r="AG410" s="50">
        <f>_xll.qlTenorBasisForwardRate($V$13,AD410,_xll.ohTrigger($AA$9:$AA$12))</f>
        <v>1.5509409712820121E-2</v>
      </c>
      <c r="AH410" s="50">
        <f>_xll.qlTenorBasisForwardRate2($V$13,AD410,AE410,_xll.ohTrigger($AA$9:$AA$12))</f>
        <v>1.5509409712820121E-2</v>
      </c>
      <c r="AI410" s="50">
        <f>_xll.qlIndexFixing($V$5,_xll.qlInterestRateIndexFixingDate($V$5,AD410,trigger),,trigger)</f>
        <v>1.5586822734319314E-2</v>
      </c>
      <c r="AJ410" s="50">
        <f t="shared" si="24"/>
        <v>-7.7413021499193185E-5</v>
      </c>
      <c r="AK410" s="53">
        <f t="shared" si="25"/>
        <v>1.0049913583387511</v>
      </c>
    </row>
    <row r="411" spans="29:37" x14ac:dyDescent="0.2">
      <c r="AC411" s="45" t="s">
        <v>74</v>
      </c>
      <c r="AD411" s="46">
        <f>_xll.qlCalendarAdvance(calendar,AD410,AC411,,,trigger)</f>
        <v>54952</v>
      </c>
      <c r="AE411" s="46">
        <f>_xll.qlInterestRateIndexMaturity($V$5,AD411,trigger)</f>
        <v>55044</v>
      </c>
      <c r="AF411" s="50">
        <f>_xll.qlTenorBasisValue($V$13,AD411,trigger)</f>
        <v>9.9553899853350986E-5</v>
      </c>
      <c r="AG411" s="50">
        <f>_xll.qlTenorBasisForwardRate($V$13,AD411,_xll.ohTrigger($AA$9:$AA$12))</f>
        <v>1.5495777627373565E-2</v>
      </c>
      <c r="AH411" s="50">
        <f>_xll.qlTenorBasisForwardRate2($V$13,AD411,AE411,_xll.ohTrigger($AA$9:$AA$12))</f>
        <v>1.5495777627373565E-2</v>
      </c>
      <c r="AI411" s="50">
        <f>_xll.qlIndexFixing($V$5,_xll.qlInterestRateIndexFixingDate($V$5,AD411,trigger),,trigger)</f>
        <v>1.557224661987257E-2</v>
      </c>
      <c r="AJ411" s="50">
        <f t="shared" si="24"/>
        <v>-7.6468992499004532E-5</v>
      </c>
      <c r="AK411" s="53">
        <f t="shared" si="25"/>
        <v>1.0049348276890551</v>
      </c>
    </row>
    <row r="412" spans="29:37" x14ac:dyDescent="0.2">
      <c r="AC412" s="45" t="s">
        <v>74</v>
      </c>
      <c r="AD412" s="46">
        <f>_xll.qlCalendarAdvance(calendar,AD411,AC412,,,trigger)</f>
        <v>54982</v>
      </c>
      <c r="AE412" s="46">
        <f>_xll.qlInterestRateIndexMaturity($V$5,AD412,trigger)</f>
        <v>55074</v>
      </c>
      <c r="AF412" s="50">
        <f>_xll.qlTenorBasisValue($V$13,AD412,trigger)</f>
        <v>9.8901953378006485E-5</v>
      </c>
      <c r="AG412" s="50">
        <f>_xll.qlTenorBasisForwardRate($V$13,AD412,_xll.ohTrigger($AA$9:$AA$12))</f>
        <v>1.5482353450475647E-2</v>
      </c>
      <c r="AH412" s="50">
        <f>_xll.qlTenorBasisForwardRate2($V$13,AD412,AE412,_xll.ohTrigger($AA$9:$AA$12))</f>
        <v>1.5482353450475647E-2</v>
      </c>
      <c r="AI412" s="50">
        <f>_xll.qlIndexFixing($V$5,_xll.qlInterestRateIndexFixingDate($V$5,AD412,trigger),,trigger)</f>
        <v>1.5557948425600526E-2</v>
      </c>
      <c r="AJ412" s="50">
        <f t="shared" si="24"/>
        <v>-7.5594975124878422E-5</v>
      </c>
      <c r="AK412" s="53">
        <f t="shared" si="25"/>
        <v>1.0048826540077831</v>
      </c>
    </row>
    <row r="413" spans="29:37" x14ac:dyDescent="0.2">
      <c r="AC413" s="45" t="s">
        <v>74</v>
      </c>
      <c r="AD413" s="46">
        <f>_xll.qlCalendarAdvance(calendar,AD412,AC413,,,trigger)</f>
        <v>55015</v>
      </c>
      <c r="AE413" s="46">
        <f>_xll.qlInterestRateIndexMaturity($V$5,AD413,trigger)</f>
        <v>55107</v>
      </c>
      <c r="AF413" s="50">
        <f>_xll.qlTenorBasisValue($V$13,AD413,trigger)</f>
        <v>9.819311908273487E-5</v>
      </c>
      <c r="AG413" s="50">
        <f>_xll.qlTenorBasisForwardRate($V$13,AD413,_xll.ohTrigger($AA$9:$AA$12))</f>
        <v>1.546686681716512E-2</v>
      </c>
      <c r="AH413" s="50">
        <f>_xll.qlTenorBasisForwardRate2($V$13,AD413,AE413,_xll.ohTrigger($AA$9:$AA$12))</f>
        <v>1.546686681716512E-2</v>
      </c>
      <c r="AI413" s="50">
        <f>_xll.qlIndexFixing($V$5,_xll.qlInterestRateIndexFixingDate($V$5,AD413,trigger),,trigger)</f>
        <v>1.5541512792198443E-2</v>
      </c>
      <c r="AJ413" s="50">
        <f t="shared" si="24"/>
        <v>-7.4645975033323098E-5</v>
      </c>
      <c r="AK413" s="53">
        <f t="shared" si="25"/>
        <v>1.0048261859312373</v>
      </c>
    </row>
    <row r="414" spans="29:37" x14ac:dyDescent="0.2">
      <c r="AC414" s="45" t="s">
        <v>74</v>
      </c>
      <c r="AD414" s="46">
        <f>_xll.qlCalendarAdvance(calendar,AD413,AC414,,,trigger)</f>
        <v>55046</v>
      </c>
      <c r="AE414" s="46">
        <f>_xll.qlInterestRateIndexMaturity($V$5,AD414,trigger)</f>
        <v>55137</v>
      </c>
      <c r="AF414" s="50">
        <f>_xll.qlTenorBasisValue($V$13,AD414,trigger)</f>
        <v>9.7535085503490783E-5</v>
      </c>
      <c r="AG414" s="50">
        <f>_xll.qlTenorBasisForwardRate($V$13,AD414,_xll.ohTrigger($AA$9:$AA$12))</f>
        <v>1.5451556658393813E-2</v>
      </c>
      <c r="AH414" s="50">
        <f>_xll.qlTenorBasisForwardRate2($V$13,AD414,AE414,_xll.ohTrigger($AA$9:$AA$12))</f>
        <v>1.5451556658393813E-2</v>
      </c>
      <c r="AI414" s="50">
        <f>_xll.qlIndexFixing($V$5,_xll.qlInterestRateIndexFixingDate($V$5,AD414,trigger),,trigger)</f>
        <v>1.5525333938687613E-2</v>
      </c>
      <c r="AJ414" s="50">
        <f t="shared" si="24"/>
        <v>-7.3777280293799152E-5</v>
      </c>
      <c r="AK414" s="53">
        <f t="shared" si="25"/>
        <v>1.0047747474202686</v>
      </c>
    </row>
    <row r="415" spans="29:37" x14ac:dyDescent="0.2">
      <c r="AC415" s="45" t="s">
        <v>74</v>
      </c>
      <c r="AD415" s="46">
        <f>_xll.qlCalendarAdvance(calendar,AD414,AC415,,,trigger)</f>
        <v>55078</v>
      </c>
      <c r="AE415" s="46">
        <f>_xll.qlInterestRateIndexMaturity($V$5,AD415,trigger)</f>
        <v>55170</v>
      </c>
      <c r="AF415" s="50">
        <f>_xll.qlTenorBasisValue($V$13,AD415,trigger)</f>
        <v>9.6863704009231456E-5</v>
      </c>
      <c r="AG415" s="50">
        <f>_xll.qlTenorBasisForwardRate($V$13,AD415,_xll.ohTrigger($AA$9:$AA$12))</f>
        <v>1.5435206369564115E-2</v>
      </c>
      <c r="AH415" s="50">
        <f>_xll.qlTenorBasisForwardRate2($V$13,AD415,AE415,_xll.ohTrigger($AA$9:$AA$12))</f>
        <v>1.5435206369564115E-2</v>
      </c>
      <c r="AI415" s="50">
        <f>_xll.qlIndexFixing($V$5,_xll.qlInterestRateIndexFixingDate($V$5,AD415,trigger),,trigger)</f>
        <v>1.5508077177094012E-2</v>
      </c>
      <c r="AJ415" s="50">
        <f t="shared" si="24"/>
        <v>-7.2870807529896303E-5</v>
      </c>
      <c r="AK415" s="53">
        <f t="shared" si="25"/>
        <v>1.0047210776315623</v>
      </c>
    </row>
    <row r="416" spans="29:37" x14ac:dyDescent="0.2">
      <c r="AC416" s="45" t="s">
        <v>74</v>
      </c>
      <c r="AD416" s="46">
        <f>_xll.qlCalendarAdvance(calendar,AD415,AC416,,,trigger)</f>
        <v>55109</v>
      </c>
      <c r="AE416" s="46">
        <f>_xll.qlInterestRateIndexMaturity($V$5,AD416,trigger)</f>
        <v>55201</v>
      </c>
      <c r="AF416" s="50">
        <f>_xll.qlTenorBasisValue($V$13,AD416,trigger)</f>
        <v>9.6220852779251915E-5</v>
      </c>
      <c r="AG416" s="50">
        <f>_xll.qlTenorBasisForwardRate($V$13,AD416,_xll.ohTrigger($AA$9:$AA$12))</f>
        <v>1.5418617804360029E-2</v>
      </c>
      <c r="AH416" s="50">
        <f>_xll.qlTenorBasisForwardRate2($V$13,AD416,AE416,_xll.ohTrigger($AA$9:$AA$12))</f>
        <v>1.5418617804360029E-2</v>
      </c>
      <c r="AI416" s="50">
        <f>_xll.qlIndexFixing($V$5,_xll.qlInterestRateIndexFixingDate($V$5,AD416,trigger),,trigger)</f>
        <v>1.5490632939767202E-2</v>
      </c>
      <c r="AJ416" s="50">
        <f t="shared" si="24"/>
        <v>-7.2015135407173247E-5</v>
      </c>
      <c r="AK416" s="53">
        <f t="shared" si="25"/>
        <v>1.0046706609062461</v>
      </c>
    </row>
    <row r="417" spans="29:37" x14ac:dyDescent="0.2">
      <c r="AC417" s="45" t="s">
        <v>74</v>
      </c>
      <c r="AD417" s="46">
        <f>_xll.qlCalendarAdvance(calendar,AD416,AC417,,,trigger)</f>
        <v>55141</v>
      </c>
      <c r="AE417" s="46">
        <f>_xll.qlInterestRateIndexMaturity($V$5,AD417,trigger)</f>
        <v>55232</v>
      </c>
      <c r="AF417" s="50">
        <f>_xll.qlTenorBasisValue($V$13,AD417,trigger)</f>
        <v>9.5564971640143881E-5</v>
      </c>
      <c r="AG417" s="50">
        <f>_xll.qlTenorBasisForwardRate($V$13,AD417,_xll.ohTrigger($AA$9:$AA$12))</f>
        <v>1.5400755729025604E-2</v>
      </c>
      <c r="AH417" s="50">
        <f>_xll.qlTenorBasisForwardRate2($V$13,AD417,AE417,_xll.ohTrigger($AA$9:$AA$12))</f>
        <v>1.5400755729025604E-2</v>
      </c>
      <c r="AI417" s="50">
        <f>_xll.qlIndexFixing($V$5,_xll.qlInterestRateIndexFixingDate($V$5,AD417,trigger),,trigger)</f>
        <v>1.5471910430118562E-2</v>
      </c>
      <c r="AJ417" s="50">
        <f t="shared" si="24"/>
        <v>-7.115470109295835E-5</v>
      </c>
      <c r="AK417" s="53">
        <f t="shared" si="25"/>
        <v>1.0046202084069715</v>
      </c>
    </row>
    <row r="418" spans="29:37" x14ac:dyDescent="0.2">
      <c r="AC418" s="45" t="s">
        <v>74</v>
      </c>
      <c r="AD418" s="46">
        <f>_xll.qlCalendarAdvance(calendar,AD417,AC418,,,trigger)</f>
        <v>55172</v>
      </c>
      <c r="AE418" s="46">
        <f>_xll.qlInterestRateIndexMaturity($V$5,AD418,trigger)</f>
        <v>55262</v>
      </c>
      <c r="AF418" s="50">
        <f>_xll.qlTenorBasisValue($V$13,AD418,trigger)</f>
        <v>9.4936971640374293E-5</v>
      </c>
      <c r="AG418" s="50">
        <f>_xll.qlTenorBasisForwardRate($V$13,AD418,_xll.ohTrigger($AA$9:$AA$12))</f>
        <v>1.5382796500297502E-2</v>
      </c>
      <c r="AH418" s="50">
        <f>_xll.qlTenorBasisForwardRate2($V$13,AD418,AE418,_xll.ohTrigger($AA$9:$AA$12))</f>
        <v>1.5382796500297502E-2</v>
      </c>
      <c r="AI418" s="50">
        <f>_xll.qlIndexFixing($V$5,_xll.qlInterestRateIndexFixingDate($V$5,AD418,trigger),,trigger)</f>
        <v>1.5453129854837044E-2</v>
      </c>
      <c r="AJ418" s="50">
        <f t="shared" si="24"/>
        <v>-7.033335453954237E-5</v>
      </c>
      <c r="AK418" s="53">
        <f t="shared" si="25"/>
        <v>1.0045722086057747</v>
      </c>
    </row>
    <row r="419" spans="29:37" x14ac:dyDescent="0.2">
      <c r="AC419" s="45" t="s">
        <v>74</v>
      </c>
      <c r="AD419" s="46">
        <f>_xll.qlCalendarAdvance(calendar,AD418,AC419,,,trigger)</f>
        <v>55204</v>
      </c>
      <c r="AE419" s="46">
        <f>_xll.qlInterestRateIndexMaturity($V$5,AD419,trigger)</f>
        <v>55295</v>
      </c>
      <c r="AF419" s="50">
        <f>_xll.qlTenorBasisValue($V$13,AD419,trigger)</f>
        <v>9.429625244915245E-5</v>
      </c>
      <c r="AG419" s="50">
        <f>_xll.qlTenorBasisForwardRate($V$13,AD419,_xll.ohTrigger($AA$9:$AA$12))</f>
        <v>1.5363617124537611E-2</v>
      </c>
      <c r="AH419" s="50">
        <f>_xll.qlTenorBasisForwardRate2($V$13,AD419,AE419,_xll.ohTrigger($AA$9:$AA$12))</f>
        <v>1.5363617124537611E-2</v>
      </c>
      <c r="AI419" s="50">
        <f>_xll.qlIndexFixing($V$5,_xll.qlInterestRateIndexFixingDate($V$5,AD419,trigger),,trigger)</f>
        <v>1.5433094556850442E-2</v>
      </c>
      <c r="AJ419" s="50">
        <f t="shared" si="24"/>
        <v>-6.9477432312831447E-5</v>
      </c>
      <c r="AK419" s="53">
        <f t="shared" si="25"/>
        <v>1.0045222053992655</v>
      </c>
    </row>
    <row r="420" spans="29:37" x14ac:dyDescent="0.2">
      <c r="AC420" s="45" t="s">
        <v>74</v>
      </c>
      <c r="AD420" s="46">
        <f>_xll.qlCalendarAdvance(calendar,AD419,AC420,,,trigger)</f>
        <v>55232</v>
      </c>
      <c r="AE420" s="46">
        <f>_xll.qlInterestRateIndexMaturity($V$5,AD420,trigger)</f>
        <v>55324</v>
      </c>
      <c r="AF420" s="50">
        <f>_xll.qlTenorBasisValue($V$13,AD420,trigger)</f>
        <v>9.3741838991392605E-5</v>
      </c>
      <c r="AG420" s="50">
        <f>_xll.qlTenorBasisForwardRate($V$13,AD420,_xll.ohTrigger($AA$9:$AA$12))</f>
        <v>1.534623374119929E-2</v>
      </c>
      <c r="AH420" s="50">
        <f>_xll.qlTenorBasisForwardRate2($V$13,AD420,AE420,_xll.ohTrigger($AA$9:$AA$12))</f>
        <v>1.534623374119929E-2</v>
      </c>
      <c r="AI420" s="50">
        <f>_xll.qlIndexFixing($V$5,_xll.qlInterestRateIndexFixingDate($V$5,AD420,trigger),,trigger)</f>
        <v>1.5414971924784394E-2</v>
      </c>
      <c r="AJ420" s="50">
        <f t="shared" si="24"/>
        <v>-6.8738183585104196E-5</v>
      </c>
      <c r="AK420" s="53">
        <f t="shared" si="25"/>
        <v>1.004479156563383</v>
      </c>
    </row>
    <row r="421" spans="29:37" x14ac:dyDescent="0.2">
      <c r="AC421" s="45" t="s">
        <v>74</v>
      </c>
      <c r="AD421" s="46">
        <f>_xll.qlCalendarAdvance(calendar,AD420,AC421,,,trigger)</f>
        <v>55263</v>
      </c>
      <c r="AE421" s="46">
        <f>_xll.qlInterestRateIndexMaturity($V$5,AD421,trigger)</f>
        <v>55354</v>
      </c>
      <c r="AF421" s="50">
        <f>_xll.qlTenorBasisValue($V$13,AD421,trigger)</f>
        <v>9.3134719449456505E-5</v>
      </c>
      <c r="AG421" s="50">
        <f>_xll.qlTenorBasisForwardRate($V$13,AD421,_xll.ohTrigger($AA$9:$AA$12))</f>
        <v>1.5326341279775967E-2</v>
      </c>
      <c r="AH421" s="50">
        <f>_xll.qlTenorBasisForwardRate2($V$13,AD421,AE421,_xll.ohTrigger($AA$9:$AA$12))</f>
        <v>1.5326341279775967E-2</v>
      </c>
      <c r="AI421" s="50">
        <f>_xll.qlIndexFixing($V$5,_xll.qlInterestRateIndexFixingDate($V$5,AD421,trigger),,trigger)</f>
        <v>1.5394293564745873E-2</v>
      </c>
      <c r="AJ421" s="50">
        <f t="shared" si="24"/>
        <v>-6.7952284969906643E-5</v>
      </c>
      <c r="AK421" s="53">
        <f t="shared" si="25"/>
        <v>1.0044336925381907</v>
      </c>
    </row>
    <row r="422" spans="29:37" x14ac:dyDescent="0.2">
      <c r="AC422" s="45" t="s">
        <v>74</v>
      </c>
      <c r="AD422" s="46">
        <f>_xll.qlCalendarAdvance(calendar,AD421,AC422,,,trigger)</f>
        <v>55295</v>
      </c>
      <c r="AE422" s="46">
        <f>_xll.qlInterestRateIndexMaturity($V$5,AD422,trigger)</f>
        <v>55387</v>
      </c>
      <c r="AF422" s="50">
        <f>_xll.qlTenorBasisValue($V$13,AD422,trigger)</f>
        <v>9.2515316981670449E-5</v>
      </c>
      <c r="AG422" s="50">
        <f>_xll.qlTenorBasisForwardRate($V$13,AD422,_xll.ohTrigger($AA$9:$AA$12))</f>
        <v>1.5305096501868671E-2</v>
      </c>
      <c r="AH422" s="50">
        <f>_xll.qlTenorBasisForwardRate2($V$13,AD422,AE422,_xll.ohTrigger($AA$9:$AA$12))</f>
        <v>1.5305096501868671E-2</v>
      </c>
      <c r="AI422" s="50">
        <f>_xll.qlIndexFixing($V$5,_xll.qlInterestRateIndexFixingDate($V$5,AD422,trigger),,trigger)</f>
        <v>1.5372230715785385E-2</v>
      </c>
      <c r="AJ422" s="50">
        <f t="shared" si="24"/>
        <v>-6.7134213916714147E-5</v>
      </c>
      <c r="AK422" s="53">
        <f t="shared" si="25"/>
        <v>1.0043863959896311</v>
      </c>
    </row>
    <row r="423" spans="29:37" x14ac:dyDescent="0.2">
      <c r="AC423" s="45" t="s">
        <v>74</v>
      </c>
      <c r="AD423" s="46">
        <f>_xll.qlCalendarAdvance(calendar,AD422,AC423,,,trigger)</f>
        <v>55326</v>
      </c>
      <c r="AE423" s="46">
        <f>_xll.qlInterestRateIndexMaturity($V$5,AD423,trigger)</f>
        <v>55418</v>
      </c>
      <c r="AF423" s="50">
        <f>_xll.qlTenorBasisValue($V$13,AD423,trigger)</f>
        <v>9.1922266622418471E-5</v>
      </c>
      <c r="AG423" s="50">
        <f>_xll.qlTenorBasisForwardRate($V$13,AD423,_xll.ohTrigger($AA$9:$AA$12))</f>
        <v>1.5283843818878678E-2</v>
      </c>
      <c r="AH423" s="50">
        <f>_xll.qlTenorBasisForwardRate2($V$13,AD423,AE423,_xll.ohTrigger($AA$9:$AA$12))</f>
        <v>1.5283843818878678E-2</v>
      </c>
      <c r="AI423" s="50">
        <f>_xll.qlIndexFixing($V$5,_xll.qlInterestRateIndexFixingDate($V$5,AD423,trigger),,trigger)</f>
        <v>1.5350207637129871E-2</v>
      </c>
      <c r="AJ423" s="50">
        <f t="shared" si="24"/>
        <v>-6.6363818251192336E-5</v>
      </c>
      <c r="AK423" s="53">
        <f t="shared" si="25"/>
        <v>1.0043420895317721</v>
      </c>
    </row>
    <row r="424" spans="29:37" x14ac:dyDescent="0.2">
      <c r="AC424" s="45" t="s">
        <v>74</v>
      </c>
      <c r="AD424" s="46">
        <f>_xll.qlCalendarAdvance(calendar,AD423,AC424,,,trigger)</f>
        <v>55358</v>
      </c>
      <c r="AE424" s="46">
        <f>_xll.qlInterestRateIndexMaturity($V$5,AD424,trigger)</f>
        <v>55450</v>
      </c>
      <c r="AF424" s="50">
        <f>_xll.qlTenorBasisValue($V$13,AD424,trigger)</f>
        <v>9.1317226895138237E-5</v>
      </c>
      <c r="AG424" s="50">
        <f>_xll.qlTenorBasisForwardRate($V$13,AD424,_xll.ohTrigger($AA$9:$AA$12))</f>
        <v>1.5261206315182754E-2</v>
      </c>
      <c r="AH424" s="50">
        <f>_xll.qlTenorBasisForwardRate2($V$13,AD424,AE424,_xll.ohTrigger($AA$9:$AA$12))</f>
        <v>1.5261206315182754E-2</v>
      </c>
      <c r="AI424" s="50">
        <f>_xll.qlIndexFixing($V$5,_xll.qlInterestRateIndexFixingDate($V$5,AD424,trigger),,trigger)</f>
        <v>1.5326788068629726E-2</v>
      </c>
      <c r="AJ424" s="50">
        <f t="shared" si="24"/>
        <v>-6.5581753446971799E-5</v>
      </c>
      <c r="AK424" s="53">
        <f t="shared" si="25"/>
        <v>1.0042972850305893</v>
      </c>
    </row>
    <row r="425" spans="29:37" x14ac:dyDescent="0.2">
      <c r="AC425" s="45" t="s">
        <v>74</v>
      </c>
      <c r="AD425" s="46">
        <f>_xll.qlCalendarAdvance(calendar,AD424,AC425,,,trigger)</f>
        <v>55389</v>
      </c>
      <c r="AE425" s="46">
        <f>_xll.qlInterestRateIndexMaturity($V$5,AD425,trigger)</f>
        <v>55481</v>
      </c>
      <c r="AF425" s="50">
        <f>_xll.qlTenorBasisValue($V$13,AD425,trigger)</f>
        <v>9.0737936715237191E-5</v>
      </c>
      <c r="AG425" s="50">
        <f>_xll.qlTenorBasisForwardRate($V$13,AD425,_xll.ohTrigger($AA$9:$AA$12))</f>
        <v>1.5238598749780412E-2</v>
      </c>
      <c r="AH425" s="50">
        <f>_xll.qlTenorBasisForwardRate2($V$13,AD425,AE425,_xll.ohTrigger($AA$9:$AA$12))</f>
        <v>1.5238598749780412E-2</v>
      </c>
      <c r="AI425" s="50">
        <f>_xll.qlIndexFixing($V$5,_xll.qlInterestRateIndexFixingDate($V$5,AD425,trigger),,trigger)</f>
        <v>1.5303435744954071E-2</v>
      </c>
      <c r="AJ425" s="50">
        <f t="shared" si="24"/>
        <v>-6.4836995173659165E-5</v>
      </c>
      <c r="AK425" s="53">
        <f t="shared" si="25"/>
        <v>1.0042547872175316</v>
      </c>
    </row>
    <row r="426" spans="29:37" x14ac:dyDescent="0.2">
      <c r="AC426" s="45" t="s">
        <v>74</v>
      </c>
      <c r="AD426" s="46">
        <f>_xll.qlCalendarAdvance(calendar,AD425,AC426,,,trigger)</f>
        <v>55421</v>
      </c>
      <c r="AE426" s="46">
        <f>_xll.qlInterestRateIndexMaturity($V$5,AD426,trigger)</f>
        <v>55514</v>
      </c>
      <c r="AF426" s="50">
        <f>_xll.qlTenorBasisValue($V$13,AD426,trigger)</f>
        <v>9.0146943965773414E-5</v>
      </c>
      <c r="AG426" s="50">
        <f>_xll.qlTenorBasisForwardRate($V$13,AD426,_xll.ohTrigger($AA$9:$AA$12))</f>
        <v>1.5214497003548447E-2</v>
      </c>
      <c r="AH426" s="50">
        <f>_xll.qlTenorBasisForwardRate2($V$13,AD426,AE426,_xll.ohTrigger($AA$9:$AA$12))</f>
        <v>1.5214497003548447E-2</v>
      </c>
      <c r="AI426" s="50">
        <f>_xll.qlIndexFixing($V$5,_xll.qlInterestRateIndexFixingDate($V$5,AD426,trigger),,trigger)</f>
        <v>1.5278569714639624E-2</v>
      </c>
      <c r="AJ426" s="50">
        <f t="shared" si="24"/>
        <v>-6.4072711091177348E-5</v>
      </c>
      <c r="AK426" s="53">
        <f t="shared" si="25"/>
        <v>1.0042112934181284</v>
      </c>
    </row>
    <row r="427" spans="29:37" x14ac:dyDescent="0.2">
      <c r="AC427" s="45" t="s">
        <v>74</v>
      </c>
      <c r="AD427" s="46">
        <f>_xll.qlCalendarAdvance(calendar,AD426,AC427,,,trigger)</f>
        <v>55451</v>
      </c>
      <c r="AE427" s="46">
        <f>_xll.qlInterestRateIndexMaturity($V$5,AD427,trigger)</f>
        <v>55543</v>
      </c>
      <c r="AF427" s="50">
        <f>_xll.qlTenorBasisValue($V$13,AD427,trigger)</f>
        <v>8.9599261787148756E-5</v>
      </c>
      <c r="AG427" s="50">
        <f>_xll.qlTenorBasisForwardRate($V$13,AD427,_xll.ohTrigger($AA$9:$AA$12))</f>
        <v>1.5191383100356273E-2</v>
      </c>
      <c r="AH427" s="50">
        <f>_xll.qlTenorBasisForwardRate2($V$13,AD427,AE427,_xll.ohTrigger($AA$9:$AA$12))</f>
        <v>1.5191383100356273E-2</v>
      </c>
      <c r="AI427" s="50">
        <f>_xll.qlIndexFixing($V$5,_xll.qlInterestRateIndexFixingDate($V$5,AD427,trigger),,trigger)</f>
        <v>1.525476894330546E-2</v>
      </c>
      <c r="AJ427" s="50">
        <f t="shared" si="24"/>
        <v>-6.3385842949187018E-5</v>
      </c>
      <c r="AK427" s="53">
        <f t="shared" si="25"/>
        <v>1.0041724866347226</v>
      </c>
    </row>
    <row r="428" spans="29:37" x14ac:dyDescent="0.2">
      <c r="AC428" s="45" t="s">
        <v>74</v>
      </c>
      <c r="AD428" s="46">
        <f>_xll.qlCalendarAdvance(calendar,AD427,AC428,,,trigger)</f>
        <v>55484</v>
      </c>
      <c r="AE428" s="46">
        <f>_xll.qlInterestRateIndexMaturity($V$5,AD428,trigger)</f>
        <v>55576</v>
      </c>
      <c r="AF428" s="50">
        <f>_xll.qlTenorBasisValue($V$13,AD428,trigger)</f>
        <v>8.900385595645326E-5</v>
      </c>
      <c r="AG428" s="50">
        <f>_xll.qlTenorBasisForwardRate($V$13,AD428,_xll.ohTrigger($AA$9:$AA$12))</f>
        <v>1.5165164321899256E-2</v>
      </c>
      <c r="AH428" s="50">
        <f>_xll.qlTenorBasisForwardRate2($V$13,AD428,AE428,_xll.ohTrigger($AA$9:$AA$12))</f>
        <v>1.5165164321899256E-2</v>
      </c>
      <c r="AI428" s="50">
        <f>_xll.qlIndexFixing($V$5,_xll.qlInterestRateIndexFixingDate($V$5,AD428,trigger),,trigger)</f>
        <v>1.5227798840457047E-2</v>
      </c>
      <c r="AJ428" s="50">
        <f t="shared" si="24"/>
        <v>-6.2634518557791105E-5</v>
      </c>
      <c r="AK428" s="53">
        <f t="shared" si="25"/>
        <v>1.004130157591985</v>
      </c>
    </row>
    <row r="429" spans="29:37" x14ac:dyDescent="0.2">
      <c r="AC429" s="45" t="s">
        <v>74</v>
      </c>
      <c r="AD429" s="46">
        <f>_xll.qlCalendarAdvance(calendar,AD428,AC429,,,trigger)</f>
        <v>55514</v>
      </c>
      <c r="AE429" s="46">
        <f>_xll.qlInterestRateIndexMaturity($V$5,AD429,trigger)</f>
        <v>55605</v>
      </c>
      <c r="AF429" s="50">
        <f>_xll.qlTenorBasisValue($V$13,AD429,trigger)</f>
        <v>8.8468912136844267E-5</v>
      </c>
      <c r="AG429" s="50">
        <f>_xll.qlTenorBasisForwardRate($V$13,AD429,_xll.ohTrigger($AA$9:$AA$12))</f>
        <v>1.5140773729057803E-2</v>
      </c>
      <c r="AH429" s="50">
        <f>_xll.qlTenorBasisForwardRate2($V$13,AD429,AE429,_xll.ohTrigger($AA$9:$AA$12))</f>
        <v>1.5140773729057803E-2</v>
      </c>
      <c r="AI429" s="50">
        <f>_xll.qlIndexFixing($V$5,_xll.qlInterestRateIndexFixingDate($V$5,AD429,trigger),,trigger)</f>
        <v>1.5202746403456622E-2</v>
      </c>
      <c r="AJ429" s="50">
        <f t="shared" si="24"/>
        <v>-6.1972674398818456E-5</v>
      </c>
      <c r="AK429" s="53">
        <f t="shared" si="25"/>
        <v>1.0040930982463521</v>
      </c>
    </row>
    <row r="430" spans="29:37" x14ac:dyDescent="0.2">
      <c r="AC430" s="45" t="s">
        <v>74</v>
      </c>
      <c r="AD430" s="46">
        <f>_xll.qlCalendarAdvance(calendar,AD429,AC430,,,trigger)</f>
        <v>55547</v>
      </c>
      <c r="AE430" s="46">
        <f>_xll.qlInterestRateIndexMaturity($V$5,AD430,trigger)</f>
        <v>55638</v>
      </c>
      <c r="AF430" s="50">
        <f>_xll.qlTenorBasisValue($V$13,AD430,trigger)</f>
        <v>8.7887362951959185E-5</v>
      </c>
      <c r="AG430" s="50">
        <f>_xll.qlTenorBasisForwardRate($V$13,AD430,_xll.ohTrigger($AA$9:$AA$12))</f>
        <v>1.5113124392540768E-2</v>
      </c>
      <c r="AH430" s="50">
        <f>_xll.qlTenorBasisForwardRate2($V$13,AD430,AE430,_xll.ohTrigger($AA$9:$AA$12))</f>
        <v>1.5113124392540768E-2</v>
      </c>
      <c r="AI430" s="50">
        <f>_xll.qlIndexFixing($V$5,_xll.qlInterestRateIndexFixingDate($V$5,AD430,trigger),,trigger)</f>
        <v>1.5174373854734738E-2</v>
      </c>
      <c r="AJ430" s="50">
        <f t="shared" si="24"/>
        <v>-6.1249462193969928E-5</v>
      </c>
      <c r="AK430" s="53">
        <f t="shared" si="25"/>
        <v>1.0040527332802343</v>
      </c>
    </row>
    <row r="431" spans="29:37" x14ac:dyDescent="0.2">
      <c r="AC431" s="45" t="s">
        <v>74</v>
      </c>
      <c r="AD431" s="46">
        <f>_xll.qlCalendarAdvance(calendar,AD430,AC431,,,trigger)</f>
        <v>55578</v>
      </c>
      <c r="AE431" s="46">
        <f>_xll.qlInterestRateIndexMaturity($V$5,AD431,trigger)</f>
        <v>55670</v>
      </c>
      <c r="AF431" s="50">
        <f>_xll.qlTenorBasisValue($V$13,AD431,trigger)</f>
        <v>8.7347560690450329E-5</v>
      </c>
      <c r="AG431" s="50">
        <f>_xll.qlTenorBasisForwardRate($V$13,AD431,_xll.ohTrigger($AA$9:$AA$12))</f>
        <v>1.5086336962955511E-2</v>
      </c>
      <c r="AH431" s="50">
        <f>_xll.qlTenorBasisForwardRate2($V$13,AD431,AE431,_xll.ohTrigger($AA$9:$AA$12))</f>
        <v>1.5086336962955511E-2</v>
      </c>
      <c r="AI431" s="50">
        <f>_xll.qlIndexFixing($V$5,_xll.qlInterestRateIndexFixingDate($V$5,AD431,trigger),,trigger)</f>
        <v>1.5146912704995338E-2</v>
      </c>
      <c r="AJ431" s="50">
        <f t="shared" si="24"/>
        <v>-6.0575742039827365E-5</v>
      </c>
      <c r="AK431" s="53">
        <f t="shared" si="25"/>
        <v>1.0040152717116535</v>
      </c>
    </row>
    <row r="432" spans="29:37" x14ac:dyDescent="0.2">
      <c r="AC432" s="45" t="s">
        <v>74</v>
      </c>
      <c r="AD432" s="46">
        <f>_xll.qlCalendarAdvance(calendar,AD431,AC432,,,trigger)</f>
        <v>55607</v>
      </c>
      <c r="AE432" s="46">
        <f>_xll.qlInterestRateIndexMaturity($V$5,AD432,trigger)</f>
        <v>55698</v>
      </c>
      <c r="AF432" s="50">
        <f>_xll.qlTenorBasisValue($V$13,AD432,trigger)</f>
        <v>8.6848223860263001E-5</v>
      </c>
      <c r="AG432" s="50">
        <f>_xll.qlTenorBasisForwardRate($V$13,AD432,_xll.ohTrigger($AA$9:$AA$12))</f>
        <v>1.506091581379879E-2</v>
      </c>
      <c r="AH432" s="50">
        <f>_xll.qlTenorBasisForwardRate2($V$13,AD432,AE432,_xll.ohTrigger($AA$9:$AA$12))</f>
        <v>1.506091581379879E-2</v>
      </c>
      <c r="AI432" s="50">
        <f>_xll.qlIndexFixing($V$5,_xll.qlInterestRateIndexFixingDate($V$5,AD432,trigger),,trigger)</f>
        <v>1.5120888804041324E-2</v>
      </c>
      <c r="AJ432" s="50">
        <f t="shared" si="24"/>
        <v>-5.9972990242533955E-5</v>
      </c>
      <c r="AK432" s="53">
        <f t="shared" si="25"/>
        <v>1.00398202811728</v>
      </c>
    </row>
    <row r="433" spans="29:37" x14ac:dyDescent="0.2">
      <c r="AC433" s="45" t="s">
        <v>74</v>
      </c>
      <c r="AD433" s="46">
        <f>_xll.qlCalendarAdvance(calendar,AD432,AC433,,,trigger)</f>
        <v>55638</v>
      </c>
      <c r="AE433" s="46">
        <f>_xll.qlInterestRateIndexMaturity($V$5,AD433,trigger)</f>
        <v>55729</v>
      </c>
      <c r="AF433" s="50">
        <f>_xll.qlTenorBasisValue($V$13,AD433,trigger)</f>
        <v>8.6320413742869148E-5</v>
      </c>
      <c r="AG433" s="50">
        <f>_xll.qlTenorBasisForwardRate($V$13,AD433,_xll.ohTrigger($AA$9:$AA$12))</f>
        <v>1.5032961943353129E-2</v>
      </c>
      <c r="AH433" s="50">
        <f>_xll.qlTenorBasisForwardRate2($V$13,AD433,AE433,_xll.ohTrigger($AA$9:$AA$12))</f>
        <v>1.5032961943353129E-2</v>
      </c>
      <c r="AI433" s="50">
        <f>_xll.qlIndexFixing($V$5,_xll.qlInterestRateIndexFixingDate($V$5,AD433,trigger),,trigger)</f>
        <v>1.5092295040887172E-2</v>
      </c>
      <c r="AJ433" s="50">
        <f t="shared" si="24"/>
        <v>-5.9333097534043297E-5</v>
      </c>
      <c r="AK433" s="53">
        <f t="shared" si="25"/>
        <v>1.0039468667424039</v>
      </c>
    </row>
    <row r="434" spans="29:37" x14ac:dyDescent="0.2">
      <c r="AC434" s="45" t="s">
        <v>74</v>
      </c>
      <c r="AD434" s="46">
        <f>_xll.qlCalendarAdvance(calendar,AD433,AC434,,,trigger)</f>
        <v>55668</v>
      </c>
      <c r="AE434" s="46">
        <f>_xll.qlInterestRateIndexMaturity($V$5,AD434,trigger)</f>
        <v>55760</v>
      </c>
      <c r="AF434" s="50">
        <f>_xll.qlTenorBasisValue($V$13,AD434,trigger)</f>
        <v>8.5815434991628876E-5</v>
      </c>
      <c r="AG434" s="50">
        <f>_xll.qlTenorBasisForwardRate($V$13,AD434,_xll.ohTrigger($AA$9:$AA$12))</f>
        <v>1.5005114607480234E-2</v>
      </c>
      <c r="AH434" s="50">
        <f>_xll.qlTenorBasisForwardRate2($V$13,AD434,AE434,_xll.ohTrigger($AA$9:$AA$12))</f>
        <v>1.5005114607480234E-2</v>
      </c>
      <c r="AI434" s="50">
        <f>_xll.qlIndexFixing($V$5,_xll.qlInterestRateIndexFixingDate($V$5,AD434,trigger),,trigger)</f>
        <v>1.5063833845239322E-2</v>
      </c>
      <c r="AJ434" s="50">
        <f t="shared" si="24"/>
        <v>-5.8719237759087203E-5</v>
      </c>
      <c r="AK434" s="53">
        <f t="shared" si="25"/>
        <v>1.0039132815240088</v>
      </c>
    </row>
    <row r="435" spans="29:37" x14ac:dyDescent="0.2">
      <c r="AC435" s="45" t="s">
        <v>74</v>
      </c>
      <c r="AD435" s="46">
        <f>_xll.qlCalendarAdvance(calendar,AD434,AC435,,,trigger)</f>
        <v>55701</v>
      </c>
      <c r="AE435" s="46">
        <f>_xll.qlInterestRateIndexMaturity($V$5,AD435,trigger)</f>
        <v>55793</v>
      </c>
      <c r="AF435" s="50">
        <f>_xll.qlTenorBasisValue($V$13,AD435,trigger)</f>
        <v>8.5266480291926855E-5</v>
      </c>
      <c r="AG435" s="50">
        <f>_xll.qlTenorBasisForwardRate($V$13,AD435,_xll.ohTrigger($AA$9:$AA$12))</f>
        <v>1.4973923494460865E-2</v>
      </c>
      <c r="AH435" s="50">
        <f>_xll.qlTenorBasisForwardRate2($V$13,AD435,AE435,_xll.ohTrigger($AA$9:$AA$12))</f>
        <v>1.4973923494460865E-2</v>
      </c>
      <c r="AI435" s="50">
        <f>_xll.qlIndexFixing($V$5,_xll.qlInterestRateIndexFixingDate($V$5,AD435,trigger),,trigger)</f>
        <v>1.5031990555408267E-2</v>
      </c>
      <c r="AJ435" s="50">
        <f t="shared" si="24"/>
        <v>-5.8067060947401827E-5</v>
      </c>
      <c r="AK435" s="53">
        <f t="shared" si="25"/>
        <v>1.0038778788317493</v>
      </c>
    </row>
    <row r="436" spans="29:37" x14ac:dyDescent="0.2">
      <c r="AC436" s="45" t="s">
        <v>74</v>
      </c>
      <c r="AD436" s="46">
        <f>_xll.qlCalendarAdvance(calendar,AD435,AC436,,,trigger)</f>
        <v>55732</v>
      </c>
      <c r="AE436" s="46">
        <f>_xll.qlInterestRateIndexMaturity($V$5,AD436,trigger)</f>
        <v>55824</v>
      </c>
      <c r="AF436" s="50">
        <f>_xll.qlTenorBasisValue($V$13,AD436,trigger)</f>
        <v>8.4756950337204533E-5</v>
      </c>
      <c r="AG436" s="50">
        <f>_xll.qlTenorBasisForwardRate($V$13,AD436,_xll.ohTrigger($AA$9:$AA$12))</f>
        <v>1.4943933637720291E-2</v>
      </c>
      <c r="AH436" s="50">
        <f>_xll.qlTenorBasisForwardRate2($V$13,AD436,AE436,_xll.ohTrigger($AA$9:$AA$12))</f>
        <v>1.4943933637720291E-2</v>
      </c>
      <c r="AI436" s="50">
        <f>_xll.qlIndexFixing($V$5,_xll.qlInterestRateIndexFixingDate($V$5,AD436,trigger),,trigger)</f>
        <v>1.5001402147578131E-2</v>
      </c>
      <c r="AJ436" s="50">
        <f t="shared" si="24"/>
        <v>-5.7468509857839731E-5</v>
      </c>
      <c r="AK436" s="53">
        <f t="shared" si="25"/>
        <v>1.0038456079403875</v>
      </c>
    </row>
    <row r="437" spans="29:37" x14ac:dyDescent="0.2">
      <c r="AC437" s="45" t="s">
        <v>74</v>
      </c>
      <c r="AD437" s="46">
        <f>_xll.qlCalendarAdvance(calendar,AD436,AC437,,,trigger)</f>
        <v>55764</v>
      </c>
      <c r="AE437" s="46">
        <f>_xll.qlInterestRateIndexMaturity($V$5,AD437,trigger)</f>
        <v>55855</v>
      </c>
      <c r="AF437" s="50">
        <f>_xll.qlTenorBasisValue($V$13,AD437,trigger)</f>
        <v>8.4237166948869388E-5</v>
      </c>
      <c r="AG437" s="50">
        <f>_xll.qlTenorBasisForwardRate($V$13,AD437,_xll.ohTrigger($AA$9:$AA$12))</f>
        <v>1.4912473000978985E-2</v>
      </c>
      <c r="AH437" s="50">
        <f>_xll.qlTenorBasisForwardRate2($V$13,AD437,AE437,_xll.ohTrigger($AA$9:$AA$12))</f>
        <v>1.4912473000978985E-2</v>
      </c>
      <c r="AI437" s="50">
        <f>_xll.qlIndexFixing($V$5,_xll.qlInterestRateIndexFixingDate($V$5,AD437,trigger),,trigger)</f>
        <v>1.4969344922294597E-2</v>
      </c>
      <c r="AJ437" s="50">
        <f t="shared" si="24"/>
        <v>-5.6871921315612348E-5</v>
      </c>
      <c r="AK437" s="53">
        <f t="shared" si="25"/>
        <v>1.0038137149560558</v>
      </c>
    </row>
    <row r="438" spans="29:37" x14ac:dyDescent="0.2">
      <c r="AC438" s="45" t="s">
        <v>74</v>
      </c>
      <c r="AD438" s="46">
        <f>_xll.qlCalendarAdvance(calendar,AD437,AC438,,,trigger)</f>
        <v>55794</v>
      </c>
      <c r="AE438" s="46">
        <f>_xll.qlInterestRateIndexMaturity($V$5,AD438,trigger)</f>
        <v>55886</v>
      </c>
      <c r="AF438" s="50">
        <f>_xll.qlTenorBasisValue($V$13,AD438,trigger)</f>
        <v>8.3755511769955868E-5</v>
      </c>
      <c r="AG438" s="50">
        <f>_xll.qlTenorBasisForwardRate($V$13,AD438,_xll.ohTrigger($AA$9:$AA$12))</f>
        <v>1.4881950898473894E-2</v>
      </c>
      <c r="AH438" s="50">
        <f>_xll.qlTenorBasisForwardRate2($V$13,AD438,AE438,_xll.ohTrigger($AA$9:$AA$12))</f>
        <v>1.4881950898473894E-2</v>
      </c>
      <c r="AI438" s="50">
        <f>_xll.qlIndexFixing($V$5,_xll.qlInterestRateIndexFixingDate($V$5,AD438,trigger),,trigger)</f>
        <v>1.4938263633876462E-2</v>
      </c>
      <c r="AJ438" s="50">
        <f t="shared" si="24"/>
        <v>-5.6312735402568037E-5</v>
      </c>
      <c r="AK438" s="53">
        <f t="shared" si="25"/>
        <v>1.0037839619137798</v>
      </c>
    </row>
    <row r="439" spans="29:37" x14ac:dyDescent="0.2">
      <c r="AC439" s="45" t="s">
        <v>74</v>
      </c>
      <c r="AD439" s="46">
        <f>_xll.qlCalendarAdvance(calendar,AD438,AC439,,,trigger)</f>
        <v>55827</v>
      </c>
      <c r="AE439" s="46">
        <f>_xll.qlInterestRateIndexMaturity($V$5,AD439,trigger)</f>
        <v>55919</v>
      </c>
      <c r="AF439" s="50">
        <f>_xll.qlTenorBasisValue($V$13,AD439,trigger)</f>
        <v>8.3231926102108998E-5</v>
      </c>
      <c r="AG439" s="50">
        <f>_xll.qlTenorBasisForwardRate($V$13,AD439,_xll.ohTrigger($AA$9:$AA$12))</f>
        <v>1.4847870877936971E-2</v>
      </c>
      <c r="AH439" s="50">
        <f>_xll.qlTenorBasisForwardRate2($V$13,AD439,AE439,_xll.ohTrigger($AA$9:$AA$12))</f>
        <v>1.4847870877936971E-2</v>
      </c>
      <c r="AI439" s="50">
        <f>_xll.qlIndexFixing($V$5,_xll.qlInterestRateIndexFixingDate($V$5,AD439,trigger),,trigger)</f>
        <v>1.4903591101635489E-2</v>
      </c>
      <c r="AJ439" s="50">
        <f t="shared" si="24"/>
        <v>-5.5720223698518465E-5</v>
      </c>
      <c r="AK439" s="53">
        <f t="shared" si="25"/>
        <v>1.0037527416662355</v>
      </c>
    </row>
    <row r="440" spans="29:37" x14ac:dyDescent="0.2">
      <c r="AC440" s="45" t="s">
        <v>74</v>
      </c>
      <c r="AD440" s="46">
        <f>_xll.qlCalendarAdvance(calendar,AD439,AC440,,,trigger)</f>
        <v>55857</v>
      </c>
      <c r="AE440" s="46">
        <f>_xll.qlInterestRateIndexMaturity($V$5,AD440,trigger)</f>
        <v>55947</v>
      </c>
      <c r="AF440" s="50">
        <f>_xll.qlTenorBasisValue($V$13,AD440,trigger)</f>
        <v>8.2761544809460094E-5</v>
      </c>
      <c r="AG440" s="50">
        <f>_xll.qlTenorBasisForwardRate($V$13,AD440,_xll.ohTrigger($AA$9:$AA$12))</f>
        <v>1.4816698458577804E-2</v>
      </c>
      <c r="AH440" s="50">
        <f>_xll.qlTenorBasisForwardRate2($V$13,AD440,AE440,_xll.ohTrigger($AA$9:$AA$12))</f>
        <v>1.4816698458577804E-2</v>
      </c>
      <c r="AI440" s="50">
        <f>_xll.qlIndexFixing($V$5,_xll.qlInterestRateIndexFixingDate($V$5,AD440,trigger),,trigger)</f>
        <v>1.4871906324013473E-2</v>
      </c>
      <c r="AJ440" s="50">
        <f t="shared" si="24"/>
        <v>-5.5207865435669135E-5</v>
      </c>
      <c r="AK440" s="53">
        <f t="shared" si="25"/>
        <v>1.0037260571638149</v>
      </c>
    </row>
    <row r="441" spans="29:37" x14ac:dyDescent="0.2">
      <c r="AC441" s="45" t="s">
        <v>74</v>
      </c>
      <c r="AD441" s="46">
        <f>_xll.qlCalendarAdvance(calendar,AD440,AC441,,,trigger)</f>
        <v>55890</v>
      </c>
      <c r="AE441" s="46">
        <f>_xll.qlInterestRateIndexMaturity($V$5,AD441,trigger)</f>
        <v>55982</v>
      </c>
      <c r="AF441" s="50">
        <f>_xll.qlTenorBasisValue($V$13,AD441,trigger)</f>
        <v>8.2250221365423381E-5</v>
      </c>
      <c r="AG441" s="50">
        <f>_xll.qlTenorBasisForwardRate($V$13,AD441,_xll.ohTrigger($AA$9:$AA$12))</f>
        <v>1.4780707371714283E-2</v>
      </c>
      <c r="AH441" s="50">
        <f>_xll.qlTenorBasisForwardRate2($V$13,AD441,AE441,_xll.ohTrigger($AA$9:$AA$12))</f>
        <v>1.4780707371714283E-2</v>
      </c>
      <c r="AI441" s="50">
        <f>_xll.qlIndexFixing($V$5,_xll.qlInterestRateIndexFixingDate($V$5,AD441,trigger),,trigger)</f>
        <v>1.4835340600219816E-2</v>
      </c>
      <c r="AJ441" s="50">
        <f t="shared" si="24"/>
        <v>-5.4633228505532316E-5</v>
      </c>
      <c r="AK441" s="53">
        <f t="shared" si="25"/>
        <v>1.0036962526306477</v>
      </c>
    </row>
    <row r="442" spans="29:37" x14ac:dyDescent="0.2">
      <c r="AC442" s="45" t="s">
        <v>74</v>
      </c>
      <c r="AD442" s="46">
        <f>_xll.qlCalendarAdvance(calendar,AD441,AC442,,,trigger)</f>
        <v>55921</v>
      </c>
      <c r="AE442" s="46">
        <f>_xll.qlInterestRateIndexMaturity($V$5,AD442,trigger)</f>
        <v>56010</v>
      </c>
      <c r="AF442" s="50">
        <f>_xll.qlTenorBasisValue($V$13,AD442,trigger)</f>
        <v>8.1775639667831855E-5</v>
      </c>
      <c r="AG442" s="50">
        <f>_xll.qlTenorBasisForwardRate($V$13,AD442,_xll.ohTrigger($AA$9:$AA$12))</f>
        <v>1.4747420043489851E-2</v>
      </c>
      <c r="AH442" s="50">
        <f>_xll.qlTenorBasisForwardRate2($V$13,AD442,AE442,_xll.ohTrigger($AA$9:$AA$12))</f>
        <v>1.4747420043489851E-2</v>
      </c>
      <c r="AI442" s="50">
        <f>_xll.qlIndexFixing($V$5,_xll.qlInterestRateIndexFixingDate($V$5,AD442,trigger),,trigger)</f>
        <v>1.4801557378642183E-2</v>
      </c>
      <c r="AJ442" s="50">
        <f t="shared" si="24"/>
        <v>-5.4137335152332211E-5</v>
      </c>
      <c r="AK442" s="53">
        <f t="shared" si="25"/>
        <v>1.0036709699047481</v>
      </c>
    </row>
    <row r="443" spans="29:37" x14ac:dyDescent="0.2">
      <c r="AC443" s="45" t="s">
        <v>74</v>
      </c>
      <c r="AD443" s="46">
        <f>_xll.qlCalendarAdvance(calendar,AD442,AC443,,,trigger)</f>
        <v>55949</v>
      </c>
      <c r="AE443" s="46">
        <f>_xll.qlInterestRateIndexMaturity($V$5,AD443,trigger)</f>
        <v>56041</v>
      </c>
      <c r="AF443" s="50">
        <f>_xll.qlTenorBasisValue($V$13,AD443,trigger)</f>
        <v>8.1351722651596509E-5</v>
      </c>
      <c r="AG443" s="50">
        <f>_xll.qlTenorBasisForwardRate($V$13,AD443,_xll.ohTrigger($AA$9:$AA$12))</f>
        <v>1.4715306532704656E-2</v>
      </c>
      <c r="AH443" s="50">
        <f>_xll.qlTenorBasisForwardRate2($V$13,AD443,AE443,_xll.ohTrigger($AA$9:$AA$12))</f>
        <v>1.4715306532704656E-2</v>
      </c>
      <c r="AI443" s="50">
        <f>_xll.qlIndexFixing($V$5,_xll.qlInterestRateIndexFixingDate($V$5,AD443,trigger),,trigger)</f>
        <v>1.4768974862212963E-2</v>
      </c>
      <c r="AJ443" s="50">
        <f t="shared" si="24"/>
        <v>-5.3668329508307563E-5</v>
      </c>
      <c r="AK443" s="53">
        <f t="shared" si="25"/>
        <v>1.0036471091777144</v>
      </c>
    </row>
    <row r="444" spans="29:37" x14ac:dyDescent="0.2">
      <c r="AC444" s="45" t="s">
        <v>74</v>
      </c>
      <c r="AD444" s="46">
        <f>_xll.qlCalendarAdvance(calendar,AD443,AC444,,,trigger)</f>
        <v>55982</v>
      </c>
      <c r="AE444" s="46">
        <f>_xll.qlInterestRateIndexMaturity($V$5,AD444,trigger)</f>
        <v>56073</v>
      </c>
      <c r="AF444" s="50">
        <f>_xll.qlTenorBasisValue($V$13,AD444,trigger)</f>
        <v>8.0857815607409479E-5</v>
      </c>
      <c r="AG444" s="50">
        <f>_xll.qlTenorBasisForwardRate($V$13,AD444,_xll.ohTrigger($AA$9:$AA$12))</f>
        <v>1.4677953389939045E-2</v>
      </c>
      <c r="AH444" s="50">
        <f>_xll.qlTenorBasisForwardRate2($V$13,AD444,AE444,_xll.ohTrigger($AA$9:$AA$12))</f>
        <v>1.4677953389939045E-2</v>
      </c>
      <c r="AI444" s="50">
        <f>_xll.qlIndexFixing($V$5,_xll.qlInterestRateIndexFixingDate($V$5,AD444,trigger),,trigger)</f>
        <v>1.4731110066760188E-2</v>
      </c>
      <c r="AJ444" s="50">
        <f t="shared" si="24"/>
        <v>-5.3156676821142917E-5</v>
      </c>
      <c r="AK444" s="53">
        <f t="shared" si="25"/>
        <v>1.003621531926759</v>
      </c>
    </row>
    <row r="445" spans="29:37" x14ac:dyDescent="0.2">
      <c r="AC445" s="45" t="s">
        <v>74</v>
      </c>
      <c r="AD445" s="46">
        <f>_xll.qlCalendarAdvance(calendar,AD444,AC445,,,trigger)</f>
        <v>56012</v>
      </c>
      <c r="AE445" s="46">
        <f>_xll.qlInterestRateIndexMaturity($V$5,AD445,trigger)</f>
        <v>56104</v>
      </c>
      <c r="AF445" s="50">
        <f>_xll.qlTenorBasisValue($V$13,AD445,trigger)</f>
        <v>8.0414111662584093E-5</v>
      </c>
      <c r="AG445" s="50">
        <f>_xll.qlTenorBasisForwardRate($V$13,AD445,_xll.ohTrigger($AA$9:$AA$12))</f>
        <v>1.4642799935539234E-2</v>
      </c>
      <c r="AH445" s="50">
        <f>_xll.qlTenorBasisForwardRate2($V$13,AD445,AE445,_xll.ohTrigger($AA$9:$AA$12))</f>
        <v>1.4642799935539234E-2</v>
      </c>
      <c r="AI445" s="50">
        <f>_xll.qlIndexFixing($V$5,_xll.qlInterestRateIndexFixingDate($V$5,AD445,trigger),,trigger)</f>
        <v>1.4695495282036862E-2</v>
      </c>
      <c r="AJ445" s="50">
        <f t="shared" si="24"/>
        <v>-5.2695346497627638E-5</v>
      </c>
      <c r="AK445" s="53">
        <f t="shared" si="25"/>
        <v>1.0035987206497121</v>
      </c>
    </row>
    <row r="446" spans="29:37" x14ac:dyDescent="0.2">
      <c r="AC446" s="45" t="s">
        <v>74</v>
      </c>
      <c r="AD446" s="46">
        <f>_xll.qlCalendarAdvance(calendar,AD445,AC446,,,trigger)</f>
        <v>56044</v>
      </c>
      <c r="AE446" s="46">
        <f>_xll.qlInterestRateIndexMaturity($V$5,AD446,trigger)</f>
        <v>56136</v>
      </c>
      <c r="AF446" s="50">
        <f>_xll.qlTenorBasisValue($V$13,AD446,trigger)</f>
        <v>7.9946330591909557E-5</v>
      </c>
      <c r="AG446" s="50">
        <f>_xll.qlTenorBasisForwardRate($V$13,AD446,_xll.ohTrigger($AA$9:$AA$12))</f>
        <v>1.4604914259456831E-2</v>
      </c>
      <c r="AH446" s="50">
        <f>_xll.qlTenorBasisForwardRate2($V$13,AD446,AE446,_xll.ohTrigger($AA$9:$AA$12))</f>
        <v>1.4604914259456831E-2</v>
      </c>
      <c r="AI446" s="50">
        <f>_xll.qlIndexFixing($V$5,_xll.qlInterestRateIndexFixingDate($V$5,AD446,trigger),,trigger)</f>
        <v>1.4657138281259533E-2</v>
      </c>
      <c r="AJ446" s="50">
        <f t="shared" si="24"/>
        <v>-5.2224021802702025E-5</v>
      </c>
      <c r="AK446" s="53">
        <f t="shared" si="25"/>
        <v>1.0035757842103652</v>
      </c>
    </row>
    <row r="447" spans="29:37" x14ac:dyDescent="0.2">
      <c r="AC447" s="45" t="s">
        <v>74</v>
      </c>
      <c r="AD447" s="46">
        <f>_xll.qlCalendarAdvance(calendar,AD446,AC447,,,trigger)</f>
        <v>56074</v>
      </c>
      <c r="AE447" s="46">
        <f>_xll.qlInterestRateIndexMaturity($V$5,AD447,trigger)</f>
        <v>56166</v>
      </c>
      <c r="AF447" s="50">
        <f>_xll.qlTenorBasisValue($V$13,AD447,trigger)</f>
        <v>7.9512888385915037E-5</v>
      </c>
      <c r="AG447" s="50">
        <f>_xll.qlTenorBasisForwardRate($V$13,AD447,_xll.ohTrigger($AA$9:$AA$12))</f>
        <v>1.4568749684634201E-2</v>
      </c>
      <c r="AH447" s="50">
        <f>_xll.qlTenorBasisForwardRate2($V$13,AD447,AE447,_xll.ohTrigger($AA$9:$AA$12))</f>
        <v>1.4568749684634201E-2</v>
      </c>
      <c r="AI447" s="50">
        <f>_xll.qlIndexFixing($V$5,_xll.qlInterestRateIndexFixingDate($V$5,AD447,trigger),,trigger)</f>
        <v>1.4620545948208063E-2</v>
      </c>
      <c r="AJ447" s="50">
        <f t="shared" si="24"/>
        <v>-5.1796263573862175E-5</v>
      </c>
      <c r="AK447" s="53">
        <f t="shared" si="25"/>
        <v>1.0035552991639696</v>
      </c>
    </row>
    <row r="448" spans="29:37" x14ac:dyDescent="0.2">
      <c r="AC448" s="45" t="s">
        <v>74</v>
      </c>
      <c r="AD448" s="46">
        <f>_xll.qlCalendarAdvance(calendar,AD447,AC448,,,trigger)</f>
        <v>56107</v>
      </c>
      <c r="AE448" s="46">
        <f>_xll.qlInterestRateIndexMaturity($V$5,AD448,trigger)</f>
        <v>56199</v>
      </c>
      <c r="AF448" s="50">
        <f>_xll.qlTenorBasisValue($V$13,AD448,trigger)</f>
        <v>7.9041740591179031E-5</v>
      </c>
      <c r="AG448" s="50">
        <f>_xll.qlTenorBasisForwardRate($V$13,AD448,_xll.ohTrigger($AA$9:$AA$12))</f>
        <v>1.4528245681971898E-2</v>
      </c>
      <c r="AH448" s="50">
        <f>_xll.qlTenorBasisForwardRate2($V$13,AD448,AE448,_xll.ohTrigger($AA$9:$AA$12))</f>
        <v>1.4528245681971898E-2</v>
      </c>
      <c r="AI448" s="50">
        <f>_xll.qlIndexFixing($V$5,_xll.qlInterestRateIndexFixingDate($V$5,AD448,trigger),,trigger)</f>
        <v>1.4579587269072767E-2</v>
      </c>
      <c r="AJ448" s="50">
        <f t="shared" si="24"/>
        <v>-5.1341587100869543E-5</v>
      </c>
      <c r="AK448" s="53">
        <f t="shared" si="25"/>
        <v>1.0035339151212579</v>
      </c>
    </row>
    <row r="449" spans="29:37" x14ac:dyDescent="0.2">
      <c r="AC449" s="45" t="s">
        <v>74</v>
      </c>
      <c r="AD449" s="46">
        <f>_xll.qlCalendarAdvance(calendar,AD448,AC449,,,trigger)</f>
        <v>56138</v>
      </c>
      <c r="AE449" s="46">
        <f>_xll.qlInterestRateIndexMaturity($V$5,AD449,trigger)</f>
        <v>56229</v>
      </c>
      <c r="AF449" s="50">
        <f>_xll.qlTenorBasisValue($V$13,AD449,trigger)</f>
        <v>7.860446772819688E-5</v>
      </c>
      <c r="AG449" s="50">
        <f>_xll.qlTenorBasisForwardRate($V$13,AD449,_xll.ohTrigger($AA$9:$AA$12))</f>
        <v>1.4489850654405398E-2</v>
      </c>
      <c r="AH449" s="50">
        <f>_xll.qlTenorBasisForwardRate2($V$13,AD449,AE449,_xll.ohTrigger($AA$9:$AA$12))</f>
        <v>1.4489850654405398E-2</v>
      </c>
      <c r="AI449" s="50">
        <f>_xll.qlIndexFixing($V$5,_xll.qlInterestRateIndexFixingDate($V$5,AD449,trigger),,trigger)</f>
        <v>1.4540784695126758E-2</v>
      </c>
      <c r="AJ449" s="50">
        <f t="shared" si="24"/>
        <v>-5.0934040721359319E-5</v>
      </c>
      <c r="AK449" s="53">
        <f t="shared" si="25"/>
        <v>1.0035151529119366</v>
      </c>
    </row>
    <row r="450" spans="29:37" x14ac:dyDescent="0.2">
      <c r="AC450" s="45" t="s">
        <v>74</v>
      </c>
      <c r="AD450" s="46">
        <f>_xll.qlCalendarAdvance(calendar,AD449,AC450,,,trigger)</f>
        <v>56170</v>
      </c>
      <c r="AE450" s="46">
        <f>_xll.qlInterestRateIndexMaturity($V$5,AD450,trigger)</f>
        <v>56262</v>
      </c>
      <c r="AF450" s="50">
        <f>_xll.qlTenorBasisValue($V$13,AD450,trigger)</f>
        <v>7.8158433544454751E-5</v>
      </c>
      <c r="AG450" s="50">
        <f>_xll.qlTenorBasisForwardRate($V$13,AD450,_xll.ohTrigger($AA$9:$AA$12))</f>
        <v>1.4448816419337785E-2</v>
      </c>
      <c r="AH450" s="50">
        <f>_xll.qlTenorBasisForwardRate2($V$13,AD450,AE450,_xll.ohTrigger($AA$9:$AA$12))</f>
        <v>1.4448816419337785E-2</v>
      </c>
      <c r="AI450" s="50">
        <f>_xll.qlIndexFixing($V$5,_xll.qlInterestRateIndexFixingDate($V$5,AD450,trigger),,trigger)</f>
        <v>1.4499336454040369E-2</v>
      </c>
      <c r="AJ450" s="50">
        <f t="shared" si="24"/>
        <v>-5.0520034702584635E-5</v>
      </c>
      <c r="AK450" s="53">
        <f t="shared" si="25"/>
        <v>1.0034964825655179</v>
      </c>
    </row>
    <row r="451" spans="29:37" x14ac:dyDescent="0.2">
      <c r="AC451" s="45" t="s">
        <v>74</v>
      </c>
      <c r="AD451" s="46">
        <f>_xll.qlCalendarAdvance(calendar,AD450,AC451,,,trigger)</f>
        <v>56201</v>
      </c>
      <c r="AE451" s="46">
        <f>_xll.qlInterestRateIndexMaturity($V$5,AD451,trigger)</f>
        <v>56293</v>
      </c>
      <c r="AF451" s="50">
        <f>_xll.qlTenorBasisValue($V$13,AD451,trigger)</f>
        <v>7.7731456912597511E-5</v>
      </c>
      <c r="AG451" s="50">
        <f>_xll.qlTenorBasisForwardRate($V$13,AD451,_xll.ohTrigger($AA$9:$AA$12))</f>
        <v>1.44087185959318E-2</v>
      </c>
      <c r="AH451" s="50">
        <f>_xll.qlTenorBasisForwardRate2($V$13,AD451,AE451,_xll.ohTrigger($AA$9:$AA$12))</f>
        <v>1.44087185959318E-2</v>
      </c>
      <c r="AI451" s="50">
        <f>_xll.qlIndexFixing($V$5,_xll.qlInterestRateIndexFixingDate($V$5,AD451,trigger),,trigger)</f>
        <v>1.4458856923935962E-2</v>
      </c>
      <c r="AJ451" s="50">
        <f t="shared" si="24"/>
        <v>-5.0138328004161944E-5</v>
      </c>
      <c r="AK451" s="53">
        <f t="shared" si="25"/>
        <v>1.0034797215082205</v>
      </c>
    </row>
    <row r="452" spans="29:37" x14ac:dyDescent="0.2">
      <c r="AC452" s="45" t="s">
        <v>74</v>
      </c>
      <c r="AD452" s="46">
        <f>_xll.qlCalendarAdvance(calendar,AD451,AC452,,,trigger)</f>
        <v>56233</v>
      </c>
      <c r="AE452" s="46">
        <f>_xll.qlInterestRateIndexMaturity($V$5,AD452,trigger)</f>
        <v>56324</v>
      </c>
      <c r="AF452" s="50">
        <f>_xll.qlTenorBasisValue($V$13,AD452,trigger)</f>
        <v>7.7295930808514559E-5</v>
      </c>
      <c r="AG452" s="50">
        <f>_xll.qlTenorBasisForwardRate($V$13,AD452,_xll.ohTrigger($AA$9:$AA$12))</f>
        <v>1.4367008129733409E-2</v>
      </c>
      <c r="AH452" s="50">
        <f>_xll.qlTenorBasisForwardRate2($V$13,AD452,AE452,_xll.ohTrigger($AA$9:$AA$12))</f>
        <v>1.4367008129733409E-2</v>
      </c>
      <c r="AI452" s="50">
        <f>_xll.qlIndexFixing($V$5,_xll.qlInterestRateIndexFixingDate($V$5,AD452,trigger),,trigger)</f>
        <v>1.4416771830466331E-2</v>
      </c>
      <c r="AJ452" s="50">
        <f t="shared" ref="AJ452:AJ515" si="26">AG452-AI452</f>
        <v>-4.9763700732922619E-5</v>
      </c>
      <c r="AK452" s="53">
        <f t="shared" ref="AK452:AK515" si="27">AI452/AH452</f>
        <v>1.003463748352027</v>
      </c>
    </row>
    <row r="453" spans="29:37" x14ac:dyDescent="0.2">
      <c r="AC453" s="45" t="s">
        <v>74</v>
      </c>
      <c r="AD453" s="46">
        <f>_xll.qlCalendarAdvance(calendar,AD452,AC453,,,trigger)</f>
        <v>56264</v>
      </c>
      <c r="AE453" s="46">
        <f>_xll.qlInterestRateIndexMaturity($V$5,AD453,trigger)</f>
        <v>56354</v>
      </c>
      <c r="AF453" s="50">
        <f>_xll.qlTenorBasisValue($V$13,AD453,trigger)</f>
        <v>7.6879018568396516E-5</v>
      </c>
      <c r="AG453" s="50">
        <f>_xll.qlTenorBasisForwardRate($V$13,AD453,_xll.ohTrigger($AA$9:$AA$12))</f>
        <v>1.4325958196404365E-2</v>
      </c>
      <c r="AH453" s="50">
        <f>_xll.qlTenorBasisForwardRate2($V$13,AD453,AE453,_xll.ohTrigger($AA$9:$AA$12))</f>
        <v>1.4325958196404365E-2</v>
      </c>
      <c r="AI453" s="50">
        <f>_xll.qlIndexFixing($V$5,_xll.qlInterestRateIndexFixingDate($V$5,AD453,trigger),,trigger)</f>
        <v>1.4375373945464176E-2</v>
      </c>
      <c r="AJ453" s="50">
        <f t="shared" si="26"/>
        <v>-4.9415749059811276E-5</v>
      </c>
      <c r="AK453" s="53">
        <f t="shared" si="27"/>
        <v>1.0034493852615187</v>
      </c>
    </row>
    <row r="454" spans="29:37" x14ac:dyDescent="0.2">
      <c r="AC454" s="45" t="s">
        <v>74</v>
      </c>
      <c r="AD454" s="46">
        <f>_xll.qlCalendarAdvance(calendar,AD453,AC454,,,trigger)</f>
        <v>56296</v>
      </c>
      <c r="AE454" s="46">
        <f>_xll.qlInterestRateIndexMaturity($V$5,AD454,trigger)</f>
        <v>56387</v>
      </c>
      <c r="AF454" s="50">
        <f>_xll.qlTenorBasisValue($V$13,AD454,trigger)</f>
        <v>7.6453763743348547E-5</v>
      </c>
      <c r="AG454" s="50">
        <f>_xll.qlTenorBasisForwardRate($V$13,AD454,_xll.ohTrigger($AA$9:$AA$12))</f>
        <v>1.4282081342928599E-2</v>
      </c>
      <c r="AH454" s="50">
        <f>_xll.qlTenorBasisForwardRate2($V$13,AD454,AE454,_xll.ohTrigger($AA$9:$AA$12))</f>
        <v>1.4282081342928599E-2</v>
      </c>
      <c r="AI454" s="50">
        <f>_xll.qlIndexFixing($V$5,_xll.qlInterestRateIndexFixingDate($V$5,AD454,trigger),,trigger)</f>
        <v>1.4331146748187329E-2</v>
      </c>
      <c r="AJ454" s="50">
        <f t="shared" si="26"/>
        <v>-4.9065405258730266E-5</v>
      </c>
      <c r="AK454" s="53">
        <f t="shared" si="27"/>
        <v>1.0034354520241564</v>
      </c>
    </row>
    <row r="455" spans="29:37" x14ac:dyDescent="0.2">
      <c r="AC455" s="45" t="s">
        <v>74</v>
      </c>
      <c r="AD455" s="46">
        <f>_xll.qlCalendarAdvance(calendar,AD454,AC455,,,trigger)</f>
        <v>56324</v>
      </c>
      <c r="AE455" s="46">
        <f>_xll.qlInterestRateIndexMaturity($V$5,AD455,trigger)</f>
        <v>56416</v>
      </c>
      <c r="AF455" s="50">
        <f>_xll.qlTenorBasisValue($V$13,AD455,trigger)</f>
        <v>7.6085874415038031E-5</v>
      </c>
      <c r="AG455" s="50">
        <f>_xll.qlTenorBasisForwardRate($V$13,AD455,_xll.ohTrigger($AA$9:$AA$12))</f>
        <v>1.4243030848613969E-2</v>
      </c>
      <c r="AH455" s="50">
        <f>_xll.qlTenorBasisForwardRate2($V$13,AD455,AE455,_xll.ohTrigger($AA$9:$AA$12))</f>
        <v>1.4243030848613969E-2</v>
      </c>
      <c r="AI455" s="50">
        <f>_xll.qlIndexFixing($V$5,_xll.qlInterestRateIndexFixingDate($V$5,AD455,trigger),,trigger)</f>
        <v>1.4291803003478298E-2</v>
      </c>
      <c r="AJ455" s="50">
        <f t="shared" si="26"/>
        <v>-4.8772154864328704E-5</v>
      </c>
      <c r="AK455" s="53">
        <f t="shared" si="27"/>
        <v>1.0034242820494259</v>
      </c>
    </row>
    <row r="456" spans="29:37" x14ac:dyDescent="0.2">
      <c r="AC456" s="45" t="s">
        <v>74</v>
      </c>
      <c r="AD456" s="46">
        <f>_xll.qlCalendarAdvance(calendar,AD455,AC456,,,trigger)</f>
        <v>56355</v>
      </c>
      <c r="AE456" s="46">
        <f>_xll.qlInterestRateIndexMaturity($V$5,AD456,trigger)</f>
        <v>56446</v>
      </c>
      <c r="AF456" s="50">
        <f>_xll.qlTenorBasisValue($V$13,AD456,trigger)</f>
        <v>7.5683100154786456E-5</v>
      </c>
      <c r="AG456" s="50">
        <f>_xll.qlTenorBasisForwardRate($V$13,AD456,_xll.ohTrigger($AA$9:$AA$12))</f>
        <v>1.4200042213714638E-2</v>
      </c>
      <c r="AH456" s="50">
        <f>_xll.qlTenorBasisForwardRate2($V$13,AD456,AE456,_xll.ohTrigger($AA$9:$AA$12))</f>
        <v>1.4200042213714638E-2</v>
      </c>
      <c r="AI456" s="50">
        <f>_xll.qlIndexFixing($V$5,_xll.qlInterestRateIndexFixingDate($V$5,AD456,trigger),,trigger)</f>
        <v>1.4248510597576652E-2</v>
      </c>
      <c r="AJ456" s="50">
        <f t="shared" si="26"/>
        <v>-4.8468383862014519E-5</v>
      </c>
      <c r="AK456" s="53">
        <f t="shared" si="27"/>
        <v>1.0034132563222384</v>
      </c>
    </row>
    <row r="457" spans="29:37" x14ac:dyDescent="0.2">
      <c r="AC457" s="45" t="s">
        <v>74</v>
      </c>
      <c r="AD457" s="46">
        <f>_xll.qlCalendarAdvance(calendar,AD456,AC457,,,trigger)</f>
        <v>56387</v>
      </c>
      <c r="AE457" s="46">
        <f>_xll.qlInterestRateIndexMaturity($V$5,AD457,trigger)</f>
        <v>56479</v>
      </c>
      <c r="AF457" s="50">
        <f>_xll.qlTenorBasisValue($V$13,AD457,trigger)</f>
        <v>7.5272273612114662E-5</v>
      </c>
      <c r="AG457" s="50">
        <f>_xll.qlTenorBasisForwardRate($V$13,AD457,_xll.ohTrigger($AA$9:$AA$12))</f>
        <v>1.4154088923143284E-2</v>
      </c>
      <c r="AH457" s="50">
        <f>_xll.qlTenorBasisForwardRate2($V$13,AD457,AE457,_xll.ohTrigger($AA$9:$AA$12))</f>
        <v>1.4154088923143284E-2</v>
      </c>
      <c r="AI457" s="50">
        <f>_xll.qlIndexFixing($V$5,_xll.qlInterestRateIndexFixingDate($V$5,AD457,trigger),,trigger)</f>
        <v>1.4202254169458977E-2</v>
      </c>
      <c r="AJ457" s="50">
        <f t="shared" si="26"/>
        <v>-4.8165246315692856E-5</v>
      </c>
      <c r="AK457" s="53">
        <f t="shared" si="27"/>
        <v>1.0034029209917523</v>
      </c>
    </row>
    <row r="458" spans="29:37" x14ac:dyDescent="0.2">
      <c r="AC458" s="45" t="s">
        <v>74</v>
      </c>
      <c r="AD458" s="46">
        <f>_xll.qlCalendarAdvance(calendar,AD457,AC458,,,trigger)</f>
        <v>56418</v>
      </c>
      <c r="AE458" s="46">
        <f>_xll.qlInterestRateIndexMaturity($V$5,AD458,trigger)</f>
        <v>56510</v>
      </c>
      <c r="AF458" s="50">
        <f>_xll.qlTenorBasisValue($V$13,AD458,trigger)</f>
        <v>7.4879017286516103E-5</v>
      </c>
      <c r="AG458" s="50">
        <f>_xll.qlTenorBasisForwardRate($V$13,AD458,_xll.ohTrigger($AA$9:$AA$12))</f>
        <v>1.4109309689507396E-2</v>
      </c>
      <c r="AH458" s="50">
        <f>_xll.qlTenorBasisForwardRate2($V$13,AD458,AE458,_xll.ohTrigger($AA$9:$AA$12))</f>
        <v>1.4109309689507396E-2</v>
      </c>
      <c r="AI458" s="50">
        <f>_xll.qlIndexFixing($V$5,_xll.qlInterestRateIndexFixingDate($V$5,AD458,trigger),,trigger)</f>
        <v>1.4157199647443173E-2</v>
      </c>
      <c r="AJ458" s="50">
        <f t="shared" si="26"/>
        <v>-4.7889957935776453E-5</v>
      </c>
      <c r="AK458" s="53">
        <f t="shared" si="27"/>
        <v>1.003394209850776</v>
      </c>
    </row>
    <row r="459" spans="29:37" x14ac:dyDescent="0.2">
      <c r="AC459" s="45" t="s">
        <v>74</v>
      </c>
      <c r="AD459" s="46">
        <f>_xll.qlCalendarAdvance(calendar,AD458,AC459,,,trigger)</f>
        <v>56450</v>
      </c>
      <c r="AE459" s="46">
        <f>_xll.qlInterestRateIndexMaturity($V$5,AD459,trigger)</f>
        <v>56542</v>
      </c>
      <c r="AF459" s="50">
        <f>_xll.qlTenorBasisValue($V$13,AD459,trigger)</f>
        <v>7.4477903900069036E-5</v>
      </c>
      <c r="AG459" s="50">
        <f>_xll.qlTenorBasisForwardRate($V$13,AD459,_xll.ohTrigger($AA$9:$AA$12))</f>
        <v>1.4062384264296615E-2</v>
      </c>
      <c r="AH459" s="50">
        <f>_xll.qlTenorBasisForwardRate2($V$13,AD459,AE459,_xll.ohTrigger($AA$9:$AA$12))</f>
        <v>1.4062384264296615E-2</v>
      </c>
      <c r="AI459" s="50">
        <f>_xll.qlIndexFixing($V$5,_xll.qlInterestRateIndexFixingDate($V$5,AD459,trigger),,trigger)</f>
        <v>1.4110006310996586E-2</v>
      </c>
      <c r="AJ459" s="50">
        <f t="shared" si="26"/>
        <v>-4.7622046699970916E-5</v>
      </c>
      <c r="AK459" s="53">
        <f t="shared" si="27"/>
        <v>1.0033864845253078</v>
      </c>
    </row>
    <row r="460" spans="29:37" x14ac:dyDescent="0.2">
      <c r="AC460" s="45" t="s">
        <v>74</v>
      </c>
      <c r="AD460" s="46">
        <f>_xll.qlCalendarAdvance(calendar,AD459,AC460,,,trigger)</f>
        <v>56481</v>
      </c>
      <c r="AE460" s="46">
        <f>_xll.qlInterestRateIndexMaturity($V$5,AD460,trigger)</f>
        <v>56573</v>
      </c>
      <c r="AF460" s="50">
        <f>_xll.qlTenorBasisValue($V$13,AD460,trigger)</f>
        <v>7.409395002336542E-5</v>
      </c>
      <c r="AG460" s="50">
        <f>_xll.qlTenorBasisForwardRate($V$13,AD460,_xll.ohTrigger($AA$9:$AA$12))</f>
        <v>1.401624543583444E-2</v>
      </c>
      <c r="AH460" s="50">
        <f>_xll.qlTenorBasisForwardRate2($V$13,AD460,AE460,_xll.ohTrigger($AA$9:$AA$12))</f>
        <v>1.401624543583444E-2</v>
      </c>
      <c r="AI460" s="50">
        <f>_xll.qlIndexFixing($V$5,_xll.qlInterestRateIndexFixingDate($V$5,AD460,trigger),,trigger)</f>
        <v>1.4063623767097013E-2</v>
      </c>
      <c r="AJ460" s="50">
        <f t="shared" si="26"/>
        <v>-4.7378331262573625E-5</v>
      </c>
      <c r="AK460" s="53">
        <f t="shared" si="27"/>
        <v>1.0033802441231119</v>
      </c>
    </row>
    <row r="461" spans="29:37" x14ac:dyDescent="0.2">
      <c r="AC461" s="45" t="s">
        <v>74</v>
      </c>
      <c r="AD461" s="46">
        <f>_xll.qlCalendarAdvance(calendar,AD460,AC461,,,trigger)</f>
        <v>56513</v>
      </c>
      <c r="AE461" s="46">
        <f>_xll.qlInterestRateIndexMaturity($V$5,AD461,trigger)</f>
        <v>56604</v>
      </c>
      <c r="AF461" s="50">
        <f>_xll.qlTenorBasisValue($V$13,AD461,trigger)</f>
        <v>7.3702329718180513E-5</v>
      </c>
      <c r="AG461" s="50">
        <f>_xll.qlTenorBasisForwardRate($V$13,AD461,_xll.ohTrigger($AA$9:$AA$12))</f>
        <v>1.3968411710391716E-2</v>
      </c>
      <c r="AH461" s="50">
        <f>_xll.qlTenorBasisForwardRate2($V$13,AD461,AE461,_xll.ohTrigger($AA$9:$AA$12))</f>
        <v>1.3968411710391716E-2</v>
      </c>
      <c r="AI461" s="50">
        <f>_xll.qlIndexFixing($V$5,_xll.qlInterestRateIndexFixingDate($V$5,AD461,trigger),,trigger)</f>
        <v>1.4015556467272525E-2</v>
      </c>
      <c r="AJ461" s="50">
        <f t="shared" si="26"/>
        <v>-4.7144756880808728E-5</v>
      </c>
      <c r="AK461" s="53">
        <f t="shared" si="27"/>
        <v>1.0033750978893137</v>
      </c>
    </row>
    <row r="462" spans="29:37" x14ac:dyDescent="0.2">
      <c r="AC462" s="45" t="s">
        <v>74</v>
      </c>
      <c r="AD462" s="46">
        <f>_xll.qlCalendarAdvance(calendar,AD461,AC462,,,trigger)</f>
        <v>56543</v>
      </c>
      <c r="AE462" s="46">
        <f>_xll.qlInterestRateIndexMaturity($V$5,AD462,trigger)</f>
        <v>56635</v>
      </c>
      <c r="AF462" s="50">
        <f>_xll.qlTenorBasisValue($V$13,AD462,trigger)</f>
        <v>7.3339490786701139E-5</v>
      </c>
      <c r="AG462" s="50">
        <f>_xll.qlTenorBasisForwardRate($V$13,AD462,_xll.ohTrigger($AA$9:$AA$12))</f>
        <v>1.3921960488381511E-2</v>
      </c>
      <c r="AH462" s="50">
        <f>_xll.qlTenorBasisForwardRate2($V$13,AD462,AE462,_xll.ohTrigger($AA$9:$AA$12))</f>
        <v>1.3921960488381511E-2</v>
      </c>
      <c r="AI462" s="50">
        <f>_xll.qlIndexFixing($V$5,_xll.qlInterestRateIndexFixingDate($V$5,AD462,trigger),,trigger)</f>
        <v>1.3968898394394772E-2</v>
      </c>
      <c r="AJ462" s="50">
        <f t="shared" si="26"/>
        <v>-4.693790601326131E-5</v>
      </c>
      <c r="AK462" s="53">
        <f t="shared" si="27"/>
        <v>1.0033715011655457</v>
      </c>
    </row>
    <row r="463" spans="29:37" x14ac:dyDescent="0.2">
      <c r="AC463" s="45" t="s">
        <v>74</v>
      </c>
      <c r="AD463" s="46">
        <f>_xll.qlCalendarAdvance(calendar,AD462,AC463,,,trigger)</f>
        <v>56576</v>
      </c>
      <c r="AE463" s="46">
        <f>_xll.qlInterestRateIndexMaturity($V$5,AD463,trigger)</f>
        <v>56668</v>
      </c>
      <c r="AF463" s="50">
        <f>_xll.qlTenorBasisValue($V$13,AD463,trigger)</f>
        <v>7.2945124718945431E-5</v>
      </c>
      <c r="AG463" s="50">
        <f>_xll.qlTenorBasisForwardRate($V$13,AD463,_xll.ohTrigger($AA$9:$AA$12))</f>
        <v>1.3870685087721317E-2</v>
      </c>
      <c r="AH463" s="50">
        <f>_xll.qlTenorBasisForwardRate2($V$13,AD463,AE463,_xll.ohTrigger($AA$9:$AA$12))</f>
        <v>1.3870685087721317E-2</v>
      </c>
      <c r="AI463" s="50">
        <f>_xll.qlIndexFixing($V$5,_xll.qlInterestRateIndexFixingDate($V$5,AD463,trigger),,trigger)</f>
        <v>1.391741428747274E-2</v>
      </c>
      <c r="AJ463" s="50">
        <f t="shared" si="26"/>
        <v>-4.6729199751422562E-5</v>
      </c>
      <c r="AK463" s="53">
        <f t="shared" si="27"/>
        <v>1.0033689179341825</v>
      </c>
    </row>
    <row r="464" spans="29:37" x14ac:dyDescent="0.2">
      <c r="AC464" s="45" t="s">
        <v>74</v>
      </c>
      <c r="AD464" s="46">
        <f>_xll.qlCalendarAdvance(calendar,AD463,AC464,,,trigger)</f>
        <v>56606</v>
      </c>
      <c r="AE464" s="46">
        <f>_xll.qlInterestRateIndexMaturity($V$5,AD464,trigger)</f>
        <v>56696</v>
      </c>
      <c r="AF464" s="50">
        <f>_xll.qlTenorBasisValue($V$13,AD464,trigger)</f>
        <v>7.259088579676235E-5</v>
      </c>
      <c r="AG464" s="50">
        <f>_xll.qlTenorBasisForwardRate($V$13,AD464,_xll.ohTrigger($AA$9:$AA$12))</f>
        <v>1.3824479131447909E-2</v>
      </c>
      <c r="AH464" s="50">
        <f>_xll.qlTenorBasisForwardRate2($V$13,AD464,AE464,_xll.ohTrigger($AA$9:$AA$12))</f>
        <v>1.3824479131447909E-2</v>
      </c>
      <c r="AI464" s="50">
        <f>_xll.qlIndexFixing($V$5,_xll.qlInterestRateIndexFixingDate($V$5,AD464,trigger),,trigger)</f>
        <v>1.387103593056338E-2</v>
      </c>
      <c r="AJ464" s="50">
        <f t="shared" si="26"/>
        <v>-4.6556799115471392E-5</v>
      </c>
      <c r="AK464" s="53">
        <f t="shared" si="27"/>
        <v>1.003367707287399</v>
      </c>
    </row>
    <row r="465" spans="29:37" x14ac:dyDescent="0.2">
      <c r="AC465" s="45" t="s">
        <v>74</v>
      </c>
      <c r="AD465" s="46">
        <f>_xll.qlCalendarAdvance(calendar,AD464,AC465,,,trigger)</f>
        <v>56639</v>
      </c>
      <c r="AE465" s="46">
        <f>_xll.qlInterestRateIndexMaturity($V$5,AD465,trigger)</f>
        <v>56730</v>
      </c>
      <c r="AF465" s="50">
        <f>_xll.qlTenorBasisValue($V$13,AD465,trigger)</f>
        <v>7.2205871596517186E-5</v>
      </c>
      <c r="AG465" s="50">
        <f>_xll.qlTenorBasisForwardRate($V$13,AD465,_xll.ohTrigger($AA$9:$AA$12))</f>
        <v>1.3771236493265709E-2</v>
      </c>
      <c r="AH465" s="50">
        <f>_xll.qlTenorBasisForwardRate2($V$13,AD465,AE465,_xll.ohTrigger($AA$9:$AA$12))</f>
        <v>1.3771236493265709E-2</v>
      </c>
      <c r="AI465" s="50">
        <f>_xll.qlIndexFixing($V$5,_xll.qlInterestRateIndexFixingDate($V$5,AD465,trigger),,trigger)</f>
        <v>1.3817617839124207E-2</v>
      </c>
      <c r="AJ465" s="50">
        <f t="shared" si="26"/>
        <v>-4.6381345858497944E-5</v>
      </c>
      <c r="AK465" s="53">
        <f t="shared" si="27"/>
        <v>1.0033679870272492</v>
      </c>
    </row>
    <row r="466" spans="29:37" x14ac:dyDescent="0.2">
      <c r="AC466" s="45" t="s">
        <v>74</v>
      </c>
      <c r="AD466" s="46">
        <f>_xll.qlCalendarAdvance(calendar,AD465,AC466,,,trigger)</f>
        <v>56670</v>
      </c>
      <c r="AE466" s="46">
        <f>_xll.qlInterestRateIndexMaturity($V$5,AD466,trigger)</f>
        <v>56759</v>
      </c>
      <c r="AF466" s="50">
        <f>_xll.qlTenorBasisValue($V$13,AD466,trigger)</f>
        <v>7.184857728026914E-5</v>
      </c>
      <c r="AG466" s="50">
        <f>_xll.qlTenorBasisForwardRate($V$13,AD466,_xll.ohTrigger($AA$9:$AA$12))</f>
        <v>1.3722148403131688E-2</v>
      </c>
      <c r="AH466" s="50">
        <f>_xll.qlTenorBasisForwardRate2($V$13,AD466,AE466,_xll.ohTrigger($AA$9:$AA$12))</f>
        <v>1.3722148403131688E-2</v>
      </c>
      <c r="AI466" s="50">
        <f>_xll.qlIndexFixing($V$5,_xll.qlInterestRateIndexFixingDate($V$5,AD466,trigger),,trigger)</f>
        <v>1.3768382993864707E-2</v>
      </c>
      <c r="AJ466" s="50">
        <f t="shared" si="26"/>
        <v>-4.6234590733018957E-5</v>
      </c>
      <c r="AK466" s="53">
        <f t="shared" si="27"/>
        <v>1.0033693405270612</v>
      </c>
    </row>
    <row r="467" spans="29:37" x14ac:dyDescent="0.2">
      <c r="AC467" s="45" t="s">
        <v>74</v>
      </c>
      <c r="AD467" s="46">
        <f>_xll.qlCalendarAdvance(calendar,AD466,AC467,,,trigger)</f>
        <v>56698</v>
      </c>
      <c r="AE467" s="46">
        <f>_xll.qlInterestRateIndexMaturity($V$5,AD467,trigger)</f>
        <v>56790</v>
      </c>
      <c r="AF467" s="50">
        <f>_xll.qlTenorBasisValue($V$13,AD467,trigger)</f>
        <v>7.1529470895563712E-5</v>
      </c>
      <c r="AG467" s="50">
        <f>_xll.qlTenorBasisForwardRate($V$13,AD467,_xll.ohTrigger($AA$9:$AA$12))</f>
        <v>1.3674536766018052E-2</v>
      </c>
      <c r="AH467" s="50">
        <f>_xll.qlTenorBasisForwardRate2($V$13,AD467,AE467,_xll.ohTrigger($AA$9:$AA$12))</f>
        <v>1.3674536766018052E-2</v>
      </c>
      <c r="AI467" s="50">
        <f>_xll.qlIndexFixing($V$5,_xll.qlInterestRateIndexFixingDate($V$5,AD467,trigger),,trigger)</f>
        <v>1.372065108649676E-2</v>
      </c>
      <c r="AJ467" s="50">
        <f t="shared" si="26"/>
        <v>-4.6114320478707685E-5</v>
      </c>
      <c r="AK467" s="53">
        <f t="shared" si="27"/>
        <v>1.0033722766092745</v>
      </c>
    </row>
    <row r="468" spans="29:37" x14ac:dyDescent="0.2">
      <c r="AC468" s="45" t="s">
        <v>74</v>
      </c>
      <c r="AD468" s="46">
        <f>_xll.qlCalendarAdvance(calendar,AD467,AC468,,,trigger)</f>
        <v>56730</v>
      </c>
      <c r="AE468" s="46">
        <f>_xll.qlInterestRateIndexMaturity($V$5,AD468,trigger)</f>
        <v>56821</v>
      </c>
      <c r="AF468" s="50">
        <f>_xll.qlTenorBasisValue($V$13,AD468,trigger)</f>
        <v>7.1168928429658817E-5</v>
      </c>
      <c r="AG468" s="50">
        <f>_xll.qlTenorBasisForwardRate($V$13,AD468,_xll.ohTrigger($AA$9:$AA$12))</f>
        <v>1.3621955882840547E-2</v>
      </c>
      <c r="AH468" s="50">
        <f>_xll.qlTenorBasisForwardRate2($V$13,AD468,AE468,_xll.ohTrigger($AA$9:$AA$12))</f>
        <v>1.3621955882840547E-2</v>
      </c>
      <c r="AI468" s="50">
        <f>_xll.qlIndexFixing($V$5,_xll.qlInterestRateIndexFixingDate($V$5,AD468,trigger),,trigger)</f>
        <v>1.3667949988763983E-2</v>
      </c>
      <c r="AJ468" s="50">
        <f t="shared" si="26"/>
        <v>-4.5994105923435544E-5</v>
      </c>
      <c r="AK468" s="53">
        <f t="shared" si="27"/>
        <v>1.0033764685716957</v>
      </c>
    </row>
    <row r="469" spans="29:37" x14ac:dyDescent="0.2">
      <c r="AC469" s="45" t="s">
        <v>74</v>
      </c>
      <c r="AD469" s="46">
        <f>_xll.qlCalendarAdvance(calendar,AD468,AC469,,,trigger)</f>
        <v>56760</v>
      </c>
      <c r="AE469" s="46">
        <f>_xll.qlInterestRateIndexMaturity($V$5,AD469,trigger)</f>
        <v>56852</v>
      </c>
      <c r="AF469" s="50">
        <f>_xll.qlTenorBasisValue($V$13,AD469,trigger)</f>
        <v>7.0834896776503364E-5</v>
      </c>
      <c r="AG469" s="50">
        <f>_xll.qlTenorBasisForwardRate($V$13,AD469,_xll.ohTrigger($AA$9:$AA$12))</f>
        <v>1.3570908889009895E-2</v>
      </c>
      <c r="AH469" s="50">
        <f>_xll.qlTenorBasisForwardRate2($V$13,AD469,AE469,_xll.ohTrigger($AA$9:$AA$12))</f>
        <v>1.3570908889009895E-2</v>
      </c>
      <c r="AI469" s="50">
        <f>_xll.qlIndexFixing($V$5,_xll.qlInterestRateIndexFixingDate($V$5,AD469,trigger),,trigger)</f>
        <v>1.361680596292178E-2</v>
      </c>
      <c r="AJ469" s="50">
        <f t="shared" si="26"/>
        <v>-4.5897073911884897E-5</v>
      </c>
      <c r="AK469" s="53">
        <f t="shared" si="27"/>
        <v>1.0033820191622578</v>
      </c>
    </row>
    <row r="470" spans="29:37" x14ac:dyDescent="0.2">
      <c r="AC470" s="45" t="s">
        <v>74</v>
      </c>
      <c r="AD470" s="46">
        <f>_xll.qlCalendarAdvance(calendar,AD469,AC470,,,trigger)</f>
        <v>56793</v>
      </c>
      <c r="AE470" s="46">
        <f>_xll.qlInterestRateIndexMaturity($V$5,AD470,trigger)</f>
        <v>56885</v>
      </c>
      <c r="AF470" s="50">
        <f>_xll.qlTenorBasisValue($V$13,AD470,trigger)</f>
        <v>7.0471855826972248E-5</v>
      </c>
      <c r="AG470" s="50">
        <f>_xll.qlTenorBasisForwardRate($V$13,AD470,_xll.ohTrigger($AA$9:$AA$12))</f>
        <v>1.3515041745645377E-2</v>
      </c>
      <c r="AH470" s="50">
        <f>_xll.qlTenorBasisForwardRate2($V$13,AD470,AE470,_xll.ohTrigger($AA$9:$AA$12))</f>
        <v>1.3515041745645377E-2</v>
      </c>
      <c r="AI470" s="50">
        <f>_xll.qlIndexFixing($V$5,_xll.qlInterestRateIndexFixingDate($V$5,AD470,trigger),,trigger)</f>
        <v>1.3560846173271836E-2</v>
      </c>
      <c r="AJ470" s="50">
        <f t="shared" si="26"/>
        <v>-4.5804427626458533E-5</v>
      </c>
      <c r="AK470" s="53">
        <f t="shared" si="27"/>
        <v>1.0033891443688079</v>
      </c>
    </row>
    <row r="471" spans="29:37" x14ac:dyDescent="0.2">
      <c r="AC471" s="45" t="s">
        <v>74</v>
      </c>
      <c r="AD471" s="46">
        <f>_xll.qlCalendarAdvance(calendar,AD470,AC471,,,trigger)</f>
        <v>56823</v>
      </c>
      <c r="AE471" s="46">
        <f>_xll.qlInterestRateIndexMaturity($V$5,AD471,trigger)</f>
        <v>56915</v>
      </c>
      <c r="AF471" s="50">
        <f>_xll.qlTenorBasisValue($V$13,AD471,trigger)</f>
        <v>7.0145767869542392E-5</v>
      </c>
      <c r="AG471" s="50">
        <f>_xll.qlTenorBasisForwardRate($V$13,AD471,_xll.ohTrigger($AA$9:$AA$12))</f>
        <v>1.3464373662244275E-2</v>
      </c>
      <c r="AH471" s="50">
        <f>_xll.qlTenorBasisForwardRate2($V$13,AD471,AE471,_xll.ohTrigger($AA$9:$AA$12))</f>
        <v>1.3464373662244275E-2</v>
      </c>
      <c r="AI471" s="50">
        <f>_xll.qlIndexFixing($V$5,_xll.qlInterestRateIndexFixingDate($V$5,AD471,trigger),,trigger)</f>
        <v>1.3510102764364032E-2</v>
      </c>
      <c r="AJ471" s="50">
        <f t="shared" si="26"/>
        <v>-4.5729102119756657E-5</v>
      </c>
      <c r="AK471" s="53">
        <f t="shared" si="27"/>
        <v>1.0033963037024134</v>
      </c>
    </row>
    <row r="472" spans="29:37" x14ac:dyDescent="0.2">
      <c r="AC472" s="45" t="s">
        <v>74</v>
      </c>
      <c r="AD472" s="46">
        <f>_xll.qlCalendarAdvance(calendar,AD471,AC472,,,trigger)</f>
        <v>56856</v>
      </c>
      <c r="AE472" s="46">
        <f>_xll.qlInterestRateIndexMaturity($V$5,AD472,trigger)</f>
        <v>56948</v>
      </c>
      <c r="AF472" s="50">
        <f>_xll.qlTenorBasisValue($V$13,AD472,trigger)</f>
        <v>6.9791364590437549E-5</v>
      </c>
      <c r="AG472" s="50">
        <f>_xll.qlTenorBasisForwardRate($V$13,AD472,_xll.ohTrigger($AA$9:$AA$12))</f>
        <v>1.3409233779293388E-2</v>
      </c>
      <c r="AH472" s="50">
        <f>_xll.qlTenorBasisForwardRate2($V$13,AD472,AE472,_xll.ohTrigger($AA$9:$AA$12))</f>
        <v>1.3409233779293388E-2</v>
      </c>
      <c r="AI472" s="50">
        <f>_xll.qlIndexFixing($V$5,_xll.qlInterestRateIndexFixingDate($V$5,AD472,trigger),,trigger)</f>
        <v>1.3454885627381277E-2</v>
      </c>
      <c r="AJ472" s="50">
        <f t="shared" si="26"/>
        <v>-4.565184808788883E-5</v>
      </c>
      <c r="AK472" s="53">
        <f t="shared" si="27"/>
        <v>1.0034045083290579</v>
      </c>
    </row>
    <row r="473" spans="29:37" x14ac:dyDescent="0.2">
      <c r="AC473" s="45" t="s">
        <v>74</v>
      </c>
      <c r="AD473" s="46">
        <f>_xll.qlCalendarAdvance(calendar,AD472,AC473,,,trigger)</f>
        <v>56887</v>
      </c>
      <c r="AE473" s="46">
        <f>_xll.qlInterestRateIndexMaturity($V$5,AD473,trigger)</f>
        <v>56979</v>
      </c>
      <c r="AF473" s="50">
        <f>_xll.qlTenorBasisValue($V$13,AD473,trigger)</f>
        <v>6.9462490700923654E-5</v>
      </c>
      <c r="AG473" s="50">
        <f>_xll.qlTenorBasisForwardRate($V$13,AD473,_xll.ohTrigger($AA$9:$AA$12))</f>
        <v>1.3358136081182392E-2</v>
      </c>
      <c r="AH473" s="50">
        <f>_xll.qlTenorBasisForwardRate2($V$13,AD473,AE473,_xll.ohTrigger($AA$9:$AA$12))</f>
        <v>1.3358136081182392E-2</v>
      </c>
      <c r="AI473" s="50">
        <f>_xll.qlIndexFixing($V$5,_xll.qlInterestRateIndexFixingDate($V$5,AD473,trigger),,trigger)</f>
        <v>1.3403719553261077E-2</v>
      </c>
      <c r="AJ473" s="50">
        <f t="shared" si="26"/>
        <v>-4.5583472078685253E-5</v>
      </c>
      <c r="AK473" s="53">
        <f t="shared" si="27"/>
        <v>1.0034124126151776</v>
      </c>
    </row>
    <row r="474" spans="29:37" x14ac:dyDescent="0.2">
      <c r="AC474" s="45" t="s">
        <v>74</v>
      </c>
      <c r="AD474" s="46">
        <f>_xll.qlCalendarAdvance(calendar,AD473,AC474,,,trigger)</f>
        <v>56919</v>
      </c>
      <c r="AE474" s="46">
        <f>_xll.qlInterestRateIndexMaturity($V$5,AD474,trigger)</f>
        <v>57011</v>
      </c>
      <c r="AF474" s="50">
        <f>_xll.qlTenorBasisValue($V$13,AD474,trigger)</f>
        <v>6.9127075583640411E-5</v>
      </c>
      <c r="AG474" s="50">
        <f>_xll.qlTenorBasisForwardRate($V$13,AD474,_xll.ohTrigger($AA$9:$AA$12))</f>
        <v>1.3306102473743966E-2</v>
      </c>
      <c r="AH474" s="50">
        <f>_xll.qlTenorBasisForwardRate2($V$13,AD474,AE474,_xll.ohTrigger($AA$9:$AA$12))</f>
        <v>1.3306102473743966E-2</v>
      </c>
      <c r="AI474" s="50">
        <f>_xll.qlIndexFixing($V$5,_xll.qlInterestRateIndexFixingDate($V$5,AD474,trigger),,trigger)</f>
        <v>1.3351619690385863E-2</v>
      </c>
      <c r="AJ474" s="50">
        <f t="shared" si="26"/>
        <v>-4.5517216641897257E-5</v>
      </c>
      <c r="AK474" s="53">
        <f t="shared" si="27"/>
        <v>1.0034207775516319</v>
      </c>
    </row>
    <row r="475" spans="29:37" x14ac:dyDescent="0.2">
      <c r="AC475" s="45" t="s">
        <v>74</v>
      </c>
      <c r="AD475" s="46">
        <f>_xll.qlCalendarAdvance(calendar,AD474,AC475,,,trigger)</f>
        <v>56949</v>
      </c>
      <c r="AE475" s="46">
        <f>_xll.qlInterestRateIndexMaturity($V$5,AD475,trigger)</f>
        <v>57040</v>
      </c>
      <c r="AF475" s="50">
        <f>_xll.qlTenorBasisValue($V$13,AD475,trigger)</f>
        <v>6.88163342152901E-5</v>
      </c>
      <c r="AG475" s="50">
        <f>_xll.qlTenorBasisForwardRate($V$13,AD475,_xll.ohTrigger($AA$9:$AA$12))</f>
        <v>1.3258525752859804E-2</v>
      </c>
      <c r="AH475" s="50">
        <f>_xll.qlTenorBasisForwardRate2($V$13,AD475,AE475,_xll.ohTrigger($AA$9:$AA$12))</f>
        <v>1.3258525752859804E-2</v>
      </c>
      <c r="AI475" s="50">
        <f>_xll.qlIndexFixing($V$5,_xll.qlInterestRateIndexFixingDate($V$5,AD475,trigger),,trigger)</f>
        <v>1.330398413601248E-2</v>
      </c>
      <c r="AJ475" s="50">
        <f t="shared" si="26"/>
        <v>-4.545838315267621E-5</v>
      </c>
      <c r="AK475" s="53">
        <f t="shared" si="27"/>
        <v>1.0034286152171081</v>
      </c>
    </row>
    <row r="476" spans="29:37" x14ac:dyDescent="0.2">
      <c r="AC476" s="45" t="s">
        <v>74</v>
      </c>
      <c r="AD476" s="46">
        <f>_xll.qlCalendarAdvance(calendar,AD475,AC476,,,trigger)</f>
        <v>56982</v>
      </c>
      <c r="AE476" s="46">
        <f>_xll.qlInterestRateIndexMaturity($V$5,AD476,trigger)</f>
        <v>57074</v>
      </c>
      <c r="AF476" s="50">
        <f>_xll.qlTenorBasisValue($V$13,AD476,trigger)</f>
        <v>6.8478617818297963E-5</v>
      </c>
      <c r="AG476" s="50">
        <f>_xll.qlTenorBasisForwardRate($V$13,AD476,_xll.ohTrigger($AA$9:$AA$12))</f>
        <v>1.3205775875277648E-2</v>
      </c>
      <c r="AH476" s="50">
        <f>_xll.qlTenorBasisForwardRate2($V$13,AD476,AE476,_xll.ohTrigger($AA$9:$AA$12))</f>
        <v>1.3205775875277648E-2</v>
      </c>
      <c r="AI476" s="50">
        <f>_xll.qlIndexFixing($V$5,_xll.qlInterestRateIndexFixingDate($V$5,AD476,trigger),,trigger)</f>
        <v>1.3251175766133936E-2</v>
      </c>
      <c r="AJ476" s="50">
        <f t="shared" si="26"/>
        <v>-4.5399890856287831E-5</v>
      </c>
      <c r="AK476" s="53">
        <f t="shared" si="27"/>
        <v>1.0034378813698694</v>
      </c>
    </row>
    <row r="477" spans="29:37" x14ac:dyDescent="0.2">
      <c r="AC477" s="45" t="s">
        <v>74</v>
      </c>
      <c r="AD477" s="46">
        <f>_xll.qlCalendarAdvance(calendar,AD476,AC477,,,trigger)</f>
        <v>57013</v>
      </c>
      <c r="AE477" s="46">
        <f>_xll.qlInterestRateIndexMaturity($V$5,AD477,trigger)</f>
        <v>57103</v>
      </c>
      <c r="AF477" s="50">
        <f>_xll.qlTenorBasisValue($V$13,AD477,trigger)</f>
        <v>6.8165235997198314E-5</v>
      </c>
      <c r="AG477" s="50">
        <f>_xll.qlTenorBasisForwardRate($V$13,AD477,_xll.ohTrigger($AA$9:$AA$12))</f>
        <v>1.3158495717374485E-2</v>
      </c>
      <c r="AH477" s="50">
        <f>_xll.qlTenorBasisForwardRate2($V$13,AD477,AE477,_xll.ohTrigger($AA$9:$AA$12))</f>
        <v>1.3158495717374485E-2</v>
      </c>
      <c r="AI477" s="50">
        <f>_xll.qlIndexFixing($V$5,_xll.qlInterestRateIndexFixingDate($V$5,AD477,trigger),,trigger)</f>
        <v>1.3203842592025339E-2</v>
      </c>
      <c r="AJ477" s="50">
        <f t="shared" si="26"/>
        <v>-4.5346874650853408E-5</v>
      </c>
      <c r="AK477" s="53">
        <f t="shared" si="27"/>
        <v>1.0034462050697008</v>
      </c>
    </row>
    <row r="478" spans="29:37" x14ac:dyDescent="0.2">
      <c r="AC478" s="45" t="s">
        <v>74</v>
      </c>
      <c r="AD478" s="46">
        <f>_xll.qlCalendarAdvance(calendar,AD477,AC478,,,trigger)</f>
        <v>57042</v>
      </c>
      <c r="AE478" s="46">
        <f>_xll.qlInterestRateIndexMaturity($V$5,AD478,trigger)</f>
        <v>57136</v>
      </c>
      <c r="AF478" s="50">
        <f>_xll.qlTenorBasisValue($V$13,AD478,trigger)</f>
        <v>6.787542517300429E-5</v>
      </c>
      <c r="AG478" s="50">
        <f>_xll.qlTenorBasisForwardRate($V$13,AD478,_xll.ohTrigger($AA$9:$AA$12))</f>
        <v>1.3111794039381645E-2</v>
      </c>
      <c r="AH478" s="50">
        <f>_xll.qlTenorBasisForwardRate2($V$13,AD478,AE478,_xll.ohTrigger($AA$9:$AA$12))</f>
        <v>1.3111794039381645E-2</v>
      </c>
      <c r="AI478" s="50">
        <f>_xll.qlIndexFixing($V$5,_xll.qlInterestRateIndexFixingDate($V$5,AD478,trigger),,trigger)</f>
        <v>1.3157100694606601E-2</v>
      </c>
      <c r="AJ478" s="50">
        <f t="shared" si="26"/>
        <v>-4.5306655224956055E-5</v>
      </c>
      <c r="AK478" s="53">
        <f t="shared" si="27"/>
        <v>1.0034554123630128</v>
      </c>
    </row>
    <row r="479" spans="29:37" x14ac:dyDescent="0.2">
      <c r="AC479" s="45" t="s">
        <v>74</v>
      </c>
      <c r="AD479" s="46">
        <f>_xll.qlCalendarAdvance(calendar,AD478,AC479,,,trigger)</f>
        <v>57074</v>
      </c>
      <c r="AE479" s="46">
        <f>_xll.qlInterestRateIndexMaturity($V$5,AD479,trigger)</f>
        <v>57165</v>
      </c>
      <c r="AF479" s="50">
        <f>_xll.qlTenorBasisValue($V$13,AD479,trigger)</f>
        <v>6.7559352936229702E-5</v>
      </c>
      <c r="AG479" s="50">
        <f>_xll.qlTenorBasisForwardRate($V$13,AD479,_xll.ohTrigger($AA$9:$AA$12))</f>
        <v>1.3064814599915672E-2</v>
      </c>
      <c r="AH479" s="50">
        <f>_xll.qlTenorBasisForwardRate2($V$13,AD479,AE479,_xll.ohTrigger($AA$9:$AA$12))</f>
        <v>1.3064814599915672E-2</v>
      </c>
      <c r="AI479" s="50">
        <f>_xll.qlIndexFixing($V$5,_xll.qlInterestRateIndexFixingDate($V$5,AD479,trigger),,trigger)</f>
        <v>1.31100743222847E-2</v>
      </c>
      <c r="AJ479" s="50">
        <f t="shared" si="26"/>
        <v>-4.525972236902806E-5</v>
      </c>
      <c r="AK479" s="53">
        <f t="shared" si="27"/>
        <v>1.0034642452843778</v>
      </c>
    </row>
    <row r="480" spans="29:37" x14ac:dyDescent="0.2">
      <c r="AC480" s="45" t="s">
        <v>74</v>
      </c>
      <c r="AD480" s="46">
        <f>_xll.qlCalendarAdvance(calendar,AD479,AC480,,,trigger)</f>
        <v>57104</v>
      </c>
      <c r="AE480" s="46">
        <f>_xll.qlInterestRateIndexMaturity($V$5,AD480,trigger)</f>
        <v>57196</v>
      </c>
      <c r="AF480" s="50">
        <f>_xll.qlTenorBasisValue($V$13,AD480,trigger)</f>
        <v>6.72665395007542E-5</v>
      </c>
      <c r="AG480" s="50">
        <f>_xll.qlTenorBasisForwardRate($V$13,AD480,_xll.ohTrigger($AA$9:$AA$12))</f>
        <v>1.301946441759772E-2</v>
      </c>
      <c r="AH480" s="50">
        <f>_xll.qlTenorBasisForwardRate2($V$13,AD480,AE480,_xll.ohTrigger($AA$9:$AA$12))</f>
        <v>1.301946441759772E-2</v>
      </c>
      <c r="AI480" s="50">
        <f>_xll.qlIndexFixing($V$5,_xll.qlInterestRateIndexFixingDate($V$5,AD480,trigger),,trigger)</f>
        <v>1.306468829527172E-2</v>
      </c>
      <c r="AJ480" s="50">
        <f t="shared" si="26"/>
        <v>-4.5223877673999935E-5</v>
      </c>
      <c r="AK480" s="53">
        <f t="shared" si="27"/>
        <v>1.0034735589900974</v>
      </c>
    </row>
    <row r="481" spans="29:37" x14ac:dyDescent="0.2">
      <c r="AC481" s="45" t="s">
        <v>74</v>
      </c>
      <c r="AD481" s="46">
        <f>_xll.qlCalendarAdvance(calendar,AD480,AC481,,,trigger)</f>
        <v>57136</v>
      </c>
      <c r="AE481" s="46">
        <f>_xll.qlInterestRateIndexMaturity($V$5,AD481,trigger)</f>
        <v>57228</v>
      </c>
      <c r="AF481" s="50">
        <f>_xll.qlTenorBasisValue($V$13,AD481,trigger)</f>
        <v>6.6957900070637992E-5</v>
      </c>
      <c r="AG481" s="50">
        <f>_xll.qlTenorBasisForwardRate($V$13,AD481,_xll.ohTrigger($AA$9:$AA$12))</f>
        <v>1.2972335903202339E-2</v>
      </c>
      <c r="AH481" s="50">
        <f>_xll.qlTenorBasisForwardRate2($V$13,AD481,AE481,_xll.ohTrigger($AA$9:$AA$12))</f>
        <v>1.2972335903202339E-2</v>
      </c>
      <c r="AI481" s="50">
        <f>_xll.qlIndexFixing($V$5,_xll.qlInterestRateIndexFixingDate($V$5,AD481,trigger),,trigger)</f>
        <v>1.3017525162589839E-2</v>
      </c>
      <c r="AJ481" s="50">
        <f t="shared" si="26"/>
        <v>-4.5189259387500361E-5</v>
      </c>
      <c r="AK481" s="53">
        <f t="shared" si="27"/>
        <v>1.0034835098107771</v>
      </c>
    </row>
    <row r="482" spans="29:37" x14ac:dyDescent="0.2">
      <c r="AC482" s="45" t="s">
        <v>74</v>
      </c>
      <c r="AD482" s="46">
        <f>_xll.qlCalendarAdvance(calendar,AD481,AC482,,,trigger)</f>
        <v>57166</v>
      </c>
      <c r="AE482" s="46">
        <f>_xll.qlInterestRateIndexMaturity($V$5,AD482,trigger)</f>
        <v>57258</v>
      </c>
      <c r="AF482" s="50">
        <f>_xll.qlTenorBasisValue($V$13,AD482,trigger)</f>
        <v>6.6671975539067956E-5</v>
      </c>
      <c r="AG482" s="50">
        <f>_xll.qlTenorBasisForwardRate($V$13,AD482,_xll.ohTrigger($AA$9:$AA$12))</f>
        <v>1.2928809518961984E-2</v>
      </c>
      <c r="AH482" s="50">
        <f>_xll.qlTenorBasisForwardRate2($V$13,AD482,AE482,_xll.ohTrigger($AA$9:$AA$12))</f>
        <v>1.2928809518961984E-2</v>
      </c>
      <c r="AI482" s="50">
        <f>_xll.qlIndexFixing($V$5,_xll.qlInterestRateIndexFixingDate($V$5,AD482,trigger),,trigger)</f>
        <v>1.2973970800012445E-2</v>
      </c>
      <c r="AJ482" s="50">
        <f t="shared" si="26"/>
        <v>-4.5161281050460841E-5</v>
      </c>
      <c r="AK482" s="53">
        <f t="shared" si="27"/>
        <v>1.0034930734329581</v>
      </c>
    </row>
    <row r="483" spans="29:37" x14ac:dyDescent="0.2">
      <c r="AC483" s="45" t="s">
        <v>74</v>
      </c>
      <c r="AD483" s="46">
        <f>_xll.qlCalendarAdvance(calendar,AD482,AC483,,,trigger)</f>
        <v>57199</v>
      </c>
      <c r="AE483" s="46">
        <f>_xll.qlInterestRateIndexMaturity($V$5,AD483,trigger)</f>
        <v>57291</v>
      </c>
      <c r="AF483" s="50">
        <f>_xll.qlTenorBasisValue($V$13,AD483,trigger)</f>
        <v>6.6361242180185516E-5</v>
      </c>
      <c r="AG483" s="50">
        <f>_xll.qlTenorBasisForwardRate($V$13,AD483,_xll.ohTrigger($AA$9:$AA$12))</f>
        <v>1.2881664310747231E-2</v>
      </c>
      <c r="AH483" s="50">
        <f>_xll.qlTenorBasisForwardRate2($V$13,AD483,AE483,_xll.ohTrigger($AA$9:$AA$12))</f>
        <v>1.2881664310747231E-2</v>
      </c>
      <c r="AI483" s="50">
        <f>_xll.qlIndexFixing($V$5,_xll.qlInterestRateIndexFixingDate($V$5,AD483,trigger),,trigger)</f>
        <v>1.2926799885715214E-2</v>
      </c>
      <c r="AJ483" s="50">
        <f t="shared" si="26"/>
        <v>-4.5135574967982914E-5</v>
      </c>
      <c r="AK483" s="53">
        <f t="shared" si="27"/>
        <v>1.0035038620693078</v>
      </c>
    </row>
    <row r="484" spans="29:37" x14ac:dyDescent="0.2">
      <c r="AC484" s="45" t="s">
        <v>74</v>
      </c>
      <c r="AD484" s="46">
        <f>_xll.qlCalendarAdvance(calendar,AD483,AC484,,,trigger)</f>
        <v>57230</v>
      </c>
      <c r="AE484" s="46">
        <f>_xll.qlInterestRateIndexMaturity($V$5,AD484,trigger)</f>
        <v>57321</v>
      </c>
      <c r="AF484" s="50">
        <f>_xll.qlTenorBasisValue($V$13,AD484,trigger)</f>
        <v>6.6072910256189868E-5</v>
      </c>
      <c r="AG484" s="50">
        <f>_xll.qlTenorBasisForwardRate($V$13,AD484,_xll.ohTrigger($AA$9:$AA$12))</f>
        <v>1.2838540169255062E-2</v>
      </c>
      <c r="AH484" s="50">
        <f>_xll.qlTenorBasisForwardRate2($V$13,AD484,AE484,_xll.ohTrigger($AA$9:$AA$12))</f>
        <v>1.2838540169255062E-2</v>
      </c>
      <c r="AI484" s="50">
        <f>_xll.qlIndexFixing($V$5,_xll.qlInterestRateIndexFixingDate($V$5,AD484,trigger),,trigger)</f>
        <v>1.2883655122138899E-2</v>
      </c>
      <c r="AJ484" s="50">
        <f t="shared" si="26"/>
        <v>-4.5114952883836684E-5</v>
      </c>
      <c r="AK484" s="53">
        <f t="shared" si="27"/>
        <v>1.0035140251375212</v>
      </c>
    </row>
    <row r="485" spans="29:37" x14ac:dyDescent="0.2">
      <c r="AC485" s="45" t="s">
        <v>74</v>
      </c>
      <c r="AD485" s="46">
        <f>_xll.qlCalendarAdvance(calendar,AD484,AC485,,,trigger)</f>
        <v>57262</v>
      </c>
      <c r="AE485" s="46">
        <f>_xll.qlInterestRateIndexMaturity($V$5,AD485,trigger)</f>
        <v>57354</v>
      </c>
      <c r="AF485" s="50">
        <f>_xll.qlTenorBasisValue($V$13,AD485,trigger)</f>
        <v>6.5778861257179404E-5</v>
      </c>
      <c r="AG485" s="50">
        <f>_xll.qlTenorBasisForwardRate($V$13,AD485,_xll.ohTrigger($AA$9:$AA$12))</f>
        <v>1.2793794202279524E-2</v>
      </c>
      <c r="AH485" s="50">
        <f>_xll.qlTenorBasisForwardRate2($V$13,AD485,AE485,_xll.ohTrigger($AA$9:$AA$12))</f>
        <v>1.2793794202279524E-2</v>
      </c>
      <c r="AI485" s="50">
        <f>_xll.qlIndexFixing($V$5,_xll.qlInterestRateIndexFixingDate($V$5,AD485,trigger),,trigger)</f>
        <v>1.2838895706199784E-2</v>
      </c>
      <c r="AJ485" s="50">
        <f t="shared" si="26"/>
        <v>-4.5101503920260202E-5</v>
      </c>
      <c r="AK485" s="53">
        <f t="shared" si="27"/>
        <v>1.0035252641403458</v>
      </c>
    </row>
    <row r="486" spans="29:37" x14ac:dyDescent="0.2">
      <c r="AC486" s="45" t="s">
        <v>74</v>
      </c>
      <c r="AD486" s="46">
        <f>_xll.qlCalendarAdvance(calendar,AD485,AC486,,,trigger)</f>
        <v>57293</v>
      </c>
      <c r="AE486" s="46">
        <f>_xll.qlInterestRateIndexMaturity($V$5,AD486,trigger)</f>
        <v>57385</v>
      </c>
      <c r="AF486" s="50">
        <f>_xll.qlTenorBasisValue($V$13,AD486,trigger)</f>
        <v>6.5497433168455017E-5</v>
      </c>
      <c r="AG486" s="50">
        <f>_xll.qlTenorBasisForwardRate($V$13,AD486,_xll.ohTrigger($AA$9:$AA$12))</f>
        <v>1.2751584730842322E-2</v>
      </c>
      <c r="AH486" s="50">
        <f>_xll.qlTenorBasisForwardRate2($V$13,AD486,AE486,_xll.ohTrigger($AA$9:$AA$12))</f>
        <v>1.2751584730842322E-2</v>
      </c>
      <c r="AI486" s="50">
        <f>_xll.qlIndexFixing($V$5,_xll.qlInterestRateIndexFixingDate($V$5,AD486,trigger),,trigger)</f>
        <v>1.2796676821364695E-2</v>
      </c>
      <c r="AJ486" s="50">
        <f t="shared" si="26"/>
        <v>-4.5092090522372633E-5</v>
      </c>
      <c r="AK486" s="53">
        <f t="shared" si="27"/>
        <v>1.003536195027847</v>
      </c>
    </row>
    <row r="487" spans="29:37" x14ac:dyDescent="0.2">
      <c r="AC487" s="45" t="s">
        <v>74</v>
      </c>
      <c r="AD487" s="46">
        <f>_xll.qlCalendarAdvance(calendar,AD486,AC487,,,trigger)</f>
        <v>57325</v>
      </c>
      <c r="AE487" s="46">
        <f>_xll.qlInterestRateIndexMaturity($V$5,AD487,trigger)</f>
        <v>57416</v>
      </c>
      <c r="AF487" s="50">
        <f>_xll.qlTenorBasisValue($V$13,AD487,trigger)</f>
        <v>6.5210427987314108E-5</v>
      </c>
      <c r="AG487" s="50">
        <f>_xll.qlTenorBasisForwardRate($V$13,AD487,_xll.ohTrigger($AA$9:$AA$12))</f>
        <v>1.2709159544825658E-2</v>
      </c>
      <c r="AH487" s="50">
        <f>_xll.qlTenorBasisForwardRate2($V$13,AD487,AE487,_xll.ohTrigger($AA$9:$AA$12))</f>
        <v>1.2709159544825658E-2</v>
      </c>
      <c r="AI487" s="50">
        <f>_xll.qlIndexFixing($V$5,_xll.qlInterestRateIndexFixingDate($V$5,AD487,trigger),,trigger)</f>
        <v>1.275424548648091E-2</v>
      </c>
      <c r="AJ487" s="50">
        <f t="shared" si="26"/>
        <v>-4.5085941655252301E-5</v>
      </c>
      <c r="AK487" s="53">
        <f t="shared" si="27"/>
        <v>1.0035475155926898</v>
      </c>
    </row>
    <row r="488" spans="29:37" x14ac:dyDescent="0.2">
      <c r="AC488" s="45" t="s">
        <v>74</v>
      </c>
      <c r="AD488" s="46">
        <f>_xll.qlCalendarAdvance(calendar,AD487,AC488,,,trigger)</f>
        <v>57356</v>
      </c>
      <c r="AE488" s="46">
        <f>_xll.qlInterestRateIndexMaturity($V$5,AD488,trigger)</f>
        <v>57446</v>
      </c>
      <c r="AF488" s="50">
        <f>_xll.qlTenorBasisValue($V$13,AD488,trigger)</f>
        <v>6.49357443345856E-5</v>
      </c>
      <c r="AG488" s="50">
        <f>_xll.qlTenorBasisForwardRate($V$13,AD488,_xll.ohTrigger($AA$9:$AA$12))</f>
        <v>1.2668743850388076E-2</v>
      </c>
      <c r="AH488" s="50">
        <f>_xll.qlTenorBasisForwardRate2($V$13,AD488,AE488,_xll.ohTrigger($AA$9:$AA$12))</f>
        <v>1.2668743850388076E-2</v>
      </c>
      <c r="AI488" s="50">
        <f>_xll.qlIndexFixing($V$5,_xll.qlInterestRateIndexFixingDate($V$5,AD488,trigger),,trigger)</f>
        <v>1.2713828701765628E-2</v>
      </c>
      <c r="AJ488" s="50">
        <f t="shared" si="26"/>
        <v>-4.5084851377552582E-5</v>
      </c>
      <c r="AK488" s="53">
        <f t="shared" si="27"/>
        <v>1.0035587467794742</v>
      </c>
    </row>
    <row r="489" spans="29:37" x14ac:dyDescent="0.2">
      <c r="AC489" s="45" t="s">
        <v>74</v>
      </c>
      <c r="AD489" s="46">
        <f>_xll.qlCalendarAdvance(calendar,AD488,AC489,,,trigger)</f>
        <v>57388</v>
      </c>
      <c r="AE489" s="46">
        <f>_xll.qlInterestRateIndexMaturity($V$5,AD489,trigger)</f>
        <v>57479</v>
      </c>
      <c r="AF489" s="50">
        <f>_xll.qlTenorBasisValue($V$13,AD489,trigger)</f>
        <v>6.4655620235357713E-5</v>
      </c>
      <c r="AG489" s="50">
        <f>_xll.qlTenorBasisForwardRate($V$13,AD489,_xll.ohTrigger($AA$9:$AA$12))</f>
        <v>1.2626871032001668E-2</v>
      </c>
      <c r="AH489" s="50">
        <f>_xll.qlTenorBasisForwardRate2($V$13,AD489,AE489,_xll.ohTrigger($AA$9:$AA$12))</f>
        <v>1.2626871032001668E-2</v>
      </c>
      <c r="AI489" s="50">
        <f>_xll.qlIndexFixing($V$5,_xll.qlInterestRateIndexFixingDate($V$5,AD489,trigger),,trigger)</f>
        <v>1.2671963454784644E-2</v>
      </c>
      <c r="AJ489" s="50">
        <f t="shared" si="26"/>
        <v>-4.5092422782975344E-5</v>
      </c>
      <c r="AK489" s="53">
        <f t="shared" si="27"/>
        <v>1.0035711478060314</v>
      </c>
    </row>
    <row r="490" spans="29:37" x14ac:dyDescent="0.2">
      <c r="AC490" s="45" t="s">
        <v>74</v>
      </c>
      <c r="AD490" s="46">
        <f>_xll.qlCalendarAdvance(calendar,AD489,AC490,,,trigger)</f>
        <v>57416</v>
      </c>
      <c r="AE490" s="46">
        <f>_xll.qlInterestRateIndexMaturity($V$5,AD490,trigger)</f>
        <v>57508</v>
      </c>
      <c r="AF490" s="50">
        <f>_xll.qlTenorBasisValue($V$13,AD490,trigger)</f>
        <v>6.4413329970708155E-5</v>
      </c>
      <c r="AG490" s="50">
        <f>_xll.qlTenorBasisForwardRate($V$13,AD490,_xll.ohTrigger($AA$9:$AA$12))</f>
        <v>1.2590790258949347E-2</v>
      </c>
      <c r="AH490" s="50">
        <f>_xll.qlTenorBasisForwardRate2($V$13,AD490,AE490,_xll.ohTrigger($AA$9:$AA$12))</f>
        <v>1.2590790258949347E-2</v>
      </c>
      <c r="AI490" s="50">
        <f>_xll.qlIndexFixing($V$5,_xll.qlInterestRateIndexFixingDate($V$5,AD490,trigger),,trigger)</f>
        <v>1.2635894126949843E-2</v>
      </c>
      <c r="AJ490" s="50">
        <f t="shared" si="26"/>
        <v>-4.5103868000495595E-5</v>
      </c>
      <c r="AK490" s="53">
        <f t="shared" si="27"/>
        <v>1.0035822904736609</v>
      </c>
    </row>
    <row r="491" spans="29:37" x14ac:dyDescent="0.2">
      <c r="AC491" s="45" t="s">
        <v>74</v>
      </c>
      <c r="AD491" s="46">
        <f>_xll.qlCalendarAdvance(calendar,AD490,AC491,,,trigger)</f>
        <v>57447</v>
      </c>
      <c r="AE491" s="46">
        <f>_xll.qlInterestRateIndexMaturity($V$5,AD491,trigger)</f>
        <v>57538</v>
      </c>
      <c r="AF491" s="50">
        <f>_xll.qlTenorBasisValue($V$13,AD491,trigger)</f>
        <v>6.4148113911508667E-5</v>
      </c>
      <c r="AG491" s="50">
        <f>_xll.qlTenorBasisForwardRate($V$13,AD491,_xll.ohTrigger($AA$9:$AA$12))</f>
        <v>1.2552345593412994E-2</v>
      </c>
      <c r="AH491" s="50">
        <f>_xll.qlTenorBasisForwardRate2($V$13,AD491,AE491,_xll.ohTrigger($AA$9:$AA$12))</f>
        <v>1.2552345593412994E-2</v>
      </c>
      <c r="AI491" s="50">
        <f>_xll.qlIndexFixing($V$5,_xll.qlInterestRateIndexFixingDate($V$5,AD491,trigger),,trigger)</f>
        <v>1.25974631862721E-2</v>
      </c>
      <c r="AJ491" s="50">
        <f t="shared" si="26"/>
        <v>-4.5117592859106326E-5</v>
      </c>
      <c r="AK491" s="53">
        <f t="shared" si="27"/>
        <v>1.0035943555348557</v>
      </c>
    </row>
    <row r="492" spans="29:37" x14ac:dyDescent="0.2">
      <c r="AC492" s="45" t="s">
        <v>74</v>
      </c>
      <c r="AD492" s="46">
        <f>_xll.qlCalendarAdvance(calendar,AD491,AC492,,,trigger)</f>
        <v>57479</v>
      </c>
      <c r="AE492" s="46">
        <f>_xll.qlInterestRateIndexMaturity($V$5,AD492,trigger)</f>
        <v>57571</v>
      </c>
      <c r="AF492" s="50">
        <f>_xll.qlTenorBasisValue($V$13,AD492,trigger)</f>
        <v>6.3877649047311256E-5</v>
      </c>
      <c r="AG492" s="50">
        <f>_xll.qlTenorBasisForwardRate($V$13,AD492,_xll.ohTrigger($AA$9:$AA$12))</f>
        <v>1.2512564543719582E-2</v>
      </c>
      <c r="AH492" s="50">
        <f>_xll.qlTenorBasisForwardRate2($V$13,AD492,AE492,_xll.ohTrigger($AA$9:$AA$12))</f>
        <v>1.2512564543719582E-2</v>
      </c>
      <c r="AI492" s="50">
        <f>_xll.qlIndexFixing($V$5,_xll.qlInterestRateIndexFixingDate($V$5,AD492,trigger),,trigger)</f>
        <v>1.2557705648723992E-2</v>
      </c>
      <c r="AJ492" s="50">
        <f t="shared" si="26"/>
        <v>-4.5141105004409959E-5</v>
      </c>
      <c r="AK492" s="53">
        <f t="shared" si="27"/>
        <v>1.0036076621100882</v>
      </c>
    </row>
    <row r="493" spans="29:37" x14ac:dyDescent="0.2">
      <c r="AC493" s="45" t="s">
        <v>74</v>
      </c>
      <c r="AD493" s="46">
        <f>_xll.qlCalendarAdvance(calendar,AD492,AC493,,,trigger)</f>
        <v>57510</v>
      </c>
      <c r="AE493" s="46">
        <f>_xll.qlInterestRateIndexMaturity($V$5,AD493,trigger)</f>
        <v>57602</v>
      </c>
      <c r="AF493" s="50">
        <f>_xll.qlTenorBasisValue($V$13,AD493,trigger)</f>
        <v>6.361880229370654E-5</v>
      </c>
      <c r="AG493" s="50">
        <f>_xll.qlTenorBasisForwardRate($V$13,AD493,_xll.ohTrigger($AA$9:$AA$12))</f>
        <v>1.2475099895272542E-2</v>
      </c>
      <c r="AH493" s="50">
        <f>_xll.qlTenorBasisForwardRate2($V$13,AD493,AE493,_xll.ohTrigger($AA$9:$AA$12))</f>
        <v>1.2475099895272542E-2</v>
      </c>
      <c r="AI493" s="50">
        <f>_xll.qlIndexFixing($V$5,_xll.qlInterestRateIndexFixingDate($V$5,AD493,trigger),,trigger)</f>
        <v>1.2520267282086725E-2</v>
      </c>
      <c r="AJ493" s="50">
        <f t="shared" si="26"/>
        <v>-4.5167386814183585E-5</v>
      </c>
      <c r="AK493" s="53">
        <f t="shared" si="27"/>
        <v>1.0036206032170771</v>
      </c>
    </row>
    <row r="494" spans="29:37" x14ac:dyDescent="0.2">
      <c r="AC494" s="45" t="s">
        <v>74</v>
      </c>
      <c r="AD494" s="46">
        <f>_xll.qlCalendarAdvance(calendar,AD493,AC494,,,trigger)</f>
        <v>57542</v>
      </c>
      <c r="AE494" s="46">
        <f>_xll.qlInterestRateIndexMaturity($V$5,AD494,trigger)</f>
        <v>57634</v>
      </c>
      <c r="AF494" s="50">
        <f>_xll.qlTenorBasisValue($V$13,AD494,trigger)</f>
        <v>6.3354835543523439E-5</v>
      </c>
      <c r="AG494" s="50">
        <f>_xll.qlTenorBasisForwardRate($V$13,AD494,_xll.ohTrigger($AA$9:$AA$12))</f>
        <v>1.2437137371379416E-2</v>
      </c>
      <c r="AH494" s="50">
        <f>_xll.qlTenorBasisForwardRate2($V$13,AD494,AE494,_xll.ohTrigger($AA$9:$AA$12))</f>
        <v>1.2437137371379416E-2</v>
      </c>
      <c r="AI494" s="50">
        <f>_xll.qlIndexFixing($V$5,_xll.qlInterestRateIndexFixingDate($V$5,AD494,trigger),,trigger)</f>
        <v>1.2482337472602171E-2</v>
      </c>
      <c r="AJ494" s="50">
        <f t="shared" si="26"/>
        <v>-4.5200101222754585E-5</v>
      </c>
      <c r="AK494" s="53">
        <f t="shared" si="27"/>
        <v>1.0036342849542508</v>
      </c>
    </row>
    <row r="495" spans="29:37" x14ac:dyDescent="0.2">
      <c r="AC495" s="45" t="s">
        <v>74</v>
      </c>
      <c r="AD495" s="46">
        <f>_xll.qlCalendarAdvance(calendar,AD494,AC495,,,trigger)</f>
        <v>57573</v>
      </c>
      <c r="AE495" s="46">
        <f>_xll.qlInterestRateIndexMaturity($V$5,AD495,trigger)</f>
        <v>57665</v>
      </c>
      <c r="AF495" s="50">
        <f>_xll.qlTenorBasisValue($V$13,AD495,trigger)</f>
        <v>6.3102210395976676E-5</v>
      </c>
      <c r="AG495" s="50">
        <f>_xll.qlTenorBasisForwardRate($V$13,AD495,_xll.ohTrigger($AA$9:$AA$12))</f>
        <v>1.2401049553853823E-2</v>
      </c>
      <c r="AH495" s="50">
        <f>_xll.qlTenorBasisForwardRate2($V$13,AD495,AE495,_xll.ohTrigger($AA$9:$AA$12))</f>
        <v>1.2401049553853823E-2</v>
      </c>
      <c r="AI495" s="50">
        <f>_xll.qlIndexFixing($V$5,_xll.qlInterestRateIndexFixingDate($V$5,AD495,trigger),,trigger)</f>
        <v>1.2446286813678861E-2</v>
      </c>
      <c r="AJ495" s="50">
        <f t="shared" si="26"/>
        <v>-4.5237259825038276E-5</v>
      </c>
      <c r="AK495" s="53">
        <f t="shared" si="27"/>
        <v>1.0036478573550236</v>
      </c>
    </row>
    <row r="496" spans="29:37" x14ac:dyDescent="0.2">
      <c r="AC496" s="45" t="s">
        <v>74</v>
      </c>
      <c r="AD496" s="46">
        <f>_xll.qlCalendarAdvance(calendar,AD495,AC496,,,trigger)</f>
        <v>57605</v>
      </c>
      <c r="AE496" s="46">
        <f>_xll.qlInterestRateIndexMaturity($V$5,AD496,trigger)</f>
        <v>57696</v>
      </c>
      <c r="AF496" s="50">
        <f>_xll.qlTenorBasisValue($V$13,AD496,trigger)</f>
        <v>6.2844590980295324E-5</v>
      </c>
      <c r="AG496" s="50">
        <f>_xll.qlTenorBasisForwardRate($V$13,AD496,_xll.ohTrigger($AA$9:$AA$12))</f>
        <v>1.2364856027755538E-2</v>
      </c>
      <c r="AH496" s="50">
        <f>_xll.qlTenorBasisForwardRate2($V$13,AD496,AE496,_xll.ohTrigger($AA$9:$AA$12))</f>
        <v>1.2364856027755538E-2</v>
      </c>
      <c r="AI496" s="50">
        <f>_xll.qlIndexFixing($V$5,_xll.qlInterestRateIndexFixingDate($V$5,AD496,trigger),,trigger)</f>
        <v>1.241013501344166E-2</v>
      </c>
      <c r="AJ496" s="50">
        <f t="shared" si="26"/>
        <v>-4.5278985686122292E-5</v>
      </c>
      <c r="AK496" s="53">
        <f t="shared" si="27"/>
        <v>1.0036619096562454</v>
      </c>
    </row>
    <row r="497" spans="29:37" x14ac:dyDescent="0.2">
      <c r="AC497" s="45" t="s">
        <v>74</v>
      </c>
      <c r="AD497" s="46">
        <f>_xll.qlCalendarAdvance(calendar,AD496,AC497,,,trigger)</f>
        <v>57635</v>
      </c>
      <c r="AE497" s="46">
        <f>_xll.qlInterestRateIndexMaturity($V$5,AD497,trigger)</f>
        <v>57727</v>
      </c>
      <c r="AF497" s="50">
        <f>_xll.qlTenorBasisValue($V$13,AD497,trigger)</f>
        <v>6.2605950102043401E-5</v>
      </c>
      <c r="AG497" s="50">
        <f>_xll.qlTenorBasisForwardRate($V$13,AD497,_xll.ohTrigger($AA$9:$AA$12))</f>
        <v>1.233090597740924E-2</v>
      </c>
      <c r="AH497" s="50">
        <f>_xll.qlTenorBasisForwardRate2($V$13,AD497,AE497,_xll.ohTrigger($AA$9:$AA$12))</f>
        <v>1.233090597740924E-2</v>
      </c>
      <c r="AI497" s="50">
        <f>_xll.qlIndexFixing($V$5,_xll.qlInterestRateIndexFixingDate($V$5,AD497,trigger),,trigger)</f>
        <v>1.2376233912193123E-2</v>
      </c>
      <c r="AJ497" s="50">
        <f t="shared" si="26"/>
        <v>-4.53279347838835E-5</v>
      </c>
      <c r="AK497" s="53">
        <f t="shared" si="27"/>
        <v>1.003675961431133</v>
      </c>
    </row>
    <row r="498" spans="29:37" x14ac:dyDescent="0.2">
      <c r="AC498" s="45" t="s">
        <v>74</v>
      </c>
      <c r="AD498" s="46">
        <f>_xll.qlCalendarAdvance(calendar,AD497,AC498,,,trigger)</f>
        <v>57668</v>
      </c>
      <c r="AE498" s="46">
        <f>_xll.qlInterestRateIndexMaturity($V$5,AD498,trigger)</f>
        <v>57760</v>
      </c>
      <c r="AF498" s="50">
        <f>_xll.qlTenorBasisValue($V$13,AD498,trigger)</f>
        <v>6.2346623444389852E-5</v>
      </c>
      <c r="AG498" s="50">
        <f>_xll.qlTenorBasisForwardRate($V$13,AD498,_xll.ohTrigger($AA$9:$AA$12))</f>
        <v>1.2294676173648704E-2</v>
      </c>
      <c r="AH498" s="50">
        <f>_xll.qlTenorBasisForwardRate2($V$13,AD498,AE498,_xll.ohTrigger($AA$9:$AA$12))</f>
        <v>1.2294676173648704E-2</v>
      </c>
      <c r="AI498" s="50">
        <f>_xll.qlIndexFixing($V$5,_xll.qlInterestRateIndexFixingDate($V$5,AD498,trigger),,trigger)</f>
        <v>1.2340061383212289E-2</v>
      </c>
      <c r="AJ498" s="50">
        <f t="shared" si="26"/>
        <v>-4.5385209563585452E-5</v>
      </c>
      <c r="AK498" s="53">
        <f t="shared" si="27"/>
        <v>1.0036914522125324</v>
      </c>
    </row>
    <row r="499" spans="29:37" x14ac:dyDescent="0.2">
      <c r="AC499" s="45" t="s">
        <v>74</v>
      </c>
      <c r="AD499" s="46">
        <f>_xll.qlCalendarAdvance(calendar,AD498,AC499,,,trigger)</f>
        <v>57698</v>
      </c>
      <c r="AE499" s="46">
        <f>_xll.qlInterestRateIndexMaturity($V$5,AD499,trigger)</f>
        <v>57788</v>
      </c>
      <c r="AF499" s="50">
        <f>_xll.qlTenorBasisValue($V$13,AD499,trigger)</f>
        <v>6.2113728041193406E-5</v>
      </c>
      <c r="AG499" s="50">
        <f>_xll.qlTenorBasisForwardRate($V$13,AD499,_xll.ohTrigger($AA$9:$AA$12))</f>
        <v>1.2263043341118163E-2</v>
      </c>
      <c r="AH499" s="50">
        <f>_xll.qlTenorBasisForwardRate2($V$13,AD499,AE499,_xll.ohTrigger($AA$9:$AA$12))</f>
        <v>1.2263043341118163E-2</v>
      </c>
      <c r="AI499" s="50">
        <f>_xll.qlIndexFixing($V$5,_xll.qlInterestRateIndexFixingDate($V$5,AD499,trigger),,trigger)</f>
        <v>1.2308480932246901E-2</v>
      </c>
      <c r="AJ499" s="50">
        <f t="shared" si="26"/>
        <v>-4.5437591128738575E-5</v>
      </c>
      <c r="AK499" s="53">
        <f t="shared" si="27"/>
        <v>1.0037052459055074</v>
      </c>
    </row>
    <row r="500" spans="29:37" x14ac:dyDescent="0.2">
      <c r="AC500" s="45" t="s">
        <v>74</v>
      </c>
      <c r="AD500" s="46">
        <f>_xll.qlCalendarAdvance(calendar,AD499,AC500,,,trigger)</f>
        <v>57731</v>
      </c>
      <c r="AE500" s="46">
        <f>_xll.qlInterestRateIndexMaturity($V$5,AD500,trigger)</f>
        <v>57822</v>
      </c>
      <c r="AF500" s="50">
        <f>_xll.qlTenorBasisValue($V$13,AD500,trigger)</f>
        <v>6.1860647456454695E-5</v>
      </c>
      <c r="AG500" s="50">
        <f>_xll.qlTenorBasisForwardRate($V$13,AD500,_xll.ohTrigger($AA$9:$AA$12))</f>
        <v>1.2227949129893962E-2</v>
      </c>
      <c r="AH500" s="50">
        <f>_xll.qlTenorBasisForwardRate2($V$13,AD500,AE500,_xll.ohTrigger($AA$9:$AA$12))</f>
        <v>1.2227949129893962E-2</v>
      </c>
      <c r="AI500" s="50">
        <f>_xll.qlIndexFixing($V$5,_xll.qlInterestRateIndexFixingDate($V$5,AD500,trigger),,trigger)</f>
        <v>1.2273458659994413E-2</v>
      </c>
      <c r="AJ500" s="50">
        <f t="shared" si="26"/>
        <v>-4.5509530100450515E-5</v>
      </c>
      <c r="AK500" s="53">
        <f t="shared" si="27"/>
        <v>1.0037217631196382</v>
      </c>
    </row>
    <row r="501" spans="29:37" x14ac:dyDescent="0.2">
      <c r="AC501" s="45" t="s">
        <v>74</v>
      </c>
      <c r="AD501" s="46">
        <f>_xll.qlCalendarAdvance(calendar,AD500,AC501,,,trigger)</f>
        <v>57762</v>
      </c>
      <c r="AE501" s="46">
        <f>_xll.qlInterestRateIndexMaturity($V$5,AD501,trigger)</f>
        <v>57851</v>
      </c>
      <c r="AF501" s="50">
        <f>_xll.qlTenorBasisValue($V$13,AD501,trigger)</f>
        <v>6.162583307919884E-5</v>
      </c>
      <c r="AG501" s="50">
        <f>_xll.qlTenorBasisForwardRate($V$13,AD501,_xll.ohTrigger($AA$9:$AA$12))</f>
        <v>1.219657750526024E-2</v>
      </c>
      <c r="AH501" s="50">
        <f>_xll.qlTenorBasisForwardRate2($V$13,AD501,AE501,_xll.ohTrigger($AA$9:$AA$12))</f>
        <v>1.219657750526024E-2</v>
      </c>
      <c r="AI501" s="50">
        <f>_xll.qlIndexFixing($V$5,_xll.qlInterestRateIndexFixingDate($V$5,AD501,trigger),,trigger)</f>
        <v>1.2242152504030188E-2</v>
      </c>
      <c r="AJ501" s="50">
        <f t="shared" si="26"/>
        <v>-4.5574998769948305E-5</v>
      </c>
      <c r="AK501" s="53">
        <f t="shared" si="27"/>
        <v>1.0037367039032297</v>
      </c>
    </row>
    <row r="502" spans="29:37" x14ac:dyDescent="0.2">
      <c r="AC502" s="45" t="s">
        <v>74</v>
      </c>
      <c r="AD502" s="46">
        <f>_xll.qlCalendarAdvance(calendar,AD501,AC502,,,trigger)</f>
        <v>57790</v>
      </c>
      <c r="AE502" s="46">
        <f>_xll.qlInterestRateIndexMaturity($V$5,AD502,trigger)</f>
        <v>57882</v>
      </c>
      <c r="AF502" s="50">
        <f>_xll.qlTenorBasisValue($V$13,AD502,trigger)</f>
        <v>6.1416152873468831E-5</v>
      </c>
      <c r="AG502" s="50">
        <f>_xll.qlTenorBasisForwardRate($V$13,AD502,_xll.ohTrigger($AA$9:$AA$12))</f>
        <v>1.2167397392744346E-2</v>
      </c>
      <c r="AH502" s="50">
        <f>_xll.qlTenorBasisForwardRate2($V$13,AD502,AE502,_xll.ohTrigger($AA$9:$AA$12))</f>
        <v>1.2167397392744346E-2</v>
      </c>
      <c r="AI502" s="50">
        <f>_xll.qlIndexFixing($V$5,_xll.qlInterestRateIndexFixingDate($V$5,AD502,trigger),,trigger)</f>
        <v>1.2213049917874134E-2</v>
      </c>
      <c r="AJ502" s="50">
        <f t="shared" si="26"/>
        <v>-4.5652525129788804E-5</v>
      </c>
      <c r="AK502" s="53">
        <f t="shared" si="27"/>
        <v>1.0037520369933024</v>
      </c>
    </row>
    <row r="503" spans="29:37" x14ac:dyDescent="0.2">
      <c r="AC503" s="45" t="s">
        <v>74</v>
      </c>
      <c r="AD503" s="46">
        <f>_xll.qlCalendarAdvance(calendar,AD502,AC503,,,trigger)</f>
        <v>57822</v>
      </c>
      <c r="AE503" s="46">
        <f>_xll.qlInterestRateIndexMaturity($V$5,AD503,trigger)</f>
        <v>57913</v>
      </c>
      <c r="AF503" s="50">
        <f>_xll.qlTenorBasisValue($V$13,AD503,trigger)</f>
        <v>6.1179287916604232E-5</v>
      </c>
      <c r="AG503" s="50">
        <f>_xll.qlTenorBasisForwardRate($V$13,AD503,_xll.ohTrigger($AA$9:$AA$12))</f>
        <v>1.2136027745466293E-2</v>
      </c>
      <c r="AH503" s="50">
        <f>_xll.qlTenorBasisForwardRate2($V$13,AD503,AE503,_xll.ohTrigger($AA$9:$AA$12))</f>
        <v>1.2136027745466293E-2</v>
      </c>
      <c r="AI503" s="50">
        <f>_xll.qlIndexFixing($V$5,_xll.qlInterestRateIndexFixingDate($V$5,AD503,trigger),,trigger)</f>
        <v>1.2181762173379644E-2</v>
      </c>
      <c r="AJ503" s="50">
        <f t="shared" si="26"/>
        <v>-4.5734427913350986E-5</v>
      </c>
      <c r="AK503" s="53">
        <f t="shared" si="27"/>
        <v>1.0037684841261538</v>
      </c>
    </row>
    <row r="504" spans="29:37" x14ac:dyDescent="0.2">
      <c r="AC504" s="45" t="s">
        <v>74</v>
      </c>
      <c r="AD504" s="46">
        <f>_xll.qlCalendarAdvance(calendar,AD503,AC504,,,trigger)</f>
        <v>57852</v>
      </c>
      <c r="AE504" s="46">
        <f>_xll.qlInterestRateIndexMaturity($V$5,AD504,trigger)</f>
        <v>57944</v>
      </c>
      <c r="AF504" s="50">
        <f>_xll.qlTenorBasisValue($V$13,AD504,trigger)</f>
        <v>6.0959880048066962E-5</v>
      </c>
      <c r="AG504" s="50">
        <f>_xll.qlTenorBasisForwardRate($V$13,AD504,_xll.ohTrigger($AA$9:$AA$12))</f>
        <v>1.210673264944598E-2</v>
      </c>
      <c r="AH504" s="50">
        <f>_xll.qlTenorBasisForwardRate2($V$13,AD504,AE504,_xll.ohTrigger($AA$9:$AA$12))</f>
        <v>1.210673264944598E-2</v>
      </c>
      <c r="AI504" s="50">
        <f>_xll.qlIndexFixing($V$5,_xll.qlInterestRateIndexFixingDate($V$5,AD504,trigger),,trigger)</f>
        <v>1.2152555266379889E-2</v>
      </c>
      <c r="AJ504" s="50">
        <f t="shared" si="26"/>
        <v>-4.5822616933909391E-5</v>
      </c>
      <c r="AK504" s="53">
        <f t="shared" si="27"/>
        <v>1.0037848871583042</v>
      </c>
    </row>
    <row r="505" spans="29:37" x14ac:dyDescent="0.2">
      <c r="AC505" s="45" t="s">
        <v>74</v>
      </c>
      <c r="AD505" s="46">
        <f>_xll.qlCalendarAdvance(calendar,AD504,AC505,,,trigger)</f>
        <v>57885</v>
      </c>
      <c r="AE505" s="46">
        <f>_xll.qlInterestRateIndexMaturity($V$5,AD505,trigger)</f>
        <v>57977</v>
      </c>
      <c r="AF505" s="50">
        <f>_xll.qlTenorBasisValue($V$13,AD505,trigger)</f>
        <v>6.0721461799834406E-5</v>
      </c>
      <c r="AG505" s="50">
        <f>_xll.qlTenorBasisForwardRate($V$13,AD505,_xll.ohTrigger($AA$9:$AA$12))</f>
        <v>1.2075547247738903E-2</v>
      </c>
      <c r="AH505" s="50">
        <f>_xll.qlTenorBasisForwardRate2($V$13,AD505,AE505,_xll.ohTrigger($AA$9:$AA$12))</f>
        <v>1.2075547247738903E-2</v>
      </c>
      <c r="AI505" s="50">
        <f>_xll.qlIndexFixing($V$5,_xll.qlInterestRateIndexFixingDate($V$5,AD505,trigger),,trigger)</f>
        <v>1.2121470001449076E-2</v>
      </c>
      <c r="AJ505" s="50">
        <f t="shared" si="26"/>
        <v>-4.5922753710172723E-5</v>
      </c>
      <c r="AK505" s="53">
        <f t="shared" si="27"/>
        <v>1.0038029542486178</v>
      </c>
    </row>
    <row r="506" spans="29:37" x14ac:dyDescent="0.2">
      <c r="AC506" s="45" t="s">
        <v>74</v>
      </c>
      <c r="AD506" s="46">
        <f>_xll.qlCalendarAdvance(calendar,AD505,AC506,,,trigger)</f>
        <v>57915</v>
      </c>
      <c r="AE506" s="46">
        <f>_xll.qlInterestRateIndexMaturity($V$5,AD506,trigger)</f>
        <v>58007</v>
      </c>
      <c r="AF506" s="50">
        <f>_xll.qlTenorBasisValue($V$13,AD506,trigger)</f>
        <v>6.0507351146209707E-5</v>
      </c>
      <c r="AG506" s="50">
        <f>_xll.qlTenorBasisForwardRate($V$13,AD506,_xll.ohTrigger($AA$9:$AA$12))</f>
        <v>1.2047862303452273E-2</v>
      </c>
      <c r="AH506" s="50">
        <f>_xll.qlTenorBasisForwardRate2($V$13,AD506,AE506,_xll.ohTrigger($AA$9:$AA$12))</f>
        <v>1.2047862303452273E-2</v>
      </c>
      <c r="AI506" s="50">
        <f>_xll.qlIndexFixing($V$5,_xll.qlInterestRateIndexFixingDate($V$5,AD506,trigger),,trigger)</f>
        <v>1.2093881946806578E-2</v>
      </c>
      <c r="AJ506" s="50">
        <f t="shared" si="26"/>
        <v>-4.6019643354305168E-5</v>
      </c>
      <c r="AK506" s="53">
        <f t="shared" si="27"/>
        <v>1.0038197351692109</v>
      </c>
    </row>
    <row r="507" spans="29:37" x14ac:dyDescent="0.2">
      <c r="AC507" s="45" t="s">
        <v>74</v>
      </c>
      <c r="AD507" s="46">
        <f>_xll.qlCalendarAdvance(calendar,AD506,AC507,,,trigger)</f>
        <v>57948</v>
      </c>
      <c r="AE507" s="46">
        <f>_xll.qlInterestRateIndexMaturity($V$5,AD507,trigger)</f>
        <v>58040</v>
      </c>
      <c r="AF507" s="50">
        <f>_xll.qlTenorBasisValue($V$13,AD507,trigger)</f>
        <v>6.0274691376476027E-5</v>
      </c>
      <c r="AG507" s="50">
        <f>_xll.qlTenorBasisForwardRate($V$13,AD507,_xll.ohTrigger($AA$9:$AA$12))</f>
        <v>1.2018140755777099E-2</v>
      </c>
      <c r="AH507" s="50">
        <f>_xll.qlTenorBasisForwardRate2($V$13,AD507,AE507,_xll.ohTrigger($AA$9:$AA$12))</f>
        <v>1.2018140755777099E-2</v>
      </c>
      <c r="AI507" s="50">
        <f>_xll.qlIndexFixing($V$5,_xll.qlInterestRateIndexFixingDate($V$5,AD507,trigger),,trigger)</f>
        <v>1.2064273474917531E-2</v>
      </c>
      <c r="AJ507" s="50">
        <f t="shared" si="26"/>
        <v>-4.6132719140432044E-5</v>
      </c>
      <c r="AK507" s="53">
        <f t="shared" si="27"/>
        <v>1.0038385903508624</v>
      </c>
    </row>
    <row r="508" spans="29:37" x14ac:dyDescent="0.2">
      <c r="AC508" s="45" t="s">
        <v>74</v>
      </c>
      <c r="AD508" s="46">
        <f>_xll.qlCalendarAdvance(calendar,AD507,AC508,,,trigger)</f>
        <v>57979</v>
      </c>
      <c r="AE508" s="46">
        <f>_xll.qlInterestRateIndexMaturity($V$5,AD508,trigger)</f>
        <v>58071</v>
      </c>
      <c r="AF508" s="50">
        <f>_xll.qlTenorBasisValue($V$13,AD508,trigger)</f>
        <v>6.0058831423097978E-5</v>
      </c>
      <c r="AG508" s="50">
        <f>_xll.qlTenorBasisForwardRate($V$13,AD508,_xll.ohTrigger($AA$9:$AA$12))</f>
        <v>1.1990918894846478E-2</v>
      </c>
      <c r="AH508" s="50">
        <f>_xll.qlTenorBasisForwardRate2($V$13,AD508,AE508,_xll.ohTrigger($AA$9:$AA$12))</f>
        <v>1.1990918894846478E-2</v>
      </c>
      <c r="AI508" s="50">
        <f>_xll.qlIndexFixing($V$5,_xll.qlInterestRateIndexFixingDate($V$5,AD508,trigger),,trigger)</f>
        <v>1.2037164088272446E-2</v>
      </c>
      <c r="AJ508" s="50">
        <f t="shared" si="26"/>
        <v>-4.6245193425968265E-5</v>
      </c>
      <c r="AK508" s="53">
        <f t="shared" si="27"/>
        <v>1.0038566846987718</v>
      </c>
    </row>
    <row r="509" spans="29:37" x14ac:dyDescent="0.2">
      <c r="AC509" s="45" t="s">
        <v>74</v>
      </c>
      <c r="AD509" s="46">
        <f>_xll.qlCalendarAdvance(calendar,AD508,AC509,,,trigger)</f>
        <v>58011</v>
      </c>
      <c r="AE509" s="46">
        <f>_xll.qlInterestRateIndexMaturity($V$5,AD509,trigger)</f>
        <v>58103</v>
      </c>
      <c r="AF509" s="50">
        <f>_xll.qlTenorBasisValue($V$13,AD509,trigger)</f>
        <v>5.9838718222575155E-5</v>
      </c>
      <c r="AG509" s="50">
        <f>_xll.qlTenorBasisForwardRate($V$13,AD509,_xll.ohTrigger($AA$9:$AA$12))</f>
        <v>1.1963528486323451E-2</v>
      </c>
      <c r="AH509" s="50">
        <f>_xll.qlTenorBasisForwardRate2($V$13,AD509,AE509,_xll.ohTrigger($AA$9:$AA$12))</f>
        <v>1.1963528486323451E-2</v>
      </c>
      <c r="AI509" s="50">
        <f>_xll.qlIndexFixing($V$5,_xll.qlInterestRateIndexFixingDate($V$5,AD509,trigger),,trigger)</f>
        <v>1.2009896187409958E-2</v>
      </c>
      <c r="AJ509" s="50">
        <f t="shared" si="26"/>
        <v>-4.6367701086506841E-5</v>
      </c>
      <c r="AK509" s="53">
        <f t="shared" si="27"/>
        <v>1.0038757546437502</v>
      </c>
    </row>
    <row r="510" spans="29:37" x14ac:dyDescent="0.2">
      <c r="AC510" s="45" t="s">
        <v>74</v>
      </c>
      <c r="AD510" s="46">
        <f>_xll.qlCalendarAdvance(calendar,AD509,AC510,,,trigger)</f>
        <v>58042</v>
      </c>
      <c r="AE510" s="46">
        <f>_xll.qlInterestRateIndexMaturity($V$5,AD510,trigger)</f>
        <v>58134</v>
      </c>
      <c r="AF510" s="50">
        <f>_xll.qlTenorBasisValue($V$13,AD510,trigger)</f>
        <v>5.9628078104269416E-5</v>
      </c>
      <c r="AG510" s="50">
        <f>_xll.qlTenorBasisForwardRate($V$13,AD510,_xll.ohTrigger($AA$9:$AA$12))</f>
        <v>1.1937681366955158E-2</v>
      </c>
      <c r="AH510" s="50">
        <f>_xll.qlTenorBasisForwardRate2($V$13,AD510,AE510,_xll.ohTrigger($AA$9:$AA$12))</f>
        <v>1.1937681366955158E-2</v>
      </c>
      <c r="AI510" s="50">
        <f>_xll.qlIndexFixing($V$5,_xll.qlInterestRateIndexFixingDate($V$5,AD510,trigger),,trigger)</f>
        <v>1.1984174001983117E-2</v>
      </c>
      <c r="AJ510" s="50">
        <f t="shared" si="26"/>
        <v>-4.6492635027959445E-5</v>
      </c>
      <c r="AK510" s="53">
        <f t="shared" si="27"/>
        <v>1.0038946118261003</v>
      </c>
    </row>
    <row r="511" spans="29:37" x14ac:dyDescent="0.2">
      <c r="AC511" s="45" t="s">
        <v>74</v>
      </c>
      <c r="AD511" s="46">
        <f>_xll.qlCalendarAdvance(calendar,AD510,AC511,,,trigger)</f>
        <v>58074</v>
      </c>
      <c r="AE511" s="46">
        <f>_xll.qlInterestRateIndexMaturity($V$5,AD511,trigger)</f>
        <v>58161</v>
      </c>
      <c r="AF511" s="50">
        <f>_xll.qlTenorBasisValue($V$13,AD511,trigger)</f>
        <v>5.9413289667733737E-5</v>
      </c>
      <c r="AG511" s="50">
        <f>_xll.qlTenorBasisForwardRate($V$13,AD511,_xll.ohTrigger($AA$9:$AA$12))</f>
        <v>1.1912702131721934E-2</v>
      </c>
      <c r="AH511" s="50">
        <f>_xll.qlTenorBasisForwardRate2($V$13,AD511,AE511,_xll.ohTrigger($AA$9:$AA$12))</f>
        <v>1.1912702131721934E-2</v>
      </c>
      <c r="AI511" s="50">
        <f>_xll.qlIndexFixing($V$5,_xll.qlInterestRateIndexFixingDate($V$5,AD511,trigger),,trigger)</f>
        <v>1.195931145669255E-2</v>
      </c>
      <c r="AJ511" s="50">
        <f t="shared" si="26"/>
        <v>-4.6609324970615928E-5</v>
      </c>
      <c r="AK511" s="53">
        <f t="shared" si="27"/>
        <v>1.0039125736927899</v>
      </c>
    </row>
    <row r="512" spans="29:37" x14ac:dyDescent="0.2">
      <c r="AC512" s="45" t="s">
        <v>74</v>
      </c>
      <c r="AD512" s="46">
        <f>_xll.qlCalendarAdvance(calendar,AD511,AC512,,,trigger)</f>
        <v>58105</v>
      </c>
      <c r="AE512" s="46">
        <f>_xll.qlInterestRateIndexMaturity($V$5,AD512,trigger)</f>
        <v>58195</v>
      </c>
      <c r="AF512" s="50">
        <f>_xll.qlTenorBasisValue($V$13,AD512,trigger)</f>
        <v>5.9207747130616249E-5</v>
      </c>
      <c r="AG512" s="50">
        <f>_xll.qlTenorBasisForwardRate($V$13,AD512,_xll.ohTrigger($AA$9:$AA$12))</f>
        <v>1.1887613334634395E-2</v>
      </c>
      <c r="AH512" s="50">
        <f>_xll.qlTenorBasisForwardRate2($V$13,AD512,AE512,_xll.ohTrigger($AA$9:$AA$12))</f>
        <v>1.1887613334634395E-2</v>
      </c>
      <c r="AI512" s="50">
        <f>_xll.qlIndexFixing($V$5,_xll.qlInterestRateIndexFixingDate($V$5,AD512,trigger),,trigger)</f>
        <v>1.1934371307431135E-2</v>
      </c>
      <c r="AJ512" s="50">
        <f t="shared" si="26"/>
        <v>-4.6757972796740432E-5</v>
      </c>
      <c r="AK512" s="53">
        <f t="shared" si="27"/>
        <v>1.0039333356057698</v>
      </c>
    </row>
    <row r="513" spans="29:37" x14ac:dyDescent="0.2">
      <c r="AC513" s="45" t="s">
        <v>74</v>
      </c>
      <c r="AD513" s="46">
        <f>_xll.qlCalendarAdvance(calendar,AD512,AC513,,,trigger)</f>
        <v>58134</v>
      </c>
      <c r="AE513" s="46">
        <f>_xll.qlInterestRateIndexMaturity($V$5,AD513,trigger)</f>
        <v>58225</v>
      </c>
      <c r="AF513" s="50">
        <f>_xll.qlTenorBasisValue($V$13,AD513,trigger)</f>
        <v>5.9017696899700146E-5</v>
      </c>
      <c r="AG513" s="50">
        <f>_xll.qlTenorBasisForwardRate($V$13,AD513,_xll.ohTrigger($AA$9:$AA$12))</f>
        <v>1.1865134192333301E-2</v>
      </c>
      <c r="AH513" s="50">
        <f>_xll.qlTenorBasisForwardRate2($V$13,AD513,AE513,_xll.ohTrigger($AA$9:$AA$12))</f>
        <v>1.1865134192333301E-2</v>
      </c>
      <c r="AI513" s="50">
        <f>_xll.qlIndexFixing($V$5,_xll.qlInterestRateIndexFixingDate($V$5,AD513,trigger),,trigger)</f>
        <v>1.1912030346552136E-2</v>
      </c>
      <c r="AJ513" s="50">
        <f t="shared" si="26"/>
        <v>-4.6896154218835015E-5</v>
      </c>
      <c r="AK513" s="53">
        <f t="shared" si="27"/>
        <v>1.0039524335299248</v>
      </c>
    </row>
    <row r="514" spans="29:37" x14ac:dyDescent="0.2">
      <c r="AC514" s="45" t="s">
        <v>74</v>
      </c>
      <c r="AD514" s="46">
        <f>_xll.qlCalendarAdvance(calendar,AD513,AC514,,,trigger)</f>
        <v>58166</v>
      </c>
      <c r="AE514" s="46">
        <f>_xll.qlInterestRateIndexMaturity($V$5,AD514,trigger)</f>
        <v>58257</v>
      </c>
      <c r="AF514" s="50">
        <f>_xll.qlTenorBasisValue($V$13,AD514,trigger)</f>
        <v>5.881046092038169E-5</v>
      </c>
      <c r="AG514" s="50">
        <f>_xll.qlTenorBasisForwardRate($V$13,AD514,_xll.ohTrigger($AA$9:$AA$12))</f>
        <v>1.184122393412917E-2</v>
      </c>
      <c r="AH514" s="50">
        <f>_xll.qlTenorBasisForwardRate2($V$13,AD514,AE514,_xll.ohTrigger($AA$9:$AA$12))</f>
        <v>1.184122393412917E-2</v>
      </c>
      <c r="AI514" s="50">
        <f>_xll.qlIndexFixing($V$5,_xll.qlInterestRateIndexFixingDate($V$5,AD514,trigger),,trigger)</f>
        <v>1.188827474647519E-2</v>
      </c>
      <c r="AJ514" s="50">
        <f t="shared" si="26"/>
        <v>-4.7050812346020182E-5</v>
      </c>
      <c r="AK514" s="53">
        <f t="shared" si="27"/>
        <v>1.003973475428533</v>
      </c>
    </row>
    <row r="515" spans="29:37" x14ac:dyDescent="0.2">
      <c r="AC515" s="45" t="s">
        <v>74</v>
      </c>
      <c r="AD515" s="46">
        <f>_xll.qlCalendarAdvance(calendar,AD514,AC515,,,trigger)</f>
        <v>58197</v>
      </c>
      <c r="AE515" s="46">
        <f>_xll.qlInterestRateIndexMaturity($V$5,AD515,trigger)</f>
        <v>58291</v>
      </c>
      <c r="AF515" s="50">
        <f>_xll.qlTenorBasisValue($V$13,AD515,trigger)</f>
        <v>5.8612148494244327E-5</v>
      </c>
      <c r="AG515" s="50">
        <f>_xll.qlTenorBasisForwardRate($V$13,AD515,_xll.ohTrigger($AA$9:$AA$12))</f>
        <v>1.1818275093731848E-2</v>
      </c>
      <c r="AH515" s="50">
        <f>_xll.qlTenorBasisForwardRate2($V$13,AD515,AE515,_xll.ohTrigger($AA$9:$AA$12))</f>
        <v>1.1818275093731848E-2</v>
      </c>
      <c r="AI515" s="50">
        <f>_xll.qlIndexFixing($V$5,_xll.qlInterestRateIndexFixingDate($V$5,AD515,trigger),,trigger)</f>
        <v>1.1865494758163167E-2</v>
      </c>
      <c r="AJ515" s="50">
        <f t="shared" si="26"/>
        <v>-4.7219664431318378E-5</v>
      </c>
      <c r="AK515" s="53">
        <f t="shared" si="27"/>
        <v>1.0039954785327652</v>
      </c>
    </row>
    <row r="516" spans="29:37" x14ac:dyDescent="0.2">
      <c r="AC516" s="45" t="s">
        <v>74</v>
      </c>
      <c r="AD516" s="46">
        <f>_xll.qlCalendarAdvance(calendar,AD515,AC516,,,trigger)</f>
        <v>58228</v>
      </c>
      <c r="AE516" s="46">
        <f>_xll.qlInterestRateIndexMaturity($V$5,AD516,trigger)</f>
        <v>58320</v>
      </c>
      <c r="AF516" s="50">
        <f>_xll.qlTenorBasisValue($V$13,AD516,trigger)</f>
        <v>5.8416216347161958E-5</v>
      </c>
      <c r="AG516" s="50">
        <f>_xll.qlTenorBasisForwardRate($V$13,AD516,_xll.ohTrigger($AA$9:$AA$12))</f>
        <v>1.1796800258554259E-2</v>
      </c>
      <c r="AH516" s="50">
        <f>_xll.qlTenorBasisForwardRate2($V$13,AD516,AE516,_xll.ohTrigger($AA$9:$AA$12))</f>
        <v>1.1796800258554259E-2</v>
      </c>
      <c r="AI516" s="50">
        <f>_xll.qlIndexFixing($V$5,_xll.qlInterestRateIndexFixingDate($V$5,AD516,trigger),,trigger)</f>
        <v>1.1844174426214328E-2</v>
      </c>
      <c r="AJ516" s="50">
        <f t="shared" ref="AJ516:AJ579" si="28">AG516-AI516</f>
        <v>-4.7374167660069189E-5</v>
      </c>
      <c r="AK516" s="53">
        <f t="shared" ref="AK516:AK579" si="29">AI516/AH516</f>
        <v>1.0040158489269764</v>
      </c>
    </row>
    <row r="517" spans="29:37" x14ac:dyDescent="0.2">
      <c r="AC517" s="45" t="s">
        <v>74</v>
      </c>
      <c r="AD517" s="46">
        <f>_xll.qlCalendarAdvance(calendar,AD516,AC517,,,trigger)</f>
        <v>58258</v>
      </c>
      <c r="AE517" s="46">
        <f>_xll.qlInterestRateIndexMaturity($V$5,AD517,trigger)</f>
        <v>58350</v>
      </c>
      <c r="AF517" s="50">
        <f>_xll.qlTenorBasisValue($V$13,AD517,trigger)</f>
        <v>5.8228844853583169E-5</v>
      </c>
      <c r="AG517" s="50">
        <f>_xll.qlTenorBasisForwardRate($V$13,AD517,_xll.ohTrigger($AA$9:$AA$12))</f>
        <v>1.1776356999617269E-2</v>
      </c>
      <c r="AH517" s="50">
        <f>_xll.qlTenorBasisForwardRate2($V$13,AD517,AE517,_xll.ohTrigger($AA$9:$AA$12))</f>
        <v>1.1776356999617269E-2</v>
      </c>
      <c r="AI517" s="50">
        <f>_xll.qlIndexFixing($V$5,_xll.qlInterestRateIndexFixingDate($V$5,AD517,trigger),,trigger)</f>
        <v>1.1823894947505846E-2</v>
      </c>
      <c r="AJ517" s="50">
        <f t="shared" si="28"/>
        <v>-4.7537947888576931E-5</v>
      </c>
      <c r="AK517" s="53">
        <f t="shared" si="29"/>
        <v>1.00403672781745</v>
      </c>
    </row>
    <row r="518" spans="29:37" x14ac:dyDescent="0.2">
      <c r="AC518" s="45" t="s">
        <v>74</v>
      </c>
      <c r="AD518" s="46">
        <f>_xll.qlCalendarAdvance(calendar,AD517,AC518,,,trigger)</f>
        <v>58291</v>
      </c>
      <c r="AE518" s="46">
        <f>_xll.qlInterestRateIndexMaturity($V$5,AD518,trigger)</f>
        <v>58383</v>
      </c>
      <c r="AF518" s="50">
        <f>_xll.qlTenorBasisValue($V$13,AD518,trigger)</f>
        <v>5.8025251359723909E-5</v>
      </c>
      <c r="AG518" s="50">
        <f>_xll.qlTenorBasisForwardRate($V$13,AD518,_xll.ohTrigger($AA$9:$AA$12))</f>
        <v>1.1754600589341307E-2</v>
      </c>
      <c r="AH518" s="50">
        <f>_xll.qlTenorBasisForwardRate2($V$13,AD518,AE518,_xll.ohTrigger($AA$9:$AA$12))</f>
        <v>1.1754600589341307E-2</v>
      </c>
      <c r="AI518" s="50">
        <f>_xll.qlIndexFixing($V$5,_xll.qlInterestRateIndexFixingDate($V$5,AD518,trigger),,trigger)</f>
        <v>1.1802325756948744E-2</v>
      </c>
      <c r="AJ518" s="50">
        <f t="shared" si="28"/>
        <v>-4.7725167607436808E-5</v>
      </c>
      <c r="AK518" s="53">
        <f t="shared" si="29"/>
        <v>1.0040601266920726</v>
      </c>
    </row>
    <row r="519" spans="29:37" x14ac:dyDescent="0.2">
      <c r="AC519" s="45" t="s">
        <v>74</v>
      </c>
      <c r="AD519" s="46">
        <f>_xll.qlCalendarAdvance(calendar,AD518,AC519,,,trigger)</f>
        <v>58322</v>
      </c>
      <c r="AE519" s="46">
        <f>_xll.qlInterestRateIndexMaturity($V$5,AD519,trigger)</f>
        <v>58413</v>
      </c>
      <c r="AF519" s="50">
        <f>_xll.qlTenorBasisValue($V$13,AD519,trigger)</f>
        <v>5.7836368837520794E-5</v>
      </c>
      <c r="AG519" s="50">
        <f>_xll.qlTenorBasisForwardRate($V$13,AD519,_xll.ohTrigger($AA$9:$AA$12))</f>
        <v>1.1734977043361646E-2</v>
      </c>
      <c r="AH519" s="50">
        <f>_xll.qlTenorBasisForwardRate2($V$13,AD519,AE519,_xll.ohTrigger($AA$9:$AA$12))</f>
        <v>1.1734977043361646E-2</v>
      </c>
      <c r="AI519" s="50">
        <f>_xll.qlIndexFixing($V$5,_xll.qlInterestRateIndexFixingDate($V$5,AD519,trigger),,trigger)</f>
        <v>1.1782880256149765E-2</v>
      </c>
      <c r="AJ519" s="50">
        <f t="shared" si="28"/>
        <v>-4.7903212788118904E-5</v>
      </c>
      <c r="AK519" s="53">
        <f t="shared" si="29"/>
        <v>1.0040820883254491</v>
      </c>
    </row>
    <row r="520" spans="29:37" x14ac:dyDescent="0.2">
      <c r="AC520" s="45" t="s">
        <v>74</v>
      </c>
      <c r="AD520" s="46">
        <f>_xll.qlCalendarAdvance(calendar,AD519,AC520,,,trigger)</f>
        <v>58354</v>
      </c>
      <c r="AE520" s="46">
        <f>_xll.qlInterestRateIndexMaturity($V$5,AD520,trigger)</f>
        <v>58446</v>
      </c>
      <c r="AF520" s="50">
        <f>_xll.qlTenorBasisValue($V$13,AD520,trigger)</f>
        <v>5.7643774578111995E-5</v>
      </c>
      <c r="AG520" s="50">
        <f>_xll.qlTenorBasisForwardRate($V$13,AD520,_xll.ohTrigger($AA$9:$AA$12))</f>
        <v>1.1715192442254854E-2</v>
      </c>
      <c r="AH520" s="50">
        <f>_xll.qlTenorBasisForwardRate2($V$13,AD520,AE520,_xll.ohTrigger($AA$9:$AA$12))</f>
        <v>1.1715192442254854E-2</v>
      </c>
      <c r="AI520" s="50">
        <f>_xll.qlIndexFixing($V$5,_xll.qlInterestRateIndexFixingDate($V$5,AD520,trigger),,trigger)</f>
        <v>1.1763295762388106E-2</v>
      </c>
      <c r="AJ520" s="50">
        <f t="shared" si="28"/>
        <v>-4.8103320133252234E-5</v>
      </c>
      <c r="AK520" s="53">
        <f t="shared" si="29"/>
        <v>1.0041060631628851</v>
      </c>
    </row>
    <row r="521" spans="29:37" x14ac:dyDescent="0.2">
      <c r="AC521" s="45" t="s">
        <v>74</v>
      </c>
      <c r="AD521" s="46">
        <f>_xll.qlCalendarAdvance(calendar,AD520,AC521,,,trigger)</f>
        <v>58385</v>
      </c>
      <c r="AE521" s="46">
        <f>_xll.qlInterestRateIndexMaturity($V$5,AD521,trigger)</f>
        <v>58477</v>
      </c>
      <c r="AF521" s="50">
        <f>_xll.qlTenorBasisValue($V$13,AD521,trigger)</f>
        <v>5.7459478544457086E-5</v>
      </c>
      <c r="AG521" s="50">
        <f>_xll.qlTenorBasisForwardRate($V$13,AD521,_xll.ohTrigger($AA$9:$AA$12))</f>
        <v>1.1696825746235135E-2</v>
      </c>
      <c r="AH521" s="50">
        <f>_xll.qlTenorBasisForwardRate2($V$13,AD521,AE521,_xll.ohTrigger($AA$9:$AA$12))</f>
        <v>1.1696825746235135E-2</v>
      </c>
      <c r="AI521" s="50">
        <f>_xll.qlIndexFixing($V$5,_xll.qlInterestRateIndexFixingDate($V$5,AD521,trigger),,trigger)</f>
        <v>1.1745125222445854E-2</v>
      </c>
      <c r="AJ521" s="50">
        <f t="shared" si="28"/>
        <v>-4.829947621071834E-5</v>
      </c>
      <c r="AK521" s="53">
        <f t="shared" si="29"/>
        <v>1.0041292806491766</v>
      </c>
    </row>
    <row r="522" spans="29:37" x14ac:dyDescent="0.2">
      <c r="AC522" s="45" t="s">
        <v>74</v>
      </c>
      <c r="AD522" s="46">
        <f>_xll.qlCalendarAdvance(calendar,AD521,AC522,,,trigger)</f>
        <v>58417</v>
      </c>
      <c r="AE522" s="46">
        <f>_xll.qlInterestRateIndexMaturity($V$5,AD522,trigger)</f>
        <v>58508</v>
      </c>
      <c r="AF522" s="50">
        <f>_xll.qlTenorBasisValue($V$13,AD522,trigger)</f>
        <v>5.7271562637361364E-5</v>
      </c>
      <c r="AG522" s="50">
        <f>_xll.qlTenorBasisForwardRate($V$13,AD522,_xll.ohTrigger($AA$9:$AA$12))</f>
        <v>1.1678660378554938E-2</v>
      </c>
      <c r="AH522" s="50">
        <f>_xll.qlTenorBasisForwardRate2($V$13,AD522,AE522,_xll.ohTrigger($AA$9:$AA$12))</f>
        <v>1.1678660378554938E-2</v>
      </c>
      <c r="AI522" s="50">
        <f>_xll.qlIndexFixing($V$5,_xll.qlInterestRateIndexFixingDate($V$5,AD522,trigger),,trigger)</f>
        <v>1.1727164418000055E-2</v>
      </c>
      <c r="AJ522" s="50">
        <f t="shared" si="28"/>
        <v>-4.8504039445116873E-5</v>
      </c>
      <c r="AK522" s="53">
        <f t="shared" si="29"/>
        <v>1.0041532194509384</v>
      </c>
    </row>
    <row r="523" spans="29:37" x14ac:dyDescent="0.2">
      <c r="AC523" s="45" t="s">
        <v>74</v>
      </c>
      <c r="AD523" s="46">
        <f>_xll.qlCalendarAdvance(calendar,AD522,AC523,,,trigger)</f>
        <v>58448</v>
      </c>
      <c r="AE523" s="46">
        <f>_xll.qlInterestRateIndexMaturity($V$5,AD523,trigger)</f>
        <v>58539</v>
      </c>
      <c r="AF523" s="50">
        <f>_xll.qlTenorBasisValue($V$13,AD523,trigger)</f>
        <v>5.7091745034780647E-5</v>
      </c>
      <c r="AG523" s="50">
        <f>_xll.qlTenorBasisForwardRate($V$13,AD523,_xll.ohTrigger($AA$9:$AA$12))</f>
        <v>1.1661656554311799E-2</v>
      </c>
      <c r="AH523" s="50">
        <f>_xll.qlTenorBasisForwardRate2($V$13,AD523,AE523,_xll.ohTrigger($AA$9:$AA$12))</f>
        <v>1.1661656554311799E-2</v>
      </c>
      <c r="AI523" s="50">
        <f>_xll.qlIndexFixing($V$5,_xll.qlInterestRateIndexFixingDate($V$5,AD523,trigger),,trigger)</f>
        <v>1.1710370313526378E-2</v>
      </c>
      <c r="AJ523" s="50">
        <f t="shared" si="28"/>
        <v>-4.8713759214578933E-5</v>
      </c>
      <c r="AK523" s="53">
        <f t="shared" si="29"/>
        <v>1.0041772589501075</v>
      </c>
    </row>
    <row r="524" spans="29:37" x14ac:dyDescent="0.2">
      <c r="AC524" s="45" t="s">
        <v>74</v>
      </c>
      <c r="AD524" s="46">
        <f>_xll.qlCalendarAdvance(calendar,AD523,AC524,,,trigger)</f>
        <v>58480</v>
      </c>
      <c r="AE524" s="46">
        <f>_xll.qlInterestRateIndexMaturity($V$5,AD524,trigger)</f>
        <v>58571</v>
      </c>
      <c r="AF524" s="50">
        <f>_xll.qlTenorBasisValue($V$13,AD524,trigger)</f>
        <v>5.6908397200319108E-5</v>
      </c>
      <c r="AG524" s="50">
        <f>_xll.qlTenorBasisForwardRate($V$13,AD524,_xll.ohTrigger($AA$9:$AA$12))</f>
        <v>1.1644812871633724E-2</v>
      </c>
      <c r="AH524" s="50">
        <f>_xll.qlTenorBasisForwardRate2($V$13,AD524,AE524,_xll.ohTrigger($AA$9:$AA$12))</f>
        <v>1.1644812871633724E-2</v>
      </c>
      <c r="AI524" s="50">
        <f>_xll.qlIndexFixing($V$5,_xll.qlInterestRateIndexFixingDate($V$5,AD524,trigger),,trigger)</f>
        <v>1.1693750243207702E-2</v>
      </c>
      <c r="AJ524" s="50">
        <f t="shared" si="28"/>
        <v>-4.8937371573977081E-5</v>
      </c>
      <c r="AK524" s="53">
        <f t="shared" si="29"/>
        <v>1.0042025039056821</v>
      </c>
    </row>
    <row r="525" spans="29:37" x14ac:dyDescent="0.2">
      <c r="AC525" s="45" t="s">
        <v>74</v>
      </c>
      <c r="AD525" s="46">
        <f>_xll.qlCalendarAdvance(calendar,AD524,AC525,,,trigger)</f>
        <v>58509</v>
      </c>
      <c r="AE525" s="46">
        <f>_xll.qlInterestRateIndexMaturity($V$5,AD525,trigger)</f>
        <v>58601</v>
      </c>
      <c r="AF525" s="50">
        <f>_xll.qlTenorBasisValue($V$13,AD525,trigger)</f>
        <v>5.6744207375781001E-5</v>
      </c>
      <c r="AG525" s="50">
        <f>_xll.qlTenorBasisForwardRate($V$13,AD525,_xll.ohTrigger($AA$9:$AA$12))</f>
        <v>1.1630115820011225E-2</v>
      </c>
      <c r="AH525" s="50">
        <f>_xll.qlTenorBasisForwardRate2($V$13,AD525,AE525,_xll.ohTrigger($AA$9:$AA$12))</f>
        <v>1.1630115820011225E-2</v>
      </c>
      <c r="AI525" s="50">
        <f>_xll.qlIndexFixing($V$5,_xll.qlInterestRateIndexFixingDate($V$5,AD525,trigger),,trigger)</f>
        <v>1.167926743179622E-2</v>
      </c>
      <c r="AJ525" s="50">
        <f t="shared" si="28"/>
        <v>-4.9151611784994942E-5</v>
      </c>
      <c r="AK525" s="53">
        <f t="shared" si="29"/>
        <v>1.004226235795556</v>
      </c>
    </row>
    <row r="526" spans="29:37" x14ac:dyDescent="0.2">
      <c r="AC526" s="45" t="s">
        <v>74</v>
      </c>
      <c r="AD526" s="46">
        <f>_xll.qlCalendarAdvance(calendar,AD525,AC526,,,trigger)</f>
        <v>58540</v>
      </c>
      <c r="AE526" s="46">
        <f>_xll.qlInterestRateIndexMaturity($V$5,AD526,trigger)</f>
        <v>58631</v>
      </c>
      <c r="AF526" s="50">
        <f>_xll.qlTenorBasisValue($V$13,AD526,trigger)</f>
        <v>5.6570740621231446E-5</v>
      </c>
      <c r="AG526" s="50">
        <f>_xll.qlTenorBasisForwardRate($V$13,AD526,_xll.ohTrigger($AA$9:$AA$12))</f>
        <v>1.1615171130763538E-2</v>
      </c>
      <c r="AH526" s="50">
        <f>_xll.qlTenorBasisForwardRate2($V$13,AD526,AE526,_xll.ohTrigger($AA$9:$AA$12))</f>
        <v>1.1615171130763538E-2</v>
      </c>
      <c r="AI526" s="50">
        <f>_xll.qlIndexFixing($V$5,_xll.qlInterestRateIndexFixingDate($V$5,AD526,trigger),,trigger)</f>
        <v>1.1664547452453331E-2</v>
      </c>
      <c r="AJ526" s="50">
        <f t="shared" si="28"/>
        <v>-4.937632168979314E-5</v>
      </c>
      <c r="AK526" s="53">
        <f t="shared" si="29"/>
        <v>1.0042510197339252</v>
      </c>
    </row>
    <row r="527" spans="29:37" x14ac:dyDescent="0.2">
      <c r="AC527" s="45" t="s">
        <v>74</v>
      </c>
      <c r="AD527" s="46">
        <f>_xll.qlCalendarAdvance(calendar,AD526,AC527,,,trigger)</f>
        <v>58571</v>
      </c>
      <c r="AE527" s="46">
        <f>_xll.qlInterestRateIndexMaturity($V$5,AD527,trigger)</f>
        <v>58663</v>
      </c>
      <c r="AF527" s="50">
        <f>_xll.qlTenorBasisValue($V$13,AD527,trigger)</f>
        <v>5.6399364391771301E-5</v>
      </c>
      <c r="AG527" s="50">
        <f>_xll.qlTenorBasisForwardRate($V$13,AD527,_xll.ohTrigger($AA$9:$AA$12))</f>
        <v>1.1600814255292292E-2</v>
      </c>
      <c r="AH527" s="50">
        <f>_xll.qlTenorBasisForwardRate2($V$13,AD527,AE527,_xll.ohTrigger($AA$9:$AA$12))</f>
        <v>1.1600814255292292E-2</v>
      </c>
      <c r="AI527" s="50">
        <f>_xll.qlIndexFixing($V$5,_xll.qlInterestRateIndexFixingDate($V$5,AD527,trigger),,trigger)</f>
        <v>1.1650433038961074E-2</v>
      </c>
      <c r="AJ527" s="50">
        <f t="shared" si="28"/>
        <v>-4.9618783668782182E-5</v>
      </c>
      <c r="AK527" s="53">
        <f t="shared" si="29"/>
        <v>1.0042771811165019</v>
      </c>
    </row>
    <row r="528" spans="29:37" x14ac:dyDescent="0.2">
      <c r="AC528" s="45" t="s">
        <v>74</v>
      </c>
      <c r="AD528" s="46">
        <f>_xll.qlCalendarAdvance(calendar,AD527,AC528,,,trigger)</f>
        <v>58602</v>
      </c>
      <c r="AE528" s="46">
        <f>_xll.qlInterestRateIndexMaturity($V$5,AD528,trigger)</f>
        <v>58694</v>
      </c>
      <c r="AF528" s="50">
        <f>_xll.qlTenorBasisValue($V$13,AD528,trigger)</f>
        <v>5.6230054229979606E-5</v>
      </c>
      <c r="AG528" s="50">
        <f>_xll.qlTenorBasisForwardRate($V$13,AD528,_xll.ohTrigger($AA$9:$AA$12))</f>
        <v>1.1587176648449351E-2</v>
      </c>
      <c r="AH528" s="50">
        <f>_xll.qlTenorBasisForwardRate2($V$13,AD528,AE528,_xll.ohTrigger($AA$9:$AA$12))</f>
        <v>1.1587176648449351E-2</v>
      </c>
      <c r="AI528" s="50">
        <f>_xll.qlIndexFixing($V$5,_xll.qlInterestRateIndexFixingDate($V$5,AD528,trigger),,trigger)</f>
        <v>1.1637039440910437E-2</v>
      </c>
      <c r="AJ528" s="50">
        <f t="shared" si="28"/>
        <v>-4.9862792461085811E-5</v>
      </c>
      <c r="AK528" s="53">
        <f t="shared" si="29"/>
        <v>1.0043032736941797</v>
      </c>
    </row>
    <row r="529" spans="29:37" x14ac:dyDescent="0.2">
      <c r="AC529" s="45" t="s">
        <v>74</v>
      </c>
      <c r="AD529" s="46">
        <f>_xll.qlCalendarAdvance(calendar,AD528,AC529,,,trigger)</f>
        <v>58634</v>
      </c>
      <c r="AE529" s="46">
        <f>_xll.qlInterestRateIndexMaturity($V$5,AD529,trigger)</f>
        <v>58726</v>
      </c>
      <c r="AF529" s="50">
        <f>_xll.qlTenorBasisValue($V$13,AD529,trigger)</f>
        <v>5.6057423927066826E-5</v>
      </c>
      <c r="AG529" s="50">
        <f>_xll.qlTenorBasisForwardRate($V$13,AD529,_xll.ohTrigger($AA$9:$AA$12))</f>
        <v>1.1573807535545667E-2</v>
      </c>
      <c r="AH529" s="50">
        <f>_xll.qlTenorBasisForwardRate2($V$13,AD529,AE529,_xll.ohTrigger($AA$9:$AA$12))</f>
        <v>1.1573807535545667E-2</v>
      </c>
      <c r="AI529" s="50">
        <f>_xll.qlIndexFixing($V$5,_xll.qlInterestRateIndexFixingDate($V$5,AD529,trigger),,trigger)</f>
        <v>1.1623929554600855E-2</v>
      </c>
      <c r="AJ529" s="50">
        <f t="shared" si="28"/>
        <v>-5.012201905518765E-5</v>
      </c>
      <c r="AK529" s="53">
        <f t="shared" si="29"/>
        <v>1.0043306421764189</v>
      </c>
    </row>
    <row r="530" spans="29:37" x14ac:dyDescent="0.2">
      <c r="AC530" s="45" t="s">
        <v>74</v>
      </c>
      <c r="AD530" s="46">
        <f>_xll.qlCalendarAdvance(calendar,AD529,AC530,,,trigger)</f>
        <v>58665</v>
      </c>
      <c r="AE530" s="46">
        <f>_xll.qlInterestRateIndexMaturity($V$5,AD530,trigger)</f>
        <v>58757</v>
      </c>
      <c r="AF530" s="50">
        <f>_xll.qlTenorBasisValue($V$13,AD530,trigger)</f>
        <v>5.5892238322112485E-5</v>
      </c>
      <c r="AG530" s="50">
        <f>_xll.qlTenorBasisForwardRate($V$13,AD530,_xll.ohTrigger($AA$9:$AA$12))</f>
        <v>1.1561542437429399E-2</v>
      </c>
      <c r="AH530" s="50">
        <f>_xll.qlTenorBasisForwardRate2($V$13,AD530,AE530,_xll.ohTrigger($AA$9:$AA$12))</f>
        <v>1.1561542437429399E-2</v>
      </c>
      <c r="AI530" s="50">
        <f>_xll.qlIndexFixing($V$5,_xll.qlInterestRateIndexFixingDate($V$5,AD530,trigger),,trigger)</f>
        <v>1.1611922741123482E-2</v>
      </c>
      <c r="AJ530" s="50">
        <f t="shared" si="28"/>
        <v>-5.0380303694082945E-5</v>
      </c>
      <c r="AK530" s="53">
        <f t="shared" si="29"/>
        <v>1.0043575763326338</v>
      </c>
    </row>
    <row r="531" spans="29:37" x14ac:dyDescent="0.2">
      <c r="AC531" s="45" t="s">
        <v>74</v>
      </c>
      <c r="AD531" s="46">
        <f>_xll.qlCalendarAdvance(calendar,AD530,AC531,,,trigger)</f>
        <v>58697</v>
      </c>
      <c r="AE531" s="46">
        <f>_xll.qlInterestRateIndexMaturity($V$5,AD531,trigger)</f>
        <v>58788</v>
      </c>
      <c r="AF531" s="50">
        <f>_xll.qlTenorBasisValue($V$13,AD531,trigger)</f>
        <v>5.572381495471391E-5</v>
      </c>
      <c r="AG531" s="50">
        <f>_xll.qlTenorBasisForwardRate($V$13,AD531,_xll.ohTrigger($AA$9:$AA$12))</f>
        <v>1.1549580783472917E-2</v>
      </c>
      <c r="AH531" s="50">
        <f>_xll.qlTenorBasisForwardRate2($V$13,AD531,AE531,_xll.ohTrigger($AA$9:$AA$12))</f>
        <v>1.1549580783472917E-2</v>
      </c>
      <c r="AI531" s="50">
        <f>_xll.qlIndexFixing($V$5,_xll.qlInterestRateIndexFixingDate($V$5,AD531,trigger),,trigger)</f>
        <v>1.1600229113722731E-2</v>
      </c>
      <c r="AJ531" s="50">
        <f t="shared" si="28"/>
        <v>-5.0648330249813966E-5</v>
      </c>
      <c r="AK531" s="53">
        <f t="shared" si="29"/>
        <v>1.0043852959860058</v>
      </c>
    </row>
    <row r="532" spans="29:37" x14ac:dyDescent="0.2">
      <c r="AC532" s="45" t="s">
        <v>74</v>
      </c>
      <c r="AD532" s="46">
        <f>_xll.qlCalendarAdvance(calendar,AD531,AC532,,,trigger)</f>
        <v>58727</v>
      </c>
      <c r="AE532" s="46">
        <f>_xll.qlInterestRateIndexMaturity($V$5,AD532,trigger)</f>
        <v>58819</v>
      </c>
      <c r="AF532" s="50">
        <f>_xll.qlTenorBasisValue($V$13,AD532,trigger)</f>
        <v>5.5567824450530745E-5</v>
      </c>
      <c r="AG532" s="50">
        <f>_xll.qlTenorBasisForwardRate($V$13,AD532,_xll.ohTrigger($AA$9:$AA$12))</f>
        <v>1.1539038065908325E-2</v>
      </c>
      <c r="AH532" s="50">
        <f>_xll.qlTenorBasisForwardRate2($V$13,AD532,AE532,_xll.ohTrigger($AA$9:$AA$12))</f>
        <v>1.1539038065908325E-2</v>
      </c>
      <c r="AI532" s="50">
        <f>_xll.qlIndexFixing($V$5,_xll.qlInterestRateIndexFixingDate($V$5,AD532,trigger),,trigger)</f>
        <v>1.1589956237394452E-2</v>
      </c>
      <c r="AJ532" s="50">
        <f t="shared" si="28"/>
        <v>-5.0918171486126138E-5</v>
      </c>
      <c r="AK532" s="53">
        <f t="shared" si="29"/>
        <v>1.0044126877123807</v>
      </c>
    </row>
    <row r="533" spans="29:37" x14ac:dyDescent="0.2">
      <c r="AC533" s="45" t="s">
        <v>74</v>
      </c>
      <c r="AD533" s="46">
        <f>_xll.qlCalendarAdvance(calendar,AD532,AC533,,,trigger)</f>
        <v>58760</v>
      </c>
      <c r="AE533" s="46">
        <f>_xll.qlInterestRateIndexMaturity($V$5,AD533,trigger)</f>
        <v>58852</v>
      </c>
      <c r="AF533" s="50">
        <f>_xll.qlTenorBasisValue($V$13,AD533,trigger)</f>
        <v>5.5398340236579525E-5</v>
      </c>
      <c r="AG533" s="50">
        <f>_xll.qlTenorBasisForwardRate($V$13,AD533,_xll.ohTrigger($AA$9:$AA$12))</f>
        <v>1.1528161281741077E-2</v>
      </c>
      <c r="AH533" s="50">
        <f>_xll.qlTenorBasisForwardRate2($V$13,AD533,AE533,_xll.ohTrigger($AA$9:$AA$12))</f>
        <v>1.1528161281741077E-2</v>
      </c>
      <c r="AI533" s="50">
        <f>_xll.qlIndexFixing($V$5,_xll.qlInterestRateIndexFixingDate($V$5,AD533,trigger),,trigger)</f>
        <v>1.157937740604701E-2</v>
      </c>
      <c r="AJ533" s="50">
        <f t="shared" si="28"/>
        <v>-5.1216124305933364E-5</v>
      </c>
      <c r="AK533" s="53">
        <f t="shared" si="29"/>
        <v>1.0044426967192983</v>
      </c>
    </row>
    <row r="534" spans="29:37" x14ac:dyDescent="0.2">
      <c r="AC534" s="45" t="s">
        <v>74</v>
      </c>
      <c r="AD534" s="46">
        <f>_xll.qlCalendarAdvance(calendar,AD533,AC534,,,trigger)</f>
        <v>58790</v>
      </c>
      <c r="AE534" s="46">
        <f>_xll.qlInterestRateIndexMaturity($V$5,AD534,trigger)</f>
        <v>58880</v>
      </c>
      <c r="AF534" s="50">
        <f>_xll.qlTenorBasisValue($V$13,AD534,trigger)</f>
        <v>5.5246155165368651E-5</v>
      </c>
      <c r="AG534" s="50">
        <f>_xll.qlTenorBasisForwardRate($V$13,AD534,_xll.ohTrigger($AA$9:$AA$12))</f>
        <v>1.1518855615007872E-2</v>
      </c>
      <c r="AH534" s="50">
        <f>_xll.qlTenorBasisForwardRate2($V$13,AD534,AE534,_xll.ohTrigger($AA$9:$AA$12))</f>
        <v>1.1518855615007872E-2</v>
      </c>
      <c r="AI534" s="50">
        <f>_xll.qlIndexFixing($V$5,_xll.qlInterestRateIndexFixingDate($V$5,AD534,trigger),,trigger)</f>
        <v>1.1570336906468803E-2</v>
      </c>
      <c r="AJ534" s="50">
        <f t="shared" si="28"/>
        <v>-5.1481291460930834E-5</v>
      </c>
      <c r="AK534" s="53">
        <f t="shared" si="29"/>
        <v>1.0044693060822687</v>
      </c>
    </row>
    <row r="535" spans="29:37" x14ac:dyDescent="0.2">
      <c r="AC535" s="45" t="s">
        <v>74</v>
      </c>
      <c r="AD535" s="46">
        <f>_xll.qlCalendarAdvance(calendar,AD534,AC535,,,trigger)</f>
        <v>58823</v>
      </c>
      <c r="AE535" s="46">
        <f>_xll.qlInterestRateIndexMaturity($V$5,AD535,trigger)</f>
        <v>58914</v>
      </c>
      <c r="AF535" s="50">
        <f>_xll.qlTenorBasisValue($V$13,AD535,trigger)</f>
        <v>5.5080807012245734E-5</v>
      </c>
      <c r="AG535" s="50">
        <f>_xll.qlTenorBasisForwardRate($V$13,AD535,_xll.ohTrigger($AA$9:$AA$12))</f>
        <v>1.1509468780816361E-2</v>
      </c>
      <c r="AH535" s="50">
        <f>_xll.qlTenorBasisForwardRate2($V$13,AD535,AE535,_xll.ohTrigger($AA$9:$AA$12))</f>
        <v>1.1509468780816361E-2</v>
      </c>
      <c r="AI535" s="50">
        <f>_xll.qlIndexFixing($V$5,_xll.qlInterestRateIndexFixingDate($V$5,AD535,trigger),,trigger)</f>
        <v>1.1561269917216496E-2</v>
      </c>
      <c r="AJ535" s="50">
        <f t="shared" si="28"/>
        <v>-5.1801136400134867E-5</v>
      </c>
      <c r="AK535" s="53">
        <f t="shared" si="29"/>
        <v>1.0045007408583857</v>
      </c>
    </row>
    <row r="536" spans="29:37" x14ac:dyDescent="0.2">
      <c r="AC536" s="45" t="s">
        <v>74</v>
      </c>
      <c r="AD536" s="46">
        <f>_xll.qlCalendarAdvance(calendar,AD535,AC536,,,trigger)</f>
        <v>58854</v>
      </c>
      <c r="AE536" s="46">
        <f>_xll.qlInterestRateIndexMaturity($V$5,AD536,trigger)</f>
        <v>58943</v>
      </c>
      <c r="AF536" s="50">
        <f>_xll.qlTenorBasisValue($V$13,AD536,trigger)</f>
        <v>5.4927418176242424E-5</v>
      </c>
      <c r="AG536" s="50">
        <f>_xll.qlTenorBasisForwardRate($V$13,AD536,_xll.ohTrigger($AA$9:$AA$12))</f>
        <v>1.1501184483178849E-2</v>
      </c>
      <c r="AH536" s="50">
        <f>_xll.qlTenorBasisForwardRate2($V$13,AD536,AE536,_xll.ohTrigger($AA$9:$AA$12))</f>
        <v>1.1501184483178849E-2</v>
      </c>
      <c r="AI536" s="50">
        <f>_xll.qlIndexFixing($V$5,_xll.qlInterestRateIndexFixingDate($V$5,AD536,trigger),,trigger)</f>
        <v>1.1553274295336882E-2</v>
      </c>
      <c r="AJ536" s="50">
        <f t="shared" si="28"/>
        <v>-5.2089812158033488E-5</v>
      </c>
      <c r="AK536" s="53">
        <f t="shared" si="29"/>
        <v>1.0045290823944453</v>
      </c>
    </row>
    <row r="537" spans="29:37" x14ac:dyDescent="0.2">
      <c r="AC537" s="45" t="s">
        <v>74</v>
      </c>
      <c r="AD537" s="46">
        <f>_xll.qlCalendarAdvance(calendar,AD536,AC537,,,trigger)</f>
        <v>58882</v>
      </c>
      <c r="AE537" s="46">
        <f>_xll.qlInterestRateIndexMaturity($V$5,AD537,trigger)</f>
        <v>58974</v>
      </c>
      <c r="AF537" s="50">
        <f>_xll.qlTenorBasisValue($V$13,AD537,trigger)</f>
        <v>5.4790468533364493E-5</v>
      </c>
      <c r="AG537" s="50">
        <f>_xll.qlTenorBasisForwardRate($V$13,AD537,_xll.ohTrigger($AA$9:$AA$12))</f>
        <v>1.1494592348990158E-2</v>
      </c>
      <c r="AH537" s="50">
        <f>_xll.qlTenorBasisForwardRate2($V$13,AD537,AE537,_xll.ohTrigger($AA$9:$AA$12))</f>
        <v>1.1494592348990158E-2</v>
      </c>
      <c r="AI537" s="50">
        <f>_xll.qlIndexFixing($V$5,_xll.qlInterestRateIndexFixingDate($V$5,AD537,trigger),,trigger)</f>
        <v>1.1546981279501288E-2</v>
      </c>
      <c r="AJ537" s="50">
        <f t="shared" si="28"/>
        <v>-5.2388930511130388E-5</v>
      </c>
      <c r="AK537" s="53">
        <f t="shared" si="29"/>
        <v>1.0045577023456367</v>
      </c>
    </row>
    <row r="538" spans="29:37" x14ac:dyDescent="0.2">
      <c r="AC538" s="45" t="s">
        <v>74</v>
      </c>
      <c r="AD538" s="46">
        <f>_xll.qlCalendarAdvance(calendar,AD537,AC538,,,trigger)</f>
        <v>58914</v>
      </c>
      <c r="AE538" s="46">
        <f>_xll.qlInterestRateIndexMaturity($V$5,AD538,trigger)</f>
        <v>59005</v>
      </c>
      <c r="AF538" s="50">
        <f>_xll.qlTenorBasisValue($V$13,AD538,trigger)</f>
        <v>5.4635787209271423E-5</v>
      </c>
      <c r="AG538" s="50">
        <f>_xll.qlTenorBasisForwardRate($V$13,AD538,_xll.ohTrigger($AA$9:$AA$12))</f>
        <v>1.1487434684600195E-2</v>
      </c>
      <c r="AH538" s="50">
        <f>_xll.qlTenorBasisForwardRate2($V$13,AD538,AE538,_xll.ohTrigger($AA$9:$AA$12))</f>
        <v>1.1487434684600195E-2</v>
      </c>
      <c r="AI538" s="50">
        <f>_xll.qlIndexFixing($V$5,_xll.qlInterestRateIndexFixingDate($V$5,AD538,trigger),,trigger)</f>
        <v>1.1540143109600623E-2</v>
      </c>
      <c r="AJ538" s="50">
        <f t="shared" si="28"/>
        <v>-5.2708425000427481E-5</v>
      </c>
      <c r="AK538" s="53">
        <f t="shared" si="29"/>
        <v>1.0045883547064767</v>
      </c>
    </row>
    <row r="539" spans="29:37" x14ac:dyDescent="0.2">
      <c r="AC539" s="45" t="s">
        <v>74</v>
      </c>
      <c r="AD539" s="46">
        <f>_xll.qlCalendarAdvance(calendar,AD538,AC539,,,trigger)</f>
        <v>58944</v>
      </c>
      <c r="AE539" s="46">
        <f>_xll.qlInterestRateIndexMaturity($V$5,AD539,trigger)</f>
        <v>59036</v>
      </c>
      <c r="AF539" s="50">
        <f>_xll.qlTenorBasisValue($V$13,AD539,trigger)</f>
        <v>5.4492528542866401E-5</v>
      </c>
      <c r="AG539" s="50">
        <f>_xll.qlTenorBasisForwardRate($V$13,AD539,_xll.ohTrigger($AA$9:$AA$12))</f>
        <v>1.1481539238631475E-2</v>
      </c>
      <c r="AH539" s="50">
        <f>_xll.qlTenorBasisForwardRate2($V$13,AD539,AE539,_xll.ohTrigger($AA$9:$AA$12))</f>
        <v>1.1481539238631475E-2</v>
      </c>
      <c r="AI539" s="50">
        <f>_xll.qlIndexFixing($V$5,_xll.qlInterestRateIndexFixingDate($V$5,AD539,trigger),,trigger)</f>
        <v>1.1534567722773528E-2</v>
      </c>
      <c r="AJ539" s="50">
        <f t="shared" si="28"/>
        <v>-5.302848414205294E-5</v>
      </c>
      <c r="AK539" s="53">
        <f t="shared" si="29"/>
        <v>1.0046185866755244</v>
      </c>
    </row>
    <row r="540" spans="29:37" x14ac:dyDescent="0.2">
      <c r="AC540" s="45" t="s">
        <v>74</v>
      </c>
      <c r="AD540" s="46">
        <f>_xll.qlCalendarAdvance(calendar,AD539,AC540,,,trigger)</f>
        <v>58977</v>
      </c>
      <c r="AE540" s="46">
        <f>_xll.qlInterestRateIndexMaturity($V$5,AD540,trigger)</f>
        <v>59069</v>
      </c>
      <c r="AF540" s="50">
        <f>_xll.qlTenorBasisValue($V$13,AD540,trigger)</f>
        <v>5.433688215177245E-5</v>
      </c>
      <c r="AG540" s="50">
        <f>_xll.qlTenorBasisForwardRate($V$13,AD540,_xll.ohTrigger($AA$9:$AA$12))</f>
        <v>1.1475692475925316E-2</v>
      </c>
      <c r="AH540" s="50">
        <f>_xll.qlTenorBasisForwardRate2($V$13,AD540,AE540,_xll.ohTrigger($AA$9:$AA$12))</f>
        <v>1.1475692475925316E-2</v>
      </c>
      <c r="AI540" s="50">
        <f>_xll.qlIndexFixing($V$5,_xll.qlInterestRateIndexFixingDate($V$5,AD540,trigger),,trigger)</f>
        <v>1.1529073476116763E-2</v>
      </c>
      <c r="AJ540" s="50">
        <f t="shared" si="28"/>
        <v>-5.3381000191447467E-5</v>
      </c>
      <c r="AK540" s="53">
        <f t="shared" si="29"/>
        <v>1.0046516583032732</v>
      </c>
    </row>
    <row r="541" spans="29:37" x14ac:dyDescent="0.2">
      <c r="AC541" s="45" t="s">
        <v>74</v>
      </c>
      <c r="AD541" s="46">
        <f>_xll.qlCalendarAdvance(calendar,AD540,AC541,,,trigger)</f>
        <v>59007</v>
      </c>
      <c r="AE541" s="46">
        <f>_xll.qlInterestRateIndexMaturity($V$5,AD541,trigger)</f>
        <v>59099</v>
      </c>
      <c r="AF541" s="50">
        <f>_xll.qlTenorBasisValue($V$13,AD541,trigger)</f>
        <v>5.4197126634794701E-5</v>
      </c>
      <c r="AG541" s="50">
        <f>_xll.qlTenorBasisForwardRate($V$13,AD541,_xll.ohTrigger($AA$9:$AA$12))</f>
        <v>1.1471040860918224E-2</v>
      </c>
      <c r="AH541" s="50">
        <f>_xll.qlTenorBasisForwardRate2($V$13,AD541,AE541,_xll.ohTrigger($AA$9:$AA$12))</f>
        <v>1.1471040860918224E-2</v>
      </c>
      <c r="AI541" s="50">
        <f>_xll.qlIndexFixing($V$5,_xll.qlInterestRateIndexFixingDate($V$5,AD541,trigger),,trigger)</f>
        <v>1.152474967928923E-2</v>
      </c>
      <c r="AJ541" s="50">
        <f t="shared" si="28"/>
        <v>-5.3708818371005912E-5</v>
      </c>
      <c r="AK541" s="53">
        <f t="shared" si="29"/>
        <v>1.0046821224875933</v>
      </c>
    </row>
    <row r="542" spans="29:37" x14ac:dyDescent="0.2">
      <c r="AC542" s="45" t="s">
        <v>74</v>
      </c>
      <c r="AD542" s="46">
        <f>_xll.qlCalendarAdvance(calendar,AD541,AC542,,,trigger)</f>
        <v>59040</v>
      </c>
      <c r="AE542" s="46">
        <f>_xll.qlInterestRateIndexMaturity($V$5,AD542,trigger)</f>
        <v>59132</v>
      </c>
      <c r="AF542" s="50">
        <f>_xll.qlTenorBasisValue($V$13,AD542,trigger)</f>
        <v>5.4045287603556993E-5</v>
      </c>
      <c r="AG542" s="50">
        <f>_xll.qlTenorBasisForwardRate($V$13,AD542,_xll.ohTrigger($AA$9:$AA$12))</f>
        <v>1.1466654026903916E-2</v>
      </c>
      <c r="AH542" s="50">
        <f>_xll.qlTenorBasisForwardRate2($V$13,AD542,AE542,_xll.ohTrigger($AA$9:$AA$12))</f>
        <v>1.1466654026903916E-2</v>
      </c>
      <c r="AI542" s="50">
        <f>_xll.qlIndexFixing($V$5,_xll.qlInterestRateIndexFixingDate($V$5,AD542,trigger),,trigger)</f>
        <v>1.1520731570322807E-2</v>
      </c>
      <c r="AJ542" s="50">
        <f t="shared" si="28"/>
        <v>-5.407754341889108E-5</v>
      </c>
      <c r="AK542" s="53">
        <f t="shared" si="29"/>
        <v>1.0047160700315898</v>
      </c>
    </row>
    <row r="543" spans="29:37" x14ac:dyDescent="0.2">
      <c r="AC543" s="45" t="s">
        <v>74</v>
      </c>
      <c r="AD543" s="46">
        <f>_xll.qlCalendarAdvance(calendar,AD542,AC543,,,trigger)</f>
        <v>59071</v>
      </c>
      <c r="AE543" s="46">
        <f>_xll.qlInterestRateIndexMaturity($V$5,AD543,trigger)</f>
        <v>59162</v>
      </c>
      <c r="AF543" s="50">
        <f>_xll.qlTenorBasisValue($V$13,AD543,trigger)</f>
        <v>5.3904435012697675E-5</v>
      </c>
      <c r="AG543" s="50">
        <f>_xll.qlTenorBasisForwardRate($V$13,AD543,_xll.ohTrigger($AA$9:$AA$12))</f>
        <v>1.1463091804930379E-2</v>
      </c>
      <c r="AH543" s="50">
        <f>_xll.qlTenorBasisForwardRate2($V$13,AD543,AE543,_xll.ohTrigger($AA$9:$AA$12))</f>
        <v>1.1463091804930379E-2</v>
      </c>
      <c r="AI543" s="50">
        <f>_xll.qlIndexFixing($V$5,_xll.qlInterestRateIndexFixingDate($V$5,AD543,trigger),,trigger)</f>
        <v>1.1517515950995807E-2</v>
      </c>
      <c r="AJ543" s="50">
        <f t="shared" si="28"/>
        <v>-5.4424146065427947E-5</v>
      </c>
      <c r="AK543" s="53">
        <f t="shared" si="29"/>
        <v>1.0047477719791111</v>
      </c>
    </row>
    <row r="544" spans="29:37" x14ac:dyDescent="0.2">
      <c r="AC544" s="45" t="s">
        <v>74</v>
      </c>
      <c r="AD544" s="46">
        <f>_xll.qlCalendarAdvance(calendar,AD543,AC544,,,trigger)</f>
        <v>59103</v>
      </c>
      <c r="AE544" s="46">
        <f>_xll.qlInterestRateIndexMaturity($V$5,AD544,trigger)</f>
        <v>59195</v>
      </c>
      <c r="AF544" s="50">
        <f>_xll.qlTenorBasisValue($V$13,AD544,trigger)</f>
        <v>5.3760829579265132E-5</v>
      </c>
      <c r="AG544" s="50">
        <f>_xll.qlTenorBasisForwardRate($V$13,AD544,_xll.ohTrigger($AA$9:$AA$12))</f>
        <v>1.1460402467790058E-2</v>
      </c>
      <c r="AH544" s="50">
        <f>_xll.qlTenorBasisForwardRate2($V$13,AD544,AE544,_xll.ohTrigger($AA$9:$AA$12))</f>
        <v>1.1460402467790058E-2</v>
      </c>
      <c r="AI544" s="50">
        <f>_xll.qlIndexFixing($V$5,_xll.qlInterestRateIndexFixingDate($V$5,AD544,trigger),,trigger)</f>
        <v>1.1515207732616432E-2</v>
      </c>
      <c r="AJ544" s="50">
        <f t="shared" si="28"/>
        <v>-5.4805264826374156E-5</v>
      </c>
      <c r="AK544" s="53">
        <f t="shared" si="29"/>
        <v>1.0047821413759601</v>
      </c>
    </row>
    <row r="545" spans="29:37" x14ac:dyDescent="0.2">
      <c r="AC545" s="45" t="s">
        <v>74</v>
      </c>
      <c r="AD545" s="46">
        <f>_xll.qlCalendarAdvance(calendar,AD544,AC545,,,trigger)</f>
        <v>59134</v>
      </c>
      <c r="AE545" s="46">
        <f>_xll.qlInterestRateIndexMaturity($V$5,AD545,trigger)</f>
        <v>59226</v>
      </c>
      <c r="AF545" s="50">
        <f>_xll.qlTenorBasisValue($V$13,AD545,trigger)</f>
        <v>5.3623425959520705E-5</v>
      </c>
      <c r="AG545" s="50">
        <f>_xll.qlTenorBasisForwardRate($V$13,AD545,_xll.ohTrigger($AA$9:$AA$12))</f>
        <v>1.1458349260836907E-2</v>
      </c>
      <c r="AH545" s="50">
        <f>_xll.qlTenorBasisForwardRate2($V$13,AD545,AE545,_xll.ohTrigger($AA$9:$AA$12))</f>
        <v>1.1458349260836907E-2</v>
      </c>
      <c r="AI545" s="50">
        <f>_xll.qlIndexFixing($V$5,_xll.qlInterestRateIndexFixingDate($V$5,AD545,trigger),,trigger)</f>
        <v>1.1513524148546016E-2</v>
      </c>
      <c r="AJ545" s="50">
        <f t="shared" si="28"/>
        <v>-5.5174887709109194E-5</v>
      </c>
      <c r="AK545" s="53">
        <f t="shared" si="29"/>
        <v>1.0048152562339576</v>
      </c>
    </row>
    <row r="546" spans="29:37" x14ac:dyDescent="0.2">
      <c r="AC546" s="45" t="s">
        <v>74</v>
      </c>
      <c r="AD546" s="46">
        <f>_xll.qlCalendarAdvance(calendar,AD545,AC546,,,trigger)</f>
        <v>59167</v>
      </c>
      <c r="AE546" s="46">
        <f>_xll.qlInterestRateIndexMaturity($V$5,AD546,trigger)</f>
        <v>59258</v>
      </c>
      <c r="AF546" s="50">
        <f>_xll.qlTenorBasisValue($V$13,AD546,trigger)</f>
        <v>5.3478988710148196E-5</v>
      </c>
      <c r="AG546" s="50">
        <f>_xll.qlTenorBasisForwardRate($V$13,AD546,_xll.ohTrigger($AA$9:$AA$12))</f>
        <v>1.1456733649229103E-2</v>
      </c>
      <c r="AH546" s="50">
        <f>_xll.qlTenorBasisForwardRate2($V$13,AD546,AE546,_xll.ohTrigger($AA$9:$AA$12))</f>
        <v>1.1456733649229103E-2</v>
      </c>
      <c r="AI546" s="50">
        <f>_xll.qlIndexFixing($V$5,_xll.qlInterestRateIndexFixingDate($V$5,AD546,trigger),,trigger)</f>
        <v>1.1512302436850575E-2</v>
      </c>
      <c r="AJ546" s="50">
        <f t="shared" si="28"/>
        <v>-5.5568787621472146E-5</v>
      </c>
      <c r="AK546" s="53">
        <f t="shared" si="29"/>
        <v>1.0048503167938456</v>
      </c>
    </row>
    <row r="547" spans="29:37" x14ac:dyDescent="0.2">
      <c r="AC547" s="45" t="s">
        <v>74</v>
      </c>
      <c r="AD547" s="46">
        <f>_xll.qlCalendarAdvance(calendar,AD546,AC547,,,trigger)</f>
        <v>59198</v>
      </c>
      <c r="AE547" s="46">
        <f>_xll.qlInterestRateIndexMaturity($V$5,AD547,trigger)</f>
        <v>59288</v>
      </c>
      <c r="AF547" s="50">
        <f>_xll.qlTenorBasisValue($V$13,AD547,trigger)</f>
        <v>5.3345004631941001E-5</v>
      </c>
      <c r="AG547" s="50">
        <f>_xll.qlTenorBasisForwardRate($V$13,AD547,_xll.ohTrigger($AA$9:$AA$12))</f>
        <v>1.1455880483125291E-2</v>
      </c>
      <c r="AH547" s="50">
        <f>_xll.qlTenorBasisForwardRate2($V$13,AD547,AE547,_xll.ohTrigger($AA$9:$AA$12))</f>
        <v>1.1455880483125291E-2</v>
      </c>
      <c r="AI547" s="50">
        <f>_xll.qlIndexFixing($V$5,_xll.qlInterestRateIndexFixingDate($V$5,AD547,trigger),,trigger)</f>
        <v>1.1511826486242605E-2</v>
      </c>
      <c r="AJ547" s="50">
        <f t="shared" si="28"/>
        <v>-5.5946003117313126E-5</v>
      </c>
      <c r="AK547" s="53">
        <f t="shared" si="29"/>
        <v>1.0048836056905204</v>
      </c>
    </row>
    <row r="548" spans="29:37" x14ac:dyDescent="0.2">
      <c r="AC548" s="45" t="s">
        <v>74</v>
      </c>
      <c r="AD548" s="46">
        <f>_xll.qlCalendarAdvance(calendar,AD547,AC548,,,trigger)</f>
        <v>59229</v>
      </c>
      <c r="AE548" s="46">
        <f>_xll.qlInterestRateIndexMaturity($V$5,AD548,trigger)</f>
        <v>59320</v>
      </c>
      <c r="AF548" s="50">
        <f>_xll.qlTenorBasisValue($V$13,AD548,trigger)</f>
        <v>5.3212646981603144E-5</v>
      </c>
      <c r="AG548" s="50">
        <f>_xll.qlTenorBasisForwardRate($V$13,AD548,_xll.ohTrigger($AA$9:$AA$12))</f>
        <v>1.1456065733894634E-2</v>
      </c>
      <c r="AH548" s="50">
        <f>_xll.qlTenorBasisForwardRate2($V$13,AD548,AE548,_xll.ohTrigger($AA$9:$AA$12))</f>
        <v>1.1456065733894634E-2</v>
      </c>
      <c r="AI548" s="50">
        <f>_xll.qlIndexFixing($V$5,_xll.qlInterestRateIndexFixingDate($V$5,AD548,trigger),,trigger)</f>
        <v>1.1512412920116189E-2</v>
      </c>
      <c r="AJ548" s="50">
        <f t="shared" si="28"/>
        <v>-5.6347186221555531E-5</v>
      </c>
      <c r="AK548" s="53">
        <f t="shared" si="29"/>
        <v>1.0049185459939221</v>
      </c>
    </row>
    <row r="549" spans="29:37" x14ac:dyDescent="0.2">
      <c r="AC549" s="45" t="s">
        <v>74</v>
      </c>
      <c r="AD549" s="46">
        <f>_xll.qlCalendarAdvance(calendar,AD548,AC549,,,trigger)</f>
        <v>59258</v>
      </c>
      <c r="AE549" s="46">
        <f>_xll.qlInterestRateIndexMaturity($V$5,AD549,trigger)</f>
        <v>59350</v>
      </c>
      <c r="AF549" s="50">
        <f>_xll.qlTenorBasisValue($V$13,AD549,trigger)</f>
        <v>5.3090283920617358E-5</v>
      </c>
      <c r="AG549" s="50">
        <f>_xll.qlTenorBasisForwardRate($V$13,AD549,_xll.ohTrigger($AA$9:$AA$12))</f>
        <v>1.1456882750172696E-2</v>
      </c>
      <c r="AH549" s="50">
        <f>_xll.qlTenorBasisForwardRate2($V$13,AD549,AE549,_xll.ohTrigger($AA$9:$AA$12))</f>
        <v>1.1456882750172696E-2</v>
      </c>
      <c r="AI549" s="50">
        <f>_xll.qlIndexFixing($V$5,_xll.qlInterestRateIndexFixingDate($V$5,AD549,trigger),,trigger)</f>
        <v>1.1513613059374282E-2</v>
      </c>
      <c r="AJ549" s="50">
        <f t="shared" si="28"/>
        <v>-5.6730309201585838E-5</v>
      </c>
      <c r="AK549" s="53">
        <f t="shared" si="29"/>
        <v>1.0049516356620418</v>
      </c>
    </row>
    <row r="550" spans="29:37" x14ac:dyDescent="0.2">
      <c r="AC550" s="45" t="s">
        <v>74</v>
      </c>
      <c r="AD550" s="46">
        <f>_xll.qlCalendarAdvance(calendar,AD549,AC550,,,trigger)</f>
        <v>59289</v>
      </c>
      <c r="AE550" s="46">
        <f>_xll.qlInterestRateIndexMaturity($V$5,AD550,trigger)</f>
        <v>59383</v>
      </c>
      <c r="AF550" s="50">
        <f>_xll.qlTenorBasisValue($V$13,AD550,trigger)</f>
        <v>5.2961019784232747E-5</v>
      </c>
      <c r="AG550" s="50">
        <f>_xll.qlTenorBasisForwardRate($V$13,AD550,_xll.ohTrigger($AA$9:$AA$12))</f>
        <v>1.1458631562259586E-2</v>
      </c>
      <c r="AH550" s="50">
        <f>_xll.qlTenorBasisForwardRate2($V$13,AD550,AE550,_xll.ohTrigger($AA$9:$AA$12))</f>
        <v>1.1458631562259586E-2</v>
      </c>
      <c r="AI550" s="50">
        <f>_xll.qlIndexFixing($V$5,_xll.qlInterestRateIndexFixingDate($V$5,AD550,trigger),,trigger)</f>
        <v>1.1515787201556755E-2</v>
      </c>
      <c r="AJ550" s="50">
        <f t="shared" si="28"/>
        <v>-5.7155639297168728E-5</v>
      </c>
      <c r="AK550" s="53">
        <f t="shared" si="29"/>
        <v>1.0049879986965824</v>
      </c>
    </row>
    <row r="551" spans="29:37" x14ac:dyDescent="0.2">
      <c r="AC551" s="45" t="s">
        <v>74</v>
      </c>
      <c r="AD551" s="46">
        <f>_xll.qlCalendarAdvance(calendar,AD550,AC551,,,trigger)</f>
        <v>59320</v>
      </c>
      <c r="AE551" s="46">
        <f>_xll.qlInterestRateIndexMaturity($V$5,AD551,trigger)</f>
        <v>59412</v>
      </c>
      <c r="AF551" s="50">
        <f>_xll.qlTenorBasisValue($V$13,AD551,trigger)</f>
        <v>5.2833326269874345E-5</v>
      </c>
      <c r="AG551" s="50">
        <f>_xll.qlTenorBasisForwardRate($V$13,AD551,_xll.ohTrigger($AA$9:$AA$12))</f>
        <v>1.1460196800374786E-2</v>
      </c>
      <c r="AH551" s="50">
        <f>_xll.qlTenorBasisForwardRate2($V$13,AD551,AE551,_xll.ohTrigger($AA$9:$AA$12))</f>
        <v>1.1460196800374786E-2</v>
      </c>
      <c r="AI551" s="50">
        <f>_xll.qlIndexFixing($V$5,_xll.qlInterestRateIndexFixingDate($V$5,AD551,trigger),,trigger)</f>
        <v>1.1517751464459857E-2</v>
      </c>
      <c r="AJ551" s="50">
        <f t="shared" si="28"/>
        <v>-5.7554664085071247E-5</v>
      </c>
      <c r="AK551" s="53">
        <f t="shared" si="29"/>
        <v>1.0050221357527813</v>
      </c>
    </row>
    <row r="552" spans="29:37" x14ac:dyDescent="0.2">
      <c r="AC552" s="45" t="s">
        <v>74</v>
      </c>
      <c r="AD552" s="46">
        <f>_xll.qlCalendarAdvance(calendar,AD551,AC552,,,trigger)</f>
        <v>59351</v>
      </c>
      <c r="AE552" s="46">
        <f>_xll.qlInterestRateIndexMaturity($V$5,AD552,trigger)</f>
        <v>59443</v>
      </c>
      <c r="AF552" s="50">
        <f>_xll.qlTenorBasisValue($V$13,AD552,trigger)</f>
        <v>5.2707184791005057E-5</v>
      </c>
      <c r="AG552" s="50">
        <f>_xll.qlTenorBasisForwardRate($V$13,AD552,_xll.ohTrigger($AA$9:$AA$12))</f>
        <v>1.14628655352305E-2</v>
      </c>
      <c r="AH552" s="50">
        <f>_xll.qlTenorBasisForwardRate2($V$13,AD552,AE552,_xll.ohTrigger($AA$9:$AA$12))</f>
        <v>1.14628655352305E-2</v>
      </c>
      <c r="AI552" s="50">
        <f>_xll.qlIndexFixing($V$5,_xll.qlInterestRateIndexFixingDate($V$5,AD552,trigger),,trigger)</f>
        <v>1.1520844157262579E-2</v>
      </c>
      <c r="AJ552" s="50">
        <f t="shared" si="28"/>
        <v>-5.7978622032078819E-5</v>
      </c>
      <c r="AK552" s="53">
        <f t="shared" si="29"/>
        <v>1.0050579518580136</v>
      </c>
    </row>
    <row r="553" spans="29:37" x14ac:dyDescent="0.2">
      <c r="AC553" s="45" t="s">
        <v>74</v>
      </c>
      <c r="AD553" s="46">
        <f>_xll.qlCalendarAdvance(calendar,AD552,AC553,,,trigger)</f>
        <v>59383</v>
      </c>
      <c r="AE553" s="46">
        <f>_xll.qlInterestRateIndexMaturity($V$5,AD553,trigger)</f>
        <v>59475</v>
      </c>
      <c r="AF553" s="50">
        <f>_xll.qlTenorBasisValue($V$13,AD553,trigger)</f>
        <v>5.257858269482054E-5</v>
      </c>
      <c r="AG553" s="50">
        <f>_xll.qlTenorBasisForwardRate($V$13,AD553,_xll.ohTrigger($AA$9:$AA$12))</f>
        <v>1.1466327773051286E-2</v>
      </c>
      <c r="AH553" s="50">
        <f>_xll.qlTenorBasisForwardRate2($V$13,AD553,AE553,_xll.ohTrigger($AA$9:$AA$12))</f>
        <v>1.1466327773051286E-2</v>
      </c>
      <c r="AI553" s="50">
        <f>_xll.qlIndexFixing($V$5,_xll.qlInterestRateIndexFixingDate($V$5,AD553,trigger),,trigger)</f>
        <v>1.1524752314165896E-2</v>
      </c>
      <c r="AJ553" s="50">
        <f t="shared" si="28"/>
        <v>-5.8424541114609346E-5</v>
      </c>
      <c r="AK553" s="53">
        <f t="shared" si="29"/>
        <v>1.0050953140596524</v>
      </c>
    </row>
    <row r="554" spans="29:37" x14ac:dyDescent="0.2">
      <c r="AC554" s="45" t="s">
        <v>74</v>
      </c>
      <c r="AD554" s="46">
        <f>_xll.qlCalendarAdvance(calendar,AD553,AC554,,,trigger)</f>
        <v>59414</v>
      </c>
      <c r="AE554" s="46">
        <f>_xll.qlInterestRateIndexMaturity($V$5,AD554,trigger)</f>
        <v>59505</v>
      </c>
      <c r="AF554" s="50">
        <f>_xll.qlTenorBasisValue($V$13,AD554,trigger)</f>
        <v>5.2455538959101054E-5</v>
      </c>
      <c r="AG554" s="50">
        <f>_xll.qlTenorBasisForwardRate($V$13,AD554,_xll.ohTrigger($AA$9:$AA$12))</f>
        <v>1.1470108687571904E-2</v>
      </c>
      <c r="AH554" s="50">
        <f>_xll.qlTenorBasisForwardRate2($V$13,AD554,AE554,_xll.ohTrigger($AA$9:$AA$12))</f>
        <v>1.1470108687571904E-2</v>
      </c>
      <c r="AI554" s="50">
        <f>_xll.qlIndexFixing($V$5,_xll.qlInterestRateIndexFixingDate($V$5,AD554,trigger),,trigger)</f>
        <v>1.1528964171925294E-2</v>
      </c>
      <c r="AJ554" s="50">
        <f t="shared" si="28"/>
        <v>-5.8855484353390747E-5</v>
      </c>
      <c r="AK554" s="53">
        <f t="shared" si="29"/>
        <v>1.0051312054625221</v>
      </c>
    </row>
    <row r="555" spans="29:37" x14ac:dyDescent="0.2">
      <c r="AC555" s="45" t="s">
        <v>74</v>
      </c>
      <c r="AD555" s="46">
        <f>_xll.qlCalendarAdvance(calendar,AD554,AC555,,,trigger)</f>
        <v>59446</v>
      </c>
      <c r="AE555" s="46">
        <f>_xll.qlInterestRateIndexMaturity($V$5,AD555,trigger)</f>
        <v>59538</v>
      </c>
      <c r="AF555" s="50">
        <f>_xll.qlTenorBasisValue($V$13,AD555,trigger)</f>
        <v>5.2330096044129134E-5</v>
      </c>
      <c r="AG555" s="50">
        <f>_xll.qlTenorBasisForwardRate($V$13,AD555,_xll.ohTrigger($AA$9:$AA$12))</f>
        <v>1.1475244060290258E-2</v>
      </c>
      <c r="AH555" s="50">
        <f>_xll.qlTenorBasisForwardRate2($V$13,AD555,AE555,_xll.ohTrigger($AA$9:$AA$12))</f>
        <v>1.1475244060290258E-2</v>
      </c>
      <c r="AI555" s="50">
        <f>_xll.qlIndexFixing($V$5,_xll.qlInterestRateIndexFixingDate($V$5,AD555,trigger),,trigger)</f>
        <v>1.1534571240623888E-2</v>
      </c>
      <c r="AJ555" s="50">
        <f t="shared" si="28"/>
        <v>-5.9327180333629617E-5</v>
      </c>
      <c r="AK555" s="53">
        <f t="shared" si="29"/>
        <v>1.0051700146874374</v>
      </c>
    </row>
    <row r="556" spans="29:37" x14ac:dyDescent="0.2">
      <c r="AC556" s="45" t="s">
        <v>74</v>
      </c>
      <c r="AD556" s="46">
        <f>_xll.qlCalendarAdvance(calendar,AD555,AC556,,,trigger)</f>
        <v>59477</v>
      </c>
      <c r="AE556" s="46">
        <f>_xll.qlInterestRateIndexMaturity($V$5,AD556,trigger)</f>
        <v>59569</v>
      </c>
      <c r="AF556" s="50">
        <f>_xll.qlTenorBasisValue($V$13,AD556,trigger)</f>
        <v>5.2210075909001114E-5</v>
      </c>
      <c r="AG556" s="50">
        <f>_xll.qlTenorBasisForwardRate($V$13,AD556,_xll.ohTrigger($AA$9:$AA$12))</f>
        <v>1.1480653836929955E-2</v>
      </c>
      <c r="AH556" s="50">
        <f>_xll.qlTenorBasisForwardRate2($V$13,AD556,AE556,_xll.ohTrigger($AA$9:$AA$12))</f>
        <v>1.1480653836929955E-2</v>
      </c>
      <c r="AI556" s="50">
        <f>_xll.qlIndexFixing($V$5,_xll.qlInterestRateIndexFixingDate($V$5,AD556,trigger),,trigger)</f>
        <v>1.1540437283925427E-2</v>
      </c>
      <c r="AJ556" s="50">
        <f t="shared" si="28"/>
        <v>-5.9783446995472639E-5</v>
      </c>
      <c r="AK556" s="53">
        <f t="shared" si="29"/>
        <v>1.0052073207540817</v>
      </c>
    </row>
    <row r="557" spans="29:37" x14ac:dyDescent="0.2">
      <c r="AC557" s="45" t="s">
        <v>74</v>
      </c>
      <c r="AD557" s="46">
        <f>_xll.qlCalendarAdvance(calendar,AD556,AC557,,,trigger)</f>
        <v>59509</v>
      </c>
      <c r="AE557" s="46">
        <f>_xll.qlInterestRateIndexMaturity($V$5,AD557,trigger)</f>
        <v>59600</v>
      </c>
      <c r="AF557" s="50">
        <f>_xll.qlTenorBasisValue($V$13,AD557,trigger)</f>
        <v>5.2087716528833003E-5</v>
      </c>
      <c r="AG557" s="50">
        <f>_xll.qlTenorBasisForwardRate($V$13,AD557,_xll.ohTrigger($AA$9:$AA$12))</f>
        <v>1.1486653147779002E-2</v>
      </c>
      <c r="AH557" s="50">
        <f>_xll.qlTenorBasisForwardRate2($V$13,AD557,AE557,_xll.ohTrigger($AA$9:$AA$12))</f>
        <v>1.1486653147779002E-2</v>
      </c>
      <c r="AI557" s="50">
        <f>_xll.qlIndexFixing($V$5,_xll.qlInterestRateIndexFixingDate($V$5,AD557,trigger),,trigger)</f>
        <v>1.1546906458902769E-2</v>
      </c>
      <c r="AJ557" s="50">
        <f t="shared" si="28"/>
        <v>-6.025331112376707E-5</v>
      </c>
      <c r="AK557" s="53">
        <f t="shared" si="29"/>
        <v>1.0052455062713734</v>
      </c>
    </row>
    <row r="558" spans="29:37" x14ac:dyDescent="0.2">
      <c r="AC558" s="45" t="s">
        <v>74</v>
      </c>
      <c r="AD558" s="46">
        <f>_xll.qlCalendarAdvance(calendar,AD557,AC558,,,trigger)</f>
        <v>59540</v>
      </c>
      <c r="AE558" s="46">
        <f>_xll.qlInterestRateIndexMaturity($V$5,AD558,trigger)</f>
        <v>59630</v>
      </c>
      <c r="AF558" s="50">
        <f>_xll.qlTenorBasisValue($V$13,AD558,trigger)</f>
        <v>5.1970647562564754E-5</v>
      </c>
      <c r="AG558" s="50">
        <f>_xll.qlTenorBasisForwardRate($V$13,AD558,_xll.ohTrigger($AA$9:$AA$12))</f>
        <v>1.1493119064718726E-2</v>
      </c>
      <c r="AH558" s="50">
        <f>_xll.qlTenorBasisForwardRate2($V$13,AD558,AE558,_xll.ohTrigger($AA$9:$AA$12))</f>
        <v>1.1493119064718726E-2</v>
      </c>
      <c r="AI558" s="50">
        <f>_xll.qlIndexFixing($V$5,_xll.qlInterestRateIndexFixingDate($V$5,AD558,trigger),,trigger)</f>
        <v>1.1553835162503745E-2</v>
      </c>
      <c r="AJ558" s="50">
        <f t="shared" si="28"/>
        <v>-6.0716097785018519E-5</v>
      </c>
      <c r="AK558" s="53">
        <f t="shared" si="29"/>
        <v>1.0052828216120551</v>
      </c>
    </row>
    <row r="559" spans="29:37" x14ac:dyDescent="0.2">
      <c r="AC559" s="45" t="s">
        <v>74</v>
      </c>
      <c r="AD559" s="46">
        <f>_xll.qlCalendarAdvance(calendar,AD558,AC559,,,trigger)</f>
        <v>59572</v>
      </c>
      <c r="AE559" s="46">
        <f>_xll.qlInterestRateIndexMaturity($V$5,AD559,trigger)</f>
        <v>59663</v>
      </c>
      <c r="AF559" s="50">
        <f>_xll.qlTenorBasisValue($V$13,AD559,trigger)</f>
        <v>5.1851297817449483E-5</v>
      </c>
      <c r="AG559" s="50">
        <f>_xll.qlTenorBasisForwardRate($V$13,AD559,_xll.ohTrigger($AA$9:$AA$12))</f>
        <v>1.1501116752211819E-2</v>
      </c>
      <c r="AH559" s="50">
        <f>_xll.qlTenorBasisForwardRate2($V$13,AD559,AE559,_xll.ohTrigger($AA$9:$AA$12))</f>
        <v>1.1501116752211819E-2</v>
      </c>
      <c r="AI559" s="50">
        <f>_xll.qlIndexFixing($V$5,_xll.qlInterestRateIndexFixingDate($V$5,AD559,trigger),,trigger)</f>
        <v>1.1562338747562923E-2</v>
      </c>
      <c r="AJ559" s="50">
        <f t="shared" si="28"/>
        <v>-6.1221995351103814E-5</v>
      </c>
      <c r="AK559" s="53">
        <f t="shared" si="29"/>
        <v>1.0053231348459557</v>
      </c>
    </row>
    <row r="560" spans="29:37" x14ac:dyDescent="0.2">
      <c r="AC560" s="45" t="s">
        <v>74</v>
      </c>
      <c r="AD560" s="46">
        <f>_xll.qlCalendarAdvance(calendar,AD559,AC560,,,trigger)</f>
        <v>59600</v>
      </c>
      <c r="AE560" s="46">
        <f>_xll.qlInterestRateIndexMaturity($V$5,AD560,trigger)</f>
        <v>59692</v>
      </c>
      <c r="AF560" s="50">
        <f>_xll.qlTenorBasisValue($V$13,AD560,trigger)</f>
        <v>5.1748098670297322E-5</v>
      </c>
      <c r="AG560" s="50">
        <f>_xll.qlTenorBasisForwardRate($V$13,AD560,_xll.ohTrigger($AA$9:$AA$12))</f>
        <v>1.1508763701163639E-2</v>
      </c>
      <c r="AH560" s="50">
        <f>_xll.qlTenorBasisForwardRate2($V$13,AD560,AE560,_xll.ohTrigger($AA$9:$AA$12))</f>
        <v>1.1508763701163639E-2</v>
      </c>
      <c r="AI560" s="50">
        <f>_xll.qlIndexFixing($V$5,_xll.qlInterestRateIndexFixingDate($V$5,AD560,trigger),,trigger)</f>
        <v>1.1570436961645681E-2</v>
      </c>
      <c r="AJ560" s="50">
        <f t="shared" si="28"/>
        <v>-6.1673260482042122E-5</v>
      </c>
      <c r="AK560" s="53">
        <f t="shared" si="29"/>
        <v>1.0053588084770397</v>
      </c>
    </row>
    <row r="561" spans="29:37" x14ac:dyDescent="0.2">
      <c r="AC561" s="45" t="s">
        <v>74</v>
      </c>
      <c r="AD561" s="46">
        <f>_xll.qlCalendarAdvance(calendar,AD560,AC561,,,trigger)</f>
        <v>59631</v>
      </c>
      <c r="AE561" s="46">
        <f>_xll.qlInterestRateIndexMaturity($V$5,AD561,trigger)</f>
        <v>59722</v>
      </c>
      <c r="AF561" s="50">
        <f>_xll.qlTenorBasisValue($V$13,AD561,trigger)</f>
        <v>5.1635168014095078E-5</v>
      </c>
      <c r="AG561" s="50">
        <f>_xll.qlTenorBasisForwardRate($V$13,AD561,_xll.ohTrigger($AA$9:$AA$12))</f>
        <v>1.1517186956999806E-2</v>
      </c>
      <c r="AH561" s="50">
        <f>_xll.qlTenorBasisForwardRate2($V$13,AD561,AE561,_xll.ohTrigger($AA$9:$AA$12))</f>
        <v>1.1517186956999806E-2</v>
      </c>
      <c r="AI561" s="50">
        <f>_xll.qlIndexFixing($V$5,_xll.qlInterestRateIndexFixingDate($V$5,AD561,trigger),,trigger)</f>
        <v>1.1579346567434505E-2</v>
      </c>
      <c r="AJ561" s="50">
        <f t="shared" si="28"/>
        <v>-6.2159610434698448E-5</v>
      </c>
      <c r="AK561" s="53">
        <f t="shared" si="29"/>
        <v>1.0053971174269183</v>
      </c>
    </row>
    <row r="562" spans="29:37" x14ac:dyDescent="0.2">
      <c r="AC562" s="45" t="s">
        <v>74</v>
      </c>
      <c r="AD562" s="46">
        <f>_xll.qlCalendarAdvance(calendar,AD561,AC562,,,trigger)</f>
        <v>59663</v>
      </c>
      <c r="AE562" s="46">
        <f>_xll.qlInterestRateIndexMaturity($V$5,AD562,trigger)</f>
        <v>59755</v>
      </c>
      <c r="AF562" s="50">
        <f>_xll.qlTenorBasisValue($V$13,AD562,trigger)</f>
        <v>5.1520038509307933E-5</v>
      </c>
      <c r="AG562" s="50">
        <f>_xll.qlTenorBasisForwardRate($V$13,AD562,_xll.ohTrigger($AA$9:$AA$12))</f>
        <v>1.1527271974591417E-2</v>
      </c>
      <c r="AH562" s="50">
        <f>_xll.qlTenorBasisForwardRate2($V$13,AD562,AE562,_xll.ohTrigger($AA$9:$AA$12))</f>
        <v>1.1527271974591417E-2</v>
      </c>
      <c r="AI562" s="50">
        <f>_xll.qlIndexFixing($V$5,_xll.qlInterestRateIndexFixingDate($V$5,AD562,trigger),,trigger)</f>
        <v>1.1589962796665838E-2</v>
      </c>
      <c r="AJ562" s="50">
        <f t="shared" si="28"/>
        <v>-6.2690822074421351E-5</v>
      </c>
      <c r="AK562" s="53">
        <f t="shared" si="29"/>
        <v>1.0054384786107766</v>
      </c>
    </row>
    <row r="563" spans="29:37" x14ac:dyDescent="0.2">
      <c r="AC563" s="45" t="s">
        <v>74</v>
      </c>
      <c r="AD563" s="46">
        <f>_xll.qlCalendarAdvance(calendar,AD562,AC563,,,trigger)</f>
        <v>59694</v>
      </c>
      <c r="AE563" s="46">
        <f>_xll.qlInterestRateIndexMaturity($V$5,AD563,trigger)</f>
        <v>59786</v>
      </c>
      <c r="AF563" s="50">
        <f>_xll.qlTenorBasisValue($V$13,AD563,trigger)</f>
        <v>5.1409888937898689E-5</v>
      </c>
      <c r="AG563" s="50">
        <f>_xll.qlTenorBasisForwardRate($V$13,AD563,_xll.ohTrigger($AA$9:$AA$12))</f>
        <v>1.1537401324541537E-2</v>
      </c>
      <c r="AH563" s="50">
        <f>_xll.qlTenorBasisForwardRate2($V$13,AD563,AE563,_xll.ohTrigger($AA$9:$AA$12))</f>
        <v>1.1537401324541537E-2</v>
      </c>
      <c r="AI563" s="50">
        <f>_xll.qlIndexFixing($V$5,_xll.qlInterestRateIndexFixingDate($V$5,AD563,trigger),,trigger)</f>
        <v>1.1600605297795767E-2</v>
      </c>
      <c r="AJ563" s="50">
        <f t="shared" si="28"/>
        <v>-6.3203973254230203E-5</v>
      </c>
      <c r="AK563" s="53">
        <f t="shared" si="29"/>
        <v>1.0054781810458293</v>
      </c>
    </row>
    <row r="564" spans="29:37" x14ac:dyDescent="0.2">
      <c r="AC564" s="45" t="s">
        <v>74</v>
      </c>
      <c r="AD564" s="46">
        <f>_xll.qlCalendarAdvance(calendar,AD563,AC564,,,trigger)</f>
        <v>59726</v>
      </c>
      <c r="AE564" s="46">
        <f>_xll.qlInterestRateIndexMaturity($V$5,AD564,trigger)</f>
        <v>59818</v>
      </c>
      <c r="AF564" s="50">
        <f>_xll.qlTenorBasisValue($V$13,AD564,trigger)</f>
        <v>5.1297595541368187E-5</v>
      </c>
      <c r="AG564" s="50">
        <f>_xll.qlTenorBasisForwardRate($V$13,AD564,_xll.ohTrigger($AA$9:$AA$12))</f>
        <v>1.1548564517133588E-2</v>
      </c>
      <c r="AH564" s="50">
        <f>_xll.qlTenorBasisForwardRate2($V$13,AD564,AE564,_xll.ohTrigger($AA$9:$AA$12))</f>
        <v>1.1548564517133588E-2</v>
      </c>
      <c r="AI564" s="50">
        <f>_xll.qlIndexFixing($V$5,_xll.qlInterestRateIndexFixingDate($V$5,AD564,trigger),,trigger)</f>
        <v>1.1612306848912535E-2</v>
      </c>
      <c r="AJ564" s="50">
        <f t="shared" si="28"/>
        <v>-6.3742331778946643E-5</v>
      </c>
      <c r="AK564" s="53">
        <f t="shared" si="29"/>
        <v>1.0055195025913721</v>
      </c>
    </row>
    <row r="565" spans="29:37" x14ac:dyDescent="0.2">
      <c r="AC565" s="45" t="s">
        <v>74</v>
      </c>
      <c r="AD565" s="46">
        <f>_xll.qlCalendarAdvance(calendar,AD564,AC565,,,trigger)</f>
        <v>59757</v>
      </c>
      <c r="AE565" s="46">
        <f>_xll.qlInterestRateIndexMaturity($V$5,AD565,trigger)</f>
        <v>59849</v>
      </c>
      <c r="AF565" s="50">
        <f>_xll.qlTenorBasisValue($V$13,AD565,trigger)</f>
        <v>5.1190160234795202E-5</v>
      </c>
      <c r="AG565" s="50">
        <f>_xll.qlTenorBasisForwardRate($V$13,AD565,_xll.ohTrigger($AA$9:$AA$12))</f>
        <v>1.1560063827907622E-2</v>
      </c>
      <c r="AH565" s="50">
        <f>_xll.qlTenorBasisForwardRate2($V$13,AD565,AE565,_xll.ohTrigger($AA$9:$AA$12))</f>
        <v>1.1560063827907622E-2</v>
      </c>
      <c r="AI565" s="50">
        <f>_xll.qlIndexFixing($V$5,_xll.qlInterestRateIndexFixingDate($V$5,AD565,trigger),,trigger)</f>
        <v>1.1624336109142193E-2</v>
      </c>
      <c r="AJ565" s="50">
        <f t="shared" si="28"/>
        <v>-6.4272281234570988E-5</v>
      </c>
      <c r="AK565" s="53">
        <f t="shared" si="29"/>
        <v>1.005559855221509</v>
      </c>
    </row>
    <row r="566" spans="29:37" x14ac:dyDescent="0.2">
      <c r="AC566" s="45" t="s">
        <v>74</v>
      </c>
      <c r="AD566" s="46">
        <f>_xll.qlCalendarAdvance(calendar,AD565,AC566,,,trigger)</f>
        <v>59789</v>
      </c>
      <c r="AE566" s="46">
        <f>_xll.qlInterestRateIndexMaturity($V$5,AD566,trigger)</f>
        <v>59880</v>
      </c>
      <c r="AF566" s="50">
        <f>_xll.qlTenorBasisValue($V$13,AD566,trigger)</f>
        <v>5.108063477578698E-5</v>
      </c>
      <c r="AG566" s="50">
        <f>_xll.qlTenorBasisForwardRate($V$13,AD566,_xll.ohTrigger($AA$9:$AA$12))</f>
        <v>1.1572247914228156E-2</v>
      </c>
      <c r="AH566" s="50">
        <f>_xll.qlTenorBasisForwardRate2($V$13,AD566,AE566,_xll.ohTrigger($AA$9:$AA$12))</f>
        <v>1.1572247914228156E-2</v>
      </c>
      <c r="AI566" s="50">
        <f>_xll.qlIndexFixing($V$5,_xll.qlInterestRateIndexFixingDate($V$5,AD566,trigger),,trigger)</f>
        <v>1.1637065053588568E-2</v>
      </c>
      <c r="AJ566" s="50">
        <f t="shared" si="28"/>
        <v>-6.4817139360412099E-5</v>
      </c>
      <c r="AK566" s="53">
        <f t="shared" si="29"/>
        <v>1.0056010845810448</v>
      </c>
    </row>
    <row r="567" spans="29:37" x14ac:dyDescent="0.2">
      <c r="AC567" s="45" t="s">
        <v>74</v>
      </c>
      <c r="AD567" s="46">
        <f>_xll.qlCalendarAdvance(calendar,AD566,AC567,,,trigger)</f>
        <v>59819</v>
      </c>
      <c r="AE567" s="46">
        <f>_xll.qlInterestRateIndexMaturity($V$5,AD567,trigger)</f>
        <v>59911</v>
      </c>
      <c r="AF567" s="50">
        <f>_xll.qlTenorBasisValue($V$13,AD567,trigger)</f>
        <v>5.0979208606953124E-5</v>
      </c>
      <c r="AG567" s="50">
        <f>_xll.qlTenorBasisForwardRate($V$13,AD567,_xll.ohTrigger($AA$9:$AA$12))</f>
        <v>1.1585084641095046E-2</v>
      </c>
      <c r="AH567" s="50">
        <f>_xll.qlTenorBasisForwardRate2($V$13,AD567,AE567,_xll.ohTrigger($AA$9:$AA$12))</f>
        <v>1.1585084641095046E-2</v>
      </c>
      <c r="AI567" s="50">
        <f>_xll.qlIndexFixing($V$5,_xll.qlInterestRateIndexFixingDate($V$5,AD567,trigger),,trigger)</f>
        <v>1.1650441784791221E-2</v>
      </c>
      <c r="AJ567" s="50">
        <f t="shared" si="28"/>
        <v>-6.5357143696175013E-5</v>
      </c>
      <c r="AK567" s="53">
        <f t="shared" si="29"/>
        <v>1.005641490392253</v>
      </c>
    </row>
    <row r="568" spans="29:37" x14ac:dyDescent="0.2">
      <c r="AC568" s="45" t="s">
        <v>74</v>
      </c>
      <c r="AD568" s="46">
        <f>_xll.qlCalendarAdvance(calendar,AD567,AC568,,,trigger)</f>
        <v>59852</v>
      </c>
      <c r="AE568" s="46">
        <f>_xll.qlInterestRateIndexMaturity($V$5,AD568,trigger)</f>
        <v>59944</v>
      </c>
      <c r="AF568" s="50">
        <f>_xll.qlTenorBasisValue($V$13,AD568,trigger)</f>
        <v>5.0869024355273058E-5</v>
      </c>
      <c r="AG568" s="50">
        <f>_xll.qlTenorBasisForwardRate($V$13,AD568,_xll.ohTrigger($AA$9:$AA$12))</f>
        <v>1.1599501595148231E-2</v>
      </c>
      <c r="AH568" s="50">
        <f>_xll.qlTenorBasisForwardRate2($V$13,AD568,AE568,_xll.ohTrigger($AA$9:$AA$12))</f>
        <v>1.1599501595148231E-2</v>
      </c>
      <c r="AI568" s="50">
        <f>_xll.qlIndexFixing($V$5,_xll.qlInterestRateIndexFixingDate($V$5,AD568,trigger),,trigger)</f>
        <v>1.166544980367974E-2</v>
      </c>
      <c r="AJ568" s="50">
        <f t="shared" si="28"/>
        <v>-6.594820853150947E-5</v>
      </c>
      <c r="AK568" s="53">
        <f t="shared" si="29"/>
        <v>1.0056854346706667</v>
      </c>
    </row>
    <row r="569" spans="29:37" x14ac:dyDescent="0.2">
      <c r="AC569" s="45" t="s">
        <v>74</v>
      </c>
      <c r="AD569" s="46">
        <f>_xll.qlCalendarAdvance(calendar,AD568,AC569,,,trigger)</f>
        <v>59882</v>
      </c>
      <c r="AE569" s="46">
        <f>_xll.qlInterestRateIndexMaturity($V$5,AD569,trigger)</f>
        <v>59973</v>
      </c>
      <c r="AF569" s="50">
        <f>_xll.qlTenorBasisValue($V$13,AD569,trigger)</f>
        <v>5.0770100516988643E-5</v>
      </c>
      <c r="AG569" s="50">
        <f>_xll.qlTenorBasisForwardRate($V$13,AD569,_xll.ohTrigger($AA$9:$AA$12))</f>
        <v>1.1612843572256287E-2</v>
      </c>
      <c r="AH569" s="50">
        <f>_xll.qlTenorBasisForwardRate2($V$13,AD569,AE569,_xll.ohTrigger($AA$9:$AA$12))</f>
        <v>1.1612843572256287E-2</v>
      </c>
      <c r="AI569" s="50">
        <f>_xll.qlIndexFixing($V$5,_xll.qlInterestRateIndexFixingDate($V$5,AD569,trigger),,trigger)</f>
        <v>1.1679326000763718E-2</v>
      </c>
      <c r="AJ569" s="50">
        <f t="shared" si="28"/>
        <v>-6.648242850743058E-5</v>
      </c>
      <c r="AK569" s="53">
        <f t="shared" si="29"/>
        <v>1.0057249051960246</v>
      </c>
    </row>
    <row r="570" spans="29:37" x14ac:dyDescent="0.2">
      <c r="AC570" s="45" t="s">
        <v>74</v>
      </c>
      <c r="AD570" s="46">
        <f>_xll.qlCalendarAdvance(calendar,AD569,AC570,,,trigger)</f>
        <v>59915</v>
      </c>
      <c r="AE570" s="46">
        <f>_xll.qlInterestRateIndexMaturity($V$5,AD570,trigger)</f>
        <v>60006</v>
      </c>
      <c r="AF570" s="50">
        <f>_xll.qlTenorBasisValue($V$13,AD570,trigger)</f>
        <v>5.0662635486934665E-5</v>
      </c>
      <c r="AG570" s="50">
        <f>_xll.qlTenorBasisForwardRate($V$13,AD570,_xll.ohTrigger($AA$9:$AA$12))</f>
        <v>1.1628706539962274E-2</v>
      </c>
      <c r="AH570" s="50">
        <f>_xll.qlTenorBasisForwardRate2($V$13,AD570,AE570,_xll.ohTrigger($AA$9:$AA$12))</f>
        <v>1.1628706539962274E-2</v>
      </c>
      <c r="AI570" s="50">
        <f>_xll.qlIndexFixing($V$5,_xll.qlInterestRateIndexFixingDate($V$5,AD570,trigger),,trigger)</f>
        <v>1.1695798070908521E-2</v>
      </c>
      <c r="AJ570" s="50">
        <f t="shared" si="28"/>
        <v>-6.7091530946247063E-5</v>
      </c>
      <c r="AK570" s="53">
        <f t="shared" si="29"/>
        <v>1.0057694749382218</v>
      </c>
    </row>
    <row r="571" spans="29:37" x14ac:dyDescent="0.2">
      <c r="AC571" s="45" t="s">
        <v>74</v>
      </c>
      <c r="AD571" s="46">
        <f>_xll.qlCalendarAdvance(calendar,AD570,AC571,,,trigger)</f>
        <v>59946</v>
      </c>
      <c r="AE571" s="46">
        <f>_xll.qlInterestRateIndexMaturity($V$5,AD571,trigger)</f>
        <v>60036</v>
      </c>
      <c r="AF571" s="50">
        <f>_xll.qlTenorBasisValue($V$13,AD571,trigger)</f>
        <v>5.0562957390605577E-5</v>
      </c>
      <c r="AG571" s="50">
        <f>_xll.qlTenorBasisForwardRate($V$13,AD571,_xll.ohTrigger($AA$9:$AA$12))</f>
        <v>1.1643853466326348E-2</v>
      </c>
      <c r="AH571" s="50">
        <f>_xll.qlTenorBasisForwardRate2($V$13,AD571,AE571,_xll.ohTrigger($AA$9:$AA$12))</f>
        <v>1.1643853466326348E-2</v>
      </c>
      <c r="AI571" s="50">
        <f>_xll.qlIndexFixing($V$5,_xll.qlInterestRateIndexFixingDate($V$5,AD571,trigger),,trigger)</f>
        <v>1.1711514220443142E-2</v>
      </c>
      <c r="AJ571" s="50">
        <f t="shared" si="28"/>
        <v>-6.7660754116793953E-5</v>
      </c>
      <c r="AK571" s="53">
        <f t="shared" si="29"/>
        <v>1.0058108558573384</v>
      </c>
    </row>
    <row r="572" spans="29:37" x14ac:dyDescent="0.2">
      <c r="AC572" s="45" t="s">
        <v>74</v>
      </c>
      <c r="AD572" s="46">
        <f>_xll.qlCalendarAdvance(calendar,AD571,AC572,,,trigger)</f>
        <v>59975</v>
      </c>
      <c r="AE572" s="46">
        <f>_xll.qlInterestRateIndexMaturity($V$5,AD572,trigger)</f>
        <v>60069</v>
      </c>
      <c r="AF572" s="50">
        <f>_xll.qlTenorBasisValue($V$13,AD572,trigger)</f>
        <v>5.047081403527488E-5</v>
      </c>
      <c r="AG572" s="50">
        <f>_xll.qlTenorBasisForwardRate($V$13,AD572,_xll.ohTrigger($AA$9:$AA$12))</f>
        <v>1.1660889372658264E-2</v>
      </c>
      <c r="AH572" s="50">
        <f>_xll.qlTenorBasisForwardRate2($V$13,AD572,AE572,_xll.ohTrigger($AA$9:$AA$12))</f>
        <v>1.1660889372658264E-2</v>
      </c>
      <c r="AI572" s="50">
        <f>_xll.qlIndexFixing($V$5,_xll.qlInterestRateIndexFixingDate($V$5,AD572,trigger),,trigger)</f>
        <v>1.1729148500138797E-2</v>
      </c>
      <c r="AJ572" s="50">
        <f t="shared" si="28"/>
        <v>-6.8259127480532408E-5</v>
      </c>
      <c r="AK572" s="53">
        <f t="shared" si="29"/>
        <v>1.0058536810786134</v>
      </c>
    </row>
    <row r="573" spans="29:37" x14ac:dyDescent="0.2">
      <c r="AC573" s="45" t="s">
        <v>74</v>
      </c>
      <c r="AD573" s="46">
        <f>_xll.qlCalendarAdvance(calendar,AD572,AC573,,,trigger)</f>
        <v>60006</v>
      </c>
      <c r="AE573" s="46">
        <f>_xll.qlInterestRateIndexMaturity($V$5,AD573,trigger)</f>
        <v>60097</v>
      </c>
      <c r="AF573" s="50">
        <f>_xll.qlTenorBasisValue($V$13,AD573,trigger)</f>
        <v>5.0373482204250549E-5</v>
      </c>
      <c r="AG573" s="50">
        <f>_xll.qlTenorBasisForwardRate($V$13,AD573,_xll.ohTrigger($AA$9:$AA$12))</f>
        <v>1.1676406473543299E-2</v>
      </c>
      <c r="AH573" s="50">
        <f>_xll.qlTenorBasisForwardRate2($V$13,AD573,AE573,_xll.ohTrigger($AA$9:$AA$12))</f>
        <v>1.1676406473543299E-2</v>
      </c>
      <c r="AI573" s="50">
        <f>_xll.qlIndexFixing($V$5,_xll.qlInterestRateIndexFixingDate($V$5,AD573,trigger),,trigger)</f>
        <v>1.1745227416197011E-2</v>
      </c>
      <c r="AJ573" s="50">
        <f t="shared" si="28"/>
        <v>-6.8820942653712719E-5</v>
      </c>
      <c r="AK573" s="53">
        <f t="shared" si="29"/>
        <v>1.0058940173768058</v>
      </c>
    </row>
    <row r="574" spans="29:37" x14ac:dyDescent="0.2">
      <c r="AC574" s="45" t="s">
        <v>74</v>
      </c>
      <c r="AD574" s="46">
        <f>_xll.qlCalendarAdvance(calendar,AD573,AC574,,,trigger)</f>
        <v>60036</v>
      </c>
      <c r="AE574" s="46">
        <f>_xll.qlInterestRateIndexMaturity($V$5,AD574,trigger)</f>
        <v>60128</v>
      </c>
      <c r="AF574" s="50">
        <f>_xll.qlTenorBasisValue($V$13,AD574,trigger)</f>
        <v>5.0280424272151699E-5</v>
      </c>
      <c r="AG574" s="50">
        <f>_xll.qlTenorBasisForwardRate($V$13,AD574,_xll.ohTrigger($AA$9:$AA$12))</f>
        <v>1.1693888209617703E-2</v>
      </c>
      <c r="AH574" s="50">
        <f>_xll.qlTenorBasisForwardRate2($V$13,AD574,AE574,_xll.ohTrigger($AA$9:$AA$12))</f>
        <v>1.1693888209617703E-2</v>
      </c>
      <c r="AI574" s="50">
        <f>_xll.qlIndexFixing($V$5,_xll.qlInterestRateIndexFixingDate($V$5,AD574,trigger),,trigger)</f>
        <v>1.1763307549977271E-2</v>
      </c>
      <c r="AJ574" s="50">
        <f t="shared" si="28"/>
        <v>-6.9419340359568038E-5</v>
      </c>
      <c r="AK574" s="53">
        <f t="shared" si="29"/>
        <v>1.0059363779707142</v>
      </c>
    </row>
    <row r="575" spans="29:37" x14ac:dyDescent="0.2">
      <c r="AC575" s="45" t="s">
        <v>74</v>
      </c>
      <c r="AD575" s="46">
        <f>_xll.qlCalendarAdvance(calendar,AD574,AC575,,,trigger)</f>
        <v>60069</v>
      </c>
      <c r="AE575" s="46">
        <f>_xll.qlInterestRateIndexMaturity($V$5,AD575,trigger)</f>
        <v>60161</v>
      </c>
      <c r="AF575" s="50">
        <f>_xll.qlTenorBasisValue($V$13,AD575,trigger)</f>
        <v>5.0179333469550681E-5</v>
      </c>
      <c r="AG575" s="50">
        <f>_xll.qlTenorBasisForwardRate($V$13,AD575,_xll.ohTrigger($AA$9:$AA$12))</f>
        <v>1.1713327126738025E-2</v>
      </c>
      <c r="AH575" s="50">
        <f>_xll.qlTenorBasisForwardRate2($V$13,AD575,AE575,_xll.ohTrigger($AA$9:$AA$12))</f>
        <v>1.1713327126738025E-2</v>
      </c>
      <c r="AI575" s="50">
        <f>_xll.qlIndexFixing($V$5,_xll.qlInterestRateIndexFixingDate($V$5,AD575,trigger),,trigger)</f>
        <v>1.1783400765346216E-2</v>
      </c>
      <c r="AJ575" s="50">
        <f t="shared" si="28"/>
        <v>-7.0073638608190991E-5</v>
      </c>
      <c r="AK575" s="53">
        <f t="shared" si="29"/>
        <v>1.0059823855212098</v>
      </c>
    </row>
    <row r="576" spans="29:37" x14ac:dyDescent="0.2">
      <c r="AC576" s="45" t="s">
        <v>74</v>
      </c>
      <c r="AD576" s="46">
        <f>_xll.qlCalendarAdvance(calendar,AD575,AC576,,,trigger)</f>
        <v>60099</v>
      </c>
      <c r="AE576" s="46">
        <f>_xll.qlInterestRateIndexMaturity($V$5,AD576,trigger)</f>
        <v>60191</v>
      </c>
      <c r="AF576" s="50">
        <f>_xll.qlTenorBasisValue($V$13,AD576,trigger)</f>
        <v>5.0088576108984796E-5</v>
      </c>
      <c r="AG576" s="50">
        <f>_xll.qlTenorBasisForwardRate($V$13,AD576,_xll.ohTrigger($AA$9:$AA$12))</f>
        <v>1.1731661518106616E-2</v>
      </c>
      <c r="AH576" s="50">
        <f>_xll.qlTenorBasisForwardRate2($V$13,AD576,AE576,_xll.ohTrigger($AA$9:$AA$12))</f>
        <v>1.1731661518106616E-2</v>
      </c>
      <c r="AI576" s="50">
        <f>_xll.qlIndexFixing($V$5,_xll.qlInterestRateIndexFixingDate($V$5,AD576,trigger),,trigger)</f>
        <v>1.1802338427681903E-2</v>
      </c>
      <c r="AJ576" s="50">
        <f t="shared" si="28"/>
        <v>-7.0676909575287036E-5</v>
      </c>
      <c r="AK576" s="53">
        <f t="shared" si="29"/>
        <v>1.0060244586383782</v>
      </c>
    </row>
    <row r="577" spans="29:37" x14ac:dyDescent="0.2">
      <c r="AC577" s="45" t="s">
        <v>74</v>
      </c>
      <c r="AD577" s="46">
        <f>_xll.qlCalendarAdvance(calendar,AD576,AC577,,,trigger)</f>
        <v>60132</v>
      </c>
      <c r="AE577" s="46">
        <f>_xll.qlInterestRateIndexMaturity($V$5,AD577,trigger)</f>
        <v>60224</v>
      </c>
      <c r="AF577" s="50">
        <f>_xll.qlTenorBasisValue($V$13,AD577,trigger)</f>
        <v>4.9989985195306722E-5</v>
      </c>
      <c r="AG577" s="50">
        <f>_xll.qlTenorBasisForwardRate($V$13,AD577,_xll.ohTrigger($AA$9:$AA$12))</f>
        <v>1.1752558243035319E-2</v>
      </c>
      <c r="AH577" s="50">
        <f>_xll.qlTenorBasisForwardRate2($V$13,AD577,AE577,_xll.ohTrigger($AA$9:$AA$12))</f>
        <v>1.1752558243035319E-2</v>
      </c>
      <c r="AI577" s="50">
        <f>_xll.qlIndexFixing($V$5,_xll.qlInterestRateIndexFixingDate($V$5,AD577,trigger),,trigger)</f>
        <v>1.1823908080848955E-2</v>
      </c>
      <c r="AJ577" s="50">
        <f t="shared" si="28"/>
        <v>-7.1349837813636241E-5</v>
      </c>
      <c r="AK577" s="53">
        <f t="shared" si="29"/>
        <v>1.0060710048261976</v>
      </c>
    </row>
    <row r="578" spans="29:37" x14ac:dyDescent="0.2">
      <c r="AC578" s="45" t="s">
        <v>74</v>
      </c>
      <c r="AD578" s="46">
        <f>_xll.qlCalendarAdvance(calendar,AD577,AC578,,,trigger)</f>
        <v>60163</v>
      </c>
      <c r="AE578" s="46">
        <f>_xll.qlInterestRateIndexMaturity($V$5,AD578,trigger)</f>
        <v>60254</v>
      </c>
      <c r="AF578" s="50">
        <f>_xll.qlTenorBasisValue($V$13,AD578,trigger)</f>
        <v>4.989854057665301E-5</v>
      </c>
      <c r="AG578" s="50">
        <f>_xll.qlTenorBasisForwardRate($V$13,AD578,_xll.ohTrigger($AA$9:$AA$12))</f>
        <v>1.1772353247210486E-2</v>
      </c>
      <c r="AH578" s="50">
        <f>_xll.qlTenorBasisForwardRate2($V$13,AD578,AE578,_xll.ohTrigger($AA$9:$AA$12))</f>
        <v>1.1772353247210486E-2</v>
      </c>
      <c r="AI578" s="50">
        <f>_xll.qlIndexFixing($V$5,_xll.qlInterestRateIndexFixingDate($V$5,AD578,trigger),,trigger)</f>
        <v>1.1844331326657954E-2</v>
      </c>
      <c r="AJ578" s="50">
        <f t="shared" si="28"/>
        <v>-7.1978079447468021E-5</v>
      </c>
      <c r="AK578" s="53">
        <f t="shared" si="29"/>
        <v>1.0061141623884353</v>
      </c>
    </row>
    <row r="579" spans="29:37" x14ac:dyDescent="0.2">
      <c r="AC579" s="45" t="s">
        <v>74</v>
      </c>
      <c r="AD579" s="46">
        <f>_xll.qlCalendarAdvance(calendar,AD578,AC579,,,trigger)</f>
        <v>60195</v>
      </c>
      <c r="AE579" s="46">
        <f>_xll.qlInterestRateIndexMaturity($V$5,AD579,trigger)</f>
        <v>60287</v>
      </c>
      <c r="AF579" s="50">
        <f>_xll.qlTenorBasisValue($V$13,AD579,trigger)</f>
        <v>4.9805321408950712E-5</v>
      </c>
      <c r="AG579" s="50">
        <f>_xll.qlTenorBasisForwardRate($V$13,AD579,_xll.ohTrigger($AA$9:$AA$12))</f>
        <v>1.1794572341563366E-2</v>
      </c>
      <c r="AH579" s="50">
        <f>_xll.qlTenorBasisForwardRate2($V$13,AD579,AE579,_xll.ohTrigger($AA$9:$AA$12))</f>
        <v>1.1794572341563366E-2</v>
      </c>
      <c r="AI579" s="50">
        <f>_xll.qlIndexFixing($V$5,_xll.qlInterestRateIndexFixingDate($V$5,AD579,trigger),,trigger)</f>
        <v>1.1867234117549015E-2</v>
      </c>
      <c r="AJ579" s="50">
        <f t="shared" si="28"/>
        <v>-7.2661775985648908E-5</v>
      </c>
      <c r="AK579" s="53">
        <f t="shared" si="29"/>
        <v>1.0061606113287884</v>
      </c>
    </row>
    <row r="580" spans="29:37" x14ac:dyDescent="0.2">
      <c r="AC580" s="45" t="s">
        <v>74</v>
      </c>
      <c r="AD580" s="46">
        <f>_xll.qlCalendarAdvance(calendar,AD579,AC580,,,trigger)</f>
        <v>60226</v>
      </c>
      <c r="AE580" s="46">
        <f>_xll.qlInterestRateIndexMaturity($V$5,AD580,trigger)</f>
        <v>60318</v>
      </c>
      <c r="AF580" s="50">
        <f>_xll.qlTenorBasisValue($V$13,AD580,trigger)</f>
        <v>4.971614011232741E-5</v>
      </c>
      <c r="AG580" s="50">
        <f>_xll.qlTenorBasisForwardRate($V$13,AD580,_xll.ohTrigger($AA$9:$AA$12))</f>
        <v>1.1816267524422278E-2</v>
      </c>
      <c r="AH580" s="50">
        <f>_xll.qlTenorBasisForwardRate2($V$13,AD580,AE580,_xll.ohTrigger($AA$9:$AA$12))</f>
        <v>1.1816267524422278E-2</v>
      </c>
      <c r="AI580" s="50">
        <f>_xll.qlIndexFixing($V$5,_xll.qlInterestRateIndexFixingDate($V$5,AD580,trigger),,trigger)</f>
        <v>1.188958804511106E-2</v>
      </c>
      <c r="AJ580" s="50">
        <f t="shared" ref="AJ580:AJ643" si="30">AG580-AI580</f>
        <v>-7.3320520688782004E-5</v>
      </c>
      <c r="AK580" s="53">
        <f t="shared" ref="AK580:AK643" si="31">AI580/AH580</f>
        <v>1.0062050491440924</v>
      </c>
    </row>
    <row r="581" spans="29:37" x14ac:dyDescent="0.2">
      <c r="AC581" s="45" t="s">
        <v>74</v>
      </c>
      <c r="AD581" s="46">
        <f>_xll.qlCalendarAdvance(calendar,AD580,AC581,,,trigger)</f>
        <v>60258</v>
      </c>
      <c r="AE581" s="46">
        <f>_xll.qlInterestRateIndexMaturity($V$5,AD581,trigger)</f>
        <v>60349</v>
      </c>
      <c r="AF581" s="50">
        <f>_xll.qlTenorBasisValue($V$13,AD581,trigger)</f>
        <v>4.9625228850418643E-5</v>
      </c>
      <c r="AG581" s="50">
        <f>_xll.qlTenorBasisForwardRate($V$13,AD581,_xll.ohTrigger($AA$9:$AA$12))</f>
        <v>1.1838802989884096E-2</v>
      </c>
      <c r="AH581" s="50">
        <f>_xll.qlTenorBasisForwardRate2($V$13,AD581,AE581,_xll.ohTrigger($AA$9:$AA$12))</f>
        <v>1.1838802989884096E-2</v>
      </c>
      <c r="AI581" s="50">
        <f>_xll.qlIndexFixing($V$5,_xll.qlInterestRateIndexFixingDate($V$5,AD581,trigger),,trigger)</f>
        <v>1.1912799319644811E-2</v>
      </c>
      <c r="AJ581" s="50">
        <f t="shared" si="30"/>
        <v>-7.3996329760715046E-5</v>
      </c>
      <c r="AK581" s="53">
        <f t="shared" si="31"/>
        <v>1.0062503219137899</v>
      </c>
    </row>
    <row r="582" spans="29:37" x14ac:dyDescent="0.2">
      <c r="AC582" s="45" t="s">
        <v>74</v>
      </c>
      <c r="AD582" s="46">
        <f>_xll.qlCalendarAdvance(calendar,AD581,AC582,,,trigger)</f>
        <v>60289</v>
      </c>
      <c r="AE582" s="46">
        <f>_xll.qlInterestRateIndexMaturity($V$5,AD582,trigger)</f>
        <v>60379</v>
      </c>
      <c r="AF582" s="50">
        <f>_xll.qlTenorBasisValue($V$13,AD582,trigger)</f>
        <v>4.9538256121947834E-5</v>
      </c>
      <c r="AG582" s="50">
        <f>_xll.qlTenorBasisForwardRate($V$13,AD582,_xll.ohTrigger($AA$9:$AA$12))</f>
        <v>1.1861278179220669E-2</v>
      </c>
      <c r="AH582" s="50">
        <f>_xll.qlTenorBasisForwardRate2($V$13,AD582,AE582,_xll.ohTrigger($AA$9:$AA$12))</f>
        <v>1.1861278179220669E-2</v>
      </c>
      <c r="AI582" s="50">
        <f>_xll.qlIndexFixing($V$5,_xll.qlInterestRateIndexFixingDate($V$5,AD582,trigger),,trigger)</f>
        <v>1.1935937349912606E-2</v>
      </c>
      <c r="AJ582" s="50">
        <f t="shared" si="30"/>
        <v>-7.4659170691937504E-5</v>
      </c>
      <c r="AK582" s="53">
        <f t="shared" si="31"/>
        <v>1.0062943613296862</v>
      </c>
    </row>
    <row r="583" spans="29:37" x14ac:dyDescent="0.2">
      <c r="AC583" s="45" t="s">
        <v>74</v>
      </c>
      <c r="AD583" s="46">
        <f>_xll.qlCalendarAdvance(calendar,AD582,AC583,,,trigger)</f>
        <v>60321</v>
      </c>
      <c r="AE583" s="46">
        <f>_xll.qlInterestRateIndexMaturity($V$5,AD583,trigger)</f>
        <v>60412</v>
      </c>
      <c r="AF583" s="50">
        <f>_xll.qlTenorBasisValue($V$13,AD583,trigger)</f>
        <v>4.9449596911701064E-5</v>
      </c>
      <c r="AG583" s="50">
        <f>_xll.qlTenorBasisForwardRate($V$13,AD583,_xll.ohTrigger($AA$9:$AA$12))</f>
        <v>1.1886359023955668E-2</v>
      </c>
      <c r="AH583" s="50">
        <f>_xll.qlTenorBasisForwardRate2($V$13,AD583,AE583,_xll.ohTrigger($AA$9:$AA$12))</f>
        <v>1.1886359023955668E-2</v>
      </c>
      <c r="AI583" s="50">
        <f>_xll.qlIndexFixing($V$5,_xll.qlInterestRateIndexFixingDate($V$5,AD583,trigger),,trigger)</f>
        <v>1.1961739091637114E-2</v>
      </c>
      <c r="AJ583" s="50">
        <f t="shared" si="30"/>
        <v>-7.5380067681445409E-5</v>
      </c>
      <c r="AK583" s="53">
        <f t="shared" si="31"/>
        <v>1.0063417289961984</v>
      </c>
    </row>
    <row r="584" spans="29:37" x14ac:dyDescent="0.2">
      <c r="AC584" s="45" t="s">
        <v>74</v>
      </c>
      <c r="AD584" s="46">
        <f>_xll.qlCalendarAdvance(calendar,AD583,AC584,,,trigger)</f>
        <v>60349</v>
      </c>
      <c r="AE584" s="46">
        <f>_xll.qlInterestRateIndexMaturity($V$5,AD584,trigger)</f>
        <v>60441</v>
      </c>
      <c r="AF584" s="50">
        <f>_xll.qlTenorBasisValue($V$13,AD584,trigger)</f>
        <v>4.9372941732554928E-5</v>
      </c>
      <c r="AG584" s="50">
        <f>_xll.qlTenorBasisForwardRate($V$13,AD584,_xll.ohTrigger($AA$9:$AA$12))</f>
        <v>1.1908988695036751E-2</v>
      </c>
      <c r="AH584" s="50">
        <f>_xll.qlTenorBasisForwardRate2($V$13,AD584,AE584,_xll.ohTrigger($AA$9:$AA$12))</f>
        <v>1.1908988695036751E-2</v>
      </c>
      <c r="AI584" s="50">
        <f>_xll.qlIndexFixing($V$5,_xll.qlInterestRateIndexFixingDate($V$5,AD584,trigger),,trigger)</f>
        <v>1.198500927132116E-2</v>
      </c>
      <c r="AJ584" s="50">
        <f t="shared" si="30"/>
        <v>-7.6020576284408642E-5</v>
      </c>
      <c r="AK584" s="53">
        <f t="shared" si="31"/>
        <v>1.0063834619572769</v>
      </c>
    </row>
    <row r="585" spans="29:37" x14ac:dyDescent="0.2">
      <c r="AC585" s="45" t="s">
        <v>74</v>
      </c>
      <c r="AD585" s="46">
        <f>_xll.qlCalendarAdvance(calendar,AD584,AC585,,,trigger)</f>
        <v>60380</v>
      </c>
      <c r="AE585" s="46">
        <f>_xll.qlInterestRateIndexMaturity($V$5,AD585,trigger)</f>
        <v>60471</v>
      </c>
      <c r="AF585" s="50">
        <f>_xll.qlTenorBasisValue($V$13,AD585,trigger)</f>
        <v>4.9289065088307582E-5</v>
      </c>
      <c r="AG585" s="50">
        <f>_xll.qlTenorBasisForwardRate($V$13,AD585,_xll.ohTrigger($AA$9:$AA$12))</f>
        <v>1.1933418760157627E-2</v>
      </c>
      <c r="AH585" s="50">
        <f>_xll.qlTenorBasisForwardRate2($V$13,AD585,AE585,_xll.ohTrigger($AA$9:$AA$12))</f>
        <v>1.1933418760157627E-2</v>
      </c>
      <c r="AI585" s="50">
        <f>_xll.qlIndexFixing($V$5,_xll.qlInterestRateIndexFixingDate($V$5,AD585,trigger),,trigger)</f>
        <v>1.2010127705932353E-2</v>
      </c>
      <c r="AJ585" s="50">
        <f t="shared" si="30"/>
        <v>-7.6708945774725881E-5</v>
      </c>
      <c r="AK585" s="53">
        <f t="shared" si="31"/>
        <v>1.0064280779310986</v>
      </c>
    </row>
    <row r="586" spans="29:37" x14ac:dyDescent="0.2">
      <c r="AC586" s="45" t="s">
        <v>74</v>
      </c>
      <c r="AD586" s="46">
        <f>_xll.qlCalendarAdvance(calendar,AD585,AC586,,,trigger)</f>
        <v>60412</v>
      </c>
      <c r="AE586" s="46">
        <f>_xll.qlInterestRateIndexMaturity($V$5,AD586,trigger)</f>
        <v>60504</v>
      </c>
      <c r="AF586" s="50">
        <f>_xll.qlTenorBasisValue($V$13,AD586,trigger)</f>
        <v>4.920356288297364E-5</v>
      </c>
      <c r="AG586" s="50">
        <f>_xll.qlTenorBasisForwardRate($V$13,AD586,_xll.ohTrigger($AA$9:$AA$12))</f>
        <v>1.196057199379961E-2</v>
      </c>
      <c r="AH586" s="50">
        <f>_xll.qlTenorBasisForwardRate2($V$13,AD586,AE586,_xll.ohTrigger($AA$9:$AA$12))</f>
        <v>1.196057199379961E-2</v>
      </c>
      <c r="AI586" s="50">
        <f>_xll.qlIndexFixing($V$5,_xll.qlInterestRateIndexFixingDate($V$5,AD586,trigger),,trigger)</f>
        <v>1.2038029024656701E-2</v>
      </c>
      <c r="AJ586" s="50">
        <f t="shared" si="30"/>
        <v>-7.7457030857090714E-5</v>
      </c>
      <c r="AK586" s="53">
        <f t="shared" si="31"/>
        <v>1.0064760306528187</v>
      </c>
    </row>
    <row r="587" spans="29:37" x14ac:dyDescent="0.2">
      <c r="AC587" s="45" t="s">
        <v>74</v>
      </c>
      <c r="AD587" s="46">
        <f>_xll.qlCalendarAdvance(calendar,AD586,AC587,,,trigger)</f>
        <v>60443</v>
      </c>
      <c r="AE587" s="46">
        <f>_xll.qlInterestRateIndexMaturity($V$5,AD587,trigger)</f>
        <v>60535</v>
      </c>
      <c r="AF587" s="50">
        <f>_xll.qlTenorBasisValue($V$13,AD587,trigger)</f>
        <v>4.91217663080409E-5</v>
      </c>
      <c r="AG587" s="50">
        <f>_xll.qlTenorBasisForwardRate($V$13,AD587,_xll.ohTrigger($AA$9:$AA$12))</f>
        <v>1.1986760815408322E-2</v>
      </c>
      <c r="AH587" s="50">
        <f>_xll.qlTenorBasisForwardRate2($V$13,AD587,AE587,_xll.ohTrigger($AA$9:$AA$12))</f>
        <v>1.1986760815408322E-2</v>
      </c>
      <c r="AI587" s="50">
        <f>_xll.qlIndexFixing($V$5,_xll.qlInterestRateIndexFixingDate($V$5,AD587,trigger),,trigger)</f>
        <v>1.2064934445978025E-2</v>
      </c>
      <c r="AJ587" s="50">
        <f t="shared" si="30"/>
        <v>-7.8173630569703181E-5</v>
      </c>
      <c r="AK587" s="53">
        <f t="shared" si="31"/>
        <v>1.0065216643406463</v>
      </c>
    </row>
    <row r="588" spans="29:37" x14ac:dyDescent="0.2">
      <c r="AC588" s="45" t="s">
        <v>74</v>
      </c>
      <c r="AD588" s="46">
        <f>_xll.qlCalendarAdvance(calendar,AD587,AC588,,,trigger)</f>
        <v>60475</v>
      </c>
      <c r="AE588" s="46">
        <f>_xll.qlInterestRateIndexMaturity($V$5,AD588,trigger)</f>
        <v>60567</v>
      </c>
      <c r="AF588" s="50">
        <f>_xll.qlTenorBasisValue($V$13,AD588,trigger)</f>
        <v>4.9038385076383134E-5</v>
      </c>
      <c r="AG588" s="50">
        <f>_xll.qlTenorBasisForwardRate($V$13,AD588,_xll.ohTrigger($AA$9:$AA$12))</f>
        <v>1.2013964674306035E-2</v>
      </c>
      <c r="AH588" s="50">
        <f>_xll.qlTenorBasisForwardRate2($V$13,AD588,AE588,_xll.ohTrigger($AA$9:$AA$12))</f>
        <v>1.2013964674306035E-2</v>
      </c>
      <c r="AI588" s="50">
        <f>_xll.qlIndexFixing($V$5,_xll.qlInterestRateIndexFixingDate($V$5,AD588,trigger),,trigger)</f>
        <v>1.2092878162955756E-2</v>
      </c>
      <c r="AJ588" s="50">
        <f t="shared" si="30"/>
        <v>-7.8913488649721281E-5</v>
      </c>
      <c r="AK588" s="53">
        <f t="shared" si="31"/>
        <v>1.0065684801636292</v>
      </c>
    </row>
    <row r="589" spans="29:37" x14ac:dyDescent="0.2">
      <c r="AC589" s="45" t="s">
        <v>74</v>
      </c>
      <c r="AD589" s="46">
        <f>_xll.qlCalendarAdvance(calendar,AD588,AC589,,,trigger)</f>
        <v>60506</v>
      </c>
      <c r="AE589" s="46">
        <f>_xll.qlInterestRateIndexMaturity($V$5,AD589,trigger)</f>
        <v>60598</v>
      </c>
      <c r="AF589" s="50">
        <f>_xll.qlTenorBasisValue($V$13,AD589,trigger)</f>
        <v>4.8958618117136822E-5</v>
      </c>
      <c r="AG589" s="50">
        <f>_xll.qlTenorBasisForwardRate($V$13,AD589,_xll.ohTrigger($AA$9:$AA$12))</f>
        <v>1.2040192799571596E-2</v>
      </c>
      <c r="AH589" s="50">
        <f>_xll.qlTenorBasisForwardRate2($V$13,AD589,AE589,_xll.ohTrigger($AA$9:$AA$12))</f>
        <v>1.2040192799571596E-2</v>
      </c>
      <c r="AI589" s="50">
        <f>_xll.qlIndexFixing($V$5,_xll.qlInterestRateIndexFixingDate($V$5,AD589,trigger),,trigger)</f>
        <v>1.211981820293111E-2</v>
      </c>
      <c r="AJ589" s="50">
        <f t="shared" si="30"/>
        <v>-7.9625403359514027E-5</v>
      </c>
      <c r="AK589" s="53">
        <f t="shared" si="31"/>
        <v>1.0066132996941999</v>
      </c>
    </row>
    <row r="590" spans="29:37" x14ac:dyDescent="0.2">
      <c r="AC590" s="45" t="s">
        <v>74</v>
      </c>
      <c r="AD590" s="46">
        <f>_xll.qlCalendarAdvance(calendar,AD589,AC590,,,trigger)</f>
        <v>60538</v>
      </c>
      <c r="AE590" s="46">
        <f>_xll.qlInterestRateIndexMaturity($V$5,AD590,trigger)</f>
        <v>60629</v>
      </c>
      <c r="AF590" s="50">
        <f>_xll.qlTenorBasisValue($V$13,AD590,trigger)</f>
        <v>4.887730639401762E-5</v>
      </c>
      <c r="AG590" s="50">
        <f>_xll.qlTenorBasisForwardRate($V$13,AD590,_xll.ohTrigger($AA$9:$AA$12))</f>
        <v>1.2066413758883154E-2</v>
      </c>
      <c r="AH590" s="50">
        <f>_xll.qlTenorBasisForwardRate2($V$13,AD590,AE590,_xll.ohTrigger($AA$9:$AA$12))</f>
        <v>1.2066413758883154E-2</v>
      </c>
      <c r="AI590" s="50">
        <f>_xll.qlIndexFixing($V$5,_xll.qlInterestRateIndexFixingDate($V$5,AD590,trigger),,trigger)</f>
        <v>1.2146753302730608E-2</v>
      </c>
      <c r="AJ590" s="50">
        <f t="shared" si="30"/>
        <v>-8.0339543847453634E-5</v>
      </c>
      <c r="AK590" s="53">
        <f t="shared" si="31"/>
        <v>1.0066581127958014</v>
      </c>
    </row>
    <row r="591" spans="29:37" x14ac:dyDescent="0.2">
      <c r="AC591" s="45" t="s">
        <v>74</v>
      </c>
      <c r="AD591" s="46">
        <f>_xll.qlCalendarAdvance(calendar,AD590,AC591,,,trigger)</f>
        <v>60568</v>
      </c>
      <c r="AE591" s="46">
        <f>_xll.qlInterestRateIndexMaturity($V$5,AD591,trigger)</f>
        <v>60660</v>
      </c>
      <c r="AF591" s="50">
        <f>_xll.qlTenorBasisValue($V$13,AD591,trigger)</f>
        <v>4.880201403367804E-5</v>
      </c>
      <c r="AG591" s="50">
        <f>_xll.qlTenorBasisForwardRate($V$13,AD591,_xll.ohTrigger($AA$9:$AA$12))</f>
        <v>1.2091974639127827E-2</v>
      </c>
      <c r="AH591" s="50">
        <f>_xll.qlTenorBasisForwardRate2($V$13,AD591,AE591,_xll.ohTrigger($AA$9:$AA$12))</f>
        <v>1.2091974639127827E-2</v>
      </c>
      <c r="AI591" s="50">
        <f>_xll.qlIndexFixing($V$5,_xll.qlInterestRateIndexFixingDate($V$5,AD591,trigger),,trigger)</f>
        <v>1.2173004520443884E-2</v>
      </c>
      <c r="AJ591" s="50">
        <f t="shared" si="30"/>
        <v>-8.1029881316056415E-5</v>
      </c>
      <c r="AK591" s="53">
        <f t="shared" si="31"/>
        <v>1.0067011289499281</v>
      </c>
    </row>
    <row r="592" spans="29:37" x14ac:dyDescent="0.2">
      <c r="AC592" s="45" t="s">
        <v>74</v>
      </c>
      <c r="AD592" s="46">
        <f>_xll.qlCalendarAdvance(calendar,AD591,AC592,,,trigger)</f>
        <v>60601</v>
      </c>
      <c r="AE592" s="46">
        <f>_xll.qlInterestRateIndexMaturity($V$5,AD592,trigger)</f>
        <v>60689</v>
      </c>
      <c r="AF592" s="50">
        <f>_xll.qlTenorBasisValue($V$13,AD592,trigger)</f>
        <v>4.8720227315244794E-5</v>
      </c>
      <c r="AG592" s="50">
        <f>_xll.qlTenorBasisForwardRate($V$13,AD592,_xll.ohTrigger($AA$9:$AA$12))</f>
        <v>1.2116719602573586E-2</v>
      </c>
      <c r="AH592" s="50">
        <f>_xll.qlTenorBasisForwardRate2($V$13,AD592,AE592,_xll.ohTrigger($AA$9:$AA$12))</f>
        <v>1.2116719602573586E-2</v>
      </c>
      <c r="AI592" s="50">
        <f>_xll.qlIndexFixing($V$5,_xll.qlInterestRateIndexFixingDate($V$5,AD592,trigger),,trigger)</f>
        <v>1.219843125623964E-2</v>
      </c>
      <c r="AJ592" s="50">
        <f t="shared" si="30"/>
        <v>-8.1711653666053513E-5</v>
      </c>
      <c r="AK592" s="53">
        <f t="shared" si="31"/>
        <v>1.0067437108678077</v>
      </c>
    </row>
    <row r="593" spans="29:37" x14ac:dyDescent="0.2">
      <c r="AC593" s="45" t="s">
        <v>74</v>
      </c>
      <c r="AD593" s="46">
        <f>_xll.qlCalendarAdvance(calendar,AD592,AC593,,,trigger)</f>
        <v>60631</v>
      </c>
      <c r="AE593" s="46">
        <f>_xll.qlInterestRateIndexMaturity($V$5,AD593,trigger)</f>
        <v>60721</v>
      </c>
      <c r="AF593" s="50">
        <f>_xll.qlTenorBasisValue($V$13,AD593,trigger)</f>
        <v>4.8646805231220056E-5</v>
      </c>
      <c r="AG593" s="50">
        <f>_xll.qlTenorBasisForwardRate($V$13,AD593,_xll.ohTrigger($AA$9:$AA$12))</f>
        <v>1.2142449177679815E-2</v>
      </c>
      <c r="AH593" s="50">
        <f>_xll.qlTenorBasisForwardRate2($V$13,AD593,AE593,_xll.ohTrigger($AA$9:$AA$12))</f>
        <v>1.2142449177679815E-2</v>
      </c>
      <c r="AI593" s="50">
        <f>_xll.qlIndexFixing($V$5,_xll.qlInterestRateIndexFixingDate($V$5,AD593,trigger),,trigger)</f>
        <v>1.2224852380630757E-2</v>
      </c>
      <c r="AJ593" s="50">
        <f t="shared" si="30"/>
        <v>-8.24032029509425E-5</v>
      </c>
      <c r="AK593" s="53">
        <f t="shared" si="31"/>
        <v>1.0067863741280809</v>
      </c>
    </row>
    <row r="594" spans="29:37" x14ac:dyDescent="0.2">
      <c r="AC594" s="45" t="s">
        <v>74</v>
      </c>
      <c r="AD594" s="46">
        <f>_xll.qlCalendarAdvance(calendar,AD593,AC594,,,trigger)</f>
        <v>60664</v>
      </c>
      <c r="AE594" s="46">
        <f>_xll.qlInterestRateIndexMaturity($V$5,AD594,trigger)</f>
        <v>60755</v>
      </c>
      <c r="AF594" s="50">
        <f>_xll.qlTenorBasisValue($V$13,AD594,trigger)</f>
        <v>4.8567050663625514E-5</v>
      </c>
      <c r="AG594" s="50">
        <f>_xll.qlTenorBasisForwardRate($V$13,AD594,_xll.ohTrigger($AA$9:$AA$12))</f>
        <v>1.2169767433256302E-2</v>
      </c>
      <c r="AH594" s="50">
        <f>_xll.qlTenorBasisForwardRate2($V$13,AD594,AE594,_xll.ohTrigger($AA$9:$AA$12))</f>
        <v>1.2169767433256302E-2</v>
      </c>
      <c r="AI594" s="50">
        <f>_xll.qlIndexFixing($V$5,_xll.qlInterestRateIndexFixingDate($V$5,AD594,trigger),,trigger)</f>
        <v>1.2252907705432572E-2</v>
      </c>
      <c r="AJ594" s="50">
        <f t="shared" si="30"/>
        <v>-8.3140272176270014E-5</v>
      </c>
      <c r="AK594" s="53">
        <f t="shared" si="31"/>
        <v>1.0068317059165053</v>
      </c>
    </row>
    <row r="595" spans="29:37" x14ac:dyDescent="0.2">
      <c r="AC595" s="45" t="s">
        <v>74</v>
      </c>
      <c r="AD595" s="46">
        <f>_xll.qlCalendarAdvance(calendar,AD594,AC595,,,trigger)</f>
        <v>60692</v>
      </c>
      <c r="AE595" s="46">
        <f>_xll.qlInterestRateIndexMaturity($V$5,AD595,trigger)</f>
        <v>60784</v>
      </c>
      <c r="AF595" s="50">
        <f>_xll.qlTenorBasisValue($V$13,AD595,trigger)</f>
        <v>4.8500199884038012E-5</v>
      </c>
      <c r="AG595" s="50">
        <f>_xll.qlTenorBasisForwardRate($V$13,AD595,_xll.ohTrigger($AA$9:$AA$12))</f>
        <v>1.219283295807049E-2</v>
      </c>
      <c r="AH595" s="50">
        <f>_xll.qlTenorBasisForwardRate2($V$13,AD595,AE595,_xll.ohTrigger($AA$9:$AA$12))</f>
        <v>1.219283295807049E-2</v>
      </c>
      <c r="AI595" s="50">
        <f>_xll.qlIndexFixing($V$5,_xll.qlInterestRateIndexFixingDate($V$5,AD595,trigger),,trigger)</f>
        <v>1.2276594913727221E-2</v>
      </c>
      <c r="AJ595" s="50">
        <f t="shared" si="30"/>
        <v>-8.3761955656730738E-5</v>
      </c>
      <c r="AK595" s="53">
        <f t="shared" si="31"/>
        <v>1.006869769802045</v>
      </c>
    </row>
    <row r="596" spans="29:37" x14ac:dyDescent="0.2">
      <c r="AC596" s="45" t="s">
        <v>74</v>
      </c>
      <c r="AD596" s="46">
        <f>_xll.qlCalendarAdvance(calendar,AD595,AC596,,,trigger)</f>
        <v>60723</v>
      </c>
      <c r="AE596" s="46">
        <f>_xll.qlInterestRateIndexMaturity($V$5,AD596,trigger)</f>
        <v>60814</v>
      </c>
      <c r="AF596" s="50">
        <f>_xll.qlTenorBasisValue($V$13,AD596,trigger)</f>
        <v>4.8427053896534509E-5</v>
      </c>
      <c r="AG596" s="50">
        <f>_xll.qlTenorBasisForwardRate($V$13,AD596,_xll.ohTrigger($AA$9:$AA$12))</f>
        <v>1.2216882665595178E-2</v>
      </c>
      <c r="AH596" s="50">
        <f>_xll.qlTenorBasisForwardRate2($V$13,AD596,AE596,_xll.ohTrigger($AA$9:$AA$12))</f>
        <v>1.2216882665595178E-2</v>
      </c>
      <c r="AI596" s="50">
        <f>_xll.qlIndexFixing($V$5,_xll.qlInterestRateIndexFixingDate($V$5,AD596,trigger),,trigger)</f>
        <v>1.230129822426939E-2</v>
      </c>
      <c r="AJ596" s="50">
        <f t="shared" si="30"/>
        <v>-8.4415558674211938E-5</v>
      </c>
      <c r="AK596" s="53">
        <f t="shared" si="31"/>
        <v>1.0069097462081666</v>
      </c>
    </row>
    <row r="597" spans="29:37" x14ac:dyDescent="0.2">
      <c r="AC597" s="45" t="s">
        <v>74</v>
      </c>
      <c r="AD597" s="46">
        <f>_xll.qlCalendarAdvance(calendar,AD596,AC597,,,trigger)</f>
        <v>60755</v>
      </c>
      <c r="AE597" s="46">
        <f>_xll.qlInterestRateIndexMaturity($V$5,AD597,trigger)</f>
        <v>60847</v>
      </c>
      <c r="AF597" s="50">
        <f>_xll.qlTenorBasisValue($V$13,AD597,trigger)</f>
        <v>4.8352493146140054E-5</v>
      </c>
      <c r="AG597" s="50">
        <f>_xll.qlTenorBasisForwardRate($V$13,AD597,_xll.ohTrigger($AA$9:$AA$12))</f>
        <v>1.2242693159114929E-2</v>
      </c>
      <c r="AH597" s="50">
        <f>_xll.qlTenorBasisForwardRate2($V$13,AD597,AE597,_xll.ohTrigger($AA$9:$AA$12))</f>
        <v>1.2242693159114929E-2</v>
      </c>
      <c r="AI597" s="50">
        <f>_xll.qlIndexFixing($V$5,_xll.qlInterestRateIndexFixingDate($V$5,AD597,trigger),,trigger)</f>
        <v>1.2327804283338959E-2</v>
      </c>
      <c r="AJ597" s="50">
        <f t="shared" si="30"/>
        <v>-8.5111124224030929E-5</v>
      </c>
      <c r="AK597" s="53">
        <f t="shared" si="31"/>
        <v>1.0069519935783626</v>
      </c>
    </row>
    <row r="598" spans="29:37" x14ac:dyDescent="0.2">
      <c r="AC598" s="45" t="s">
        <v>74</v>
      </c>
      <c r="AD598" s="46">
        <f>_xll.qlCalendarAdvance(calendar,AD597,AC598,,,trigger)</f>
        <v>60786</v>
      </c>
      <c r="AE598" s="46">
        <f>_xll.qlInterestRateIndexMaturity($V$5,AD598,trigger)</f>
        <v>60878</v>
      </c>
      <c r="AF598" s="50">
        <f>_xll.qlTenorBasisValue($V$13,AD598,trigger)</f>
        <v>4.8281166529383288E-5</v>
      </c>
      <c r="AG598" s="50">
        <f>_xll.qlTenorBasisForwardRate($V$13,AD598,_xll.ohTrigger($AA$9:$AA$12))</f>
        <v>1.2266885533187652E-2</v>
      </c>
      <c r="AH598" s="50">
        <f>_xll.qlTenorBasisForwardRate2($V$13,AD598,AE598,_xll.ohTrigger($AA$9:$AA$12))</f>
        <v>1.2266885533187652E-2</v>
      </c>
      <c r="AI598" s="50">
        <f>_xll.qlIndexFixing($V$5,_xll.qlInterestRateIndexFixingDate($V$5,AD598,trigger),,trigger)</f>
        <v>1.2352650990162275E-2</v>
      </c>
      <c r="AJ598" s="50">
        <f t="shared" si="30"/>
        <v>-8.5765456974622872E-5</v>
      </c>
      <c r="AK598" s="53">
        <f t="shared" si="31"/>
        <v>1.0069916244626713</v>
      </c>
    </row>
    <row r="599" spans="29:37" x14ac:dyDescent="0.2">
      <c r="AC599" s="45" t="s">
        <v>74</v>
      </c>
      <c r="AD599" s="46">
        <f>_xll.qlCalendarAdvance(calendar,AD598,AC599,,,trigger)</f>
        <v>60818</v>
      </c>
      <c r="AE599" s="46">
        <f>_xll.qlInterestRateIndexMaturity($V$5,AD599,trigger)</f>
        <v>60910</v>
      </c>
      <c r="AF599" s="50">
        <f>_xll.qlTenorBasisValue($V$13,AD599,trigger)</f>
        <v>4.8208460834856904E-5</v>
      </c>
      <c r="AG599" s="50">
        <f>_xll.qlTenorBasisForwardRate($V$13,AD599,_xll.ohTrigger($AA$9:$AA$12))</f>
        <v>1.2291621655373869E-2</v>
      </c>
      <c r="AH599" s="50">
        <f>_xll.qlTenorBasisForwardRate2($V$13,AD599,AE599,_xll.ohTrigger($AA$9:$AA$12))</f>
        <v>1.2291621655373869E-2</v>
      </c>
      <c r="AI599" s="50">
        <f>_xll.qlIndexFixing($V$5,_xll.qlInterestRateIndexFixingDate($V$5,AD599,trigger),,trigger)</f>
        <v>1.2378055980603188E-2</v>
      </c>
      <c r="AJ599" s="50">
        <f t="shared" si="30"/>
        <v>-8.6434325229318987E-5</v>
      </c>
      <c r="AK599" s="53">
        <f t="shared" si="31"/>
        <v>1.0070319708540272</v>
      </c>
    </row>
    <row r="600" spans="29:37" x14ac:dyDescent="0.2">
      <c r="AC600" s="45" t="s">
        <v>74</v>
      </c>
      <c r="AD600" s="46">
        <f>_xll.qlCalendarAdvance(calendar,AD599,AC600,,,trigger)</f>
        <v>60849</v>
      </c>
      <c r="AE600" s="46">
        <f>_xll.qlInterestRateIndexMaturity($V$5,AD600,trigger)</f>
        <v>60941</v>
      </c>
      <c r="AF600" s="50">
        <f>_xll.qlTenorBasisValue($V$13,AD600,trigger)</f>
        <v>4.813890928174909E-5</v>
      </c>
      <c r="AG600" s="50">
        <f>_xll.qlTenorBasisForwardRate($V$13,AD600,_xll.ohTrigger($AA$9:$AA$12))</f>
        <v>1.2315355491593688E-2</v>
      </c>
      <c r="AH600" s="50">
        <f>_xll.qlTenorBasisForwardRate2($V$13,AD600,AE600,_xll.ohTrigger($AA$9:$AA$12))</f>
        <v>1.2315355491593688E-2</v>
      </c>
      <c r="AI600" s="50">
        <f>_xll.qlIndexFixing($V$5,_xll.qlInterestRateIndexFixingDate($V$5,AD600,trigger),,trigger)</f>
        <v>1.2402431438275498E-2</v>
      </c>
      <c r="AJ600" s="50">
        <f t="shared" si="30"/>
        <v>-8.7075946681810026E-5</v>
      </c>
      <c r="AK600" s="53">
        <f t="shared" si="31"/>
        <v>1.0070705183249682</v>
      </c>
    </row>
    <row r="601" spans="29:37" x14ac:dyDescent="0.2">
      <c r="AC601" s="45" t="s">
        <v>74</v>
      </c>
      <c r="AD601" s="46">
        <f>_xll.qlCalendarAdvance(calendar,AD600,AC601,,,trigger)</f>
        <v>60881</v>
      </c>
      <c r="AE601" s="46">
        <f>_xll.qlInterestRateIndexMaturity($V$5,AD601,trigger)</f>
        <v>60972</v>
      </c>
      <c r="AF601" s="50">
        <f>_xll.qlTenorBasisValue($V$13,AD601,trigger)</f>
        <v>4.8068013450806408E-5</v>
      </c>
      <c r="AG601" s="50">
        <f>_xll.qlTenorBasisForwardRate($V$13,AD601,_xll.ohTrigger($AA$9:$AA$12))</f>
        <v>1.2339031522155207E-2</v>
      </c>
      <c r="AH601" s="50">
        <f>_xll.qlTenorBasisForwardRate2($V$13,AD601,AE601,_xll.ohTrigger($AA$9:$AA$12))</f>
        <v>1.2339031522155207E-2</v>
      </c>
      <c r="AI601" s="50">
        <f>_xll.qlIndexFixing($V$5,_xll.qlInterestRateIndexFixingDate($V$5,AD601,trigger),,trigger)</f>
        <v>1.2426750101906288E-2</v>
      </c>
      <c r="AJ601" s="50">
        <f t="shared" si="30"/>
        <v>-8.7718579751080994E-5</v>
      </c>
      <c r="AK601" s="53">
        <f t="shared" si="31"/>
        <v>1.0071090327951249</v>
      </c>
    </row>
    <row r="602" spans="29:37" x14ac:dyDescent="0.2">
      <c r="AC602" s="45" t="s">
        <v>74</v>
      </c>
      <c r="AD602" s="46">
        <f>_xll.qlCalendarAdvance(calendar,AD601,AC602,,,trigger)</f>
        <v>60911</v>
      </c>
      <c r="AE602" s="46">
        <f>_xll.qlInterestRateIndexMaturity($V$5,AD602,trigger)</f>
        <v>61003</v>
      </c>
      <c r="AF602" s="50">
        <f>_xll.qlTenorBasisValue($V$13,AD602,trigger)</f>
        <v>4.8002368323504663E-5</v>
      </c>
      <c r="AG602" s="50">
        <f>_xll.qlTenorBasisForwardRate($V$13,AD602,_xll.ohTrigger($AA$9:$AA$12))</f>
        <v>1.236214613320193E-2</v>
      </c>
      <c r="AH602" s="50">
        <f>_xll.qlTenorBasisForwardRate2($V$13,AD602,AE602,_xll.ohTrigger($AA$9:$AA$12))</f>
        <v>1.236214613320193E-2</v>
      </c>
      <c r="AI602" s="50">
        <f>_xll.qlIndexFixing($V$5,_xll.qlInterestRateIndexFixingDate($V$5,AD602,trigger),,trigger)</f>
        <v>1.2450486676112343E-2</v>
      </c>
      <c r="AJ602" s="50">
        <f t="shared" si="30"/>
        <v>-8.8340542910413794E-5</v>
      </c>
      <c r="AK602" s="53">
        <f t="shared" si="31"/>
        <v>1.007146052308276</v>
      </c>
    </row>
    <row r="603" spans="29:37" x14ac:dyDescent="0.2">
      <c r="AC603" s="45" t="s">
        <v>74</v>
      </c>
      <c r="AD603" s="46">
        <f>_xll.qlCalendarAdvance(calendar,AD602,AC603,,,trigger)</f>
        <v>60944</v>
      </c>
      <c r="AE603" s="46">
        <f>_xll.qlInterestRateIndexMaturity($V$5,AD603,trigger)</f>
        <v>61036</v>
      </c>
      <c r="AF603" s="50">
        <f>_xll.qlTenorBasisValue($V$13,AD603,trigger)</f>
        <v>4.7931063612424829E-5</v>
      </c>
      <c r="AG603" s="50">
        <f>_xll.qlTenorBasisForwardRate($V$13,AD603,_xll.ohTrigger($AA$9:$AA$12))</f>
        <v>1.2386682669283113E-2</v>
      </c>
      <c r="AH603" s="50">
        <f>_xll.qlTenorBasisForwardRate2($V$13,AD603,AE603,_xll.ohTrigger($AA$9:$AA$12))</f>
        <v>1.2386682669283113E-2</v>
      </c>
      <c r="AI603" s="50">
        <f>_xll.qlIndexFixing($V$5,_xll.qlInterestRateIndexFixingDate($V$5,AD603,trigger),,trigger)</f>
        <v>1.247568621160455E-2</v>
      </c>
      <c r="AJ603" s="50">
        <f t="shared" si="30"/>
        <v>-8.9003542321436716E-5</v>
      </c>
      <c r="AK603" s="53">
        <f t="shared" si="31"/>
        <v>1.0071854220131231</v>
      </c>
    </row>
    <row r="604" spans="29:37" x14ac:dyDescent="0.2">
      <c r="AC604" s="45" t="s">
        <v>74</v>
      </c>
      <c r="AD604" s="46">
        <f>_xll.qlCalendarAdvance(calendar,AD603,AC604,,,trigger)</f>
        <v>60974</v>
      </c>
      <c r="AE604" s="46">
        <f>_xll.qlInterestRateIndexMaturity($V$5,AD604,trigger)</f>
        <v>61064</v>
      </c>
      <c r="AF604" s="50">
        <f>_xll.qlTenorBasisValue($V$13,AD604,trigger)</f>
        <v>4.7867053872970288E-5</v>
      </c>
      <c r="AG604" s="50">
        <f>_xll.qlTenorBasisForwardRate($V$13,AD604,_xll.ohTrigger($AA$9:$AA$12))</f>
        <v>1.2407610261101709E-2</v>
      </c>
      <c r="AH604" s="50">
        <f>_xll.qlTenorBasisForwardRate2($V$13,AD604,AE604,_xll.ohTrigger($AA$9:$AA$12))</f>
        <v>1.2407610261101709E-2</v>
      </c>
      <c r="AI604" s="50">
        <f>_xll.qlIndexFixing($V$5,_xll.qlInterestRateIndexFixingDate($V$5,AD604,trigger),,trigger)</f>
        <v>1.249718458660265E-2</v>
      </c>
      <c r="AJ604" s="50">
        <f t="shared" si="30"/>
        <v>-8.9574325500940688E-5</v>
      </c>
      <c r="AK604" s="53">
        <f t="shared" si="31"/>
        <v>1.0072193052180047</v>
      </c>
    </row>
    <row r="605" spans="29:37" x14ac:dyDescent="0.2">
      <c r="AC605" s="45" t="s">
        <v>74</v>
      </c>
      <c r="AD605" s="46">
        <f>_xll.qlCalendarAdvance(calendar,AD604,AC605,,,trigger)</f>
        <v>61007</v>
      </c>
      <c r="AE605" s="46">
        <f>_xll.qlInterestRateIndexMaturity($V$5,AD605,trigger)</f>
        <v>61098</v>
      </c>
      <c r="AF605" s="50">
        <f>_xll.qlTenorBasisValue($V$13,AD605,trigger)</f>
        <v>4.7797526007921305E-5</v>
      </c>
      <c r="AG605" s="50">
        <f>_xll.qlTenorBasisForwardRate($V$13,AD605,_xll.ohTrigger($AA$9:$AA$12))</f>
        <v>1.2432239655274648E-2</v>
      </c>
      <c r="AH605" s="50">
        <f>_xll.qlTenorBasisForwardRate2($V$13,AD605,AE605,_xll.ohTrigger($AA$9:$AA$12))</f>
        <v>1.2432239655274648E-2</v>
      </c>
      <c r="AI605" s="50">
        <f>_xll.qlIndexFixing($V$5,_xll.qlInterestRateIndexFixingDate($V$5,AD605,trigger),,trigger)</f>
        <v>1.2522476698013775E-2</v>
      </c>
      <c r="AJ605" s="50">
        <f t="shared" si="30"/>
        <v>-9.023704273912643E-5</v>
      </c>
      <c r="AK605" s="53">
        <f t="shared" si="31"/>
        <v>1.0072583094632384</v>
      </c>
    </row>
    <row r="606" spans="29:37" x14ac:dyDescent="0.2">
      <c r="AC606" s="45" t="s">
        <v>74</v>
      </c>
      <c r="AD606" s="46">
        <f>_xll.qlCalendarAdvance(calendar,AD605,AC606,,,trigger)</f>
        <v>61038</v>
      </c>
      <c r="AE606" s="46">
        <f>_xll.qlInterestRateIndexMaturity($V$5,AD606,trigger)</f>
        <v>61127</v>
      </c>
      <c r="AF606" s="50">
        <f>_xll.qlTenorBasisValue($V$13,AD606,trigger)</f>
        <v>4.7733044166528309E-5</v>
      </c>
      <c r="AG606" s="50">
        <f>_xll.qlTenorBasisForwardRate($V$13,AD606,_xll.ohTrigger($AA$9:$AA$12))</f>
        <v>1.2453455500047502E-2</v>
      </c>
      <c r="AH606" s="50">
        <f>_xll.qlTenorBasisForwardRate2($V$13,AD606,AE606,_xll.ohTrigger($AA$9:$AA$12))</f>
        <v>1.2453455500047502E-2</v>
      </c>
      <c r="AI606" s="50">
        <f>_xll.qlIndexFixing($V$5,_xll.qlInterestRateIndexFixingDate($V$5,AD606,trigger),,trigger)</f>
        <v>1.2544271028057575E-2</v>
      </c>
      <c r="AJ606" s="50">
        <f t="shared" si="30"/>
        <v>-9.0815528010072463E-5</v>
      </c>
      <c r="AK606" s="53">
        <f t="shared" si="31"/>
        <v>1.0072923959145095</v>
      </c>
    </row>
    <row r="607" spans="29:37" x14ac:dyDescent="0.2">
      <c r="AC607" s="45" t="s">
        <v>74</v>
      </c>
      <c r="AD607" s="46">
        <f>_xll.qlCalendarAdvance(calendar,AD606,AC607,,,trigger)</f>
        <v>61066</v>
      </c>
      <c r="AE607" s="46">
        <f>_xll.qlInterestRateIndexMaturity($V$5,AD607,trigger)</f>
        <v>61158</v>
      </c>
      <c r="AF607" s="50">
        <f>_xll.qlTenorBasisValue($V$13,AD607,trigger)</f>
        <v>4.7675487164260917E-5</v>
      </c>
      <c r="AG607" s="50">
        <f>_xll.qlTenorBasisForwardRate($V$13,AD607,_xll.ohTrigger($AA$9:$AA$12))</f>
        <v>1.2475172228064471E-2</v>
      </c>
      <c r="AH607" s="50">
        <f>_xll.qlTenorBasisForwardRate2($V$13,AD607,AE607,_xll.ohTrigger($AA$9:$AA$12))</f>
        <v>1.2475172228064471E-2</v>
      </c>
      <c r="AI607" s="50">
        <f>_xll.qlIndexFixing($V$5,_xll.qlInterestRateIndexFixingDate($V$5,AD607,trigger),,trigger)</f>
        <v>1.2566566455005743E-2</v>
      </c>
      <c r="AJ607" s="50">
        <f t="shared" si="30"/>
        <v>-9.1394226941271181E-5</v>
      </c>
      <c r="AK607" s="53">
        <f t="shared" si="31"/>
        <v>1.0073260893934328</v>
      </c>
    </row>
    <row r="608" spans="29:37" x14ac:dyDescent="0.2">
      <c r="AC608" s="45" t="s">
        <v>74</v>
      </c>
      <c r="AD608" s="46">
        <f>_xll.qlCalendarAdvance(calendar,AD607,AC608,,,trigger)</f>
        <v>61098</v>
      </c>
      <c r="AE608" s="46">
        <f>_xll.qlInterestRateIndexMaturity($V$5,AD608,trigger)</f>
        <v>61189</v>
      </c>
      <c r="AF608" s="50">
        <f>_xll.qlTenorBasisValue($V$13,AD608,trigger)</f>
        <v>4.7610494045491447E-5</v>
      </c>
      <c r="AG608" s="50">
        <f>_xll.qlTenorBasisForwardRate($V$13,AD608,_xll.ohTrigger($AA$9:$AA$12))</f>
        <v>1.2497236945712411E-2</v>
      </c>
      <c r="AH608" s="50">
        <f>_xll.qlTenorBasisForwardRate2($V$13,AD608,AE608,_xll.ohTrigger($AA$9:$AA$12))</f>
        <v>1.2497236945712411E-2</v>
      </c>
      <c r="AI608" s="50">
        <f>_xll.qlIndexFixing($V$5,_xll.qlInterestRateIndexFixingDate($V$5,AD608,trigger),,trigger)</f>
        <v>1.2589229943777296E-2</v>
      </c>
      <c r="AJ608" s="50">
        <f t="shared" si="30"/>
        <v>-9.199299806488502E-5</v>
      </c>
      <c r="AK608" s="53">
        <f t="shared" si="31"/>
        <v>1.0073610669674025</v>
      </c>
    </row>
    <row r="609" spans="29:37" x14ac:dyDescent="0.2">
      <c r="AC609" s="45" t="s">
        <v>74</v>
      </c>
      <c r="AD609" s="46">
        <f>_xll.qlCalendarAdvance(calendar,AD608,AC609,,,trigger)</f>
        <v>61128</v>
      </c>
      <c r="AE609" s="46">
        <f>_xll.qlInterestRateIndexMaturity($V$5,AD609,trigger)</f>
        <v>61220</v>
      </c>
      <c r="AF609" s="50">
        <f>_xll.qlTenorBasisValue($V$13,AD609,trigger)</f>
        <v>4.7550315815557696E-5</v>
      </c>
      <c r="AG609" s="50">
        <f>_xll.qlTenorBasisForwardRate($V$13,AD609,_xll.ohTrigger($AA$9:$AA$12))</f>
        <v>1.251880195130827E-2</v>
      </c>
      <c r="AH609" s="50">
        <f>_xll.qlTenorBasisForwardRate2($V$13,AD609,AE609,_xll.ohTrigger($AA$9:$AA$12))</f>
        <v>1.251880195130827E-2</v>
      </c>
      <c r="AI609" s="50">
        <f>_xll.qlIndexFixing($V$5,_xll.qlInterestRateIndexFixingDate($V$5,AD609,trigger),,trigger)</f>
        <v>1.2611374953844935E-2</v>
      </c>
      <c r="AJ609" s="50">
        <f t="shared" si="30"/>
        <v>-9.257300253666563E-5</v>
      </c>
      <c r="AK609" s="53">
        <f t="shared" si="31"/>
        <v>1.0073947173936233</v>
      </c>
    </row>
    <row r="610" spans="29:37" x14ac:dyDescent="0.2">
      <c r="AC610" s="45" t="s">
        <v>74</v>
      </c>
      <c r="AD610" s="46">
        <f>_xll.qlCalendarAdvance(calendar,AD609,AC610,,,trigger)</f>
        <v>61161</v>
      </c>
      <c r="AE610" s="46">
        <f>_xll.qlInterestRateIndexMaturity($V$5,AD610,trigger)</f>
        <v>61253</v>
      </c>
      <c r="AF610" s="50">
        <f>_xll.qlTenorBasisValue($V$13,AD610,trigger)</f>
        <v>4.7484950817137638E-5</v>
      </c>
      <c r="AG610" s="50">
        <f>_xll.qlTenorBasisForwardRate($V$13,AD610,_xll.ohTrigger($AA$9:$AA$12))</f>
        <v>1.2541655787026056E-2</v>
      </c>
      <c r="AH610" s="50">
        <f>_xll.qlTenorBasisForwardRate2($V$13,AD610,AE610,_xll.ohTrigger($AA$9:$AA$12))</f>
        <v>1.2541655787026056E-2</v>
      </c>
      <c r="AI610" s="50">
        <f>_xll.qlIndexFixing($V$5,_xll.qlInterestRateIndexFixingDate($V$5,AD610,trigger),,trigger)</f>
        <v>1.2634846339647704E-2</v>
      </c>
      <c r="AJ610" s="50">
        <f t="shared" si="30"/>
        <v>-9.3190552621648035E-5</v>
      </c>
      <c r="AK610" s="53">
        <f t="shared" si="31"/>
        <v>1.0074304824023357</v>
      </c>
    </row>
    <row r="611" spans="29:37" x14ac:dyDescent="0.2">
      <c r="AC611" s="45" t="s">
        <v>74</v>
      </c>
      <c r="AD611" s="46">
        <f>_xll.qlCalendarAdvance(calendar,AD610,AC611,,,trigger)</f>
        <v>61191</v>
      </c>
      <c r="AE611" s="46">
        <f>_xll.qlInterestRateIndexMaturity($V$5,AD611,trigger)</f>
        <v>61283</v>
      </c>
      <c r="AF611" s="50">
        <f>_xll.qlTenorBasisValue($V$13,AD611,trigger)</f>
        <v>4.7426274447296455E-5</v>
      </c>
      <c r="AG611" s="50">
        <f>_xll.qlTenorBasisForwardRate($V$13,AD611,_xll.ohTrigger($AA$9:$AA$12))</f>
        <v>1.2562209851064663E-2</v>
      </c>
      <c r="AH611" s="50">
        <f>_xll.qlTenorBasisForwardRate2($V$13,AD611,AE611,_xll.ohTrigger($AA$9:$AA$12))</f>
        <v>1.2562209851064663E-2</v>
      </c>
      <c r="AI611" s="50">
        <f>_xll.qlIndexFixing($V$5,_xll.qlInterestRateIndexFixingDate($V$5,AD611,trigger),,trigger)</f>
        <v>1.2655955892459551E-2</v>
      </c>
      <c r="AJ611" s="50">
        <f t="shared" si="30"/>
        <v>-9.3746041394887972E-5</v>
      </c>
      <c r="AK611" s="53">
        <f t="shared" si="31"/>
        <v>1.00746254381246</v>
      </c>
    </row>
    <row r="612" spans="29:37" x14ac:dyDescent="0.2">
      <c r="AC612" s="45" t="s">
        <v>74</v>
      </c>
      <c r="AD612" s="46">
        <f>_xll.qlCalendarAdvance(calendar,AD611,AC612,,,trigger)</f>
        <v>61224</v>
      </c>
      <c r="AE612" s="46">
        <f>_xll.qlInterestRateIndexMaturity($V$5,AD612,trigger)</f>
        <v>61316</v>
      </c>
      <c r="AF612" s="50">
        <f>_xll.qlTenorBasisValue($V$13,AD612,trigger)</f>
        <v>4.7362541168834359E-5</v>
      </c>
      <c r="AG612" s="50">
        <f>_xll.qlTenorBasisForwardRate($V$13,AD612,_xll.ohTrigger($AA$9:$AA$12))</f>
        <v>1.2584574930579982E-2</v>
      </c>
      <c r="AH612" s="50">
        <f>_xll.qlTenorBasisForwardRate2($V$13,AD612,AE612,_xll.ohTrigger($AA$9:$AA$12))</f>
        <v>1.2584574930579982E-2</v>
      </c>
      <c r="AI612" s="50">
        <f>_xll.qlIndexFixing($V$5,_xll.qlInterestRateIndexFixingDate($V$5,AD612,trigger),,trigger)</f>
        <v>1.2678925518525081E-2</v>
      </c>
      <c r="AJ612" s="50">
        <f t="shared" si="30"/>
        <v>-9.4350587945098846E-5</v>
      </c>
      <c r="AK612" s="53">
        <f t="shared" si="31"/>
        <v>1.007497320208713</v>
      </c>
    </row>
    <row r="613" spans="29:37" x14ac:dyDescent="0.2">
      <c r="AC613" s="45" t="s">
        <v>74</v>
      </c>
      <c r="AD613" s="46">
        <f>_xll.qlCalendarAdvance(calendar,AD612,AC613,,,trigger)</f>
        <v>61255</v>
      </c>
      <c r="AE613" s="46">
        <f>_xll.qlInterestRateIndexMaturity($V$5,AD613,trigger)</f>
        <v>61346</v>
      </c>
      <c r="AF613" s="50">
        <f>_xll.qlTenorBasisValue($V$13,AD613,trigger)</f>
        <v>4.7303434720917634E-5</v>
      </c>
      <c r="AG613" s="50">
        <f>_xll.qlTenorBasisForwardRate($V$13,AD613,_xll.ohTrigger($AA$9:$AA$12))</f>
        <v>1.2604799351014164E-2</v>
      </c>
      <c r="AH613" s="50">
        <f>_xll.qlTenorBasisForwardRate2($V$13,AD613,AE613,_xll.ohTrigger($AA$9:$AA$12))</f>
        <v>1.2604799351014164E-2</v>
      </c>
      <c r="AI613" s="50">
        <f>_xll.qlIndexFixing($V$5,_xll.qlInterestRateIndexFixingDate($V$5,AD613,trigger),,trigger)</f>
        <v>1.2699699376088492E-2</v>
      </c>
      <c r="AJ613" s="50">
        <f t="shared" si="30"/>
        <v>-9.4900025074328223E-5</v>
      </c>
      <c r="AK613" s="53">
        <f t="shared" si="31"/>
        <v>1.007528880264698</v>
      </c>
    </row>
    <row r="614" spans="29:37" x14ac:dyDescent="0.2">
      <c r="AC614" s="45" t="s">
        <v>74</v>
      </c>
      <c r="AD614" s="46">
        <f>_xll.qlCalendarAdvance(calendar,AD613,AC614,,,trigger)</f>
        <v>61287</v>
      </c>
      <c r="AE614" s="46">
        <f>_xll.qlInterestRateIndexMaturity($V$5,AD614,trigger)</f>
        <v>61379</v>
      </c>
      <c r="AF614" s="50">
        <f>_xll.qlTenorBasisValue($V$13,AD614,trigger)</f>
        <v>4.7243188432551987E-5</v>
      </c>
      <c r="AG614" s="50">
        <f>_xll.qlTenorBasisForwardRate($V$13,AD614,_xll.ohTrigger($AA$9:$AA$12))</f>
        <v>1.2626560848376368E-2</v>
      </c>
      <c r="AH614" s="50">
        <f>_xll.qlTenorBasisForwardRate2($V$13,AD614,AE614,_xll.ohTrigger($AA$9:$AA$12))</f>
        <v>1.2626560848376368E-2</v>
      </c>
      <c r="AI614" s="50">
        <f>_xll.qlIndexFixing($V$5,_xll.qlInterestRateIndexFixingDate($V$5,AD614,trigger),,trigger)</f>
        <v>1.2722046767942356E-2</v>
      </c>
      <c r="AJ614" s="50">
        <f t="shared" si="30"/>
        <v>-9.5485919565988647E-5</v>
      </c>
      <c r="AK614" s="53">
        <f t="shared" si="31"/>
        <v>1.0075623062140684</v>
      </c>
    </row>
    <row r="615" spans="29:37" x14ac:dyDescent="0.2">
      <c r="AC615" s="45" t="s">
        <v>74</v>
      </c>
      <c r="AD615" s="46">
        <f>_xll.qlCalendarAdvance(calendar,AD614,AC615,,,trigger)</f>
        <v>61318</v>
      </c>
      <c r="AE615" s="46">
        <f>_xll.qlInterestRateIndexMaturity($V$5,AD615,trigger)</f>
        <v>61410</v>
      </c>
      <c r="AF615" s="50">
        <f>_xll.qlTenorBasisValue($V$13,AD615,trigger)</f>
        <v>4.7185558593314185E-5</v>
      </c>
      <c r="AG615" s="50">
        <f>_xll.qlTenorBasisForwardRate($V$13,AD615,_xll.ohTrigger($AA$9:$AA$12))</f>
        <v>1.2646877945691339E-2</v>
      </c>
      <c r="AH615" s="50">
        <f>_xll.qlTenorBasisForwardRate2($V$13,AD615,AE615,_xll.ohTrigger($AA$9:$AA$12))</f>
        <v>1.2646877945691339E-2</v>
      </c>
      <c r="AI615" s="50">
        <f>_xll.qlIndexFixing($V$5,_xll.qlInterestRateIndexFixingDate($V$5,AD615,trigger),,trigger)</f>
        <v>1.2742913499752637E-2</v>
      </c>
      <c r="AJ615" s="50">
        <f t="shared" si="30"/>
        <v>-9.6035554061298101E-5</v>
      </c>
      <c r="AK615" s="53">
        <f t="shared" si="31"/>
        <v>1.0075936175294564</v>
      </c>
    </row>
    <row r="616" spans="29:37" x14ac:dyDescent="0.2">
      <c r="AC616" s="45" t="s">
        <v>74</v>
      </c>
      <c r="AD616" s="46">
        <f>_xll.qlCalendarAdvance(calendar,AD615,AC616,,,trigger)</f>
        <v>61350</v>
      </c>
      <c r="AE616" s="46">
        <f>_xll.qlInterestRateIndexMaturity($V$5,AD616,trigger)</f>
        <v>61441</v>
      </c>
      <c r="AF616" s="50">
        <f>_xll.qlTenorBasisValue($V$13,AD616,trigger)</f>
        <v>4.7126817765840927E-5</v>
      </c>
      <c r="AG616" s="50">
        <f>_xll.qlTenorBasisForwardRate($V$13,AD616,_xll.ohTrigger($AA$9:$AA$12))</f>
        <v>1.2667070389379481E-2</v>
      </c>
      <c r="AH616" s="50">
        <f>_xll.qlTenorBasisForwardRate2($V$13,AD616,AE616,_xll.ohTrigger($AA$9:$AA$12))</f>
        <v>1.2667070389379481E-2</v>
      </c>
      <c r="AI616" s="50">
        <f>_xll.qlIndexFixing($V$5,_xll.qlInterestRateIndexFixingDate($V$5,AD616,trigger),,trigger)</f>
        <v>1.2763655014830368E-2</v>
      </c>
      <c r="AJ616" s="50">
        <f t="shared" si="30"/>
        <v>-9.6584625450887515E-5</v>
      </c>
      <c r="AK616" s="53">
        <f t="shared" si="31"/>
        <v>1.0076248589833263</v>
      </c>
    </row>
    <row r="617" spans="29:37" x14ac:dyDescent="0.2">
      <c r="AC617" s="45" t="s">
        <v>74</v>
      </c>
      <c r="AD617" s="46">
        <f>_xll.qlCalendarAdvance(calendar,AD616,AC617,,,trigger)</f>
        <v>61381</v>
      </c>
      <c r="AE617" s="46">
        <f>_xll.qlInterestRateIndexMaturity($V$5,AD617,trigger)</f>
        <v>61472</v>
      </c>
      <c r="AF617" s="50">
        <f>_xll.qlTenorBasisValue($V$13,AD617,trigger)</f>
        <v>4.7070628365422807E-5</v>
      </c>
      <c r="AG617" s="50">
        <f>_xll.qlTenorBasisForwardRate($V$13,AD617,_xll.ohTrigger($AA$9:$AA$12))</f>
        <v>1.2686931067837793E-2</v>
      </c>
      <c r="AH617" s="50">
        <f>_xll.qlTenorBasisForwardRate2($V$13,AD617,AE617,_xll.ohTrigger($AA$9:$AA$12))</f>
        <v>1.2686931067837793E-2</v>
      </c>
      <c r="AI617" s="50">
        <f>_xll.qlIndexFixing($V$5,_xll.qlInterestRateIndexFixingDate($V$5,AD617,trigger),,trigger)</f>
        <v>1.2784053376220704E-2</v>
      </c>
      <c r="AJ617" s="50">
        <f t="shared" si="30"/>
        <v>-9.7122308382911055E-5</v>
      </c>
      <c r="AK617" s="53">
        <f t="shared" si="31"/>
        <v>1.0076553035453248</v>
      </c>
    </row>
    <row r="618" spans="29:37" x14ac:dyDescent="0.2">
      <c r="AC618" s="45" t="s">
        <v>74</v>
      </c>
      <c r="AD618" s="46">
        <f>_xll.qlCalendarAdvance(calendar,AD617,AC618,,,trigger)</f>
        <v>61413</v>
      </c>
      <c r="AE618" s="46">
        <f>_xll.qlInterestRateIndexMaturity($V$5,AD618,trigger)</f>
        <v>61504</v>
      </c>
      <c r="AF618" s="50">
        <f>_xll.qlTenorBasisValue($V$13,AD618,trigger)</f>
        <v>4.7013356110025771E-5</v>
      </c>
      <c r="AG618" s="50">
        <f>_xll.qlTenorBasisForwardRate($V$13,AD618,_xll.ohTrigger($AA$9:$AA$12))</f>
        <v>1.2707195293534807E-2</v>
      </c>
      <c r="AH618" s="50">
        <f>_xll.qlTenorBasisForwardRate2($V$13,AD618,AE618,_xll.ohTrigger($AA$9:$AA$12))</f>
        <v>1.2707195293534807E-2</v>
      </c>
      <c r="AI618" s="50">
        <f>_xll.qlIndexFixing($V$5,_xll.qlInterestRateIndexFixingDate($V$5,AD618,trigger),,trigger)</f>
        <v>1.2804866453383091E-2</v>
      </c>
      <c r="AJ618" s="50">
        <f t="shared" si="30"/>
        <v>-9.7671159848284478E-5</v>
      </c>
      <c r="AK618" s="53">
        <f t="shared" si="31"/>
        <v>1.0076862877757122</v>
      </c>
    </row>
    <row r="619" spans="29:37" x14ac:dyDescent="0.2">
      <c r="AC619" s="45" t="s">
        <v>74</v>
      </c>
      <c r="AD619" s="46">
        <f>_xll.qlCalendarAdvance(calendar,AD618,AC619,,,trigger)</f>
        <v>61442</v>
      </c>
      <c r="AE619" s="46">
        <f>_xll.qlInterestRateIndexMaturity($V$5,AD619,trigger)</f>
        <v>61534</v>
      </c>
      <c r="AF619" s="50">
        <f>_xll.qlTenorBasisValue($V$13,AD619,trigger)</f>
        <v>4.6962085739960896E-5</v>
      </c>
      <c r="AG619" s="50">
        <f>_xll.qlTenorBasisForwardRate($V$13,AD619,_xll.ohTrigger($AA$9:$AA$12))</f>
        <v>1.2725885853474441E-2</v>
      </c>
      <c r="AH619" s="50">
        <f>_xll.qlTenorBasisForwardRate2($V$13,AD619,AE619,_xll.ohTrigger($AA$9:$AA$12))</f>
        <v>1.2725885853474441E-2</v>
      </c>
      <c r="AI619" s="50">
        <f>_xll.qlIndexFixing($V$5,_xll.qlInterestRateIndexFixingDate($V$5,AD619,trigger),,trigger)</f>
        <v>1.2824060876164955E-2</v>
      </c>
      <c r="AJ619" s="50">
        <f t="shared" si="30"/>
        <v>-9.8175022690513356E-5</v>
      </c>
      <c r="AK619" s="53">
        <f t="shared" si="31"/>
        <v>1.0077145924315916</v>
      </c>
    </row>
    <row r="620" spans="29:37" x14ac:dyDescent="0.2">
      <c r="AC620" s="45" t="s">
        <v>74</v>
      </c>
      <c r="AD620" s="46">
        <f>_xll.qlCalendarAdvance(calendar,AD619,AC620,,,trigger)</f>
        <v>61477</v>
      </c>
      <c r="AE620" s="46">
        <f>_xll.qlInterestRateIndexMaturity($V$5,AD620,trigger)</f>
        <v>61568</v>
      </c>
      <c r="AF620" s="50">
        <f>_xll.qlTenorBasisValue($V$13,AD620,trigger)</f>
        <v>4.6900998712910984E-5</v>
      </c>
      <c r="AG620" s="50">
        <f>_xll.qlTenorBasisForwardRate($V$13,AD620,_xll.ohTrigger($AA$9:$AA$12))</f>
        <v>1.2747001000854135E-2</v>
      </c>
      <c r="AH620" s="50">
        <f>_xll.qlTenorBasisForwardRate2($V$13,AD620,AE620,_xll.ohTrigger($AA$9:$AA$12))</f>
        <v>1.2747001000854135E-2</v>
      </c>
      <c r="AI620" s="50">
        <f>_xll.qlIndexFixing($V$5,_xll.qlInterestRateIndexFixingDate($V$5,AD620,trigger),,trigger)</f>
        <v>1.284575111913974E-2</v>
      </c>
      <c r="AJ620" s="50">
        <f t="shared" si="30"/>
        <v>-9.8750118285605148E-5</v>
      </c>
      <c r="AK620" s="53">
        <f t="shared" si="31"/>
        <v>1.0077469295153416</v>
      </c>
    </row>
    <row r="621" spans="29:37" x14ac:dyDescent="0.2">
      <c r="AC621" s="45" t="s">
        <v>74</v>
      </c>
      <c r="AD621" s="46">
        <f>_xll.qlCalendarAdvance(calendar,AD620,AC621,,,trigger)</f>
        <v>61507</v>
      </c>
      <c r="AE621" s="46">
        <f>_xll.qlInterestRateIndexMaturity($V$5,AD621,trigger)</f>
        <v>61599</v>
      </c>
      <c r="AF621" s="50">
        <f>_xll.qlTenorBasisValue($V$13,AD621,trigger)</f>
        <v>4.684931854777608E-5</v>
      </c>
      <c r="AG621" s="50">
        <f>_xll.qlTenorBasisForwardRate($V$13,AD621,_xll.ohTrigger($AA$9:$AA$12))</f>
        <v>1.2765856113938479E-2</v>
      </c>
      <c r="AH621" s="50">
        <f>_xll.qlTenorBasisForwardRate2($V$13,AD621,AE621,_xll.ohTrigger($AA$9:$AA$12))</f>
        <v>1.2765856113938479E-2</v>
      </c>
      <c r="AI621" s="50">
        <f>_xll.qlIndexFixing($V$5,_xll.qlInterestRateIndexFixingDate($V$5,AD621,trigger),,trigger)</f>
        <v>1.2865115147409262E-2</v>
      </c>
      <c r="AJ621" s="50">
        <f t="shared" si="30"/>
        <v>-9.9259033470782548E-5</v>
      </c>
      <c r="AK621" s="53">
        <f t="shared" si="31"/>
        <v>1.0077753526739508</v>
      </c>
    </row>
    <row r="622" spans="29:37" x14ac:dyDescent="0.2">
      <c r="AC622" s="45" t="s">
        <v>74</v>
      </c>
      <c r="AD622" s="46">
        <f>_xll.qlCalendarAdvance(calendar,AD621,AC622,,,trigger)</f>
        <v>61539</v>
      </c>
      <c r="AE622" s="46">
        <f>_xll.qlInterestRateIndexMaturity($V$5,AD622,trigger)</f>
        <v>61631</v>
      </c>
      <c r="AF622" s="50">
        <f>_xll.qlTenorBasisValue($V$13,AD622,trigger)</f>
        <v>4.6794876270704699E-5</v>
      </c>
      <c r="AG622" s="50">
        <f>_xll.qlTenorBasisForwardRate($V$13,AD622,_xll.ohTrigger($AA$9:$AA$12))</f>
        <v>1.2785168553325297E-2</v>
      </c>
      <c r="AH622" s="50">
        <f>_xll.qlTenorBasisForwardRate2($V$13,AD622,AE622,_xll.ohTrigger($AA$9:$AA$12))</f>
        <v>1.2785168553325297E-2</v>
      </c>
      <c r="AI622" s="50">
        <f>_xll.qlIndexFixing($V$5,_xll.qlInterestRateIndexFixingDate($V$5,AD622,trigger),,trigger)</f>
        <v>1.2884951849967215E-2</v>
      </c>
      <c r="AJ622" s="50">
        <f t="shared" si="30"/>
        <v>-9.9783296641918484E-5</v>
      </c>
      <c r="AK622" s="53">
        <f t="shared" si="31"/>
        <v>1.0078046133084391</v>
      </c>
    </row>
    <row r="623" spans="29:37" x14ac:dyDescent="0.2">
      <c r="AC623" s="45" t="s">
        <v>74</v>
      </c>
      <c r="AD623" s="46">
        <f>_xll.qlCalendarAdvance(calendar,AD622,AC623,,,trigger)</f>
        <v>61569</v>
      </c>
      <c r="AE623" s="46">
        <f>_xll.qlInterestRateIndexMaturity($V$5,AD623,trigger)</f>
        <v>61661</v>
      </c>
      <c r="AF623" s="50">
        <f>_xll.qlTenorBasisValue($V$13,AD623,trigger)</f>
        <v>4.67444694625618E-5</v>
      </c>
      <c r="AG623" s="50">
        <f>_xll.qlTenorBasisForwardRate($V$13,AD623,_xll.ohTrigger($AA$9:$AA$12))</f>
        <v>1.28030550839454E-2</v>
      </c>
      <c r="AH623" s="50">
        <f>_xll.qlTenorBasisForwardRate2($V$13,AD623,AE623,_xll.ohTrigger($AA$9:$AA$12))</f>
        <v>1.28030550839454E-2</v>
      </c>
      <c r="AI623" s="50">
        <f>_xll.qlIndexFixing($V$5,_xll.qlInterestRateIndexFixingDate($V$5,AD623,trigger),,trigger)</f>
        <v>1.2903324265172929E-2</v>
      </c>
      <c r="AJ623" s="50">
        <f t="shared" si="30"/>
        <v>-1.0026918122752956E-4</v>
      </c>
      <c r="AK623" s="53">
        <f t="shared" si="31"/>
        <v>1.0078316605349347</v>
      </c>
    </row>
    <row r="624" spans="29:37" x14ac:dyDescent="0.2">
      <c r="AC624" s="45" t="s">
        <v>74</v>
      </c>
      <c r="AD624" s="46">
        <f>_xll.qlCalendarAdvance(calendar,AD623,AC624,,,trigger)</f>
        <v>61602</v>
      </c>
      <c r="AE624" s="46">
        <f>_xll.qlInterestRateIndexMaturity($V$5,AD624,trigger)</f>
        <v>61694</v>
      </c>
      <c r="AF624" s="50">
        <f>_xll.qlTenorBasisValue($V$13,AD624,trigger)</f>
        <v>4.6689720524971813E-5</v>
      </c>
      <c r="AG624" s="50">
        <f>_xll.qlTenorBasisForwardRate($V$13,AD624,_xll.ohTrigger($AA$9:$AA$12))</f>
        <v>1.2822485592269454E-2</v>
      </c>
      <c r="AH624" s="50">
        <f>_xll.qlTenorBasisForwardRate2($V$13,AD624,AE624,_xll.ohTrigger($AA$9:$AA$12))</f>
        <v>1.2822485592269454E-2</v>
      </c>
      <c r="AI624" s="50">
        <f>_xll.qlIndexFixing($V$5,_xll.qlInterestRateIndexFixingDate($V$5,AD624,trigger),,trigger)</f>
        <v>1.2923282992442957E-2</v>
      </c>
      <c r="AJ624" s="50">
        <f t="shared" si="30"/>
        <v>-1.007974001735034E-4</v>
      </c>
      <c r="AK624" s="53">
        <f t="shared" si="31"/>
        <v>1.0078609875946574</v>
      </c>
    </row>
    <row r="625" spans="29:37" x14ac:dyDescent="0.2">
      <c r="AC625" s="45" t="s">
        <v>74</v>
      </c>
      <c r="AD625" s="46">
        <f>_xll.qlCalendarAdvance(calendar,AD624,AC625,,,trigger)</f>
        <v>61633</v>
      </c>
      <c r="AE625" s="46">
        <f>_xll.qlInterestRateIndexMaturity($V$5,AD625,trigger)</f>
        <v>61724</v>
      </c>
      <c r="AF625" s="50">
        <f>_xll.qlTenorBasisValue($V$13,AD625,trigger)</f>
        <v>4.6638948139937957E-5</v>
      </c>
      <c r="AG625" s="50">
        <f>_xll.qlTenorBasisForwardRate($V$13,AD625,_xll.ohTrigger($AA$9:$AA$12))</f>
        <v>1.2839989198541074E-2</v>
      </c>
      <c r="AH625" s="50">
        <f>_xll.qlTenorBasisForwardRate2($V$13,AD625,AE625,_xll.ohTrigger($AA$9:$AA$12))</f>
        <v>1.2839989198541074E-2</v>
      </c>
      <c r="AI625" s="50">
        <f>_xll.qlIndexFixing($V$5,_xll.qlInterestRateIndexFixingDate($V$5,AD625,trigger),,trigger)</f>
        <v>1.2941265417045352E-2</v>
      </c>
      <c r="AJ625" s="50">
        <f t="shared" si="30"/>
        <v>-1.0127621850427801E-4</v>
      </c>
      <c r="AK625" s="53">
        <f t="shared" si="31"/>
        <v>1.0078875625935717</v>
      </c>
    </row>
    <row r="626" spans="29:37" x14ac:dyDescent="0.2">
      <c r="AC626" s="45" t="s">
        <v>74</v>
      </c>
      <c r="AD626" s="46">
        <f>_xll.qlCalendarAdvance(calendar,AD625,AC626,,,trigger)</f>
        <v>61665</v>
      </c>
      <c r="AE626" s="46">
        <f>_xll.qlInterestRateIndexMaturity($V$5,AD626,trigger)</f>
        <v>61757</v>
      </c>
      <c r="AF626" s="50">
        <f>_xll.qlTenorBasisValue($V$13,AD626,trigger)</f>
        <v>4.658719858821886E-5</v>
      </c>
      <c r="AG626" s="50">
        <f>_xll.qlTenorBasisForwardRate($V$13,AD626,_xll.ohTrigger($AA$9:$AA$12))</f>
        <v>1.285886833029524E-2</v>
      </c>
      <c r="AH626" s="50">
        <f>_xll.qlTenorBasisForwardRate2($V$13,AD626,AE626,_xll.ohTrigger($AA$9:$AA$12))</f>
        <v>1.285886833029524E-2</v>
      </c>
      <c r="AI626" s="50">
        <f>_xll.qlIndexFixing($V$5,_xll.qlInterestRateIndexFixingDate($V$5,AD626,trigger),,trigger)</f>
        <v>1.2960656026514779E-2</v>
      </c>
      <c r="AJ626" s="50">
        <f t="shared" si="30"/>
        <v>-1.0178769621953937E-4</v>
      </c>
      <c r="AK626" s="53">
        <f t="shared" si="31"/>
        <v>1.0079157584948382</v>
      </c>
    </row>
    <row r="627" spans="29:37" x14ac:dyDescent="0.2">
      <c r="AC627" s="45" t="s">
        <v>74</v>
      </c>
      <c r="AD627" s="46">
        <f>_xll.qlCalendarAdvance(calendar,AD626,AC627,,,trigger)</f>
        <v>61696</v>
      </c>
      <c r="AE627" s="46">
        <f>_xll.qlInterestRateIndexMaturity($V$5,AD627,trigger)</f>
        <v>61787</v>
      </c>
      <c r="AF627" s="50">
        <f>_xll.qlTenorBasisValue($V$13,AD627,trigger)</f>
        <v>4.6537698342913064E-5</v>
      </c>
      <c r="AG627" s="50">
        <f>_xll.qlTenorBasisForwardRate($V$13,AD627,_xll.ohTrigger($AA$9:$AA$12))</f>
        <v>1.2875918275159557E-2</v>
      </c>
      <c r="AH627" s="50">
        <f>_xll.qlTenorBasisForwardRate2($V$13,AD627,AE627,_xll.ohTrigger($AA$9:$AA$12))</f>
        <v>1.2875918275159557E-2</v>
      </c>
      <c r="AI627" s="50">
        <f>_xll.qlIndexFixing($V$5,_xll.qlInterestRateIndexFixingDate($V$5,AD627,trigger),,trigger)</f>
        <v>1.2978173268619426E-2</v>
      </c>
      <c r="AJ627" s="50">
        <f t="shared" si="30"/>
        <v>-1.0225499345986946E-4</v>
      </c>
      <c r="AK627" s="53">
        <f t="shared" si="31"/>
        <v>1.0079415690030544</v>
      </c>
    </row>
    <row r="628" spans="29:37" x14ac:dyDescent="0.2">
      <c r="AC628" s="45" t="s">
        <v>74</v>
      </c>
      <c r="AD628" s="46">
        <f>_xll.qlCalendarAdvance(calendar,AD627,AC628,,,trigger)</f>
        <v>61728</v>
      </c>
      <c r="AE628" s="46">
        <f>_xll.qlInterestRateIndexMaturity($V$5,AD628,trigger)</f>
        <v>61816</v>
      </c>
      <c r="AF628" s="50">
        <f>_xll.qlTenorBasisValue($V$13,AD628,trigger)</f>
        <v>4.6487245724474667E-5</v>
      </c>
      <c r="AG628" s="50">
        <f>_xll.qlTenorBasisForwardRate($V$13,AD628,_xll.ohTrigger($AA$9:$AA$12))</f>
        <v>1.289229021814437E-2</v>
      </c>
      <c r="AH628" s="50">
        <f>_xll.qlTenorBasisForwardRate2($V$13,AD628,AE628,_xll.ohTrigger($AA$9:$AA$12))</f>
        <v>1.289229021814437E-2</v>
      </c>
      <c r="AI628" s="50">
        <f>_xll.qlIndexFixing($V$5,_xll.qlInterestRateIndexFixingDate($V$5,AD628,trigger),,trigger)</f>
        <v>1.2994999647094406E-2</v>
      </c>
      <c r="AJ628" s="50">
        <f t="shared" si="30"/>
        <v>-1.0270942895003639E-4</v>
      </c>
      <c r="AK628" s="53">
        <f t="shared" si="31"/>
        <v>1.0079667326139994</v>
      </c>
    </row>
    <row r="629" spans="29:37" x14ac:dyDescent="0.2">
      <c r="AC629" s="45" t="s">
        <v>74</v>
      </c>
      <c r="AD629" s="46">
        <f>_xll.qlCalendarAdvance(calendar,AD628,AC629,,,trigger)</f>
        <v>61759</v>
      </c>
      <c r="AE629" s="46">
        <f>_xll.qlInterestRateIndexMaturity($V$5,AD629,trigger)</f>
        <v>61848</v>
      </c>
      <c r="AF629" s="50">
        <f>_xll.qlTenorBasisValue($V$13,AD629,trigger)</f>
        <v>4.6438986336393689E-5</v>
      </c>
      <c r="AG629" s="50">
        <f>_xll.qlTenorBasisForwardRate($V$13,AD629,_xll.ohTrigger($AA$9:$AA$12))</f>
        <v>1.2909905718910831E-2</v>
      </c>
      <c r="AH629" s="50">
        <f>_xll.qlTenorBasisForwardRate2($V$13,AD629,AE629,_xll.ohTrigger($AA$9:$AA$12))</f>
        <v>1.2909905718910831E-2</v>
      </c>
      <c r="AI629" s="50">
        <f>_xll.qlIndexFixing($V$5,_xll.qlInterestRateIndexFixingDate($V$5,AD629,trigger),,trigger)</f>
        <v>1.3013093579135823E-2</v>
      </c>
      <c r="AJ629" s="50">
        <f t="shared" si="30"/>
        <v>-1.0318786022499131E-4</v>
      </c>
      <c r="AK629" s="53">
        <f t="shared" si="31"/>
        <v>1.0079929212863141</v>
      </c>
    </row>
    <row r="630" spans="29:37" x14ac:dyDescent="0.2">
      <c r="AC630" s="45" t="s">
        <v>74</v>
      </c>
      <c r="AD630" s="46">
        <f>_xll.qlCalendarAdvance(calendar,AD629,AC630,,,trigger)</f>
        <v>61787</v>
      </c>
      <c r="AE630" s="46">
        <f>_xll.qlInterestRateIndexMaturity($V$5,AD630,trigger)</f>
        <v>61879</v>
      </c>
      <c r="AF630" s="50">
        <f>_xll.qlTenorBasisValue($V$13,AD630,trigger)</f>
        <v>4.6395912548612405E-5</v>
      </c>
      <c r="AG630" s="50">
        <f>_xll.qlTenorBasisForwardRate($V$13,AD630,_xll.ohTrigger($AA$9:$AA$12))</f>
        <v>1.2926666686908447E-2</v>
      </c>
      <c r="AH630" s="50">
        <f>_xll.qlTenorBasisForwardRate2($V$13,AD630,AE630,_xll.ohTrigger($AA$9:$AA$12))</f>
        <v>1.2926666686908447E-2</v>
      </c>
      <c r="AI630" s="50">
        <f>_xll.qlIndexFixing($V$5,_xll.qlInterestRateIndexFixingDate($V$5,AD630,trigger),,trigger)</f>
        <v>1.3030304926409206E-2</v>
      </c>
      <c r="AJ630" s="50">
        <f t="shared" si="30"/>
        <v>-1.0363823950075915E-4</v>
      </c>
      <c r="AK630" s="53">
        <f t="shared" si="31"/>
        <v>1.0080173986079273</v>
      </c>
    </row>
    <row r="631" spans="29:37" x14ac:dyDescent="0.2">
      <c r="AC631" s="45" t="s">
        <v>74</v>
      </c>
      <c r="AD631" s="46">
        <f>_xll.qlCalendarAdvance(calendar,AD630,AC631,,,trigger)</f>
        <v>61815</v>
      </c>
      <c r="AE631" s="46">
        <f>_xll.qlInterestRateIndexMaturity($V$5,AD631,trigger)</f>
        <v>61907</v>
      </c>
      <c r="AF631" s="50">
        <f>_xll.qlTenorBasisValue($V$13,AD631,trigger)</f>
        <v>4.6353322314603699E-5</v>
      </c>
      <c r="AG631" s="50">
        <f>_xll.qlTenorBasisForwardRate($V$13,AD631,_xll.ohTrigger($AA$9:$AA$12))</f>
        <v>1.2941732414042974E-2</v>
      </c>
      <c r="AH631" s="50">
        <f>_xll.qlTenorBasisForwardRate2($V$13,AD631,AE631,_xll.ohTrigger($AA$9:$AA$12))</f>
        <v>1.2941732414042974E-2</v>
      </c>
      <c r="AI631" s="50">
        <f>_xll.qlIndexFixing($V$5,_xll.qlInterestRateIndexFixingDate($V$5,AD631,trigger),,trigger)</f>
        <v>1.3045782949511536E-2</v>
      </c>
      <c r="AJ631" s="50">
        <f t="shared" si="30"/>
        <v>-1.0405053546856148E-4</v>
      </c>
      <c r="AK631" s="53">
        <f t="shared" si="31"/>
        <v>1.0080399232606336</v>
      </c>
    </row>
    <row r="632" spans="29:37" x14ac:dyDescent="0.2">
      <c r="AC632" s="45" t="s">
        <v>74</v>
      </c>
      <c r="AD632" s="46">
        <f>_xll.qlCalendarAdvance(calendar,AD631,AC632,,,trigger)</f>
        <v>61847</v>
      </c>
      <c r="AE632" s="46">
        <f>_xll.qlInterestRateIndexMaturity($V$5,AD632,trigger)</f>
        <v>61938</v>
      </c>
      <c r="AF632" s="50">
        <f>_xll.qlTenorBasisValue($V$13,AD632,trigger)</f>
        <v>4.6305233036259287E-5</v>
      </c>
      <c r="AG632" s="50">
        <f>_xll.qlTenorBasisForwardRate($V$13,AD632,_xll.ohTrigger($AA$9:$AA$12))</f>
        <v>1.2958229459201416E-2</v>
      </c>
      <c r="AH632" s="50">
        <f>_xll.qlTenorBasisForwardRate2($V$13,AD632,AE632,_xll.ohTrigger($AA$9:$AA$12))</f>
        <v>1.2958229459201416E-2</v>
      </c>
      <c r="AI632" s="50">
        <f>_xll.qlIndexFixing($V$5,_xll.qlInterestRateIndexFixingDate($V$5,AD632,trigger),,trigger)</f>
        <v>1.3062734590040564E-2</v>
      </c>
      <c r="AJ632" s="50">
        <f t="shared" si="30"/>
        <v>-1.0450513083914807E-4</v>
      </c>
      <c r="AK632" s="53">
        <f t="shared" si="31"/>
        <v>1.0080647692779465</v>
      </c>
    </row>
    <row r="633" spans="29:37" x14ac:dyDescent="0.2">
      <c r="AC633" s="45" t="s">
        <v>74</v>
      </c>
      <c r="AD633" s="46">
        <f>_xll.qlCalendarAdvance(calendar,AD632,AC633,,,trigger)</f>
        <v>61877</v>
      </c>
      <c r="AE633" s="46">
        <f>_xll.qlInterestRateIndexMaturity($V$5,AD633,trigger)</f>
        <v>61969</v>
      </c>
      <c r="AF633" s="50">
        <f>_xll.qlTenorBasisValue($V$13,AD633,trigger)</f>
        <v>4.6260709630601623E-5</v>
      </c>
      <c r="AG633" s="50">
        <f>_xll.qlTenorBasisForwardRate($V$13,AD633,_xll.ohTrigger($AA$9:$AA$12))</f>
        <v>1.2974435066178826E-2</v>
      </c>
      <c r="AH633" s="50">
        <f>_xll.qlTenorBasisForwardRate2($V$13,AD633,AE633,_xll.ohTrigger($AA$9:$AA$12))</f>
        <v>1.2974435066178826E-2</v>
      </c>
      <c r="AI633" s="50">
        <f>_xll.qlIndexFixing($V$5,_xll.qlInterestRateIndexFixingDate($V$5,AD633,trigger),,trigger)</f>
        <v>1.3079382148437239E-2</v>
      </c>
      <c r="AJ633" s="50">
        <f t="shared" si="30"/>
        <v>-1.0494708225841295E-4</v>
      </c>
      <c r="AK633" s="53">
        <f t="shared" si="31"/>
        <v>1.0080887592965018</v>
      </c>
    </row>
    <row r="634" spans="29:37" x14ac:dyDescent="0.2">
      <c r="AC634" s="45" t="s">
        <v>74</v>
      </c>
      <c r="AD634" s="46">
        <f>_xll.qlCalendarAdvance(calendar,AD633,AC634,,,trigger)</f>
        <v>61910</v>
      </c>
      <c r="AE634" s="46">
        <f>_xll.qlInterestRateIndexMaturity($V$5,AD634,trigger)</f>
        <v>62002</v>
      </c>
      <c r="AF634" s="50">
        <f>_xll.qlTenorBasisValue($V$13,AD634,trigger)</f>
        <v>4.6212352344576466E-5</v>
      </c>
      <c r="AG634" s="50">
        <f>_xll.qlTenorBasisForwardRate($V$13,AD634,_xll.ohTrigger($AA$9:$AA$12))</f>
        <v>1.2991472058729473E-2</v>
      </c>
      <c r="AH634" s="50">
        <f>_xll.qlTenorBasisForwardRate2($V$13,AD634,AE634,_xll.ohTrigger($AA$9:$AA$12))</f>
        <v>1.2991472058729473E-2</v>
      </c>
      <c r="AI634" s="50">
        <f>_xll.qlIndexFixing($V$5,_xll.qlInterestRateIndexFixingDate($V$5,AD634,trigger),,trigger)</f>
        <v>1.3096887158103383E-2</v>
      </c>
      <c r="AJ634" s="50">
        <f t="shared" si="30"/>
        <v>-1.0541509937390947E-4</v>
      </c>
      <c r="AK634" s="53">
        <f t="shared" si="31"/>
        <v>1.0081141766612258</v>
      </c>
    </row>
    <row r="635" spans="29:37" x14ac:dyDescent="0.2">
      <c r="AC635" s="45" t="s">
        <v>74</v>
      </c>
      <c r="AD635" s="46">
        <f>_xll.qlCalendarAdvance(calendar,AD634,AC635,,,trigger)</f>
        <v>61941</v>
      </c>
      <c r="AE635" s="46">
        <f>_xll.qlInterestRateIndexMaturity($V$5,AD635,trigger)</f>
        <v>62033</v>
      </c>
      <c r="AF635" s="50">
        <f>_xll.qlTenorBasisValue($V$13,AD635,trigger)</f>
        <v>4.6167508724227322E-5</v>
      </c>
      <c r="AG635" s="50">
        <f>_xll.qlTenorBasisForwardRate($V$13,AD635,_xll.ohTrigger($AA$9:$AA$12))</f>
        <v>1.3007242794061041E-2</v>
      </c>
      <c r="AH635" s="50">
        <f>_xll.qlTenorBasisForwardRate2($V$13,AD635,AE635,_xll.ohTrigger($AA$9:$AA$12))</f>
        <v>1.3007242794061041E-2</v>
      </c>
      <c r="AI635" s="50">
        <f>_xll.qlIndexFixing($V$5,_xll.qlInterestRateIndexFixingDate($V$5,AD635,trigger),,trigger)</f>
        <v>1.3113091759617931E-2</v>
      </c>
      <c r="AJ635" s="50">
        <f t="shared" si="30"/>
        <v>-1.0584896555689005E-4</v>
      </c>
      <c r="AK635" s="53">
        <f t="shared" si="31"/>
        <v>1.0081376943009952</v>
      </c>
    </row>
    <row r="636" spans="29:37" x14ac:dyDescent="0.2">
      <c r="AC636" s="45" t="s">
        <v>74</v>
      </c>
      <c r="AD636" s="46">
        <f>_xll.qlCalendarAdvance(calendar,AD635,AC636,,,trigger)</f>
        <v>61973</v>
      </c>
      <c r="AE636" s="46">
        <f>_xll.qlInterestRateIndexMaturity($V$5,AD636,trigger)</f>
        <v>62064</v>
      </c>
      <c r="AF636" s="50">
        <f>_xll.qlTenorBasisValue($V$13,AD636,trigger)</f>
        <v>4.6121803396530971E-5</v>
      </c>
      <c r="AG636" s="50">
        <f>_xll.qlTenorBasisForwardRate($V$13,AD636,_xll.ohTrigger($AA$9:$AA$12))</f>
        <v>1.3022802467307713E-2</v>
      </c>
      <c r="AH636" s="50">
        <f>_xll.qlTenorBasisForwardRate2($V$13,AD636,AE636,_xll.ohTrigger($AA$9:$AA$12))</f>
        <v>1.3022802467307713E-2</v>
      </c>
      <c r="AI636" s="50">
        <f>_xll.qlIndexFixing($V$5,_xll.qlInterestRateIndexFixingDate($V$5,AD636,trigger),,trigger)</f>
        <v>1.3129082761353621E-2</v>
      </c>
      <c r="AJ636" s="50">
        <f t="shared" si="30"/>
        <v>-1.0628029404590768E-4</v>
      </c>
      <c r="AK636" s="53">
        <f t="shared" si="31"/>
        <v>1.0081610923848927</v>
      </c>
    </row>
    <row r="637" spans="29:37" x14ac:dyDescent="0.2">
      <c r="AC637" s="45" t="s">
        <v>74</v>
      </c>
      <c r="AD637" s="46">
        <f>_xll.qlCalendarAdvance(calendar,AD636,AC637,,,trigger)</f>
        <v>62003</v>
      </c>
      <c r="AE637" s="46">
        <f>_xll.qlInterestRateIndexMaturity($V$5,AD637,trigger)</f>
        <v>62095</v>
      </c>
      <c r="AF637" s="50">
        <f>_xll.qlTenorBasisValue($V$13,AD637,trigger)</f>
        <v>4.6079487667051181E-5</v>
      </c>
      <c r="AG637" s="50">
        <f>_xll.qlTenorBasisForwardRate($V$13,AD637,_xll.ohTrigger($AA$9:$AA$12))</f>
        <v>1.3038104965241427E-2</v>
      </c>
      <c r="AH637" s="50">
        <f>_xll.qlTenorBasisForwardRate2($V$13,AD637,AE637,_xll.ohTrigger($AA$9:$AA$12))</f>
        <v>1.3038104965241427E-2</v>
      </c>
      <c r="AI637" s="50">
        <f>_xll.qlIndexFixing($V$5,_xll.qlInterestRateIndexFixingDate($V$5,AD637,trigger),,trigger)</f>
        <v>1.3144804908569176E-2</v>
      </c>
      <c r="AJ637" s="50">
        <f t="shared" si="30"/>
        <v>-1.0669994332774928E-4</v>
      </c>
      <c r="AK637" s="53">
        <f t="shared" si="31"/>
        <v>1.0081837002856016</v>
      </c>
    </row>
    <row r="638" spans="29:37" x14ac:dyDescent="0.2">
      <c r="AC638" s="45" t="s">
        <v>74</v>
      </c>
      <c r="AD638" s="46">
        <f>_xll.qlCalendarAdvance(calendar,AD637,AC638,,,trigger)</f>
        <v>62036</v>
      </c>
      <c r="AE638" s="46">
        <f>_xll.qlInterestRateIndexMaturity($V$5,AD638,trigger)</f>
        <v>62128</v>
      </c>
      <c r="AF638" s="50">
        <f>_xll.qlTenorBasisValue($V$13,AD638,trigger)</f>
        <v>4.6033528706308434E-5</v>
      </c>
      <c r="AG638" s="50">
        <f>_xll.qlTenorBasisForwardRate($V$13,AD638,_xll.ohTrigger($AA$9:$AA$12))</f>
        <v>1.3054162227214538E-2</v>
      </c>
      <c r="AH638" s="50">
        <f>_xll.qlTenorBasisForwardRate2($V$13,AD638,AE638,_xll.ohTrigger($AA$9:$AA$12))</f>
        <v>1.3054162227214538E-2</v>
      </c>
      <c r="AI638" s="50">
        <f>_xll.qlIndexFixing($V$5,_xll.qlInterestRateIndexFixingDate($V$5,AD638,trigger),,trigger)</f>
        <v>1.3161306033918775E-2</v>
      </c>
      <c r="AJ638" s="50">
        <f t="shared" si="30"/>
        <v>-1.0714380670423691E-4</v>
      </c>
      <c r="AK638" s="53">
        <f t="shared" si="31"/>
        <v>1.0082076356061265</v>
      </c>
    </row>
    <row r="639" spans="29:37" x14ac:dyDescent="0.2">
      <c r="AC639" s="45" t="s">
        <v>74</v>
      </c>
      <c r="AD639" s="46">
        <f>_xll.qlCalendarAdvance(calendar,AD638,AC639,,,trigger)</f>
        <v>62066</v>
      </c>
      <c r="AE639" s="46">
        <f>_xll.qlInterestRateIndexMaturity($V$5,AD639,trigger)</f>
        <v>62156</v>
      </c>
      <c r="AF639" s="50">
        <f>_xll.qlTenorBasisValue($V$13,AD639,trigger)</f>
        <v>4.5992276154503253E-5</v>
      </c>
      <c r="AG639" s="50">
        <f>_xll.qlTenorBasisForwardRate($V$13,AD639,_xll.ohTrigger($AA$9:$AA$12))</f>
        <v>1.3067591026368675E-2</v>
      </c>
      <c r="AH639" s="50">
        <f>_xll.qlTenorBasisForwardRate2($V$13,AD639,AE639,_xll.ohTrigger($AA$9:$AA$12))</f>
        <v>1.3067591026368675E-2</v>
      </c>
      <c r="AI639" s="50">
        <f>_xll.qlIndexFixing($V$5,_xll.qlInterestRateIndexFixingDate($V$5,AD639,trigger),,trigger)</f>
        <v>1.3175111969758291E-2</v>
      </c>
      <c r="AJ639" s="50">
        <f t="shared" si="30"/>
        <v>-1.0752094338961626E-4</v>
      </c>
      <c r="AK639" s="53">
        <f t="shared" si="31"/>
        <v>1.0082280615587567</v>
      </c>
    </row>
    <row r="640" spans="29:37" x14ac:dyDescent="0.2">
      <c r="AC640" s="45" t="s">
        <v>74</v>
      </c>
      <c r="AD640" s="46">
        <f>_xll.qlCalendarAdvance(calendar,AD639,AC640,,,trigger)</f>
        <v>62099</v>
      </c>
      <c r="AE640" s="46">
        <f>_xll.qlInterestRateIndexMaturity($V$5,AD640,trigger)</f>
        <v>62190</v>
      </c>
      <c r="AF640" s="50">
        <f>_xll.qlTenorBasisValue($V$13,AD640,trigger)</f>
        <v>4.5947472171361206E-5</v>
      </c>
      <c r="AG640" s="50">
        <f>_xll.qlTenorBasisForwardRate($V$13,AD640,_xll.ohTrigger($AA$9:$AA$12))</f>
        <v>1.3083634659794546E-2</v>
      </c>
      <c r="AH640" s="50">
        <f>_xll.qlTenorBasisForwardRate2($V$13,AD640,AE640,_xll.ohTrigger($AA$9:$AA$12))</f>
        <v>1.3083634659794546E-2</v>
      </c>
      <c r="AI640" s="50">
        <f>_xll.qlIndexFixing($V$5,_xll.qlInterestRateIndexFixingDate($V$5,AD640,trigger),,trigger)</f>
        <v>1.3191598024247892E-2</v>
      </c>
      <c r="AJ640" s="50">
        <f t="shared" si="30"/>
        <v>-1.0796336445334682E-4</v>
      </c>
      <c r="AK640" s="53">
        <f t="shared" si="31"/>
        <v>1.0082517868513337</v>
      </c>
    </row>
    <row r="641" spans="29:37" x14ac:dyDescent="0.2">
      <c r="AC641" s="45" t="s">
        <v>74</v>
      </c>
      <c r="AD641" s="46">
        <f>_xll.qlCalendarAdvance(calendar,AD640,AC641,,,trigger)</f>
        <v>62130</v>
      </c>
      <c r="AE641" s="46">
        <f>_xll.qlInterestRateIndexMaturity($V$5,AD641,trigger)</f>
        <v>62219</v>
      </c>
      <c r="AF641" s="50">
        <f>_xll.qlTenorBasisValue($V$13,AD641,trigger)</f>
        <v>4.5905924418497345E-5</v>
      </c>
      <c r="AG641" s="50">
        <f>_xll.qlTenorBasisForwardRate($V$13,AD641,_xll.ohTrigger($AA$9:$AA$12))</f>
        <v>1.3097094573631339E-2</v>
      </c>
      <c r="AH641" s="50">
        <f>_xll.qlTenorBasisForwardRate2($V$13,AD641,AE641,_xll.ohTrigger($AA$9:$AA$12))</f>
        <v>1.3097094573631339E-2</v>
      </c>
      <c r="AI641" s="50">
        <f>_xll.qlIndexFixing($V$5,_xll.qlInterestRateIndexFixingDate($V$5,AD641,trigger),,trigger)</f>
        <v>1.3205437387462781E-2</v>
      </c>
      <c r="AJ641" s="50">
        <f t="shared" si="30"/>
        <v>-1.0834281383144233E-4</v>
      </c>
      <c r="AK641" s="53">
        <f t="shared" si="31"/>
        <v>1.008272278498284</v>
      </c>
    </row>
    <row r="642" spans="29:37" x14ac:dyDescent="0.2">
      <c r="AC642" s="45" t="s">
        <v>74</v>
      </c>
      <c r="AD642" s="46">
        <f>_xll.qlCalendarAdvance(calendar,AD641,AC642,,,trigger)</f>
        <v>62158</v>
      </c>
      <c r="AE642" s="46">
        <f>_xll.qlInterestRateIndexMaturity($V$5,AD642,trigger)</f>
        <v>62250</v>
      </c>
      <c r="AF642" s="50">
        <f>_xll.qlTenorBasisValue($V$13,AD642,trigger)</f>
        <v>4.5868842301416713E-5</v>
      </c>
      <c r="AG642" s="50">
        <f>_xll.qlTenorBasisForwardRate($V$13,AD642,_xll.ohTrigger($AA$9:$AA$12))</f>
        <v>1.3111296990085808E-2</v>
      </c>
      <c r="AH642" s="50">
        <f>_xll.qlTenorBasisForwardRate2($V$13,AD642,AE642,_xll.ohTrigger($AA$9:$AA$12))</f>
        <v>1.3111296990085808E-2</v>
      </c>
      <c r="AI642" s="50">
        <f>_xll.qlIndexFixing($V$5,_xll.qlInterestRateIndexFixingDate($V$5,AD642,trigger),,trigger)</f>
        <v>1.3220027336184688E-2</v>
      </c>
      <c r="AJ642" s="50">
        <f t="shared" si="30"/>
        <v>-1.0873034609888005E-4</v>
      </c>
      <c r="AK642" s="53">
        <f t="shared" si="31"/>
        <v>1.0082928749292384</v>
      </c>
    </row>
    <row r="643" spans="29:37" x14ac:dyDescent="0.2">
      <c r="AC643" s="45" t="s">
        <v>74</v>
      </c>
      <c r="AD643" s="46">
        <f>_xll.qlCalendarAdvance(calendar,AD642,AC643,,,trigger)</f>
        <v>62190</v>
      </c>
      <c r="AE643" s="46">
        <f>_xll.qlInterestRateIndexMaturity($V$5,AD643,trigger)</f>
        <v>62281</v>
      </c>
      <c r="AF643" s="50">
        <f>_xll.qlTenorBasisValue($V$13,AD643,trigger)</f>
        <v>4.5826973608093491E-5</v>
      </c>
      <c r="AG643" s="50">
        <f>_xll.qlTenorBasisForwardRate($V$13,AD643,_xll.ohTrigger($AA$9:$AA$12))</f>
        <v>1.3125241895222984E-2</v>
      </c>
      <c r="AH643" s="50">
        <f>_xll.qlTenorBasisForwardRate2($V$13,AD643,AE643,_xll.ohTrigger($AA$9:$AA$12))</f>
        <v>1.3125241895222984E-2</v>
      </c>
      <c r="AI643" s="50">
        <f>_xll.qlIndexFixing($V$5,_xll.qlInterestRateIndexFixingDate($V$5,AD643,trigger),,trigger)</f>
        <v>1.3234364095882226E-2</v>
      </c>
      <c r="AJ643" s="50">
        <f t="shared" si="30"/>
        <v>-1.0912220065924239E-4</v>
      </c>
      <c r="AK643" s="53">
        <f t="shared" si="31"/>
        <v>1.0083139192047164</v>
      </c>
    </row>
    <row r="644" spans="29:37" x14ac:dyDescent="0.2">
      <c r="AC644" s="45" t="s">
        <v>74</v>
      </c>
      <c r="AD644" s="46">
        <f>_xll.qlCalendarAdvance(calendar,AD643,AC644,,,trigger)</f>
        <v>62220</v>
      </c>
      <c r="AE644" s="46">
        <f>_xll.qlInterestRateIndexMaturity($V$5,AD644,trigger)</f>
        <v>62312</v>
      </c>
      <c r="AF644" s="50">
        <f>_xll.qlTenorBasisValue($V$13,AD644,trigger)</f>
        <v>4.5788210751752695E-5</v>
      </c>
      <c r="AG644" s="50">
        <f>_xll.qlTenorBasisForwardRate($V$13,AD644,_xll.ohTrigger($AA$9:$AA$12))</f>
        <v>1.3138988077992833E-2</v>
      </c>
      <c r="AH644" s="50">
        <f>_xll.qlTenorBasisForwardRate2($V$13,AD644,AE644,_xll.ohTrigger($AA$9:$AA$12))</f>
        <v>1.3138988077992833E-2</v>
      </c>
      <c r="AI644" s="50">
        <f>_xll.qlIndexFixing($V$5,_xll.qlInterestRateIndexFixingDate($V$5,AD644,trigger),,trigger)</f>
        <v>1.3248492073303366E-2</v>
      </c>
      <c r="AJ644" s="50">
        <f t="shared" ref="AJ644:AJ694" si="32">AG644-AI644</f>
        <v>-1.0950399531053229E-4</v>
      </c>
      <c r="AK644" s="53">
        <f t="shared" ref="AK644:AK694" si="33">AI644/AH644</f>
        <v>1.0083342792200221</v>
      </c>
    </row>
    <row r="645" spans="29:37" x14ac:dyDescent="0.2">
      <c r="AC645" s="45" t="s">
        <v>74</v>
      </c>
      <c r="AD645" s="46">
        <f>_xll.qlCalendarAdvance(calendar,AD644,AC645,,,trigger)</f>
        <v>62253</v>
      </c>
      <c r="AE645" s="46">
        <f>_xll.qlInterestRateIndexMaturity($V$5,AD645,trigger)</f>
        <v>62345</v>
      </c>
      <c r="AF645" s="50">
        <f>_xll.qlTenorBasisValue($V$13,AD645,trigger)</f>
        <v>4.5746111401578628E-5</v>
      </c>
      <c r="AG645" s="50">
        <f>_xll.qlTenorBasisForwardRate($V$13,AD645,_xll.ohTrigger($AA$9:$AA$12))</f>
        <v>1.3153357310549698E-2</v>
      </c>
      <c r="AH645" s="50">
        <f>_xll.qlTenorBasisForwardRate2($V$13,AD645,AE645,_xll.ohTrigger($AA$9:$AA$12))</f>
        <v>1.3153357310549698E-2</v>
      </c>
      <c r="AI645" s="50">
        <f>_xll.qlIndexFixing($V$5,_xll.qlInterestRateIndexFixingDate($V$5,AD645,trigger),,trigger)</f>
        <v>1.3263264175124266E-2</v>
      </c>
      <c r="AJ645" s="50">
        <f t="shared" si="32"/>
        <v>-1.0990686457456808E-4</v>
      </c>
      <c r="AK645" s="53">
        <f t="shared" si="33"/>
        <v>1.0083558031595794</v>
      </c>
    </row>
    <row r="646" spans="29:37" x14ac:dyDescent="0.2">
      <c r="AC646" s="45" t="s">
        <v>74</v>
      </c>
      <c r="AD646" s="46">
        <f>_xll.qlCalendarAdvance(calendar,AD645,AC646,,,trigger)</f>
        <v>62283</v>
      </c>
      <c r="AE646" s="46">
        <f>_xll.qlInterestRateIndexMaturity($V$5,AD646,trigger)</f>
        <v>62375</v>
      </c>
      <c r="AF646" s="50">
        <f>_xll.qlTenorBasisValue($V$13,AD646,trigger)</f>
        <v>4.5708323977279598E-5</v>
      </c>
      <c r="AG646" s="50">
        <f>_xll.qlTenorBasisForwardRate($V$13,AD646,_xll.ohTrigger($AA$9:$AA$12))</f>
        <v>1.3166197423291446E-2</v>
      </c>
      <c r="AH646" s="50">
        <f>_xll.qlTenorBasisForwardRate2($V$13,AD646,AE646,_xll.ohTrigger($AA$9:$AA$12))</f>
        <v>1.3166197423291446E-2</v>
      </c>
      <c r="AI646" s="50">
        <f>_xll.qlIndexFixing($V$5,_xll.qlInterestRateIndexFixingDate($V$5,AD646,trigger),,trigger)</f>
        <v>1.3276465178333958E-2</v>
      </c>
      <c r="AJ646" s="50">
        <f t="shared" si="32"/>
        <v>-1.1026775504251185E-4</v>
      </c>
      <c r="AK646" s="53">
        <f t="shared" si="33"/>
        <v>1.0083750646824909</v>
      </c>
    </row>
    <row r="647" spans="29:37" x14ac:dyDescent="0.2">
      <c r="AC647" s="45" t="s">
        <v>74</v>
      </c>
      <c r="AD647" s="46">
        <f>_xll.qlCalendarAdvance(calendar,AD646,AC647,,,trigger)</f>
        <v>62316</v>
      </c>
      <c r="AE647" s="46">
        <f>_xll.qlInterestRateIndexMaturity($V$5,AD647,trigger)</f>
        <v>62408</v>
      </c>
      <c r="AF647" s="50">
        <f>_xll.qlTenorBasisValue($V$13,AD647,trigger)</f>
        <v>4.5667284255335167E-5</v>
      </c>
      <c r="AG647" s="50">
        <f>_xll.qlTenorBasisForwardRate($V$13,AD647,_xll.ohTrigger($AA$9:$AA$12))</f>
        <v>1.3180076420770561E-2</v>
      </c>
      <c r="AH647" s="50">
        <f>_xll.qlTenorBasisForwardRate2($V$13,AD647,AE647,_xll.ohTrigger($AA$9:$AA$12))</f>
        <v>1.3180076420770561E-2</v>
      </c>
      <c r="AI647" s="50">
        <f>_xll.qlIndexFixing($V$5,_xll.qlInterestRateIndexFixingDate($V$5,AD647,trigger),,trigger)</f>
        <v>1.3290735280873585E-2</v>
      </c>
      <c r="AJ647" s="50">
        <f t="shared" si="32"/>
        <v>-1.1065886010302312E-4</v>
      </c>
      <c r="AK647" s="53">
        <f t="shared" si="33"/>
        <v>1.0083959194598171</v>
      </c>
    </row>
    <row r="648" spans="29:37" x14ac:dyDescent="0.2">
      <c r="AC648" s="45" t="s">
        <v>74</v>
      </c>
      <c r="AD648" s="46">
        <f>_xll.qlCalendarAdvance(calendar,AD647,AC648,,,trigger)</f>
        <v>62347</v>
      </c>
      <c r="AE648" s="46">
        <f>_xll.qlInterestRateIndexMaturity($V$5,AD648,trigger)</f>
        <v>62438</v>
      </c>
      <c r="AF648" s="50">
        <f>_xll.qlTenorBasisValue($V$13,AD648,trigger)</f>
        <v>4.5629227958502348E-5</v>
      </c>
      <c r="AG648" s="50">
        <f>_xll.qlTenorBasisForwardRate($V$13,AD648,_xll.ohTrigger($AA$9:$AA$12))</f>
        <v>1.3192435949702628E-2</v>
      </c>
      <c r="AH648" s="50">
        <f>_xll.qlTenorBasisForwardRate2($V$13,AD648,AE648,_xll.ohTrigger($AA$9:$AA$12))</f>
        <v>1.3192435949702628E-2</v>
      </c>
      <c r="AI648" s="50">
        <f>_xll.qlIndexFixing($V$5,_xll.qlInterestRateIndexFixingDate($V$5,AD648,trigger),,trigger)</f>
        <v>1.3303446791390934E-2</v>
      </c>
      <c r="AJ648" s="50">
        <f t="shared" si="32"/>
        <v>-1.1101084168830579E-4</v>
      </c>
      <c r="AK648" s="53">
        <f t="shared" si="33"/>
        <v>1.0084147341788541</v>
      </c>
    </row>
    <row r="649" spans="29:37" x14ac:dyDescent="0.2">
      <c r="AC649" s="45" t="s">
        <v>74</v>
      </c>
      <c r="AD649" s="46">
        <f>_xll.qlCalendarAdvance(calendar,AD648,AC649,,,trigger)</f>
        <v>62379</v>
      </c>
      <c r="AE649" s="46">
        <f>_xll.qlInterestRateIndexMaturity($V$5,AD649,trigger)</f>
        <v>62471</v>
      </c>
      <c r="AF649" s="50">
        <f>_xll.qlTenorBasisValue($V$13,AD649,trigger)</f>
        <v>4.5590441835215776E-5</v>
      </c>
      <c r="AG649" s="50">
        <f>_xll.qlTenorBasisForwardRate($V$13,AD649,_xll.ohTrigger($AA$9:$AA$12))</f>
        <v>1.3205859525524378E-2</v>
      </c>
      <c r="AH649" s="50">
        <f>_xll.qlTenorBasisForwardRate2($V$13,AD649,AE649,_xll.ohTrigger($AA$9:$AA$12))</f>
        <v>1.3205859525524378E-2</v>
      </c>
      <c r="AI649" s="50">
        <f>_xll.qlIndexFixing($V$5,_xll.qlInterestRateIndexFixingDate($V$5,AD649,trigger),,trigger)</f>
        <v>1.331724800911859E-2</v>
      </c>
      <c r="AJ649" s="50">
        <f t="shared" si="32"/>
        <v>-1.1138848359421201E-4</v>
      </c>
      <c r="AK649" s="53">
        <f t="shared" si="33"/>
        <v>1.0084347772576954</v>
      </c>
    </row>
    <row r="650" spans="29:37" x14ac:dyDescent="0.2">
      <c r="AC650" s="45" t="s">
        <v>74</v>
      </c>
      <c r="AD650" s="46">
        <f>_xll.qlCalendarAdvance(calendar,AD649,AC650,,,trigger)</f>
        <v>62410</v>
      </c>
      <c r="AE650" s="46">
        <f>_xll.qlInterestRateIndexMaturity($V$5,AD650,trigger)</f>
        <v>62502</v>
      </c>
      <c r="AF650" s="50">
        <f>_xll.qlTenorBasisValue($V$13,AD650,trigger)</f>
        <v>4.5553344044315988E-5</v>
      </c>
      <c r="AG650" s="50">
        <f>_xll.qlTenorBasisForwardRate($V$13,AD650,_xll.ohTrigger($AA$9:$AA$12))</f>
        <v>1.3218202806923101E-2</v>
      </c>
      <c r="AH650" s="50">
        <f>_xll.qlTenorBasisForwardRate2($V$13,AD650,AE650,_xll.ohTrigger($AA$9:$AA$12))</f>
        <v>1.3218202806923101E-2</v>
      </c>
      <c r="AI650" s="50">
        <f>_xll.qlIndexFixing($V$5,_xll.qlInterestRateIndexFixingDate($V$5,AD650,trigger),,trigger)</f>
        <v>1.3329942133237408E-2</v>
      </c>
      <c r="AJ650" s="50">
        <f t="shared" si="32"/>
        <v>-1.1173932631430676E-4</v>
      </c>
      <c r="AK650" s="53">
        <f t="shared" si="33"/>
        <v>1.0084534431757834</v>
      </c>
    </row>
    <row r="651" spans="29:37" x14ac:dyDescent="0.2">
      <c r="AC651" s="45" t="s">
        <v>74</v>
      </c>
      <c r="AD651" s="46">
        <f>_xll.qlCalendarAdvance(calendar,AD650,AC651,,,trigger)</f>
        <v>62442</v>
      </c>
      <c r="AE651" s="46">
        <f>_xll.qlInterestRateIndexMaturity($V$5,AD651,trigger)</f>
        <v>62533</v>
      </c>
      <c r="AF651" s="50">
        <f>_xll.qlTenorBasisValue($V$13,AD651,trigger)</f>
        <v>4.551553502359822E-5</v>
      </c>
      <c r="AG651" s="50">
        <f>_xll.qlTenorBasisForwardRate($V$13,AD651,_xll.ohTrigger($AA$9:$AA$12))</f>
        <v>1.32302719360475E-2</v>
      </c>
      <c r="AH651" s="50">
        <f>_xll.qlTenorBasisForwardRate2($V$13,AD651,AE651,_xll.ohTrigger($AA$9:$AA$12))</f>
        <v>1.32302719360475E-2</v>
      </c>
      <c r="AI651" s="50">
        <f>_xll.qlIndexFixing($V$5,_xll.qlInterestRateIndexFixingDate($V$5,AD651,trigger),,trigger)</f>
        <v>1.3342358169371765E-2</v>
      </c>
      <c r="AJ651" s="50">
        <f t="shared" si="32"/>
        <v>-1.1208623332426525E-4</v>
      </c>
      <c r="AK651" s="53">
        <f t="shared" si="33"/>
        <v>1.0084719523427839</v>
      </c>
    </row>
    <row r="652" spans="29:37" x14ac:dyDescent="0.2">
      <c r="AC652" s="45" t="s">
        <v>74</v>
      </c>
      <c r="AD652" s="46">
        <f>_xll.qlCalendarAdvance(calendar,AD651,AC652,,,trigger)</f>
        <v>62473</v>
      </c>
      <c r="AE652" s="46">
        <f>_xll.qlInterestRateIndexMaturity($V$5,AD652,trigger)</f>
        <v>62563</v>
      </c>
      <c r="AF652" s="50">
        <f>_xll.qlTenorBasisValue($V$13,AD652,trigger)</f>
        <v>4.5479372007516266E-5</v>
      </c>
      <c r="AG652" s="50">
        <f>_xll.qlTenorBasisForwardRate($V$13,AD652,_xll.ohTrigger($AA$9:$AA$12))</f>
        <v>1.3241726355726513E-2</v>
      </c>
      <c r="AH652" s="50">
        <f>_xll.qlTenorBasisForwardRate2($V$13,AD652,AE652,_xll.ohTrigger($AA$9:$AA$12))</f>
        <v>1.3241726355726513E-2</v>
      </c>
      <c r="AI652" s="50">
        <f>_xll.qlIndexFixing($V$5,_xll.qlInterestRateIndexFixingDate($V$5,AD652,trigger),,trigger)</f>
        <v>1.3354143043967426E-2</v>
      </c>
      <c r="AJ652" s="50">
        <f t="shared" si="32"/>
        <v>-1.1241668824091278E-4</v>
      </c>
      <c r="AK652" s="53">
        <f t="shared" si="33"/>
        <v>1.0084895794718109</v>
      </c>
    </row>
    <row r="653" spans="29:37" x14ac:dyDescent="0.2">
      <c r="AC653" s="45" t="s">
        <v>74</v>
      </c>
      <c r="AD653" s="46">
        <f>_xll.qlCalendarAdvance(calendar,AD652,AC653,,,trigger)</f>
        <v>62505</v>
      </c>
      <c r="AE653" s="46">
        <f>_xll.qlInterestRateIndexMaturity($V$5,AD653,trigger)</f>
        <v>62596</v>
      </c>
      <c r="AF653" s="50">
        <f>_xll.qlTenorBasisValue($V$13,AD653,trigger)</f>
        <v>4.5442515890914341E-5</v>
      </c>
      <c r="AG653" s="50">
        <f>_xll.qlTenorBasisForwardRate($V$13,AD653,_xll.ohTrigger($AA$9:$AA$12))</f>
        <v>1.3254189190935304E-2</v>
      </c>
      <c r="AH653" s="50">
        <f>_xll.qlTenorBasisForwardRate2($V$13,AD653,AE653,_xll.ohTrigger($AA$9:$AA$12))</f>
        <v>1.3254189190935304E-2</v>
      </c>
      <c r="AI653" s="50">
        <f>_xll.qlIndexFixing($V$5,_xll.qlInterestRateIndexFixingDate($V$5,AD653,trigger),,trigger)</f>
        <v>1.3366960780468277E-2</v>
      </c>
      <c r="AJ653" s="50">
        <f t="shared" si="32"/>
        <v>-1.1277158953297388E-4</v>
      </c>
      <c r="AK653" s="53">
        <f t="shared" si="33"/>
        <v>1.0085083733081235</v>
      </c>
    </row>
    <row r="654" spans="29:37" x14ac:dyDescent="0.2">
      <c r="AC654" s="45" t="s">
        <v>74</v>
      </c>
      <c r="AD654" s="46">
        <f>_xll.qlCalendarAdvance(calendar,AD653,AC654,,,trigger)</f>
        <v>62533</v>
      </c>
      <c r="AE654" s="46">
        <f>_xll.qlInterestRateIndexMaturity($V$5,AD654,trigger)</f>
        <v>62625</v>
      </c>
      <c r="AF654" s="50">
        <f>_xll.qlTenorBasisValue($V$13,AD654,trigger)</f>
        <v>4.5410656590914214E-5</v>
      </c>
      <c r="AG654" s="50">
        <f>_xll.qlTenorBasisForwardRate($V$13,AD654,_xll.ohTrigger($AA$9:$AA$12))</f>
        <v>1.3264943610745272E-2</v>
      </c>
      <c r="AH654" s="50">
        <f>_xll.qlTenorBasisForwardRate2($V$13,AD654,AE654,_xll.ohTrigger($AA$9:$AA$12))</f>
        <v>1.3264943610745272E-2</v>
      </c>
      <c r="AI654" s="50">
        <f>_xll.qlIndexFixing($V$5,_xll.qlInterestRateIndexFixingDate($V$5,AD654,trigger),,trigger)</f>
        <v>1.3378022129884906E-2</v>
      </c>
      <c r="AJ654" s="50">
        <f t="shared" si="32"/>
        <v>-1.1307851913963489E-4</v>
      </c>
      <c r="AK654" s="53">
        <f t="shared" si="33"/>
        <v>1.0085246136325854</v>
      </c>
    </row>
    <row r="655" spans="29:37" x14ac:dyDescent="0.2">
      <c r="AC655" s="45" t="s">
        <v>74</v>
      </c>
      <c r="AD655" s="46">
        <f>_xll.qlCalendarAdvance(calendar,AD654,AC655,,,trigger)</f>
        <v>62564</v>
      </c>
      <c r="AE655" s="46">
        <f>_xll.qlInterestRateIndexMaturity($V$5,AD655,trigger)</f>
        <v>62655</v>
      </c>
      <c r="AF655" s="50">
        <f>_xll.qlTenorBasisValue($V$13,AD655,trigger)</f>
        <v>4.5375803070587011E-5</v>
      </c>
      <c r="AG655" s="50">
        <f>_xll.qlTenorBasisForwardRate($V$13,AD655,_xll.ohTrigger($AA$9:$AA$12))</f>
        <v>1.3275738824007581E-2</v>
      </c>
      <c r="AH655" s="50">
        <f>_xll.qlTenorBasisForwardRate2($V$13,AD655,AE655,_xll.ohTrigger($AA$9:$AA$12))</f>
        <v>1.3275738824007581E-2</v>
      </c>
      <c r="AI655" s="50">
        <f>_xll.qlIndexFixing($V$5,_xll.qlInterestRateIndexFixingDate($V$5,AD655,trigger),,trigger)</f>
        <v>1.3389132266137225E-2</v>
      </c>
      <c r="AJ655" s="50">
        <f t="shared" si="32"/>
        <v>-1.1339344212964349E-4</v>
      </c>
      <c r="AK655" s="53">
        <f t="shared" si="33"/>
        <v>1.0085414035055122</v>
      </c>
    </row>
    <row r="656" spans="29:37" x14ac:dyDescent="0.2">
      <c r="AC656" s="45" t="s">
        <v>74</v>
      </c>
      <c r="AD656" s="46">
        <f>_xll.qlCalendarAdvance(calendar,AD655,AC656,,,trigger)</f>
        <v>62596</v>
      </c>
      <c r="AE656" s="46">
        <f>_xll.qlInterestRateIndexMaturity($V$5,AD656,trigger)</f>
        <v>62688</v>
      </c>
      <c r="AF656" s="50">
        <f>_xll.qlTenorBasisValue($V$13,AD656,trigger)</f>
        <v>4.5340281834772686E-5</v>
      </c>
      <c r="AG656" s="50">
        <f>_xll.qlTenorBasisForwardRate($V$13,AD656,_xll.ohTrigger($AA$9:$AA$12))</f>
        <v>1.3287501706912818E-2</v>
      </c>
      <c r="AH656" s="50">
        <f>_xll.qlTenorBasisForwardRate2($V$13,AD656,AE656,_xll.ohTrigger($AA$9:$AA$12))</f>
        <v>1.3287501706912818E-2</v>
      </c>
      <c r="AI656" s="50">
        <f>_xll.qlIndexFixing($V$5,_xll.qlInterestRateIndexFixingDate($V$5,AD656,trigger),,trigger)</f>
        <v>1.3401233635808321E-2</v>
      </c>
      <c r="AJ656" s="50">
        <f t="shared" si="32"/>
        <v>-1.1373192889550278E-4</v>
      </c>
      <c r="AK656" s="53">
        <f t="shared" si="33"/>
        <v>1.0085593162209217</v>
      </c>
    </row>
    <row r="657" spans="29:37" x14ac:dyDescent="0.2">
      <c r="AC657" s="45" t="s">
        <v>74</v>
      </c>
      <c r="AD657" s="46">
        <f>_xll.qlCalendarAdvance(calendar,AD656,AC657,,,trigger)</f>
        <v>62627</v>
      </c>
      <c r="AE657" s="46">
        <f>_xll.qlInterestRateIndexMaturity($V$5,AD657,trigger)</f>
        <v>62719</v>
      </c>
      <c r="AF657" s="50">
        <f>_xll.qlTenorBasisValue($V$13,AD657,trigger)</f>
        <v>4.530630747054277E-5</v>
      </c>
      <c r="AG657" s="50">
        <f>_xll.qlTenorBasisForwardRate($V$13,AD657,_xll.ohTrigger($AA$9:$AA$12))</f>
        <v>1.3298257920239798E-2</v>
      </c>
      <c r="AH657" s="50">
        <f>_xll.qlTenorBasisForwardRate2($V$13,AD657,AE657,_xll.ohTrigger($AA$9:$AA$12))</f>
        <v>1.3298257920239798E-2</v>
      </c>
      <c r="AI657" s="50">
        <f>_xll.qlIndexFixing($V$5,_xll.qlInterestRateIndexFixingDate($V$5,AD657,trigger),,trigger)</f>
        <v>1.3412303326214377E-2</v>
      </c>
      <c r="AJ657" s="50">
        <f t="shared" si="32"/>
        <v>-1.1404540597457873E-4</v>
      </c>
      <c r="AK657" s="53">
        <f t="shared" si="33"/>
        <v>1.008575965863995</v>
      </c>
    </row>
    <row r="658" spans="29:37" x14ac:dyDescent="0.2">
      <c r="AC658" s="45" t="s">
        <v>74</v>
      </c>
      <c r="AD658" s="46">
        <f>_xll.qlCalendarAdvance(calendar,AD657,AC658,,,trigger)</f>
        <v>62659</v>
      </c>
      <c r="AE658" s="46">
        <f>_xll.qlInterestRateIndexMaturity($V$5,AD658,trigger)</f>
        <v>62751</v>
      </c>
      <c r="AF658" s="50">
        <f>_xll.qlTenorBasisValue($V$13,AD658,trigger)</f>
        <v>4.5271682425749042E-5</v>
      </c>
      <c r="AG658" s="50">
        <f>_xll.qlTenorBasisForwardRate($V$13,AD658,_xll.ohTrigger($AA$9:$AA$12))</f>
        <v>1.3309123234252655E-2</v>
      </c>
      <c r="AH658" s="50">
        <f>_xll.qlTenorBasisForwardRate2($V$13,AD658,AE658,_xll.ohTrigger($AA$9:$AA$12))</f>
        <v>1.3309123234252655E-2</v>
      </c>
      <c r="AI658" s="50">
        <f>_xll.qlIndexFixing($V$5,_xll.qlInterestRateIndexFixingDate($V$5,AD658,trigger),,trigger)</f>
        <v>1.3423486683301719E-2</v>
      </c>
      <c r="AJ658" s="50">
        <f t="shared" si="32"/>
        <v>-1.1436344904906456E-4</v>
      </c>
      <c r="AK658" s="53">
        <f t="shared" si="33"/>
        <v>1.0085928612303128</v>
      </c>
    </row>
    <row r="659" spans="29:37" x14ac:dyDescent="0.2">
      <c r="AC659" s="45" t="s">
        <v>74</v>
      </c>
      <c r="AD659" s="46">
        <f>_xll.qlCalendarAdvance(calendar,AD658,AC659,,,trigger)</f>
        <v>62690</v>
      </c>
      <c r="AE659" s="46">
        <f>_xll.qlInterestRateIndexMaturity($V$5,AD659,trigger)</f>
        <v>62782</v>
      </c>
      <c r="AF659" s="50">
        <f>_xll.qlTenorBasisValue($V$13,AD659,trigger)</f>
        <v>4.5238565408696902E-5</v>
      </c>
      <c r="AG659" s="50">
        <f>_xll.qlTenorBasisForwardRate($V$13,AD659,_xll.ohTrigger($AA$9:$AA$12))</f>
        <v>1.3319418552319417E-2</v>
      </c>
      <c r="AH659" s="50">
        <f>_xll.qlTenorBasisForwardRate2($V$13,AD659,AE659,_xll.ohTrigger($AA$9:$AA$12))</f>
        <v>1.3319418552319417E-2</v>
      </c>
      <c r="AI659" s="50">
        <f>_xll.qlIndexFixing($V$5,_xll.qlInterestRateIndexFixingDate($V$5,AD659,trigger),,trigger)</f>
        <v>1.3434084745279292E-2</v>
      </c>
      <c r="AJ659" s="50">
        <f t="shared" si="32"/>
        <v>-1.1466619295987489E-4</v>
      </c>
      <c r="AK659" s="53">
        <f t="shared" si="33"/>
        <v>1.0086089488448358</v>
      </c>
    </row>
    <row r="660" spans="29:37" x14ac:dyDescent="0.2">
      <c r="AC660" s="45" t="s">
        <v>74</v>
      </c>
      <c r="AD660" s="46">
        <f>_xll.qlCalendarAdvance(calendar,AD659,AC660,,,trigger)</f>
        <v>62722</v>
      </c>
      <c r="AE660" s="46">
        <f>_xll.qlInterestRateIndexMaturity($V$5,AD660,trigger)</f>
        <v>62813</v>
      </c>
      <c r="AF660" s="50">
        <f>_xll.qlTenorBasisValue($V$13,AD660,trigger)</f>
        <v>4.5204814317246876E-5</v>
      </c>
      <c r="AG660" s="50">
        <f>_xll.qlTenorBasisForwardRate($V$13,AD660,_xll.ohTrigger($AA$9:$AA$12))</f>
        <v>1.3329402901526009E-2</v>
      </c>
      <c r="AH660" s="50">
        <f>_xll.qlTenorBasisForwardRate2($V$13,AD660,AE660,_xll.ohTrigger($AA$9:$AA$12))</f>
        <v>1.3329402901526009E-2</v>
      </c>
      <c r="AI660" s="50">
        <f>_xll.qlIndexFixing($V$5,_xll.qlInterestRateIndexFixingDate($V$5,AD660,trigger),,trigger)</f>
        <v>1.3444367104171594E-2</v>
      </c>
      <c r="AJ660" s="50">
        <f t="shared" si="32"/>
        <v>-1.1496420264558473E-4</v>
      </c>
      <c r="AK660" s="53">
        <f t="shared" si="33"/>
        <v>1.0086248576545334</v>
      </c>
    </row>
    <row r="661" spans="29:37" x14ac:dyDescent="0.2">
      <c r="AC661" s="45" t="s">
        <v>74</v>
      </c>
      <c r="AD661" s="46">
        <f>_xll.qlCalendarAdvance(calendar,AD660,AC661,,,trigger)</f>
        <v>62752</v>
      </c>
      <c r="AE661" s="46">
        <f>_xll.qlInterestRateIndexMaturity($V$5,AD661,trigger)</f>
        <v>62844</v>
      </c>
      <c r="AF661" s="50">
        <f>_xll.qlTenorBasisValue($V$13,AD661,trigger)</f>
        <v>4.5173568359830292E-5</v>
      </c>
      <c r="AG661" s="50">
        <f>_xll.qlTenorBasisForwardRate($V$13,AD661,_xll.ohTrigger($AA$9:$AA$12))</f>
        <v>1.3339328741692264E-2</v>
      </c>
      <c r="AH661" s="50">
        <f>_xll.qlTenorBasisForwardRate2($V$13,AD661,AE661,_xll.ohTrigger($AA$9:$AA$12))</f>
        <v>1.3339328741692264E-2</v>
      </c>
      <c r="AI661" s="50">
        <f>_xll.qlIndexFixing($V$5,_xll.qlInterestRateIndexFixingDate($V$5,AD661,trigger),,trigger)</f>
        <v>1.3454584645387166E-2</v>
      </c>
      <c r="AJ661" s="50">
        <f t="shared" si="32"/>
        <v>-1.1525590369490177E-4</v>
      </c>
      <c r="AK661" s="53">
        <f t="shared" si="33"/>
        <v>1.0086403076141806</v>
      </c>
    </row>
    <row r="662" spans="29:37" x14ac:dyDescent="0.2">
      <c r="AC662" s="45" t="s">
        <v>74</v>
      </c>
      <c r="AD662" s="46">
        <f>_xll.qlCalendarAdvance(calendar,AD661,AC662,,,trigger)</f>
        <v>62785</v>
      </c>
      <c r="AE662" s="46">
        <f>_xll.qlInterestRateIndexMaturity($V$5,AD662,trigger)</f>
        <v>62877</v>
      </c>
      <c r="AF662" s="50">
        <f>_xll.qlTenorBasisValue($V$13,AD662,trigger)</f>
        <v>4.5139634531690106E-5</v>
      </c>
      <c r="AG662" s="50">
        <f>_xll.qlTenorBasisForwardRate($V$13,AD662,_xll.ohTrigger($AA$9:$AA$12))</f>
        <v>1.3349556108266767E-2</v>
      </c>
      <c r="AH662" s="50">
        <f>_xll.qlTenorBasisForwardRate2($V$13,AD662,AE662,_xll.ohTrigger($AA$9:$AA$12))</f>
        <v>1.3349556108266767E-2</v>
      </c>
      <c r="AI662" s="50">
        <f>_xll.qlIndexFixing($V$5,_xll.qlInterestRateIndexFixingDate($V$5,AD662,trigger),,trigger)</f>
        <v>1.3465117338507455E-2</v>
      </c>
      <c r="AJ662" s="50">
        <f t="shared" si="32"/>
        <v>-1.1556123024068776E-4</v>
      </c>
      <c r="AK662" s="53">
        <f t="shared" si="33"/>
        <v>1.0086565597614985</v>
      </c>
    </row>
    <row r="663" spans="29:37" x14ac:dyDescent="0.2">
      <c r="AC663" s="45" t="s">
        <v>74</v>
      </c>
      <c r="AD663" s="46">
        <f>_xll.qlCalendarAdvance(calendar,AD662,AC663,,,trigger)</f>
        <v>62815</v>
      </c>
      <c r="AE663" s="46">
        <f>_xll.qlInterestRateIndexMaturity($V$5,AD663,trigger)</f>
        <v>62906</v>
      </c>
      <c r="AF663" s="50">
        <f>_xll.qlTenorBasisValue($V$13,AD663,trigger)</f>
        <v>4.5109177735851838E-5</v>
      </c>
      <c r="AG663" s="50">
        <f>_xll.qlTenorBasisForwardRate($V$13,AD663,_xll.ohTrigger($AA$9:$AA$12))</f>
        <v>1.3358235376546257E-2</v>
      </c>
      <c r="AH663" s="50">
        <f>_xll.qlTenorBasisForwardRate2($V$13,AD663,AE663,_xll.ohTrigger($AA$9:$AA$12))</f>
        <v>1.3358235376546257E-2</v>
      </c>
      <c r="AI663" s="50">
        <f>_xll.qlIndexFixing($V$5,_xll.qlInterestRateIndexFixingDate($V$5,AD663,trigger),,trigger)</f>
        <v>1.3474060268047414E-2</v>
      </c>
      <c r="AJ663" s="50">
        <f t="shared" si="32"/>
        <v>-1.1582489150115637E-4</v>
      </c>
      <c r="AK663" s="53">
        <f t="shared" si="33"/>
        <v>1.0086706730519599</v>
      </c>
    </row>
    <row r="664" spans="29:37" x14ac:dyDescent="0.2">
      <c r="AC664" s="45" t="s">
        <v>74</v>
      </c>
      <c r="AD664" s="46">
        <f>_xll.qlCalendarAdvance(calendar,AD663,AC664,,,trigger)</f>
        <v>62848</v>
      </c>
      <c r="AE664" s="46">
        <f>_xll.qlInterestRateIndexMaturity($V$5,AD664,trigger)</f>
        <v>62939</v>
      </c>
      <c r="AF664" s="50">
        <f>_xll.qlTenorBasisValue($V$13,AD664,trigger)</f>
        <v>4.5076101135354567E-5</v>
      </c>
      <c r="AG664" s="50">
        <f>_xll.qlTenorBasisForwardRate($V$13,AD664,_xll.ohTrigger($AA$9:$AA$12))</f>
        <v>1.3367975496739725E-2</v>
      </c>
      <c r="AH664" s="50">
        <f>_xll.qlTenorBasisForwardRate2($V$13,AD664,AE664,_xll.ohTrigger($AA$9:$AA$12))</f>
        <v>1.3367975496739725E-2</v>
      </c>
      <c r="AI664" s="50">
        <f>_xll.qlIndexFixing($V$5,_xll.qlInterestRateIndexFixingDate($V$5,AD664,trigger),,trigger)</f>
        <v>1.3484094494884975E-2</v>
      </c>
      <c r="AJ664" s="50">
        <f t="shared" si="32"/>
        <v>-1.161189981452506E-4</v>
      </c>
      <c r="AK664" s="53">
        <f t="shared" si="33"/>
        <v>1.0086863562978232</v>
      </c>
    </row>
    <row r="665" spans="29:37" x14ac:dyDescent="0.2">
      <c r="AC665" s="45" t="s">
        <v>74</v>
      </c>
      <c r="AD665" s="46">
        <f>_xll.qlCalendarAdvance(calendar,AD664,AC665,,,trigger)</f>
        <v>62879</v>
      </c>
      <c r="AE665" s="46">
        <f>_xll.qlInterestRateIndexMaturity($V$5,AD665,trigger)</f>
        <v>62969</v>
      </c>
      <c r="AF665" s="50">
        <f>_xll.qlTenorBasisValue($V$13,AD665,trigger)</f>
        <v>4.5045430536390874E-5</v>
      </c>
      <c r="AG665" s="50">
        <f>_xll.qlTenorBasisForwardRate($V$13,AD665,_xll.ohTrigger($AA$9:$AA$12))</f>
        <v>1.3376502656100797E-2</v>
      </c>
      <c r="AH665" s="50">
        <f>_xll.qlTenorBasisForwardRate2($V$13,AD665,AE665,_xll.ohTrigger($AA$9:$AA$12))</f>
        <v>1.3376502656100797E-2</v>
      </c>
      <c r="AI665" s="50">
        <f>_xll.qlIndexFixing($V$5,_xll.qlInterestRateIndexFixingDate($V$5,AD665,trigger),,trigger)</f>
        <v>1.3492883941482958E-2</v>
      </c>
      <c r="AJ665" s="50">
        <f t="shared" si="32"/>
        <v>-1.1638128538216108E-4</v>
      </c>
      <c r="AK665" s="53">
        <f t="shared" si="33"/>
        <v>1.0087004270379358</v>
      </c>
    </row>
    <row r="666" spans="29:37" x14ac:dyDescent="0.2">
      <c r="AC666" s="45" t="s">
        <v>74</v>
      </c>
      <c r="AD666" s="46">
        <f>_xll.qlCalendarAdvance(calendar,AD665,AC666,,,trigger)</f>
        <v>62908</v>
      </c>
      <c r="AE666" s="46">
        <f>_xll.qlInterestRateIndexMaturity($V$5,AD666,trigger)</f>
        <v>63002</v>
      </c>
      <c r="AF666" s="50">
        <f>_xll.qlTenorBasisValue($V$13,AD666,trigger)</f>
        <v>4.5017086349980259E-5</v>
      </c>
      <c r="AG666" s="50">
        <f>_xll.qlTenorBasisForwardRate($V$13,AD666,_xll.ohTrigger($AA$9:$AA$12))</f>
        <v>1.3386181780506445E-2</v>
      </c>
      <c r="AH666" s="50">
        <f>_xll.qlTenorBasisForwardRate2($V$13,AD666,AE666,_xll.ohTrigger($AA$9:$AA$12))</f>
        <v>1.3386181780506445E-2</v>
      </c>
      <c r="AI666" s="50">
        <f>_xll.qlIndexFixing($V$5,_xll.qlInterestRateIndexFixingDate($V$5,AD666,trigger),,trigger)</f>
        <v>1.3502846086305354E-2</v>
      </c>
      <c r="AJ666" s="50">
        <f t="shared" si="32"/>
        <v>-1.1666430579890946E-4</v>
      </c>
      <c r="AK666" s="53">
        <f t="shared" si="33"/>
        <v>1.0087152787637175</v>
      </c>
    </row>
    <row r="667" spans="29:37" x14ac:dyDescent="0.2">
      <c r="AC667" s="45" t="s">
        <v>74</v>
      </c>
      <c r="AD667" s="46">
        <f>_xll.qlCalendarAdvance(calendar,AD666,AC667,,,trigger)</f>
        <v>62939</v>
      </c>
      <c r="AE667" s="46">
        <f>_xll.qlInterestRateIndexMaturity($V$5,AD667,trigger)</f>
        <v>63030</v>
      </c>
      <c r="AF667" s="50">
        <f>_xll.qlTenorBasisValue($V$13,AD667,trigger)</f>
        <v>4.4987154554367983E-5</v>
      </c>
      <c r="AG667" s="50">
        <f>_xll.qlTenorBasisForwardRate($V$13,AD667,_xll.ohTrigger($AA$9:$AA$12))</f>
        <v>1.3393502614167068E-2</v>
      </c>
      <c r="AH667" s="50">
        <f>_xll.qlTenorBasisForwardRate2($V$13,AD667,AE667,_xll.ohTrigger($AA$9:$AA$12))</f>
        <v>1.3393502614167068E-2</v>
      </c>
      <c r="AI667" s="50">
        <f>_xll.qlIndexFixing($V$5,_xll.qlInterestRateIndexFixingDate($V$5,AD667,trigger),,trigger)</f>
        <v>1.3510402127931049E-2</v>
      </c>
      <c r="AJ667" s="50">
        <f t="shared" si="32"/>
        <v>-1.1689951376398118E-4</v>
      </c>
      <c r="AK667" s="53">
        <f t="shared" si="33"/>
        <v>1.0087280763764013</v>
      </c>
    </row>
    <row r="668" spans="29:37" x14ac:dyDescent="0.2">
      <c r="AC668" s="45" t="s">
        <v>74</v>
      </c>
      <c r="AD668" s="46">
        <f>_xll.qlCalendarAdvance(calendar,AD667,AC668,,,trigger)</f>
        <v>62969</v>
      </c>
      <c r="AE668" s="46">
        <f>_xll.qlInterestRateIndexMaturity($V$5,AD668,trigger)</f>
        <v>63061</v>
      </c>
      <c r="AF668" s="50">
        <f>_xll.qlTenorBasisValue($V$13,AD668,trigger)</f>
        <v>4.4958545233976172E-5</v>
      </c>
      <c r="AG668" s="50">
        <f>_xll.qlTenorBasisForwardRate($V$13,AD668,_xll.ohTrigger($AA$9:$AA$12))</f>
        <v>1.3401868296078746E-2</v>
      </c>
      <c r="AH668" s="50">
        <f>_xll.qlTenorBasisForwardRate2($V$13,AD668,AE668,_xll.ohTrigger($AA$9:$AA$12))</f>
        <v>1.3401868296078746E-2</v>
      </c>
      <c r="AI668" s="50">
        <f>_xll.qlIndexFixing($V$5,_xll.qlInterestRateIndexFixingDate($V$5,AD668,trigger),,trigger)</f>
        <v>1.3519023761020207E-2</v>
      </c>
      <c r="AJ668" s="50">
        <f t="shared" si="32"/>
        <v>-1.1715546494146106E-4</v>
      </c>
      <c r="AK668" s="53">
        <f t="shared" si="33"/>
        <v>1.008741726328988</v>
      </c>
    </row>
    <row r="669" spans="29:37" x14ac:dyDescent="0.2">
      <c r="AC669" s="45" t="s">
        <v>74</v>
      </c>
      <c r="AD669" s="46">
        <f>_xll.qlCalendarAdvance(calendar,AD668,AC669,,,trigger)</f>
        <v>63002</v>
      </c>
      <c r="AE669" s="46">
        <f>_xll.qlInterestRateIndexMaturity($V$5,AD669,trigger)</f>
        <v>63094</v>
      </c>
      <c r="AF669" s="50">
        <f>_xll.qlTenorBasisValue($V$13,AD669,trigger)</f>
        <v>4.4927475432080314E-5</v>
      </c>
      <c r="AG669" s="50">
        <f>_xll.qlTenorBasisForwardRate($V$13,AD669,_xll.ohTrigger($AA$9:$AA$12))</f>
        <v>1.3410404954007119E-2</v>
      </c>
      <c r="AH669" s="50">
        <f>_xll.qlTenorBasisForwardRate2($V$13,AD669,AE669,_xll.ohTrigger($AA$9:$AA$12))</f>
        <v>1.3410404954007119E-2</v>
      </c>
      <c r="AI669" s="50">
        <f>_xll.qlIndexFixing($V$5,_xll.qlInterestRateIndexFixingDate($V$5,AD669,trigger),,trigger)</f>
        <v>1.3527827051150985E-2</v>
      </c>
      <c r="AJ669" s="50">
        <f t="shared" si="32"/>
        <v>-1.1742209714386657E-4</v>
      </c>
      <c r="AK669" s="53">
        <f t="shared" si="33"/>
        <v>1.0087560440975931</v>
      </c>
    </row>
    <row r="670" spans="29:37" x14ac:dyDescent="0.2">
      <c r="AC670" s="45" t="s">
        <v>74</v>
      </c>
      <c r="AD670" s="46">
        <f>_xll.qlCalendarAdvance(calendar,AD669,AC670,,,trigger)</f>
        <v>63032</v>
      </c>
      <c r="AE670" s="46">
        <f>_xll.qlInterestRateIndexMaturity($V$5,AD670,trigger)</f>
        <v>63124</v>
      </c>
      <c r="AF670" s="50">
        <f>_xll.qlTenorBasisValue($V$13,AD670,trigger)</f>
        <v>4.4899589716954602E-5</v>
      </c>
      <c r="AG670" s="50">
        <f>_xll.qlTenorBasisForwardRate($V$13,AD670,_xll.ohTrigger($AA$9:$AA$12))</f>
        <v>1.3417942387973661E-2</v>
      </c>
      <c r="AH670" s="50">
        <f>_xll.qlTenorBasisForwardRate2($V$13,AD670,AE670,_xll.ohTrigger($AA$9:$AA$12))</f>
        <v>1.3417942387973661E-2</v>
      </c>
      <c r="AI670" s="50">
        <f>_xll.qlIndexFixing($V$5,_xll.qlInterestRateIndexFixingDate($V$5,AD670,trigger),,trigger)</f>
        <v>1.3535601815750064E-2</v>
      </c>
      <c r="AJ670" s="50">
        <f t="shared" si="32"/>
        <v>-1.176594277764037E-4</v>
      </c>
      <c r="AK670" s="53">
        <f t="shared" si="33"/>
        <v>1.0087688130097996</v>
      </c>
    </row>
    <row r="671" spans="29:37" x14ac:dyDescent="0.2">
      <c r="AC671" s="45" t="s">
        <v>74</v>
      </c>
      <c r="AD671" s="46">
        <f>_xll.qlCalendarAdvance(calendar,AD670,AC671,,,trigger)</f>
        <v>63065</v>
      </c>
      <c r="AE671" s="46">
        <f>_xll.qlInterestRateIndexMaturity($V$5,AD671,trigger)</f>
        <v>63157</v>
      </c>
      <c r="AF671" s="50">
        <f>_xll.qlTenorBasisValue($V$13,AD671,trigger)</f>
        <v>4.4869305913540884E-5</v>
      </c>
      <c r="AG671" s="50">
        <f>_xll.qlTenorBasisForwardRate($V$13,AD671,_xll.ohTrigger($AA$9:$AA$12))</f>
        <v>1.3425988071048219E-2</v>
      </c>
      <c r="AH671" s="50">
        <f>_xll.qlTenorBasisForwardRate2($V$13,AD671,AE671,_xll.ohTrigger($AA$9:$AA$12))</f>
        <v>1.3425988071048219E-2</v>
      </c>
      <c r="AI671" s="50">
        <f>_xll.qlIndexFixing($V$5,_xll.qlInterestRateIndexFixingDate($V$5,AD671,trigger),,trigger)</f>
        <v>1.3543903006148616E-2</v>
      </c>
      <c r="AJ671" s="50">
        <f t="shared" si="32"/>
        <v>-1.1791493510039663E-4</v>
      </c>
      <c r="AK671" s="53">
        <f t="shared" si="33"/>
        <v>1.0087825889965349</v>
      </c>
    </row>
    <row r="672" spans="29:37" x14ac:dyDescent="0.2">
      <c r="AC672" s="45" t="s">
        <v>74</v>
      </c>
      <c r="AD672" s="46">
        <f>_xll.qlCalendarAdvance(calendar,AD671,AC672,,,trigger)</f>
        <v>63096</v>
      </c>
      <c r="AE672" s="46">
        <f>_xll.qlInterestRateIndexMaturity($V$5,AD672,trigger)</f>
        <v>63187</v>
      </c>
      <c r="AF672" s="50">
        <f>_xll.qlTenorBasisValue($V$13,AD672,trigger)</f>
        <v>4.4841225488294655E-5</v>
      </c>
      <c r="AG672" s="50">
        <f>_xll.qlTenorBasisForwardRate($V$13,AD672,_xll.ohTrigger($AA$9:$AA$12))</f>
        <v>1.3432946987751597E-2</v>
      </c>
      <c r="AH672" s="50">
        <f>_xll.qlTenorBasisForwardRate2($V$13,AD672,AE672,_xll.ohTrigger($AA$9:$AA$12))</f>
        <v>1.3432946987751597E-2</v>
      </c>
      <c r="AI672" s="50">
        <f>_xll.qlIndexFixing($V$5,_xll.qlInterestRateIndexFixingDate($V$5,AD672,trigger),,trigger)</f>
        <v>1.3551088528622673E-2</v>
      </c>
      <c r="AJ672" s="50">
        <f t="shared" si="32"/>
        <v>-1.1814154087107578E-4</v>
      </c>
      <c r="AK672" s="53">
        <f t="shared" si="33"/>
        <v>1.0087949085914505</v>
      </c>
    </row>
    <row r="673" spans="29:37" x14ac:dyDescent="0.2">
      <c r="AC673" s="45" t="s">
        <v>74</v>
      </c>
      <c r="AD673" s="46">
        <f>_xll.qlCalendarAdvance(calendar,AD672,AC673,,,trigger)</f>
        <v>63128</v>
      </c>
      <c r="AE673" s="46">
        <f>_xll.qlInterestRateIndexMaturity($V$5,AD673,trigger)</f>
        <v>63220</v>
      </c>
      <c r="AF673" s="50">
        <f>_xll.qlTenorBasisValue($V$13,AD673,trigger)</f>
        <v>4.4812608414323531E-5</v>
      </c>
      <c r="AG673" s="50">
        <f>_xll.qlTenorBasisForwardRate($V$13,AD673,_xll.ohTrigger($AA$9:$AA$12))</f>
        <v>1.3440633794649057E-2</v>
      </c>
      <c r="AH673" s="50">
        <f>_xll.qlTenorBasisForwardRate2($V$13,AD673,AE673,_xll.ohTrigger($AA$9:$AA$12))</f>
        <v>1.3440633794649057E-2</v>
      </c>
      <c r="AI673" s="50">
        <f>_xll.qlIndexFixing($V$5,_xll.qlInterestRateIndexFixingDate($V$5,AD673,trigger),,trigger)</f>
        <v>1.3559020398225903E-2</v>
      </c>
      <c r="AJ673" s="50">
        <f t="shared" si="32"/>
        <v>-1.1838660357684633E-4</v>
      </c>
      <c r="AK673" s="53">
        <f t="shared" si="33"/>
        <v>1.0088081116847316</v>
      </c>
    </row>
    <row r="674" spans="29:37" x14ac:dyDescent="0.2">
      <c r="AC674" s="45" t="s">
        <v>74</v>
      </c>
      <c r="AD674" s="46">
        <f>_xll.qlCalendarAdvance(calendar,AD673,AC674,,,trigger)</f>
        <v>63158</v>
      </c>
      <c r="AE674" s="46">
        <f>_xll.qlInterestRateIndexMaturity($V$5,AD674,trigger)</f>
        <v>63248</v>
      </c>
      <c r="AF674" s="50">
        <f>_xll.qlTenorBasisValue($V$13,AD674,trigger)</f>
        <v>4.4786116309761729E-5</v>
      </c>
      <c r="AG674" s="50">
        <f>_xll.qlTenorBasisForwardRate($V$13,AD674,_xll.ohTrigger($AA$9:$AA$12))</f>
        <v>1.3446562268875972E-2</v>
      </c>
      <c r="AH674" s="50">
        <f>_xll.qlTenorBasisForwardRate2($V$13,AD674,AE674,_xll.ohTrigger($AA$9:$AA$12))</f>
        <v>1.3446562268875972E-2</v>
      </c>
      <c r="AI674" s="50">
        <f>_xll.qlIndexFixing($V$5,_xll.qlInterestRateIndexFixingDate($V$5,AD674,trigger),,trigger)</f>
        <v>1.3565150096244594E-2</v>
      </c>
      <c r="AJ674" s="50">
        <f t="shared" si="32"/>
        <v>-1.1858782736862139E-4</v>
      </c>
      <c r="AK674" s="53">
        <f t="shared" si="33"/>
        <v>1.0088191929652615</v>
      </c>
    </row>
    <row r="675" spans="29:37" x14ac:dyDescent="0.2">
      <c r="AC675" s="45" t="s">
        <v>74</v>
      </c>
      <c r="AD675" s="46">
        <f>_xll.qlCalendarAdvance(calendar,AD674,AC675,,,trigger)</f>
        <v>63188</v>
      </c>
      <c r="AE675" s="46">
        <f>_xll.qlInterestRateIndexMaturity($V$5,AD675,trigger)</f>
        <v>63279</v>
      </c>
      <c r="AF675" s="50">
        <f>_xll.qlTenorBasisValue($V$13,AD675,trigger)</f>
        <v>4.4759945780986158E-5</v>
      </c>
      <c r="AG675" s="50">
        <f>_xll.qlTenorBasisForwardRate($V$13,AD675,_xll.ohTrigger($AA$9:$AA$12))</f>
        <v>1.3453355756611983E-2</v>
      </c>
      <c r="AH675" s="50">
        <f>_xll.qlTenorBasisForwardRate2($V$13,AD675,AE675,_xll.ohTrigger($AA$9:$AA$12))</f>
        <v>1.3453355756611983E-2</v>
      </c>
      <c r="AI675" s="50">
        <f>_xll.qlIndexFixing($V$5,_xll.qlInterestRateIndexFixingDate($V$5,AD675,trigger),,trigger)</f>
        <v>1.3572164055404023E-2</v>
      </c>
      <c r="AJ675" s="50">
        <f t="shared" si="32"/>
        <v>-1.1880829879203948E-4</v>
      </c>
      <c r="AK675" s="53">
        <f t="shared" si="33"/>
        <v>1.0088311274109918</v>
      </c>
    </row>
    <row r="676" spans="29:37" x14ac:dyDescent="0.2">
      <c r="AC676" s="45" t="s">
        <v>74</v>
      </c>
      <c r="AD676" s="46">
        <f>_xll.qlCalendarAdvance(calendar,AD675,AC676,,,trigger)</f>
        <v>63219</v>
      </c>
      <c r="AE676" s="46">
        <f>_xll.qlInterestRateIndexMaturity($V$5,AD676,trigger)</f>
        <v>63307</v>
      </c>
      <c r="AF676" s="50">
        <f>_xll.qlTenorBasisValue($V$13,AD676,trigger)</f>
        <v>4.4733236653629026E-5</v>
      </c>
      <c r="AG676" s="50">
        <f>_xll.qlTenorBasisForwardRate($V$13,AD676,_xll.ohTrigger($AA$9:$AA$12))</f>
        <v>1.3458727899124339E-2</v>
      </c>
      <c r="AH676" s="50">
        <f>_xll.qlTenorBasisForwardRate2($V$13,AD676,AE676,_xll.ohTrigger($AA$9:$AA$12))</f>
        <v>1.3458727899124339E-2</v>
      </c>
      <c r="AI676" s="50">
        <f>_xll.qlIndexFixing($V$5,_xll.qlInterestRateIndexFixingDate($V$5,AD676,trigger),,trigger)</f>
        <v>1.3577727235571834E-2</v>
      </c>
      <c r="AJ676" s="50">
        <f t="shared" si="32"/>
        <v>-1.1899933644749471E-4</v>
      </c>
      <c r="AK676" s="53">
        <f t="shared" si="33"/>
        <v>1.0088417967388461</v>
      </c>
    </row>
    <row r="677" spans="29:37" x14ac:dyDescent="0.2">
      <c r="AC677" s="45" t="s">
        <v>74</v>
      </c>
      <c r="AD677" s="46">
        <f>_xll.qlCalendarAdvance(calendar,AD676,AC677,,,trigger)</f>
        <v>63248</v>
      </c>
      <c r="AE677" s="46">
        <f>_xll.qlInterestRateIndexMaturity($V$5,AD677,trigger)</f>
        <v>63340</v>
      </c>
      <c r="AF677" s="50">
        <f>_xll.qlTenorBasisValue($V$13,AD677,trigger)</f>
        <v>4.4708554127122483E-5</v>
      </c>
      <c r="AG677" s="50">
        <f>_xll.qlTenorBasisForwardRate($V$13,AD677,_xll.ohTrigger($AA$9:$AA$12))</f>
        <v>1.3465936810052859E-2</v>
      </c>
      <c r="AH677" s="50">
        <f>_xll.qlTenorBasisForwardRate2($V$13,AD677,AE677,_xll.ohTrigger($AA$9:$AA$12))</f>
        <v>1.3465936810052859E-2</v>
      </c>
      <c r="AI677" s="50">
        <f>_xll.qlIndexFixing($V$5,_xll.qlInterestRateIndexFixingDate($V$5,AD677,trigger),,trigger)</f>
        <v>1.3585163584741518E-2</v>
      </c>
      <c r="AJ677" s="50">
        <f t="shared" si="32"/>
        <v>-1.1922677468865876E-4</v>
      </c>
      <c r="AK677" s="53">
        <f t="shared" si="33"/>
        <v>1.0088539532280927</v>
      </c>
    </row>
    <row r="678" spans="29:37" x14ac:dyDescent="0.2">
      <c r="AC678" s="45" t="s">
        <v>74</v>
      </c>
      <c r="AD678" s="46">
        <f>_xll.qlCalendarAdvance(calendar,AD677,AC678,,,trigger)</f>
        <v>63276</v>
      </c>
      <c r="AE678" s="46">
        <f>_xll.qlInterestRateIndexMaturity($V$5,AD678,trigger)</f>
        <v>63368</v>
      </c>
      <c r="AF678" s="50">
        <f>_xll.qlTenorBasisValue($V$13,AD678,trigger)</f>
        <v>4.4684997788197485E-5</v>
      </c>
      <c r="AG678" s="50">
        <f>_xll.qlTenorBasisForwardRate($V$13,AD678,_xll.ohTrigger($AA$9:$AA$12))</f>
        <v>1.3471351360529533E-2</v>
      </c>
      <c r="AH678" s="50">
        <f>_xll.qlTenorBasisForwardRate2($V$13,AD678,AE678,_xll.ohTrigger($AA$9:$AA$12))</f>
        <v>1.3471351360529533E-2</v>
      </c>
      <c r="AI678" s="50">
        <f>_xll.qlIndexFixing($V$5,_xll.qlInterestRateIndexFixingDate($V$5,AD678,trigger),,trigger)</f>
        <v>1.3590763234464558E-2</v>
      </c>
      <c r="AJ678" s="50">
        <f t="shared" si="32"/>
        <v>-1.1941187393502486E-4</v>
      </c>
      <c r="AK678" s="53">
        <f t="shared" si="33"/>
        <v>1.0088641347656402</v>
      </c>
    </row>
    <row r="679" spans="29:37" x14ac:dyDescent="0.2">
      <c r="AC679" s="45" t="s">
        <v>74</v>
      </c>
      <c r="AD679" s="46">
        <f>_xll.qlCalendarAdvance(calendar,AD678,AC679,,,trigger)</f>
        <v>63307</v>
      </c>
      <c r="AE679" s="46">
        <f>_xll.qlInterestRateIndexMaturity($V$5,AD679,trigger)</f>
        <v>63401</v>
      </c>
      <c r="AF679" s="50">
        <f>_xll.qlTenorBasisValue($V$13,AD679,trigger)</f>
        <v>4.4659229093144378E-5</v>
      </c>
      <c r="AG679" s="50">
        <f>_xll.qlTenorBasisForwardRate($V$13,AD679,_xll.ohTrigger($AA$9:$AA$12))</f>
        <v>1.3477812928882638E-2</v>
      </c>
      <c r="AH679" s="50">
        <f>_xll.qlTenorBasisForwardRate2($V$13,AD679,AE679,_xll.ohTrigger($AA$9:$AA$12))</f>
        <v>1.3477812928882638E-2</v>
      </c>
      <c r="AI679" s="50">
        <f>_xll.qlIndexFixing($V$5,_xll.qlInterestRateIndexFixingDate($V$5,AD679,trigger),,trigger)</f>
        <v>1.359744019485153E-2</v>
      </c>
      <c r="AJ679" s="50">
        <f t="shared" si="32"/>
        <v>-1.1962726596889163E-4</v>
      </c>
      <c r="AK679" s="53">
        <f t="shared" si="33"/>
        <v>1.0088758663293607</v>
      </c>
    </row>
    <row r="680" spans="29:37" x14ac:dyDescent="0.2">
      <c r="AC680" s="45" t="s">
        <v>74</v>
      </c>
      <c r="AD680" s="46">
        <f>_xll.qlCalendarAdvance(calendar,AD679,AC680,,,trigger)</f>
        <v>63338</v>
      </c>
      <c r="AE680" s="46">
        <f>_xll.qlInterestRateIndexMaturity($V$5,AD680,trigger)</f>
        <v>63430</v>
      </c>
      <c r="AF680" s="50">
        <f>_xll.qlTenorBasisValue($V$13,AD680,trigger)</f>
        <v>4.463378386136572E-5</v>
      </c>
      <c r="AG680" s="50">
        <f>_xll.qlTenorBasisForwardRate($V$13,AD680,_xll.ohTrigger($AA$9:$AA$12))</f>
        <v>1.3482681542856667E-2</v>
      </c>
      <c r="AH680" s="50">
        <f>_xll.qlTenorBasisForwardRate2($V$13,AD680,AE680,_xll.ohTrigger($AA$9:$AA$12))</f>
        <v>1.3482681542856667E-2</v>
      </c>
      <c r="AI680" s="50">
        <f>_xll.qlIndexFixing($V$5,_xll.qlInterestRateIndexFixingDate($V$5,AD680,trigger),,trigger)</f>
        <v>1.3602488613828527E-2</v>
      </c>
      <c r="AJ680" s="50">
        <f t="shared" si="32"/>
        <v>-1.1980707097185989E-4</v>
      </c>
      <c r="AK680" s="53">
        <f t="shared" si="33"/>
        <v>1.0088859972395725</v>
      </c>
    </row>
    <row r="681" spans="29:37" x14ac:dyDescent="0.2">
      <c r="AC681" s="45" t="s">
        <v>74</v>
      </c>
      <c r="AD681" s="46">
        <f>_xll.qlCalendarAdvance(calendar,AD680,AC681,,,trigger)</f>
        <v>63369</v>
      </c>
      <c r="AE681" s="46">
        <f>_xll.qlInterestRateIndexMaturity($V$5,AD681,trigger)</f>
        <v>63461</v>
      </c>
      <c r="AF681" s="50">
        <f>_xll.qlTenorBasisValue($V$13,AD681,trigger)</f>
        <v>4.4608658095221754E-5</v>
      </c>
      <c r="AG681" s="50">
        <f>_xll.qlTenorBasisForwardRate($V$13,AD681,_xll.ohTrigger($AA$9:$AA$12))</f>
        <v>1.3488006036567819E-2</v>
      </c>
      <c r="AH681" s="50">
        <f>_xll.qlTenorBasisForwardRate2($V$13,AD681,AE681,_xll.ohTrigger($AA$9:$AA$12))</f>
        <v>1.3488006036567819E-2</v>
      </c>
      <c r="AI681" s="50">
        <f>_xll.qlIndexFixing($V$5,_xll.qlInterestRateIndexFixingDate($V$5,AD681,trigger),,trigger)</f>
        <v>1.3608003148221999E-2</v>
      </c>
      <c r="AJ681" s="50">
        <f t="shared" si="32"/>
        <v>-1.1999711165418085E-4</v>
      </c>
      <c r="AK681" s="53">
        <f t="shared" si="33"/>
        <v>1.0088965790294615</v>
      </c>
    </row>
    <row r="682" spans="29:37" x14ac:dyDescent="0.2">
      <c r="AC682" s="45" t="s">
        <v>74</v>
      </c>
      <c r="AD682" s="46">
        <f>_xll.qlCalendarAdvance(calendar,AD681,AC682,,,trigger)</f>
        <v>63401</v>
      </c>
      <c r="AE682" s="46">
        <f>_xll.qlInterestRateIndexMaturity($V$5,AD682,trigger)</f>
        <v>63493</v>
      </c>
      <c r="AF682" s="50">
        <f>_xll.qlTenorBasisValue($V$13,AD682,trigger)</f>
        <v>4.4583052723851452E-5</v>
      </c>
      <c r="AG682" s="50">
        <f>_xll.qlTenorBasisForwardRate($V$13,AD682,_xll.ohTrigger($AA$9:$AA$12))</f>
        <v>1.3493264102797194E-2</v>
      </c>
      <c r="AH682" s="50">
        <f>_xll.qlTenorBasisForwardRate2($V$13,AD682,AE682,_xll.ohTrigger($AA$9:$AA$12))</f>
        <v>1.3493264102797194E-2</v>
      </c>
      <c r="AI682" s="50">
        <f>_xll.qlIndexFixing($V$5,_xll.qlInterestRateIndexFixingDate($V$5,AD682,trigger),,trigger)</f>
        <v>1.3613452114324676E-2</v>
      </c>
      <c r="AJ682" s="50">
        <f t="shared" si="32"/>
        <v>-1.2018801152748233E-4</v>
      </c>
      <c r="AK682" s="53">
        <f t="shared" si="33"/>
        <v>1.0089072599937154</v>
      </c>
    </row>
    <row r="683" spans="29:37" x14ac:dyDescent="0.2">
      <c r="AC683" s="45" t="s">
        <v>74</v>
      </c>
      <c r="AD683" s="46">
        <f>_xll.qlCalendarAdvance(calendar,AD682,AC683,,,trigger)</f>
        <v>63432</v>
      </c>
      <c r="AE683" s="46">
        <f>_xll.qlInterestRateIndexMaturity($V$5,AD683,trigger)</f>
        <v>63523</v>
      </c>
      <c r="AF683" s="50">
        <f>_xll.qlTenorBasisValue($V$13,AD683,trigger)</f>
        <v>4.4558564076813331E-5</v>
      </c>
      <c r="AG683" s="50">
        <f>_xll.qlTenorBasisForwardRate($V$13,AD683,_xll.ohTrigger($AA$9:$AA$12))</f>
        <v>1.3497799511531797E-2</v>
      </c>
      <c r="AH683" s="50">
        <f>_xll.qlTenorBasisForwardRate2($V$13,AD683,AE683,_xll.ohTrigger($AA$9:$AA$12))</f>
        <v>1.3497799511531797E-2</v>
      </c>
      <c r="AI683" s="50">
        <f>_xll.qlIndexFixing($V$5,_xll.qlInterestRateIndexFixingDate($V$5,AD683,trigger),,trigger)</f>
        <v>1.3618160014461367E-2</v>
      </c>
      <c r="AJ683" s="50">
        <f t="shared" si="32"/>
        <v>-1.2036050292956943E-4</v>
      </c>
      <c r="AK683" s="53">
        <f t="shared" si="33"/>
        <v>1.0089170462805244</v>
      </c>
    </row>
    <row r="684" spans="29:37" x14ac:dyDescent="0.2">
      <c r="AC684" s="45" t="s">
        <v>74</v>
      </c>
      <c r="AD684" s="46">
        <f>_xll.qlCalendarAdvance(calendar,AD683,AC684,,,trigger)</f>
        <v>63464</v>
      </c>
      <c r="AE684" s="46">
        <f>_xll.qlInterestRateIndexMaturity($V$5,AD684,trigger)</f>
        <v>63556</v>
      </c>
      <c r="AF684" s="50">
        <f>_xll.qlTenorBasisValue($V$13,AD684,trigger)</f>
        <v>4.4533608113477233E-5</v>
      </c>
      <c r="AG684" s="50">
        <f>_xll.qlTenorBasisForwardRate($V$13,AD684,_xll.ohTrigger($AA$9:$AA$12))</f>
        <v>1.3502908763243131E-2</v>
      </c>
      <c r="AH684" s="50">
        <f>_xll.qlTenorBasisForwardRate2($V$13,AD684,AE684,_xll.ohTrigger($AA$9:$AA$12))</f>
        <v>1.3502908763243131E-2</v>
      </c>
      <c r="AI684" s="50">
        <f>_xll.qlIndexFixing($V$5,_xll.qlInterestRateIndexFixingDate($V$5,AD684,trigger),,trigger)</f>
        <v>1.3623457000962966E-2</v>
      </c>
      <c r="AJ684" s="50">
        <f t="shared" si="32"/>
        <v>-1.2054823771983497E-4</v>
      </c>
      <c r="AK684" s="53">
        <f t="shared" si="33"/>
        <v>1.0089275755197269</v>
      </c>
    </row>
    <row r="685" spans="29:37" x14ac:dyDescent="0.2">
      <c r="AC685" s="45" t="s">
        <v>74</v>
      </c>
      <c r="AD685" s="46">
        <f>_xll.qlCalendarAdvance(calendar,AD684,AC685,,,trigger)</f>
        <v>63495</v>
      </c>
      <c r="AE685" s="46">
        <f>_xll.qlInterestRateIndexMaturity($V$5,AD685,trigger)</f>
        <v>63587</v>
      </c>
      <c r="AF685" s="50">
        <f>_xll.qlTenorBasisValue($V$13,AD685,trigger)</f>
        <v>4.450974067346141E-5</v>
      </c>
      <c r="AG685" s="50">
        <f>_xll.qlTenorBasisForwardRate($V$13,AD685,_xll.ohTrigger($AA$9:$AA$12))</f>
        <v>1.3507310223574988E-2</v>
      </c>
      <c r="AH685" s="50">
        <f>_xll.qlTenorBasisForwardRate2($V$13,AD685,AE685,_xll.ohTrigger($AA$9:$AA$12))</f>
        <v>1.3507310223574988E-2</v>
      </c>
      <c r="AI685" s="50">
        <f>_xll.qlIndexFixing($V$5,_xll.qlInterestRateIndexFixingDate($V$5,AD685,trigger),,trigger)</f>
        <v>1.3628028135817949E-2</v>
      </c>
      <c r="AJ685" s="50">
        <f t="shared" si="32"/>
        <v>-1.2071791224296108E-4</v>
      </c>
      <c r="AK685" s="53">
        <f t="shared" si="33"/>
        <v>1.0089372280820401</v>
      </c>
    </row>
    <row r="686" spans="29:37" x14ac:dyDescent="0.2">
      <c r="AC686" s="45" t="s">
        <v>74</v>
      </c>
      <c r="AD686" s="46">
        <f>_xll.qlCalendarAdvance(calendar,AD685,AC686,,,trigger)</f>
        <v>63527</v>
      </c>
      <c r="AE686" s="46">
        <f>_xll.qlInterestRateIndexMaturity($V$5,AD686,trigger)</f>
        <v>63618</v>
      </c>
      <c r="AF686" s="50">
        <f>_xll.qlTenorBasisValue($V$13,AD686,trigger)</f>
        <v>4.4485417895084346E-5</v>
      </c>
      <c r="AG686" s="50">
        <f>_xll.qlTenorBasisForwardRate($V$13,AD686,_xll.ohTrigger($AA$9:$AA$12))</f>
        <v>1.3511298567303891E-2</v>
      </c>
      <c r="AH686" s="50">
        <f>_xll.qlTenorBasisForwardRate2($V$13,AD686,AE686,_xll.ohTrigger($AA$9:$AA$12))</f>
        <v>1.3511298567303891E-2</v>
      </c>
      <c r="AI686" s="50">
        <f>_xll.qlIndexFixing($V$5,_xll.qlInterestRateIndexFixingDate($V$5,AD686,trigger),,trigger)</f>
        <v>1.3632179272952164E-2</v>
      </c>
      <c r="AJ686" s="50">
        <f t="shared" si="32"/>
        <v>-1.2088070564827275E-4</v>
      </c>
      <c r="AK686" s="53">
        <f t="shared" si="33"/>
        <v>1.0089466386258974</v>
      </c>
    </row>
    <row r="687" spans="29:37" x14ac:dyDescent="0.2">
      <c r="AC687" s="45" t="s">
        <v>74</v>
      </c>
      <c r="AD687" s="46">
        <f>_xll.qlCalendarAdvance(calendar,AD686,AC687,,,trigger)</f>
        <v>63558</v>
      </c>
      <c r="AE687" s="46">
        <f>_xll.qlInterestRateIndexMaturity($V$5,AD687,trigger)</f>
        <v>63648</v>
      </c>
      <c r="AF687" s="50">
        <f>_xll.qlTenorBasisValue($V$13,AD687,trigger)</f>
        <v>4.4462156139629731E-5</v>
      </c>
      <c r="AG687" s="50">
        <f>_xll.qlTenorBasisForwardRate($V$13,AD687,_xll.ohTrigger($AA$9:$AA$12))</f>
        <v>1.3514928541304982E-2</v>
      </c>
      <c r="AH687" s="50">
        <f>_xll.qlTenorBasisForwardRate2($V$13,AD687,AE687,_xll.ohTrigger($AA$9:$AA$12))</f>
        <v>1.3514928541304982E-2</v>
      </c>
      <c r="AI687" s="50">
        <f>_xll.qlIndexFixing($V$5,_xll.qlInterestRateIndexFixingDate($V$5,AD687,trigger),,trigger)</f>
        <v>1.3635961817254127E-2</v>
      </c>
      <c r="AJ687" s="50">
        <f t="shared" si="32"/>
        <v>-1.2103327594914504E-4</v>
      </c>
      <c r="AK687" s="53">
        <f t="shared" si="33"/>
        <v>1.0089555246688311</v>
      </c>
    </row>
    <row r="688" spans="29:37" x14ac:dyDescent="0.2">
      <c r="AC688" s="45" t="s">
        <v>74</v>
      </c>
      <c r="AD688" s="46">
        <f>_xll.qlCalendarAdvance(calendar,AD687,AC688,,,trigger)</f>
        <v>63590</v>
      </c>
      <c r="AE688" s="46">
        <f>_xll.qlInterestRateIndexMaturity($V$5,AD688,trigger)</f>
        <v>63681</v>
      </c>
      <c r="AF688" s="50">
        <f>_xll.qlTenorBasisValue($V$13,AD688,trigger)</f>
        <v>4.4438450720506155E-5</v>
      </c>
      <c r="AG688" s="50">
        <f>_xll.qlTenorBasisForwardRate($V$13,AD688,_xll.ohTrigger($AA$9:$AA$12))</f>
        <v>1.3519074322637574E-2</v>
      </c>
      <c r="AH688" s="50">
        <f>_xll.qlTenorBasisForwardRate2($V$13,AD688,AE688,_xll.ohTrigger($AA$9:$AA$12))</f>
        <v>1.3519074322637574E-2</v>
      </c>
      <c r="AI688" s="50">
        <f>_xll.qlIndexFixing($V$5,_xll.qlInterestRateIndexFixingDate($V$5,AD688,trigger),,trigger)</f>
        <v>1.3640274212678171E-2</v>
      </c>
      <c r="AJ688" s="50">
        <f t="shared" si="32"/>
        <v>-1.2119989004059743E-4</v>
      </c>
      <c r="AK688" s="53">
        <f t="shared" si="33"/>
        <v>1.0089651027243522</v>
      </c>
    </row>
    <row r="689" spans="29:37" x14ac:dyDescent="0.2">
      <c r="AC689" s="45" t="s">
        <v>74</v>
      </c>
      <c r="AD689" s="46">
        <f>_xll.qlCalendarAdvance(calendar,AD688,AC689,,,trigger)</f>
        <v>63618</v>
      </c>
      <c r="AE689" s="46">
        <f>_xll.qlInterestRateIndexMaturity($V$5,AD689,trigger)</f>
        <v>63710</v>
      </c>
      <c r="AF689" s="50">
        <f>_xll.qlTenorBasisValue($V$13,AD689,trigger)</f>
        <v>4.4417960977168627E-5</v>
      </c>
      <c r="AG689" s="50">
        <f>_xll.qlTenorBasisForwardRate($V$13,AD689,_xll.ohTrigger($AA$9:$AA$12))</f>
        <v>1.3522535618260003E-2</v>
      </c>
      <c r="AH689" s="50">
        <f>_xll.qlTenorBasisForwardRate2($V$13,AD689,AE689,_xll.ohTrigger($AA$9:$AA$12))</f>
        <v>1.3522535618260003E-2</v>
      </c>
      <c r="AI689" s="50">
        <f>_xll.qlIndexFixing($V$5,_xll.qlInterestRateIndexFixingDate($V$5,AD689,trigger),,trigger)</f>
        <v>1.3643877700410027E-2</v>
      </c>
      <c r="AJ689" s="50">
        <f t="shared" si="32"/>
        <v>-1.2134208215002461E-4</v>
      </c>
      <c r="AK689" s="53">
        <f t="shared" si="33"/>
        <v>1.0089733231677476</v>
      </c>
    </row>
    <row r="690" spans="29:37" x14ac:dyDescent="0.2">
      <c r="AC690" s="45" t="s">
        <v>74</v>
      </c>
      <c r="AD690" s="46">
        <f>_xll.qlCalendarAdvance(calendar,AD689,AC690,,,trigger)</f>
        <v>63649</v>
      </c>
      <c r="AE690" s="46">
        <f>_xll.qlInterestRateIndexMaturity($V$5,AD690,trigger)</f>
        <v>63740</v>
      </c>
      <c r="AF690" s="50">
        <f>_xll.qlTenorBasisValue($V$13,AD690,trigger)</f>
        <v>4.439554746444348E-5</v>
      </c>
      <c r="AG690" s="50">
        <f>_xll.qlTenorBasisForwardRate($V$13,AD690,_xll.ohTrigger($AA$9:$AA$12))</f>
        <v>1.3525505715074208E-2</v>
      </c>
      <c r="AH690" s="50">
        <f>_xll.qlTenorBasisForwardRate2($V$13,AD690,AE690,_xll.ohTrigger($AA$9:$AA$12))</f>
        <v>1.3525505715074208E-2</v>
      </c>
      <c r="AI690" s="50">
        <f>_xll.qlIndexFixing($V$5,_xll.qlInterestRateIndexFixingDate($V$5,AD690,trigger),,trigger)</f>
        <v>1.3646985953326264E-2</v>
      </c>
      <c r="AJ690" s="50">
        <f t="shared" si="32"/>
        <v>-1.2148023825205544E-4</v>
      </c>
      <c r="AK690" s="53">
        <f t="shared" si="33"/>
        <v>1.0089815671821176</v>
      </c>
    </row>
    <row r="691" spans="29:37" x14ac:dyDescent="0.2">
      <c r="AC691" s="45" t="s">
        <v>74</v>
      </c>
      <c r="AD691" s="46">
        <f>_xll.qlCalendarAdvance(calendar,AD690,AC691,,,trigger)</f>
        <v>63681</v>
      </c>
      <c r="AE691" s="46">
        <f>_xll.qlInterestRateIndexMaturity($V$5,AD691,trigger)</f>
        <v>63773</v>
      </c>
      <c r="AF691" s="50">
        <f>_xll.qlTenorBasisValue($V$13,AD691,trigger)</f>
        <v>4.437270663141476E-5</v>
      </c>
      <c r="AG691" s="50">
        <f>_xll.qlTenorBasisForwardRate($V$13,AD691,_xll.ohTrigger($AA$9:$AA$12))</f>
        <v>1.3528949080391808E-2</v>
      </c>
      <c r="AH691" s="50">
        <f>_xll.qlTenorBasisForwardRate2($V$13,AD691,AE691,_xll.ohTrigger($AA$9:$AA$12))</f>
        <v>1.3528949080391808E-2</v>
      </c>
      <c r="AI691" s="50">
        <f>_xll.qlIndexFixing($V$5,_xll.qlInterestRateIndexFixingDate($V$5,AD691,trigger),,trigger)</f>
        <v>1.3650580643162179E-2</v>
      </c>
      <c r="AJ691" s="50">
        <f t="shared" si="32"/>
        <v>-1.2163156277037075E-4</v>
      </c>
      <c r="AK691" s="53">
        <f t="shared" si="33"/>
        <v>1.0089904664469953</v>
      </c>
    </row>
    <row r="692" spans="29:37" x14ac:dyDescent="0.2">
      <c r="AC692" s="45" t="s">
        <v>74</v>
      </c>
      <c r="AD692" s="46">
        <f>_xll.qlCalendarAdvance(calendar,AD691,AC692,,,trigger)</f>
        <v>63712</v>
      </c>
      <c r="AE692" s="46">
        <f>_xll.qlInterestRateIndexMaturity($V$5,AD692,trigger)</f>
        <v>63804</v>
      </c>
      <c r="AF692" s="50">
        <f>_xll.qlTenorBasisValue($V$13,AD692,trigger)</f>
        <v>4.4350862442272363E-5</v>
      </c>
      <c r="AG692" s="50">
        <f>_xll.qlTenorBasisForwardRate($V$13,AD692,_xll.ohTrigger($AA$9:$AA$12))</f>
        <v>1.353176048118832E-2</v>
      </c>
      <c r="AH692" s="50">
        <f>_xll.qlTenorBasisForwardRate2($V$13,AD692,AE692,_xll.ohTrigger($AA$9:$AA$12))</f>
        <v>1.353176048118832E-2</v>
      </c>
      <c r="AI692" s="50">
        <f>_xll.qlIndexFixing($V$5,_xll.qlInterestRateIndexFixingDate($V$5,AD692,trigger),,trigger)</f>
        <v>1.365352700453445E-2</v>
      </c>
      <c r="AJ692" s="50">
        <f t="shared" si="32"/>
        <v>-1.2176652334612917E-4</v>
      </c>
      <c r="AK692" s="53">
        <f t="shared" si="33"/>
        <v>1.0089985721750994</v>
      </c>
    </row>
    <row r="693" spans="29:37" x14ac:dyDescent="0.2">
      <c r="AC693" s="45" t="s">
        <v>74</v>
      </c>
      <c r="AD693" s="46">
        <f>_xll.qlCalendarAdvance(calendar,AD692,AC693,,,trigger)</f>
        <v>63744</v>
      </c>
      <c r="AE693" s="46">
        <f>_xll.qlInterestRateIndexMaturity($V$5,AD693,trigger)</f>
        <v>63836</v>
      </c>
      <c r="AF693" s="50">
        <f>_xll.qlTenorBasisValue($V$13,AD693,trigger)</f>
        <v>4.432860189770009E-5</v>
      </c>
      <c r="AG693" s="50">
        <f>_xll.qlTenorBasisForwardRate($V$13,AD693,_xll.ohTrigger($AA$9:$AA$12))</f>
        <v>1.3534424271322011E-2</v>
      </c>
      <c r="AH693" s="50">
        <f>_xll.qlTenorBasisForwardRate2($V$13,AD693,AE693,_xll.ohTrigger($AA$9:$AA$12))</f>
        <v>1.3534424271322011E-2</v>
      </c>
      <c r="AI693" s="50">
        <f>_xll.qlIndexFixing($V$5,_xll.qlInterestRateIndexFixingDate($V$5,AD693,trigger),,trigger)</f>
        <v>1.365632494486344E-2</v>
      </c>
      <c r="AJ693" s="50">
        <f t="shared" si="32"/>
        <v>-1.2190067354142867E-4</v>
      </c>
      <c r="AK693" s="53">
        <f t="shared" si="33"/>
        <v>1.0090067128898659</v>
      </c>
    </row>
    <row r="694" spans="29:37" x14ac:dyDescent="0.2">
      <c r="AC694" s="47" t="s">
        <v>74</v>
      </c>
      <c r="AD694" s="48">
        <f>_xll.qlCalendarAdvance(calendar,AD693,AC694,,,trigger)</f>
        <v>63775</v>
      </c>
      <c r="AE694" s="48">
        <f>_xll.qlInterestRateIndexMaturity($V$5,AD694,trigger)</f>
        <v>63867</v>
      </c>
      <c r="AF694" s="51">
        <f>_xll.qlTenorBasisValue($V$13,AD694,trigger)</f>
        <v>4.4307312781939585E-5</v>
      </c>
      <c r="AG694" s="51">
        <f>_xll.qlTenorBasisForwardRate($V$13,AD694,_xll.ohTrigger($AA$9:$AA$12))</f>
        <v>1.3536773954474406E-2</v>
      </c>
      <c r="AH694" s="51">
        <f>_xll.qlTenorBasisForwardRate2($V$13,AD694,AE694,_xll.ohTrigger($AA$9:$AA$12))</f>
        <v>1.3536773954474406E-2</v>
      </c>
      <c r="AI694" s="51">
        <f>_xll.qlIndexFixing($V$5,_xll.qlInterestRateIndexFixingDate($V$5,AD694,trigger),,trigger)</f>
        <v>1.3658799592384254E-2</v>
      </c>
      <c r="AJ694" s="51">
        <f t="shared" si="32"/>
        <v>-1.2202563790984777E-4</v>
      </c>
      <c r="AK694" s="54">
        <f t="shared" si="33"/>
        <v>1.0090143809980305</v>
      </c>
    </row>
  </sheetData>
  <dataValidations disablePrompts="1" count="6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4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4:E6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">
      <formula1>"Following,Modified Following,Preceding,Modified Preceding,Unadjusted,Half-Month Modified Following"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4"/>
  <sheetViews>
    <sheetView showGridLines="0" topLeftCell="L1" workbookViewId="0">
      <selection activeCell="U4" sqref="U4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21.425781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8" style="1" bestFit="1" customWidth="1"/>
    <col min="16" max="17" width="17.28515625" style="1" bestFit="1" customWidth="1"/>
    <col min="18" max="18" width="9" style="1" customWidth="1"/>
    <col min="19" max="19" width="9.140625" style="1"/>
    <col min="20" max="20" width="15.140625" style="1" bestFit="1" customWidth="1"/>
    <col min="21" max="21" width="17.28515625" style="1" bestFit="1" customWidth="1"/>
    <col min="22" max="22" width="6" style="1" bestFit="1" customWidth="1"/>
    <col min="23" max="25" width="9.140625" style="1"/>
    <col min="26" max="26" width="2.7109375" style="1" customWidth="1"/>
    <col min="27" max="27" width="3" style="1" bestFit="1" customWidth="1"/>
    <col min="28" max="29" width="17.28515625" style="1" bestFit="1" customWidth="1"/>
    <col min="30" max="30" width="9.140625" style="1"/>
    <col min="31" max="31" width="14" style="1" customWidth="1"/>
    <col min="32" max="32" width="12.140625" style="1" customWidth="1"/>
    <col min="33" max="33" width="12.5703125" style="1" customWidth="1"/>
    <col min="34" max="34" width="9" style="1" bestFit="1" customWidth="1"/>
    <col min="35" max="35" width="5" style="1" bestFit="1" customWidth="1"/>
    <col min="36" max="36" width="9.140625" style="1"/>
    <col min="37" max="37" width="3.7109375" style="1" customWidth="1"/>
    <col min="38" max="39" width="17.28515625" style="1" bestFit="1" customWidth="1"/>
    <col min="40" max="41" width="11" style="1" bestFit="1" customWidth="1"/>
    <col min="42" max="16384" width="9.140625" style="1"/>
  </cols>
  <sheetData>
    <row r="1" spans="1:35" x14ac:dyDescent="0.2">
      <c r="H1" s="1" t="str">
        <f>_xll.qlEuribor(,U4,,,trigger)</f>
        <v>obj_0084f#0001</v>
      </c>
    </row>
    <row r="2" spans="1:35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AA2" s="42"/>
      <c r="AB2" s="22" t="s">
        <v>73</v>
      </c>
      <c r="AC2" s="22" t="s">
        <v>72</v>
      </c>
      <c r="AD2" s="22" t="s">
        <v>75</v>
      </c>
      <c r="AE2" s="22" t="s">
        <v>77</v>
      </c>
      <c r="AF2" s="22" t="s">
        <v>76</v>
      </c>
      <c r="AG2" s="22" t="s">
        <v>78</v>
      </c>
      <c r="AH2" s="22" t="s">
        <v>84</v>
      </c>
      <c r="AI2" s="22" t="s">
        <v>85</v>
      </c>
    </row>
    <row r="3" spans="1:35" x14ac:dyDescent="0.2">
      <c r="A3" s="2" t="s">
        <v>9</v>
      </c>
      <c r="B3" s="2">
        <v>2</v>
      </c>
      <c r="C3" s="2"/>
      <c r="D3" s="2" t="s">
        <v>16</v>
      </c>
      <c r="E3" s="2" t="s">
        <v>58</v>
      </c>
      <c r="F3" s="2" t="str">
        <f t="shared" ref="F3:F21" si="0">PROPER(currency)&amp;familyname&amp;$U$4</f>
        <v>Euribor6M</v>
      </c>
      <c r="G3" s="2" t="str">
        <f>currency&amp;A3&amp;"D_SYNTH"&amp;$U$4&amp;"_Quote"</f>
        <v>EUR6MD_SYNTH6M_Quote</v>
      </c>
      <c r="H3" s="2" t="str">
        <f>_xll.qlDepositRateHelper(,G3,F3,permanent,trigger,objectoverwrite)</f>
        <v>obj_00842#0001</v>
      </c>
      <c r="I3" s="15" t="b">
        <v>1</v>
      </c>
      <c r="J3" s="18">
        <v>10</v>
      </c>
      <c r="K3" s="18">
        <v>1</v>
      </c>
      <c r="M3" s="24" t="str">
        <f t="array" ref="M3:M71">_xll.qlRateHelperSelection(_xll.ohFilter(H3:H60,I3:I60),_xll.ohFilter(Priority,I3:I60),$U$21,$U$22,,$U$23,_xll.ohFilter(MinDistance,I3:I60),trigger)</f>
        <v>obj_00842</v>
      </c>
      <c r="N3" s="24" t="str">
        <f>_xll.qlRateHelperQuoteName(M3,trigger)</f>
        <v>EUR6MD_SYNTH6M_Quote</v>
      </c>
      <c r="O3" s="30">
        <f>_xll.qlRateHelperRate(M3,trigger)</f>
        <v>4.2700000000000002E-4</v>
      </c>
      <c r="P3" s="25">
        <f>_xll.qlRateHelperEarliestDate(M3,trigger)</f>
        <v>42220</v>
      </c>
      <c r="Q3" s="25">
        <f>_xll.qlRateHelperLatestDate(M3,trigger)</f>
        <v>42404</v>
      </c>
      <c r="R3" s="38">
        <f>_xll.qlYieldTSDiscount($U$6,Q3)</f>
        <v>1.0006681640030839</v>
      </c>
      <c r="AA3" s="43"/>
      <c r="AB3" s="44">
        <f>_xll.qlCalendarAdvance(calendar,_xll.qlSettingsEvaluationDate(trigger),"2D",,,trigger)</f>
        <v>42220</v>
      </c>
      <c r="AC3" s="44">
        <f>_xll.qlInterestRateIndexMaturity(U5,AB3,trigger)</f>
        <v>42404</v>
      </c>
      <c r="AD3" s="49">
        <f>_xll.qlTenorBasisValue($U$13,AB3,trigger)</f>
        <v>1.8543659890855966E-3</v>
      </c>
      <c r="AE3" s="49">
        <f>_xll.qlTenorBasisForwardRate($U$13,AB3,trigger)</f>
        <v>5.4231726836360418E-4</v>
      </c>
      <c r="AF3" s="49">
        <f>_xll.qlTenorBasisForwardRate2($U$13,AB3,AC3,trigger)</f>
        <v>5.4231726836360418E-4</v>
      </c>
      <c r="AG3" s="49">
        <f>_xll.qlIndexFixing($U$5,_xll.qlInterestRateIndexFixingDate($U$5,AB3,trigger),,trigger)</f>
        <v>4.8000000000000001E-4</v>
      </c>
      <c r="AH3" s="49">
        <f>AE3-AG3</f>
        <v>6.2317268363604173E-5</v>
      </c>
      <c r="AI3" s="52">
        <f>AG3/AF3</f>
        <v>0.88509075406792559</v>
      </c>
    </row>
    <row r="4" spans="1:35" ht="11.25" customHeight="1" x14ac:dyDescent="0.2">
      <c r="A4" s="2" t="str">
        <f t="shared" ref="A4" si="1">B4&amp;"M"</f>
        <v>1M</v>
      </c>
      <c r="B4" s="2">
        <v>1</v>
      </c>
      <c r="C4" s="2" t="str">
        <f t="shared" ref="C4:C21" si="2">"x"&amp;B4+SUBSTITUTE($U$4,"M","")&amp;"F"</f>
        <v>x7F</v>
      </c>
      <c r="D4" s="2" t="s">
        <v>16</v>
      </c>
      <c r="E4" s="2" t="s">
        <v>58</v>
      </c>
      <c r="F4" s="2" t="str">
        <f t="shared" si="0"/>
        <v>Euribor6M</v>
      </c>
      <c r="G4" s="2" t="str">
        <f t="shared" ref="G4:G21" si="3">"EUR"&amp;B4&amp;C4&amp;"_Quote"</f>
        <v>EUR1x7F_Quote</v>
      </c>
      <c r="H4" s="2" t="str">
        <f>_xll.qlFraRateHelper(,G4,A4,F4,permanent,trigger,objectoverwrite)</f>
        <v>obj_00872#0001</v>
      </c>
      <c r="I4" s="15" t="b">
        <v>1</v>
      </c>
      <c r="J4" s="18">
        <v>10</v>
      </c>
      <c r="K4" s="18">
        <v>1</v>
      </c>
      <c r="M4" s="26" t="str">
        <v>obj_00872</v>
      </c>
      <c r="N4" s="26" t="str">
        <f>_xll.qlRateHelperQuoteName(M4,trigger)</f>
        <v>EUR1x7F_Quote</v>
      </c>
      <c r="O4" s="31">
        <f>_xll.qlRateHelperRate(M4,trigger)</f>
        <v>4.4000000000000007E-4</v>
      </c>
      <c r="P4" s="27">
        <f>_xll.qlRateHelperEarliestDate(M4,trigger)</f>
        <v>42251</v>
      </c>
      <c r="Q4" s="27">
        <f>_xll.qlRateHelperLatestDate(M4,trigger)</f>
        <v>42433</v>
      </c>
      <c r="R4" s="38">
        <f>_xll.qlYieldTSDiscount($U$6,Q4)</f>
        <v>1.0007786154567391</v>
      </c>
      <c r="T4" s="36" t="s">
        <v>8</v>
      </c>
      <c r="U4" s="33" t="s">
        <v>9</v>
      </c>
      <c r="AA4" s="45" t="s">
        <v>74</v>
      </c>
      <c r="AB4" s="46">
        <f>_xll.qlCalendarAdvance(calendar,AB3,AA4,,,trigger)</f>
        <v>42251</v>
      </c>
      <c r="AC4" s="46">
        <f>_xll.qlInterestRateIndexMaturity($U$5,AB4,trigger)</f>
        <v>42433</v>
      </c>
      <c r="AD4" s="50">
        <f>_xll.qlTenorBasisValue($U$13,AB4,trigger)</f>
        <v>1.908816387381902E-3</v>
      </c>
      <c r="AE4" s="50">
        <f>_xll.qlTenorBasisForwardRate($U$13,AB4,trigger)</f>
        <v>5.7093374637490267E-4</v>
      </c>
      <c r="AF4" s="50">
        <f>_xll.qlTenorBasisForwardRate2($U$13,AB4,AC4,trigger)</f>
        <v>5.7093374637490267E-4</v>
      </c>
      <c r="AG4" s="50">
        <f>_xll.qlIndexFixing($U$5,_xll.qlInterestRateIndexFixingDate($U$5,AB4,trigger),,trigger)</f>
        <v>4.3999999999972024E-4</v>
      </c>
      <c r="AH4" s="50">
        <f t="shared" ref="AH4:AH67" si="4">AE4-AG4</f>
        <v>1.3093374637518243E-4</v>
      </c>
      <c r="AI4" s="53">
        <f t="shared" ref="AI4:AI67" si="5">AG4/AF4</f>
        <v>0.7706673546509808</v>
      </c>
    </row>
    <row r="5" spans="1:35" ht="11.25" customHeight="1" x14ac:dyDescent="0.2">
      <c r="A5" s="7" t="str">
        <f t="shared" ref="A5:A21" si="6">B5&amp;"M"</f>
        <v>2M</v>
      </c>
      <c r="B5" s="7">
        <v>2</v>
      </c>
      <c r="C5" s="7" t="str">
        <f t="shared" si="2"/>
        <v>x8F</v>
      </c>
      <c r="D5" s="7" t="s">
        <v>16</v>
      </c>
      <c r="E5" s="7" t="s">
        <v>58</v>
      </c>
      <c r="F5" s="7" t="str">
        <f t="shared" si="0"/>
        <v>Euribor6M</v>
      </c>
      <c r="G5" s="7" t="str">
        <f t="shared" si="3"/>
        <v>EUR2x8F_Quote</v>
      </c>
      <c r="H5" s="7" t="str">
        <f>_xll.qlFraRateHelper(,G5,A5,F5,permanent,trigger,objectoverwrite)</f>
        <v>obj_0087f#0001</v>
      </c>
      <c r="I5" s="16" t="b">
        <v>1</v>
      </c>
      <c r="J5" s="19">
        <v>10</v>
      </c>
      <c r="K5" s="19">
        <v>1</v>
      </c>
      <c r="M5" s="26" t="str">
        <v>obj_0087f</v>
      </c>
      <c r="N5" s="26" t="str">
        <f>_xll.qlRateHelperQuoteName(M5,trigger)</f>
        <v>EUR2x8F_Quote</v>
      </c>
      <c r="O5" s="31">
        <f>_xll.qlRateHelperRate(M5,trigger)</f>
        <v>4.6000000000000001E-4</v>
      </c>
      <c r="P5" s="27">
        <f>_xll.qlRateHelperEarliestDate(M5,trigger)</f>
        <v>42282</v>
      </c>
      <c r="Q5" s="27">
        <f>_xll.qlRateHelperLatestDate(M5,trigger)</f>
        <v>42465</v>
      </c>
      <c r="R5" s="38">
        <f>_xll.qlYieldTSDiscount($U$6,Q5)</f>
        <v>1.0009010620565835</v>
      </c>
      <c r="T5" s="36" t="s">
        <v>0</v>
      </c>
      <c r="U5" s="33" t="str">
        <f>"EURIBOR"&amp;U4</f>
        <v>EURIBOR6M</v>
      </c>
      <c r="AA5" s="45" t="s">
        <v>74</v>
      </c>
      <c r="AB5" s="46">
        <f>_xll.qlCalendarAdvance(calendar,AB4,AA5,,,trigger)</f>
        <v>42282</v>
      </c>
      <c r="AC5" s="46">
        <f>_xll.qlInterestRateIndexMaturity($U$5,AB5,trigger)</f>
        <v>42465</v>
      </c>
      <c r="AD5" s="50">
        <f>_xll.qlTenorBasisValue($U$13,AB5,trigger)</f>
        <v>1.9607741682345897E-3</v>
      </c>
      <c r="AE5" s="50">
        <f>_xll.qlTenorBasisForwardRate($U$13,AB5,trigger)</f>
        <v>6.0306730266366463E-4</v>
      </c>
      <c r="AF5" s="50">
        <f>_xll.qlTenorBasisForwardRate2($U$13,AB5,AC5,trigger)</f>
        <v>6.0306730266366463E-4</v>
      </c>
      <c r="AG5" s="50">
        <f>_xll.qlIndexFixing($U$5,_xll.qlInterestRateIndexFixingDate($U$5,AB5,trigger),,trigger)</f>
        <v>4.6000000000008697E-4</v>
      </c>
      <c r="AH5" s="50">
        <f t="shared" si="4"/>
        <v>1.4306730266357766E-4</v>
      </c>
      <c r="AI5" s="53">
        <f t="shared" si="5"/>
        <v>0.76276726986910215</v>
      </c>
    </row>
    <row r="6" spans="1:35" ht="11.25" customHeight="1" x14ac:dyDescent="0.2">
      <c r="A6" s="7" t="str">
        <f t="shared" si="6"/>
        <v>3M</v>
      </c>
      <c r="B6" s="7">
        <v>3</v>
      </c>
      <c r="C6" s="7" t="str">
        <f t="shared" si="2"/>
        <v>x9F</v>
      </c>
      <c r="D6" s="7" t="s">
        <v>16</v>
      </c>
      <c r="E6" s="7" t="s">
        <v>58</v>
      </c>
      <c r="F6" s="7" t="str">
        <f t="shared" si="0"/>
        <v>Euribor6M</v>
      </c>
      <c r="G6" s="7" t="str">
        <f t="shared" si="3"/>
        <v>EUR3x9F_Quote</v>
      </c>
      <c r="H6" s="7" t="str">
        <f>_xll.qlFraRateHelper(,G6,A6,F6,permanent,trigger,objectoverwrite)</f>
        <v>obj_0085d#0001</v>
      </c>
      <c r="I6" s="16" t="b">
        <v>1</v>
      </c>
      <c r="J6" s="19">
        <v>10</v>
      </c>
      <c r="K6" s="19">
        <v>1</v>
      </c>
      <c r="M6" s="26" t="str">
        <v>obj_0085d</v>
      </c>
      <c r="N6" s="26" t="str">
        <f>_xll.qlRateHelperQuoteName(M6,trigger)</f>
        <v>EUR3x9F_Quote</v>
      </c>
      <c r="O6" s="31">
        <f>_xll.qlRateHelperRate(M6,trigger)</f>
        <v>4.8999999999999998E-4</v>
      </c>
      <c r="P6" s="27">
        <f>_xll.qlRateHelperEarliestDate(M6,trigger)</f>
        <v>42312</v>
      </c>
      <c r="Q6" s="27">
        <f>_xll.qlRateHelperLatestDate(M6,trigger)</f>
        <v>42494</v>
      </c>
      <c r="R6" s="38">
        <f>_xll.qlYieldTSDiscount($U$6,Q6)</f>
        <v>1.0010125387078277</v>
      </c>
      <c r="T6" s="36" t="s">
        <v>1</v>
      </c>
      <c r="U6" s="33" t="s">
        <v>10</v>
      </c>
      <c r="AA6" s="45" t="s">
        <v>74</v>
      </c>
      <c r="AB6" s="46">
        <f>_xll.qlCalendarAdvance(calendar,AB5,AA6,,,trigger)</f>
        <v>42313</v>
      </c>
      <c r="AC6" s="46">
        <f>_xll.qlInterestRateIndexMaturity($U$5,AB6,trigger)</f>
        <v>42495</v>
      </c>
      <c r="AD6" s="50">
        <f>_xll.qlTenorBasisValue($U$13,AB6,trigger)</f>
        <v>2.0103117017260036E-3</v>
      </c>
      <c r="AE6" s="50">
        <f>_xll.qlTenorBasisForwardRate($U$13,AB6,trigger)</f>
        <v>6.3584876705945865E-4</v>
      </c>
      <c r="AF6" s="50">
        <f>_xll.qlTenorBasisForwardRate2($U$13,AB6,AC6,trigger)</f>
        <v>6.3584876705945865E-4</v>
      </c>
      <c r="AG6" s="50">
        <f>_xll.qlIndexFixing($U$5,_xll.qlInterestRateIndexFixingDate($U$5,AB6,trigger),,trigger)</f>
        <v>4.9071734510841688E-4</v>
      </c>
      <c r="AH6" s="50">
        <f t="shared" si="4"/>
        <v>1.4513142195104176E-4</v>
      </c>
      <c r="AI6" s="53">
        <f t="shared" si="5"/>
        <v>0.77175166569526366</v>
      </c>
    </row>
    <row r="7" spans="1:35" ht="11.25" customHeight="1" x14ac:dyDescent="0.2">
      <c r="A7" s="7" t="str">
        <f t="shared" si="6"/>
        <v>4M</v>
      </c>
      <c r="B7" s="7">
        <v>4</v>
      </c>
      <c r="C7" s="7" t="str">
        <f t="shared" si="2"/>
        <v>x10F</v>
      </c>
      <c r="D7" s="7" t="s">
        <v>16</v>
      </c>
      <c r="E7" s="7" t="s">
        <v>58</v>
      </c>
      <c r="F7" s="7" t="str">
        <f t="shared" si="0"/>
        <v>Euribor6M</v>
      </c>
      <c r="G7" s="7" t="str">
        <f t="shared" si="3"/>
        <v>EUR4x10F_Quote</v>
      </c>
      <c r="H7" s="7" t="str">
        <f>_xll.qlFraRateHelper(,G7,A7,F7,permanent,trigger,objectoverwrite)</f>
        <v>obj_0084b#0001</v>
      </c>
      <c r="I7" s="16" t="b">
        <v>1</v>
      </c>
      <c r="J7" s="19">
        <v>10</v>
      </c>
      <c r="K7" s="19">
        <v>1</v>
      </c>
      <c r="M7" s="26" t="str">
        <v>obj_0084b</v>
      </c>
      <c r="N7" s="26" t="str">
        <f>_xll.qlRateHelperQuoteName(M7,trigger)</f>
        <v>EUR4x10F_Quote</v>
      </c>
      <c r="O7" s="31">
        <f>_xll.qlRateHelperRate(M7,trigger)</f>
        <v>5.1000000000000004E-4</v>
      </c>
      <c r="P7" s="27">
        <f>_xll.qlRateHelperEarliestDate(M7,trigger)</f>
        <v>42342</v>
      </c>
      <c r="Q7" s="27">
        <f>_xll.qlRateHelperLatestDate(M7,trigger)</f>
        <v>42527</v>
      </c>
      <c r="R7" s="38">
        <f>_xll.qlYieldTSDiscount($U$6,Q7)</f>
        <v>1.0011401028591347</v>
      </c>
      <c r="T7" s="36" t="s">
        <v>2</v>
      </c>
      <c r="U7" s="34">
        <f>_xll.qlCalendarAdvance("target",_xll.qlSettingsEvaluationDate(trigger),"2D","mf",,trigger)</f>
        <v>42220</v>
      </c>
      <c r="AA7" s="45" t="s">
        <v>74</v>
      </c>
      <c r="AB7" s="46">
        <f>_xll.qlCalendarAdvance(calendar,AB6,AA7,,,trigger)</f>
        <v>42345</v>
      </c>
      <c r="AC7" s="46">
        <f>_xll.qlInterestRateIndexMaturity($U$5,AB7,trigger)</f>
        <v>42528</v>
      </c>
      <c r="AD7" s="50">
        <f>_xll.qlTenorBasisValue($U$13,AB7,trigger)</f>
        <v>2.0589834041961387E-3</v>
      </c>
      <c r="AE7" s="50">
        <f>_xll.qlTenorBasisForwardRate($U$13,AB7,trigger)</f>
        <v>6.6456731407981339E-4</v>
      </c>
      <c r="AF7" s="50">
        <f>_xll.qlTenorBasisForwardRate2($U$13,AB7,AC7,trigger)</f>
        <v>6.6456731407981339E-4</v>
      </c>
      <c r="AG7" s="50">
        <f>_xll.qlIndexFixing($U$5,_xll.qlInterestRateIndexFixingDate($U$5,AB7,trigger),,trigger)</f>
        <v>5.1291962189340713E-4</v>
      </c>
      <c r="AH7" s="50">
        <f t="shared" si="4"/>
        <v>1.5164769218640626E-4</v>
      </c>
      <c r="AI7" s="53">
        <f t="shared" si="5"/>
        <v>0.77180988445634924</v>
      </c>
    </row>
    <row r="8" spans="1:35" ht="11.25" customHeight="1" x14ac:dyDescent="0.2">
      <c r="A8" s="7" t="str">
        <f t="shared" si="6"/>
        <v>5M</v>
      </c>
      <c r="B8" s="7">
        <v>5</v>
      </c>
      <c r="C8" s="7" t="str">
        <f t="shared" si="2"/>
        <v>x11F</v>
      </c>
      <c r="D8" s="7" t="s">
        <v>16</v>
      </c>
      <c r="E8" s="7" t="s">
        <v>58</v>
      </c>
      <c r="F8" s="7" t="str">
        <f t="shared" si="0"/>
        <v>Euribor6M</v>
      </c>
      <c r="G8" s="7" t="str">
        <f t="shared" si="3"/>
        <v>EUR5x11F_Quote</v>
      </c>
      <c r="H8" s="7" t="str">
        <f>_xll.qlFraRateHelper(,G8,A8,F8,permanent,trigger,objectoverwrite)</f>
        <v>obj_0086b#0001</v>
      </c>
      <c r="I8" s="16" t="b">
        <v>1</v>
      </c>
      <c r="J8" s="19">
        <v>10</v>
      </c>
      <c r="K8" s="19">
        <v>1</v>
      </c>
      <c r="M8" s="26" t="str">
        <v>obj_0086b</v>
      </c>
      <c r="N8" s="26" t="str">
        <f>_xll.qlRateHelperQuoteName(M8,trigger)</f>
        <v>EUR5x11F_Quote</v>
      </c>
      <c r="O8" s="31">
        <f>_xll.qlRateHelperRate(M8,trigger)</f>
        <v>5.4000000000000001E-4</v>
      </c>
      <c r="P8" s="27">
        <f>_xll.qlRateHelperEarliestDate(M8,trigger)</f>
        <v>42373</v>
      </c>
      <c r="Q8" s="27">
        <f>_xll.qlRateHelperLatestDate(M8,trigger)</f>
        <v>42555</v>
      </c>
      <c r="R8" s="38">
        <f>_xll.qlYieldTSDiscount($U$6,Q8)</f>
        <v>1.0012464308026101</v>
      </c>
      <c r="T8" s="36" t="s">
        <v>3</v>
      </c>
      <c r="U8" s="40" t="b">
        <v>0</v>
      </c>
      <c r="AA8" s="45" t="s">
        <v>74</v>
      </c>
      <c r="AB8" s="46">
        <f>_xll.qlCalendarAdvance(calendar,AB7,AA8,,,trigger)</f>
        <v>42376</v>
      </c>
      <c r="AC8" s="46">
        <f>_xll.qlInterestRateIndexMaturity($U$5,AB8,trigger)</f>
        <v>42558</v>
      </c>
      <c r="AD8" s="50">
        <f>_xll.qlTenorBasisValue($U$13,AB8,trigger)</f>
        <v>2.1038179332237388E-3</v>
      </c>
      <c r="AE8" s="50">
        <f>_xll.qlTenorBasisForwardRate($U$13,AB8,trigger)</f>
        <v>7.0158709493698486E-4</v>
      </c>
      <c r="AF8" s="50">
        <f>_xll.qlTenorBasisForwardRate2($U$13,AB8,AC8,trigger)</f>
        <v>7.0158709493698486E-4</v>
      </c>
      <c r="AG8" s="50">
        <f>_xll.qlIndexFixing($U$5,_xll.qlInterestRateIndexFixingDate($U$5,AB8,trigger),,trigger)</f>
        <v>5.4399834062292219E-4</v>
      </c>
      <c r="AH8" s="50">
        <f t="shared" si="4"/>
        <v>1.5758875431406266E-4</v>
      </c>
      <c r="AI8" s="53">
        <f t="shared" si="5"/>
        <v>0.77538247859559484</v>
      </c>
    </row>
    <row r="9" spans="1:35" ht="11.25" customHeight="1" x14ac:dyDescent="0.2">
      <c r="A9" s="7" t="str">
        <f t="shared" si="6"/>
        <v>6M</v>
      </c>
      <c r="B9" s="7">
        <v>6</v>
      </c>
      <c r="C9" s="7" t="str">
        <f t="shared" si="2"/>
        <v>x12F</v>
      </c>
      <c r="D9" s="7" t="s">
        <v>16</v>
      </c>
      <c r="E9" s="7" t="s">
        <v>58</v>
      </c>
      <c r="F9" s="7" t="str">
        <f t="shared" si="0"/>
        <v>Euribor6M</v>
      </c>
      <c r="G9" s="7" t="str">
        <f t="shared" si="3"/>
        <v>EUR6x12F_Quote</v>
      </c>
      <c r="H9" s="7" t="str">
        <f>_xll.qlFraRateHelper(,G9,A9,F9,permanent,trigger,objectoverwrite)</f>
        <v>obj_00858#0001</v>
      </c>
      <c r="I9" s="16" t="b">
        <v>1</v>
      </c>
      <c r="J9" s="19">
        <v>10</v>
      </c>
      <c r="K9" s="19">
        <v>1</v>
      </c>
      <c r="M9" s="26" t="str">
        <v>obj_00858</v>
      </c>
      <c r="N9" s="26" t="str">
        <f>_xll.qlRateHelperQuoteName(M9,trigger)</f>
        <v>EUR6x12F_Quote</v>
      </c>
      <c r="O9" s="31">
        <f>_xll.qlRateHelperRate(M9,trigger)</f>
        <v>5.6999999999999998E-4</v>
      </c>
      <c r="P9" s="27">
        <f>_xll.qlRateHelperEarliestDate(M9,trigger)</f>
        <v>42404</v>
      </c>
      <c r="Q9" s="27">
        <f>_xll.qlRateHelperLatestDate(M9,trigger)</f>
        <v>42586</v>
      </c>
      <c r="R9" s="38">
        <f>_xll.qlYieldTSDiscount($U$6,Q9)</f>
        <v>1.0013616007965833</v>
      </c>
      <c r="T9" s="36" t="s">
        <v>79</v>
      </c>
      <c r="U9" s="35">
        <v>1.4205451631553706E-3</v>
      </c>
      <c r="V9" s="35" t="b">
        <v>0</v>
      </c>
      <c r="X9" s="36" t="s">
        <v>4</v>
      </c>
      <c r="Y9" s="35">
        <f t="array" ref="Y9:Y12">_xll.qlTenorBasisCoefficients(U13,U14)</f>
        <v>1.3614674735874369E-3</v>
      </c>
      <c r="AA9" s="45" t="s">
        <v>74</v>
      </c>
      <c r="AB9" s="46">
        <f>_xll.qlCalendarAdvance(calendar,AB8,AA9,,,trigger)</f>
        <v>42408</v>
      </c>
      <c r="AC9" s="46">
        <f>_xll.qlInterestRateIndexMaturity($U$5,AB9,trigger)</f>
        <v>42590</v>
      </c>
      <c r="AD9" s="50">
        <f>_xll.qlTenorBasisValue($U$13,AB9,trigger)</f>
        <v>2.1477796602954484E-3</v>
      </c>
      <c r="AE9" s="50">
        <f>_xll.qlTenorBasisForwardRate($U$13,AB9,trigger)</f>
        <v>7.4645957093521825E-4</v>
      </c>
      <c r="AF9" s="50">
        <f>_xll.qlTenorBasisForwardRate2($U$13,AB9,AC9,trigger)</f>
        <v>7.4645957093521825E-4</v>
      </c>
      <c r="AG9" s="50">
        <f>_xll.qlIndexFixing($U$5,_xll.qlInterestRateIndexFixingDate($U$5,AB9,trigger),,trigger)</f>
        <v>5.7372399480105874E-4</v>
      </c>
      <c r="AH9" s="50">
        <f t="shared" si="4"/>
        <v>1.7273557613415951E-4</v>
      </c>
      <c r="AI9" s="53">
        <f t="shared" si="5"/>
        <v>0.76859352755334898</v>
      </c>
    </row>
    <row r="10" spans="1:35" ht="11.25" customHeight="1" x14ac:dyDescent="0.2">
      <c r="A10" s="7" t="str">
        <f t="shared" si="6"/>
        <v>7M</v>
      </c>
      <c r="B10" s="7">
        <v>7</v>
      </c>
      <c r="C10" s="7" t="str">
        <f t="shared" si="2"/>
        <v>x13F</v>
      </c>
      <c r="D10" s="7" t="s">
        <v>16</v>
      </c>
      <c r="E10" s="7" t="s">
        <v>58</v>
      </c>
      <c r="F10" s="7" t="str">
        <f t="shared" si="0"/>
        <v>Euribor6M</v>
      </c>
      <c r="G10" s="7" t="str">
        <f t="shared" si="3"/>
        <v>EUR7x13F_Quote</v>
      </c>
      <c r="H10" s="7" t="str">
        <f>_xll.qlFraRateHelper(,G10,A10,F10,permanent,trigger,objectoverwrite)</f>
        <v>obj_00847#0001</v>
      </c>
      <c r="I10" s="16" t="b">
        <v>1</v>
      </c>
      <c r="J10" s="19">
        <v>10</v>
      </c>
      <c r="K10" s="19">
        <v>1</v>
      </c>
      <c r="M10" s="26" t="str">
        <v>obj_00847</v>
      </c>
      <c r="N10" s="26" t="str">
        <f>_xll.qlRateHelperQuoteName(M10,trigger)</f>
        <v>EUR7x13F_Quote</v>
      </c>
      <c r="O10" s="31">
        <f>_xll.qlRateHelperRate(M10,trigger)</f>
        <v>6.0999999999999997E-4</v>
      </c>
      <c r="P10" s="27">
        <f>_xll.qlRateHelperEarliestDate(M10,trigger)</f>
        <v>42433</v>
      </c>
      <c r="Q10" s="27">
        <f>_xll.qlRateHelperLatestDate(M10,trigger)</f>
        <v>42618</v>
      </c>
      <c r="R10" s="38">
        <f>_xll.qlYieldTSDiscount($U$6,Q10)</f>
        <v>1.0014785246613946</v>
      </c>
      <c r="T10" s="36" t="s">
        <v>80</v>
      </c>
      <c r="U10" s="35">
        <v>1.0550482097797535E-3</v>
      </c>
      <c r="V10" s="35" t="b">
        <v>0</v>
      </c>
      <c r="X10" s="36" t="s">
        <v>7</v>
      </c>
      <c r="Y10" s="35">
        <v>1.0358957628341743E-3</v>
      </c>
      <c r="AA10" s="45" t="s">
        <v>74</v>
      </c>
      <c r="AB10" s="46">
        <f>_xll.qlCalendarAdvance(calendar,AB9,AA10,,,trigger)</f>
        <v>42437</v>
      </c>
      <c r="AC10" s="46">
        <f>_xll.qlInterestRateIndexMaturity($U$5,AB10,trigger)</f>
        <v>42621</v>
      </c>
      <c r="AD10" s="50">
        <f>_xll.qlTenorBasisValue($U$13,AB10,trigger)</f>
        <v>2.1856445333819281E-3</v>
      </c>
      <c r="AE10" s="50">
        <f>_xll.qlTenorBasisForwardRate($U$13,AB10,trigger)</f>
        <v>7.9501159843907378E-4</v>
      </c>
      <c r="AF10" s="50">
        <f>_xll.qlTenorBasisForwardRate2($U$13,AB10,AC10,trigger)</f>
        <v>7.9501159843907378E-4</v>
      </c>
      <c r="AG10" s="50">
        <f>_xll.qlIndexFixing($U$5,_xll.qlInterestRateIndexFixingDate($U$5,AB10,trigger),,trigger)</f>
        <v>6.1590755988371194E-4</v>
      </c>
      <c r="AH10" s="50">
        <f t="shared" si="4"/>
        <v>1.7910403855536184E-4</v>
      </c>
      <c r="AI10" s="53">
        <f t="shared" si="5"/>
        <v>0.77471518792050986</v>
      </c>
    </row>
    <row r="11" spans="1:35" ht="11.25" customHeight="1" x14ac:dyDescent="0.2">
      <c r="A11" s="7" t="str">
        <f t="shared" si="6"/>
        <v>8M</v>
      </c>
      <c r="B11" s="7">
        <v>8</v>
      </c>
      <c r="C11" s="7" t="str">
        <f t="shared" si="2"/>
        <v>x14F</v>
      </c>
      <c r="D11" s="7" t="s">
        <v>16</v>
      </c>
      <c r="E11" s="7" t="s">
        <v>58</v>
      </c>
      <c r="F11" s="7" t="str">
        <f t="shared" si="0"/>
        <v>Euribor6M</v>
      </c>
      <c r="G11" s="7" t="str">
        <f t="shared" si="3"/>
        <v>EUR8x14F_Quote</v>
      </c>
      <c r="H11" s="7" t="str">
        <f>_xll.qlFraRateHelper(,G11,A11,F11,permanent,trigger,objectoverwrite)</f>
        <v>obj_0085b#0001</v>
      </c>
      <c r="I11" s="16" t="b">
        <v>1</v>
      </c>
      <c r="J11" s="19">
        <v>10</v>
      </c>
      <c r="K11" s="19">
        <v>1</v>
      </c>
      <c r="M11" s="26" t="str">
        <v>obj_0085b</v>
      </c>
      <c r="N11" s="26" t="str">
        <f>_xll.qlRateHelperQuoteName(M11,trigger)</f>
        <v>EUR8x14F_Quote</v>
      </c>
      <c r="O11" s="31">
        <f>_xll.qlRateHelperRate(M11,trigger)</f>
        <v>6.7000000000000002E-4</v>
      </c>
      <c r="P11" s="27">
        <f>_xll.qlRateHelperEarliestDate(M11,trigger)</f>
        <v>42464</v>
      </c>
      <c r="Q11" s="27">
        <f>_xll.qlRateHelperLatestDate(M11,trigger)</f>
        <v>42647</v>
      </c>
      <c r="R11" s="38">
        <f>_xll.qlYieldTSDiscount($U$6,Q11)</f>
        <v>1.0015834575681695</v>
      </c>
      <c r="T11" s="36" t="s">
        <v>81</v>
      </c>
      <c r="U11" s="35">
        <v>0.21496900963330509</v>
      </c>
      <c r="V11" s="35" t="b">
        <v>0</v>
      </c>
      <c r="X11" s="36" t="s">
        <v>5</v>
      </c>
      <c r="Y11" s="35">
        <v>0.21296357765040233</v>
      </c>
      <c r="AA11" s="45" t="s">
        <v>74</v>
      </c>
      <c r="AB11" s="46">
        <f>_xll.qlCalendarAdvance(calendar,AB10,AA11,,,trigger)</f>
        <v>42468</v>
      </c>
      <c r="AC11" s="46">
        <f>_xll.qlInterestRateIndexMaturity($U$5,AB11,trigger)</f>
        <v>42653</v>
      </c>
      <c r="AD11" s="50">
        <f>_xll.qlTenorBasisValue($U$13,AB11,trigger)</f>
        <v>2.2241047198875022E-3</v>
      </c>
      <c r="AE11" s="50">
        <f>_xll.qlTenorBasisForwardRate($U$13,AB11,trigger)</f>
        <v>8.4700909009264279E-4</v>
      </c>
      <c r="AF11" s="50">
        <f>_xll.qlTenorBasisForwardRate2($U$13,AB11,AC11,trigger)</f>
        <v>8.4700909009264279E-4</v>
      </c>
      <c r="AG11" s="50">
        <f>_xll.qlIndexFixing($U$5,_xll.qlInterestRateIndexFixingDate($U$5,AB11,trigger),,trigger)</f>
        <v>6.8093066668763311E-4</v>
      </c>
      <c r="AH11" s="50">
        <f t="shared" si="4"/>
        <v>1.6607842340500968E-4</v>
      </c>
      <c r="AI11" s="53">
        <f t="shared" si="5"/>
        <v>0.80392368234578848</v>
      </c>
    </row>
    <row r="12" spans="1:35" ht="11.25" customHeight="1" x14ac:dyDescent="0.2">
      <c r="A12" s="7" t="str">
        <f t="shared" si="6"/>
        <v>9M</v>
      </c>
      <c r="B12" s="7">
        <v>9</v>
      </c>
      <c r="C12" s="7" t="str">
        <f t="shared" si="2"/>
        <v>x15F</v>
      </c>
      <c r="D12" s="7" t="s">
        <v>16</v>
      </c>
      <c r="E12" s="7" t="s">
        <v>58</v>
      </c>
      <c r="F12" s="7" t="str">
        <f t="shared" si="0"/>
        <v>Euribor6M</v>
      </c>
      <c r="G12" s="7" t="str">
        <f t="shared" si="3"/>
        <v>EUR9x15F_Quote</v>
      </c>
      <c r="H12" s="7" t="str">
        <f>_xll.qlFraRateHelper(,G12,A12,F12,permanent,trigger,objectoverwrite)</f>
        <v>obj_00848#0001</v>
      </c>
      <c r="I12" s="16" t="b">
        <v>1</v>
      </c>
      <c r="J12" s="19">
        <v>10</v>
      </c>
      <c r="K12" s="19">
        <v>1</v>
      </c>
      <c r="M12" s="26" t="str">
        <v>obj_00848</v>
      </c>
      <c r="N12" s="26" t="str">
        <f>_xll.qlRateHelperQuoteName(M12,trigger)</f>
        <v>EUR9x15F_Quote</v>
      </c>
      <c r="O12" s="31">
        <f>_xll.qlRateHelperRate(M12,trigger)</f>
        <v>7.3000000000000007E-4</v>
      </c>
      <c r="P12" s="27">
        <f>_xll.qlRateHelperEarliestDate(M12,trigger)</f>
        <v>42494</v>
      </c>
      <c r="Q12" s="27">
        <f>_xll.qlRateHelperLatestDate(M12,trigger)</f>
        <v>42678</v>
      </c>
      <c r="R12" s="38">
        <f>_xll.qlYieldTSDiscount($U$6,Q12)</f>
        <v>1.0016952724864892</v>
      </c>
      <c r="T12" s="36" t="s">
        <v>82</v>
      </c>
      <c r="U12" s="35">
        <v>2.5841500859309402E-4</v>
      </c>
      <c r="V12" s="35" t="b">
        <v>0</v>
      </c>
      <c r="X12" s="36" t="s">
        <v>6</v>
      </c>
      <c r="Y12" s="35">
        <v>3.0982010822794975E-4</v>
      </c>
      <c r="AA12" s="45" t="s">
        <v>74</v>
      </c>
      <c r="AB12" s="46">
        <f>_xll.qlCalendarAdvance(calendar,AB11,AA12,,,trigger)</f>
        <v>42499</v>
      </c>
      <c r="AC12" s="46">
        <f>_xll.qlInterestRateIndexMaturity($U$5,AB12,trigger)</f>
        <v>42683</v>
      </c>
      <c r="AD12" s="50">
        <f>_xll.qlTenorBasisValue($U$13,AB12,trigger)</f>
        <v>2.2605424441440912E-3</v>
      </c>
      <c r="AE12" s="50">
        <f>_xll.qlTenorBasisForwardRate($U$13,AB12,trigger)</f>
        <v>8.9696679448609921E-4</v>
      </c>
      <c r="AF12" s="50">
        <f>_xll.qlTenorBasisForwardRate2($U$13,AB12,AC12,trigger)</f>
        <v>8.9696679448609921E-4</v>
      </c>
      <c r="AG12" s="50">
        <f>_xll.qlIndexFixing($U$5,_xll.qlInterestRateIndexFixingDate($U$5,AB12,trigger),,trigger)</f>
        <v>7.4037118678077257E-4</v>
      </c>
      <c r="AH12" s="50">
        <f t="shared" si="4"/>
        <v>1.5659560770532664E-4</v>
      </c>
      <c r="AI12" s="53">
        <f t="shared" si="5"/>
        <v>0.82541649404642092</v>
      </c>
    </row>
    <row r="13" spans="1:35" ht="11.25" customHeight="1" x14ac:dyDescent="0.2">
      <c r="A13" s="7" t="str">
        <f t="shared" si="6"/>
        <v>10M</v>
      </c>
      <c r="B13" s="7">
        <v>10</v>
      </c>
      <c r="C13" s="7" t="str">
        <f t="shared" si="2"/>
        <v>x16F</v>
      </c>
      <c r="D13" s="7" t="s">
        <v>16</v>
      </c>
      <c r="E13" s="7" t="s">
        <v>58</v>
      </c>
      <c r="F13" s="7" t="str">
        <f t="shared" si="0"/>
        <v>Euribor6M</v>
      </c>
      <c r="G13" s="7" t="str">
        <f t="shared" si="3"/>
        <v>EUR10x16F_Quote</v>
      </c>
      <c r="H13" s="7" t="str">
        <f>_xll.qlFraRateHelper(,G13,A13,F13,permanent,trigger,objectoverwrite)</f>
        <v>obj_00864#0001</v>
      </c>
      <c r="I13" s="16" t="b">
        <v>1</v>
      </c>
      <c r="J13" s="19">
        <v>10</v>
      </c>
      <c r="K13" s="19">
        <v>1</v>
      </c>
      <c r="M13" s="26" t="str">
        <v>obj_00864</v>
      </c>
      <c r="N13" s="26" t="str">
        <f>_xll.qlRateHelperQuoteName(M13,trigger)</f>
        <v>EUR10x16F_Quote</v>
      </c>
      <c r="O13" s="31">
        <f>_xll.qlRateHelperRate(M13,trigger)</f>
        <v>8.0000000000000015E-4</v>
      </c>
      <c r="P13" s="27">
        <f>_xll.qlRateHelperEarliestDate(M13,trigger)</f>
        <v>42527</v>
      </c>
      <c r="Q13" s="27">
        <f>_xll.qlRateHelperLatestDate(M13,trigger)</f>
        <v>42710</v>
      </c>
      <c r="R13" s="38">
        <f>_xll.qlYieldTSDiscount($U$6,Q13)</f>
        <v>1.0018102521176877</v>
      </c>
      <c r="T13" s="36" t="s">
        <v>11</v>
      </c>
      <c r="U13" s="41" t="str">
        <f>_xll.qlAbcdTenorBasis(,U5,U6,U7,U8,U9:U12,,trigger)</f>
        <v>obj_00888#0001</v>
      </c>
      <c r="AA13" s="45" t="s">
        <v>74</v>
      </c>
      <c r="AB13" s="46">
        <f>_xll.qlCalendarAdvance(calendar,AB12,AA13,,,trigger)</f>
        <v>42530</v>
      </c>
      <c r="AC13" s="46">
        <f>_xll.qlInterestRateIndexMaturity($U$5,AB13,trigger)</f>
        <v>42713</v>
      </c>
      <c r="AD13" s="50">
        <f>_xll.qlTenorBasisValue($U$13,AB13,trigger)</f>
        <v>2.2950182980689283E-3</v>
      </c>
      <c r="AE13" s="50">
        <f>_xll.qlTenorBasisForwardRate($U$13,AB13,trigger)</f>
        <v>9.4744432901936501E-4</v>
      </c>
      <c r="AF13" s="50">
        <f>_xll.qlTenorBasisForwardRate2($U$13,AB13,AC13,trigger)</f>
        <v>9.4744432901936501E-4</v>
      </c>
      <c r="AG13" s="50">
        <f>_xll.qlIndexFixing($U$5,_xll.qlInterestRateIndexFixingDate($U$5,AB13,trigger),,trigger)</f>
        <v>8.062425543147834E-4</v>
      </c>
      <c r="AH13" s="50">
        <f t="shared" si="4"/>
        <v>1.4120177470458161E-4</v>
      </c>
      <c r="AI13" s="53">
        <f t="shared" si="5"/>
        <v>0.85096562364700634</v>
      </c>
    </row>
    <row r="14" spans="1:35" ht="11.25" customHeight="1" x14ac:dyDescent="0.2">
      <c r="A14" s="7" t="str">
        <f t="shared" si="6"/>
        <v>11M</v>
      </c>
      <c r="B14" s="7">
        <v>11</v>
      </c>
      <c r="C14" s="7" t="str">
        <f t="shared" si="2"/>
        <v>x17F</v>
      </c>
      <c r="D14" s="7" t="s">
        <v>16</v>
      </c>
      <c r="E14" s="7" t="s">
        <v>58</v>
      </c>
      <c r="F14" s="7" t="str">
        <f t="shared" si="0"/>
        <v>Euribor6M</v>
      </c>
      <c r="G14" s="7" t="str">
        <f t="shared" si="3"/>
        <v>EUR11x17F_Quote</v>
      </c>
      <c r="H14" s="7" t="str">
        <f>_xll.qlFraRateHelper(,G14,A14,F14,permanent,trigger,objectoverwrite)</f>
        <v>obj_0084c#0001</v>
      </c>
      <c r="I14" s="16" t="b">
        <v>1</v>
      </c>
      <c r="J14" s="19">
        <v>10</v>
      </c>
      <c r="K14" s="19">
        <v>1</v>
      </c>
      <c r="M14" s="26" t="str">
        <v>obj_0084c</v>
      </c>
      <c r="N14" s="26" t="str">
        <f>_xll.qlRateHelperQuoteName(M14,trigger)</f>
        <v>EUR11x17F_Quote</v>
      </c>
      <c r="O14" s="31">
        <f>_xll.qlRateHelperRate(M14,trigger)</f>
        <v>8.7999999999999992E-4</v>
      </c>
      <c r="P14" s="27">
        <f>_xll.qlRateHelperEarliestDate(M14,trigger)</f>
        <v>42555</v>
      </c>
      <c r="Q14" s="27">
        <f>_xll.qlRateHelperLatestDate(M14,trigger)</f>
        <v>42739</v>
      </c>
      <c r="R14" s="38">
        <f>_xll.qlYieldTSDiscount($U$6,Q14)</f>
        <v>1.0019029326186186</v>
      </c>
      <c r="T14" s="36" t="s">
        <v>69</v>
      </c>
      <c r="U14" s="33" t="b">
        <f>_xll.qlTenorBasisCalibrate($U$13,_xll.ohPack(M3:M57),U16,U17,_xll.ohPack(R3:R57),V9:V12,trigger)</f>
        <v>1</v>
      </c>
      <c r="V14" s="1" t="str">
        <f>_xll.ohRangeRetrieveError(U14)</f>
        <v/>
      </c>
      <c r="AA14" s="45" t="s">
        <v>74</v>
      </c>
      <c r="AB14" s="46">
        <f>_xll.qlCalendarAdvance(calendar,AB13,AA14,,,trigger)</f>
        <v>42562</v>
      </c>
      <c r="AC14" s="46">
        <f>_xll.qlInterestRateIndexMaturity($U$5,AB14,trigger)</f>
        <v>42746</v>
      </c>
      <c r="AD14" s="50">
        <f>_xll.qlTenorBasisValue($U$13,AB14,trigger)</f>
        <v>2.3286110593129638E-3</v>
      </c>
      <c r="AE14" s="50">
        <f>_xll.qlTenorBasisForwardRate($U$13,AB14,trigger)</f>
        <v>1.0185493161444287E-3</v>
      </c>
      <c r="AF14" s="50">
        <f>_xll.qlTenorBasisForwardRate2($U$13,AB14,AC14,trigger)</f>
        <v>1.0185493161444287E-3</v>
      </c>
      <c r="AG14" s="50">
        <f>_xll.qlIndexFixing($U$5,_xll.qlInterestRateIndexFixingDate($U$5,AB14,trigger),,trigger)</f>
        <v>9.004104947045637E-4</v>
      </c>
      <c r="AH14" s="50">
        <f t="shared" si="4"/>
        <v>1.1813882143986497E-4</v>
      </c>
      <c r="AI14" s="53">
        <f t="shared" si="5"/>
        <v>0.88401266431844217</v>
      </c>
    </row>
    <row r="15" spans="1:35" ht="11.25" customHeight="1" x14ac:dyDescent="0.2">
      <c r="A15" s="7" t="str">
        <f t="shared" si="6"/>
        <v>12M</v>
      </c>
      <c r="B15" s="7">
        <v>12</v>
      </c>
      <c r="C15" s="7" t="str">
        <f t="shared" si="2"/>
        <v>x18F</v>
      </c>
      <c r="D15" s="7" t="s">
        <v>16</v>
      </c>
      <c r="E15" s="7" t="s">
        <v>58</v>
      </c>
      <c r="F15" s="7" t="str">
        <f t="shared" si="0"/>
        <v>Euribor6M</v>
      </c>
      <c r="G15" s="7" t="str">
        <f t="shared" si="3"/>
        <v>EUR12x18F_Quote</v>
      </c>
      <c r="H15" s="7" t="str">
        <f>_xll.qlFraRateHelper(,G15,A15,F15,permanent,trigger,objectoverwrite)</f>
        <v>obj_00884#0001</v>
      </c>
      <c r="I15" s="16" t="b">
        <v>1</v>
      </c>
      <c r="J15" s="19">
        <v>10</v>
      </c>
      <c r="K15" s="19">
        <v>1</v>
      </c>
      <c r="M15" s="26" t="str">
        <v>obj_00855</v>
      </c>
      <c r="N15" s="26" t="str">
        <f>_xll.qlRateHelperQuoteName(M15,trigger)</f>
        <v>EURAB6E18M_Quote</v>
      </c>
      <c r="O15" s="31">
        <f>_xll.qlRateHelperRate(M15,trigger)</f>
        <v>7.000000000000001E-4</v>
      </c>
      <c r="P15" s="27">
        <f>_xll.qlRateHelperEarliestDate(M15,trigger)</f>
        <v>42220</v>
      </c>
      <c r="Q15" s="27">
        <f>_xll.qlRateHelperLatestDate(M15,trigger)</f>
        <v>42772</v>
      </c>
      <c r="R15" s="38">
        <f>_xll.qlYieldTSDiscount($U$6,Q15)</f>
        <v>1.0020099998848182</v>
      </c>
      <c r="T15" s="37"/>
      <c r="AA15" s="45" t="s">
        <v>74</v>
      </c>
      <c r="AB15" s="46">
        <f>_xll.qlCalendarAdvance(calendar,AB14,AA15,,,trigger)</f>
        <v>42593</v>
      </c>
      <c r="AC15" s="46">
        <f>_xll.qlInterestRateIndexMaturity($U$5,AB15,trigger)</f>
        <v>42779</v>
      </c>
      <c r="AD15" s="50">
        <f>_xll.qlTenorBasisValue($U$13,AB15,trigger)</f>
        <v>2.3592802799516192E-3</v>
      </c>
      <c r="AE15" s="50">
        <f>_xll.qlTenorBasisForwardRate($U$13,AB15,trigger)</f>
        <v>1.0828707050952555E-3</v>
      </c>
      <c r="AF15" s="50">
        <f>_xll.qlTenorBasisForwardRate2($U$13,AB15,AC15,trigger)</f>
        <v>1.0828707050952555E-3</v>
      </c>
      <c r="AG15" s="50">
        <f>_xll.qlIndexFixing($U$5,_xll.qlInterestRateIndexFixingDate($U$5,AB15,trigger),,trigger)</f>
        <v>9.999417158802087E-4</v>
      </c>
      <c r="AH15" s="50">
        <f t="shared" si="4"/>
        <v>8.2928989215046807E-5</v>
      </c>
      <c r="AI15" s="53">
        <f t="shared" si="5"/>
        <v>0.92341745988247792</v>
      </c>
    </row>
    <row r="16" spans="1:35" ht="11.25" customHeight="1" x14ac:dyDescent="0.2">
      <c r="A16" s="7" t="str">
        <f t="shared" si="6"/>
        <v>13M</v>
      </c>
      <c r="B16" s="7">
        <v>13</v>
      </c>
      <c r="C16" s="7" t="str">
        <f t="shared" si="2"/>
        <v>x19F</v>
      </c>
      <c r="D16" s="7" t="s">
        <v>16</v>
      </c>
      <c r="E16" s="7" t="s">
        <v>58</v>
      </c>
      <c r="F16" s="7" t="str">
        <f t="shared" si="0"/>
        <v>Euribor6M</v>
      </c>
      <c r="G16" s="7" t="str">
        <f t="shared" si="3"/>
        <v>EUR13x19F_Quote</v>
      </c>
      <c r="H16" s="7" t="str">
        <f>_xll.qlFraRateHelper(,G16,A16,F16,permanent,trigger,objectoverwrite)</f>
        <v>obj_00870#0001</v>
      </c>
      <c r="I16" s="16" t="b">
        <v>1</v>
      </c>
      <c r="J16" s="19">
        <v>10</v>
      </c>
      <c r="K16" s="19">
        <v>1</v>
      </c>
      <c r="M16" s="26" t="str">
        <v>obj_00870</v>
      </c>
      <c r="N16" s="26" t="str">
        <f>_xll.qlRateHelperQuoteName(M16,trigger)</f>
        <v>EUR13x19F_Quote</v>
      </c>
      <c r="O16" s="31">
        <f>_xll.qlRateHelperRate(M16,trigger)</f>
        <v>1.06E-3</v>
      </c>
      <c r="P16" s="27">
        <f>_xll.qlRateHelperEarliestDate(M16,trigger)</f>
        <v>42618</v>
      </c>
      <c r="Q16" s="27">
        <f>_xll.qlRateHelperLatestDate(M16,trigger)</f>
        <v>42800</v>
      </c>
      <c r="R16" s="38">
        <f>_xll.qlYieldTSDiscount($U$6,Q16)</f>
        <v>1.0020915483292898</v>
      </c>
      <c r="T16" s="36" t="s">
        <v>68</v>
      </c>
      <c r="U16" s="33" t="str">
        <f>_xll.qlLevenbergMarquardt(,0.00000001,0.00000001,0.00000001,,trigger)</f>
        <v>obj_00859#0001</v>
      </c>
      <c r="AA16" s="45" t="s">
        <v>74</v>
      </c>
      <c r="AB16" s="46">
        <f>_xll.qlCalendarAdvance(calendar,AB15,AA16,,,trigger)</f>
        <v>42625</v>
      </c>
      <c r="AC16" s="46">
        <f>_xll.qlInterestRateIndexMaturity($U$5,AB16,trigger)</f>
        <v>42807</v>
      </c>
      <c r="AD16" s="50">
        <f>_xll.qlTenorBasisValue($U$13,AB16,trigger)</f>
        <v>2.3890646856946198E-3</v>
      </c>
      <c r="AE16" s="50">
        <f>_xll.qlTenorBasisForwardRate($U$13,AB16,trigger)</f>
        <v>1.1569644239174137E-3</v>
      </c>
      <c r="AF16" s="50">
        <f>_xll.qlTenorBasisForwardRate2($U$13,AB16,AC16,trigger)</f>
        <v>1.1569644239174137E-3</v>
      </c>
      <c r="AG16" s="50">
        <f>_xll.qlIndexFixing($U$5,_xll.qlInterestRateIndexFixingDate($U$5,AB16,trigger),,trigger)</f>
        <v>1.0791322172886886E-3</v>
      </c>
      <c r="AH16" s="50">
        <f t="shared" si="4"/>
        <v>7.7832206628725099E-5</v>
      </c>
      <c r="AI16" s="53">
        <f t="shared" si="5"/>
        <v>0.93272722564347332</v>
      </c>
    </row>
    <row r="17" spans="1:35" ht="11.25" customHeight="1" x14ac:dyDescent="0.2">
      <c r="A17" s="7" t="str">
        <f t="shared" si="6"/>
        <v>14M</v>
      </c>
      <c r="B17" s="7">
        <v>14</v>
      </c>
      <c r="C17" s="7" t="str">
        <f t="shared" si="2"/>
        <v>x20F</v>
      </c>
      <c r="D17" s="7" t="s">
        <v>16</v>
      </c>
      <c r="E17" s="7" t="s">
        <v>58</v>
      </c>
      <c r="F17" s="7" t="str">
        <f t="shared" si="0"/>
        <v>Euribor6M</v>
      </c>
      <c r="G17" s="7" t="str">
        <f t="shared" si="3"/>
        <v>EUR14x20F_Quote</v>
      </c>
      <c r="H17" s="7" t="str">
        <f>_xll.qlFraRateHelper(,G17,A17,F17,permanent,trigger,objectoverwrite)</f>
        <v>obj_00861#0001</v>
      </c>
      <c r="I17" s="16" t="b">
        <v>1</v>
      </c>
      <c r="J17" s="19">
        <v>10</v>
      </c>
      <c r="K17" s="19">
        <v>1</v>
      </c>
      <c r="M17" s="26" t="str">
        <v>obj_00861</v>
      </c>
      <c r="N17" s="26" t="str">
        <f>_xll.qlRateHelperQuoteName(M17,trigger)</f>
        <v>EUR14x20F_Quote</v>
      </c>
      <c r="O17" s="31">
        <f>_xll.qlRateHelperRate(M17,trigger)</f>
        <v>1.15E-3</v>
      </c>
      <c r="P17" s="27">
        <f>_xll.qlRateHelperEarliestDate(M17,trigger)</f>
        <v>42647</v>
      </c>
      <c r="Q17" s="27">
        <f>_xll.qlRateHelperLatestDate(M17,trigger)</f>
        <v>42829</v>
      </c>
      <c r="R17" s="38">
        <f>_xll.qlYieldTSDiscount($U$6,Q17)</f>
        <v>1.0021669737588983</v>
      </c>
      <c r="T17" s="36" t="s">
        <v>66</v>
      </c>
      <c r="U17" s="33" t="str">
        <f>_xll.qlEndCriteria(,1000,100,0.00000001,0.00003,0.00003,,trigger)</f>
        <v>obj_00871#0001</v>
      </c>
      <c r="AA17" s="45" t="s">
        <v>74</v>
      </c>
      <c r="AB17" s="46">
        <f>_xll.qlCalendarAdvance(calendar,AB16,AA17,,,trigger)</f>
        <v>42655</v>
      </c>
      <c r="AC17" s="46">
        <f>_xll.qlInterestRateIndexMaturity($U$5,AB17,trigger)</f>
        <v>42837</v>
      </c>
      <c r="AD17" s="50">
        <f>_xll.qlTenorBasisValue($U$13,AB17,trigger)</f>
        <v>2.4153113059654568E-3</v>
      </c>
      <c r="AE17" s="50">
        <f>_xll.qlTenorBasisForwardRate($U$13,AB17,trigger)</f>
        <v>1.2477139576196137E-3</v>
      </c>
      <c r="AF17" s="50">
        <f>_xll.qlTenorBasisForwardRate2($U$13,AB17,AC17,trigger)</f>
        <v>1.2477139576196137E-3</v>
      </c>
      <c r="AG17" s="50">
        <f>_xll.qlIndexFixing($U$5,_xll.qlInterestRateIndexFixingDate($U$5,AB17,trigger),,trigger)</f>
        <v>1.1806852453247472E-3</v>
      </c>
      <c r="AH17" s="50">
        <f t="shared" si="4"/>
        <v>6.7028712294866545E-5</v>
      </c>
      <c r="AI17" s="53">
        <f t="shared" si="5"/>
        <v>0.94627878298104173</v>
      </c>
    </row>
    <row r="18" spans="1:35" ht="11.25" customHeight="1" x14ac:dyDescent="0.2">
      <c r="A18" s="7" t="str">
        <f t="shared" si="6"/>
        <v>15M</v>
      </c>
      <c r="B18" s="7">
        <v>15</v>
      </c>
      <c r="C18" s="7" t="str">
        <f t="shared" si="2"/>
        <v>x21F</v>
      </c>
      <c r="D18" s="7" t="s">
        <v>16</v>
      </c>
      <c r="E18" s="7" t="s">
        <v>58</v>
      </c>
      <c r="F18" s="7" t="str">
        <f t="shared" si="0"/>
        <v>Euribor6M</v>
      </c>
      <c r="G18" s="7" t="str">
        <f t="shared" si="3"/>
        <v>EUR15x21F_Quote</v>
      </c>
      <c r="H18" s="7" t="str">
        <f>_xll.qlFraRateHelper(,G18,A18,F18,permanent,trigger,objectoverwrite)</f>
        <v>obj_00883#0001</v>
      </c>
      <c r="I18" s="16" t="b">
        <v>1</v>
      </c>
      <c r="J18" s="19">
        <v>10</v>
      </c>
      <c r="K18" s="19">
        <v>1</v>
      </c>
      <c r="M18" s="26" t="str">
        <v>obj_00862</v>
      </c>
      <c r="N18" s="26" t="str">
        <f>_xll.qlRateHelperQuoteName(M18,trigger)</f>
        <v>EURAB6E21M_Quote</v>
      </c>
      <c r="O18" s="31">
        <f>_xll.qlRateHelperRate(M18,trigger)</f>
        <v>6.8000000000000005E-4</v>
      </c>
      <c r="P18" s="27">
        <f>_xll.qlRateHelperEarliestDate(M18,trigger)</f>
        <v>42220</v>
      </c>
      <c r="Q18" s="27">
        <f>_xll.qlRateHelperLatestDate(M18,trigger)</f>
        <v>42859</v>
      </c>
      <c r="R18" s="38">
        <f>_xll.qlYieldTSDiscount($U$6,Q18)</f>
        <v>1.0022360992401258</v>
      </c>
      <c r="T18" s="36" t="s">
        <v>67</v>
      </c>
      <c r="U18" s="33" t="str">
        <f>_xll.qlNoConstraint(,,trigger)</f>
        <v>obj_0084d#0001</v>
      </c>
      <c r="AA18" s="45" t="s">
        <v>74</v>
      </c>
      <c r="AB18" s="46">
        <f>_xll.qlCalendarAdvance(calendar,AB17,AA18,,,trigger)</f>
        <v>42688</v>
      </c>
      <c r="AC18" s="46">
        <f>_xll.qlInterestRateIndexMaturity($U$5,AB18,trigger)</f>
        <v>42870</v>
      </c>
      <c r="AD18" s="50">
        <f>_xll.qlTenorBasisValue($U$13,AB18,trigger)</f>
        <v>2.4423677560464485E-3</v>
      </c>
      <c r="AE18" s="50">
        <f>_xll.qlTenorBasisForwardRate($U$13,AB18,trigger)</f>
        <v>1.3654683267265906E-3</v>
      </c>
      <c r="AF18" s="50">
        <f>_xll.qlTenorBasisForwardRate2($U$13,AB18,AC18,trigger)</f>
        <v>1.3654683267265906E-3</v>
      </c>
      <c r="AG18" s="50">
        <f>_xll.qlIndexFixing($U$5,_xll.qlInterestRateIndexFixingDate($U$5,AB18,trigger),,trigger)</f>
        <v>1.307611916828015E-3</v>
      </c>
      <c r="AH18" s="50">
        <f t="shared" si="4"/>
        <v>5.7856409898575595E-5</v>
      </c>
      <c r="AI18" s="53">
        <f t="shared" si="5"/>
        <v>0.95762888910263222</v>
      </c>
    </row>
    <row r="19" spans="1:35" ht="11.25" customHeight="1" x14ac:dyDescent="0.2">
      <c r="A19" s="7" t="str">
        <f t="shared" si="6"/>
        <v>16M</v>
      </c>
      <c r="B19" s="7">
        <v>16</v>
      </c>
      <c r="C19" s="7" t="str">
        <f t="shared" si="2"/>
        <v>x22F</v>
      </c>
      <c r="D19" s="7" t="s">
        <v>16</v>
      </c>
      <c r="E19" s="7" t="s">
        <v>58</v>
      </c>
      <c r="F19" s="7" t="str">
        <f t="shared" si="0"/>
        <v>Euribor6M</v>
      </c>
      <c r="G19" s="7" t="str">
        <f t="shared" si="3"/>
        <v>EUR16x22F_Quote</v>
      </c>
      <c r="H19" s="7" t="str">
        <f>_xll.qlFraRateHelper(,G19,A19,F19,permanent,trigger,objectoverwrite)</f>
        <v>obj_0087e#0001</v>
      </c>
      <c r="I19" s="16" t="b">
        <v>1</v>
      </c>
      <c r="J19" s="19">
        <v>10</v>
      </c>
      <c r="K19" s="19">
        <v>1</v>
      </c>
      <c r="M19" s="26" t="str">
        <v>obj_0087e</v>
      </c>
      <c r="N19" s="26" t="str">
        <f>_xll.qlRateHelperQuoteName(M19,trigger)</f>
        <v>EUR16x22F_Quote</v>
      </c>
      <c r="O19" s="31">
        <f>_xll.qlRateHelperRate(M19,trigger)</f>
        <v>1.3799999999999999E-3</v>
      </c>
      <c r="P19" s="27">
        <f>_xll.qlRateHelperEarliestDate(M19,trigger)</f>
        <v>42709</v>
      </c>
      <c r="Q19" s="27">
        <f>_xll.qlRateHelperLatestDate(M19,trigger)</f>
        <v>42891</v>
      </c>
      <c r="R19" s="38">
        <f>_xll.qlYieldTSDiscount($U$6,Q19)</f>
        <v>1.0023004946777589</v>
      </c>
      <c r="AA19" s="45" t="s">
        <v>74</v>
      </c>
      <c r="AB19" s="46">
        <f>_xll.qlCalendarAdvance(calendar,AB18,AA19,,,trigger)</f>
        <v>42718</v>
      </c>
      <c r="AC19" s="46">
        <f>_xll.qlInterestRateIndexMaturity($U$5,AB19,trigger)</f>
        <v>42900</v>
      </c>
      <c r="AD19" s="50">
        <f>_xll.qlTenorBasisValue($U$13,AB19,trigger)</f>
        <v>2.4653656585147295E-3</v>
      </c>
      <c r="AE19" s="50">
        <f>_xll.qlTenorBasisForwardRate($U$13,AB19,trigger)</f>
        <v>1.4865336510301724E-3</v>
      </c>
      <c r="AF19" s="50">
        <f>_xll.qlTenorBasisForwardRate2($U$13,AB19,AC19,trigger)</f>
        <v>1.4865336510301724E-3</v>
      </c>
      <c r="AG19" s="50">
        <f>_xll.qlIndexFixing($U$5,_xll.qlInterestRateIndexFixingDate($U$5,AB19,trigger),,trigger)</f>
        <v>1.4139058093650474E-3</v>
      </c>
      <c r="AH19" s="50">
        <f t="shared" si="4"/>
        <v>7.2627841665124987E-5</v>
      </c>
      <c r="AI19" s="53">
        <f t="shared" si="5"/>
        <v>0.95114282033589104</v>
      </c>
    </row>
    <row r="20" spans="1:35" ht="11.25" customHeight="1" x14ac:dyDescent="0.2">
      <c r="A20" s="7" t="str">
        <f t="shared" si="6"/>
        <v>17M</v>
      </c>
      <c r="B20" s="7">
        <v>17</v>
      </c>
      <c r="C20" s="7" t="str">
        <f t="shared" si="2"/>
        <v>x23F</v>
      </c>
      <c r="D20" s="7" t="s">
        <v>16</v>
      </c>
      <c r="E20" s="7" t="s">
        <v>58</v>
      </c>
      <c r="F20" s="7" t="str">
        <f t="shared" si="0"/>
        <v>Euribor6M</v>
      </c>
      <c r="G20" s="7" t="str">
        <f t="shared" si="3"/>
        <v>EUR17x23F_Quote</v>
      </c>
      <c r="H20" s="7" t="str">
        <f>_xll.qlFraRateHelper(,G20,A20,F20,permanent,trigger,objectoverwrite)</f>
        <v>obj_00857#0001</v>
      </c>
      <c r="I20" s="16" t="b">
        <v>1</v>
      </c>
      <c r="J20" s="19">
        <v>10</v>
      </c>
      <c r="K20" s="19">
        <v>1</v>
      </c>
      <c r="M20" s="26" t="str">
        <v>obj_00857</v>
      </c>
      <c r="N20" s="26" t="str">
        <f>_xll.qlRateHelperQuoteName(M20,trigger)</f>
        <v>EUR17x23F_Quote</v>
      </c>
      <c r="O20" s="31">
        <f>_xll.qlRateHelperRate(M20,trigger)</f>
        <v>1.48E-3</v>
      </c>
      <c r="P20" s="27">
        <f>_xll.qlRateHelperEarliestDate(M20,trigger)</f>
        <v>42739</v>
      </c>
      <c r="Q20" s="27">
        <f>_xll.qlRateHelperLatestDate(M20,trigger)</f>
        <v>42920</v>
      </c>
      <c r="R20" s="38">
        <f>_xll.qlYieldTSDiscount($U$6,Q20)</f>
        <v>1.0023502233645272</v>
      </c>
      <c r="AA20" s="45" t="s">
        <v>74</v>
      </c>
      <c r="AB20" s="46">
        <f>_xll.qlCalendarAdvance(calendar,AB19,AA20,,,trigger)</f>
        <v>42751</v>
      </c>
      <c r="AC20" s="46">
        <f>_xll.qlInterestRateIndexMaturity($U$5,AB20,trigger)</f>
        <v>42933</v>
      </c>
      <c r="AD20" s="50">
        <f>_xll.qlTenorBasisValue($U$13,AB20,trigger)</f>
        <v>2.4889609728760533E-3</v>
      </c>
      <c r="AE20" s="50">
        <f>_xll.qlTenorBasisForwardRate($U$13,AB20,trigger)</f>
        <v>1.6119426530967233E-3</v>
      </c>
      <c r="AF20" s="50">
        <f>_xll.qlTenorBasisForwardRate2($U$13,AB20,AC20,trigger)</f>
        <v>1.6119426530967233E-3</v>
      </c>
      <c r="AG20" s="50">
        <f>_xll.qlIndexFixing($U$5,_xll.qlInterestRateIndexFixingDate($U$5,AB20,trigger),,trigger)</f>
        <v>1.5303460002508336E-3</v>
      </c>
      <c r="AH20" s="50">
        <f t="shared" si="4"/>
        <v>8.159665284588973E-5</v>
      </c>
      <c r="AI20" s="53">
        <f t="shared" si="5"/>
        <v>0.94937992819463313</v>
      </c>
    </row>
    <row r="21" spans="1:35" ht="11.25" customHeight="1" x14ac:dyDescent="0.2">
      <c r="A21" s="8" t="str">
        <f t="shared" si="6"/>
        <v>18M</v>
      </c>
      <c r="B21" s="8">
        <v>18</v>
      </c>
      <c r="C21" s="8" t="str">
        <f t="shared" si="2"/>
        <v>x24F</v>
      </c>
      <c r="D21" s="8" t="s">
        <v>16</v>
      </c>
      <c r="E21" s="8" t="s">
        <v>58</v>
      </c>
      <c r="F21" s="8" t="str">
        <f t="shared" si="0"/>
        <v>Euribor6M</v>
      </c>
      <c r="G21" s="8" t="str">
        <f t="shared" si="3"/>
        <v>EUR18x24F_Quote</v>
      </c>
      <c r="H21" s="8" t="str">
        <f>_xll.qlFraRateHelper(,G21,A21,F21,permanent,trigger,objectoverwrite)</f>
        <v>obj_00860#0001</v>
      </c>
      <c r="I21" s="17" t="b">
        <v>1</v>
      </c>
      <c r="J21" s="19">
        <v>10</v>
      </c>
      <c r="K21" s="19">
        <v>1</v>
      </c>
      <c r="M21" s="26" t="str">
        <v>obj_00867</v>
      </c>
      <c r="N21" s="26" t="str">
        <f>_xll.qlRateHelperQuoteName(M21,trigger)</f>
        <v>EURAB6E2Y_Quote</v>
      </c>
      <c r="O21" s="31">
        <f>_xll.qlRateHelperRate(M21,trigger)</f>
        <v>9.3999999999999997E-4</v>
      </c>
      <c r="P21" s="27">
        <f>_xll.qlRateHelperEarliestDate(M21,trigger)</f>
        <v>42220</v>
      </c>
      <c r="Q21" s="27">
        <f>_xll.qlRateHelperLatestDate(M21,trigger)</f>
        <v>42951</v>
      </c>
      <c r="R21" s="38">
        <f>_xll.qlYieldTSDiscount($U$6,Q21)</f>
        <v>1.0023937612042448</v>
      </c>
      <c r="T21" s="36" t="s">
        <v>98</v>
      </c>
      <c r="U21" s="33">
        <v>0</v>
      </c>
      <c r="AA21" s="45" t="s">
        <v>74</v>
      </c>
      <c r="AB21" s="46">
        <f>_xll.qlCalendarAdvance(calendar,AB20,AA21,,,trigger)</f>
        <v>42782</v>
      </c>
      <c r="AC21" s="46">
        <f>_xll.qlInterestRateIndexMaturity($U$5,AB21,trigger)</f>
        <v>42963</v>
      </c>
      <c r="AD21" s="50">
        <f>_xll.qlTenorBasisValue($U$13,AB21,trigger)</f>
        <v>2.50955297835117E-3</v>
      </c>
      <c r="AE21" s="50">
        <f>_xll.qlTenorBasisForwardRate($U$13,AB21,trigger)</f>
        <v>1.7446478880826797E-3</v>
      </c>
      <c r="AF21" s="50">
        <f>_xll.qlTenorBasisForwardRate2($U$13,AB21,AC21,trigger)</f>
        <v>1.7446478880826797E-3</v>
      </c>
      <c r="AG21" s="50">
        <f>_xll.qlIndexFixing($U$5,_xll.qlInterestRateIndexFixingDate($U$5,AB21,trigger),,trigger)</f>
        <v>1.665179036703462E-3</v>
      </c>
      <c r="AH21" s="50">
        <f t="shared" si="4"/>
        <v>7.9468851379217633E-5</v>
      </c>
      <c r="AI21" s="53">
        <f t="shared" si="5"/>
        <v>0.95444991971041693</v>
      </c>
    </row>
    <row r="22" spans="1:35" ht="11.25" customHeight="1" x14ac:dyDescent="0.2">
      <c r="A22" s="2" t="s">
        <v>14</v>
      </c>
      <c r="B22" s="2" t="s">
        <v>15</v>
      </c>
      <c r="C22" s="2" t="s">
        <v>17</v>
      </c>
      <c r="D22" s="2" t="s">
        <v>16</v>
      </c>
      <c r="E22" s="2" t="s">
        <v>18</v>
      </c>
      <c r="F22" s="4">
        <v>0</v>
      </c>
      <c r="G22" s="5" t="str">
        <f>"EURAB6E"&amp;B22&amp;"_Quote"</f>
        <v>EURAB6E1Y_Quote</v>
      </c>
      <c r="H22" s="6" t="str">
        <f>_xll.qlSwapRateHelper2(,G22,2,B22,"Target",C22,D22,E22,$H$1,F22,A22,$U$6,,trigger)</f>
        <v>obj_00893#0001</v>
      </c>
      <c r="I22" s="15" t="b">
        <v>1</v>
      </c>
      <c r="J22" s="19">
        <v>10</v>
      </c>
      <c r="K22" s="19">
        <v>1</v>
      </c>
      <c r="M22" s="26" t="str">
        <v>obj_00860</v>
      </c>
      <c r="N22" s="26" t="str">
        <f>_xll.qlRateHelperQuoteName(M22,trigger)</f>
        <v>EUR18x24F_Quote</v>
      </c>
      <c r="O22" s="31">
        <f>_xll.qlRateHelperRate(M22,trigger)</f>
        <v>1.6200000000000001E-3</v>
      </c>
      <c r="P22" s="27">
        <f>_xll.qlRateHelperEarliestDate(M22,trigger)</f>
        <v>42772</v>
      </c>
      <c r="Q22" s="27">
        <f>_xll.qlRateHelperLatestDate(M22,trigger)</f>
        <v>42954</v>
      </c>
      <c r="R22" s="38">
        <f>_xll.qlYieldTSDiscount($U$6,Q22)</f>
        <v>1.0023974264011104</v>
      </c>
      <c r="T22" s="36" t="s">
        <v>100</v>
      </c>
      <c r="U22" s="33">
        <v>0</v>
      </c>
      <c r="AA22" s="45" t="s">
        <v>74</v>
      </c>
      <c r="AB22" s="46">
        <f>_xll.qlCalendarAdvance(calendar,AB21,AA22,,,trigger)</f>
        <v>42810</v>
      </c>
      <c r="AC22" s="46">
        <f>_xll.qlInterestRateIndexMaturity($U$5,AB22,trigger)</f>
        <v>42996</v>
      </c>
      <c r="AD22" s="50">
        <f>_xll.qlTenorBasisValue($U$13,AB22,trigger)</f>
        <v>2.5268829390251244E-3</v>
      </c>
      <c r="AE22" s="50">
        <f>_xll.qlTenorBasisForwardRate($U$13,AB22,trigger)</f>
        <v>1.876192586227549E-3</v>
      </c>
      <c r="AF22" s="50">
        <f>_xll.qlTenorBasisForwardRate2($U$13,AB22,AC22,trigger)</f>
        <v>1.876192586227549E-3</v>
      </c>
      <c r="AG22" s="50">
        <f>_xll.qlIndexFixing($U$5,_xll.qlInterestRateIndexFixingDate($U$5,AB22,trigger),,trigger)</f>
        <v>1.8135795000798652E-3</v>
      </c>
      <c r="AH22" s="50">
        <f t="shared" si="4"/>
        <v>6.2613086147683813E-5</v>
      </c>
      <c r="AI22" s="53">
        <f t="shared" si="5"/>
        <v>0.96662758044813535</v>
      </c>
    </row>
    <row r="23" spans="1:35" ht="11.25" customHeight="1" x14ac:dyDescent="0.2">
      <c r="A23" s="7" t="s">
        <v>14</v>
      </c>
      <c r="B23" s="7" t="s">
        <v>19</v>
      </c>
      <c r="C23" s="7" t="s">
        <v>17</v>
      </c>
      <c r="D23" s="7" t="s">
        <v>16</v>
      </c>
      <c r="E23" s="7" t="s">
        <v>18</v>
      </c>
      <c r="F23" s="9">
        <v>0</v>
      </c>
      <c r="G23" s="10" t="str">
        <f t="shared" ref="G23:G58" si="7">"EURAB6E"&amp;B23&amp;"_Quote"</f>
        <v>EURAB6E15M_Quote</v>
      </c>
      <c r="H23" s="11" t="str">
        <f>_xll.qlSwapRateHelper2(,G23,2,B23,"Target",C23,D23,E23,$H$1,F23,A23,$U$6,,trigger)</f>
        <v>obj_00878#0001</v>
      </c>
      <c r="I23" s="16" t="b">
        <v>1</v>
      </c>
      <c r="J23" s="19">
        <v>10</v>
      </c>
      <c r="K23" s="19">
        <v>1</v>
      </c>
      <c r="M23" s="26" t="str">
        <v>obj_0085a</v>
      </c>
      <c r="N23" s="26" t="str">
        <f>_xll.qlRateHelperQuoteName(M23,trigger)</f>
        <v>EURAB6E3Y_Quote</v>
      </c>
      <c r="O23" s="31">
        <f>_xll.qlRateHelperRate(M23,trigger)</f>
        <v>1.6799999999999999E-3</v>
      </c>
      <c r="P23" s="27">
        <f>_xll.qlRateHelperEarliestDate(M23,trigger)</f>
        <v>42220</v>
      </c>
      <c r="Q23" s="27">
        <f>_xll.qlRateHelperLatestDate(M23,trigger)</f>
        <v>43318</v>
      </c>
      <c r="R23" s="38">
        <f>_xll.qlYieldTSDiscount($U$6,Q23)</f>
        <v>1.0018775444478345</v>
      </c>
      <c r="T23" s="36" t="s">
        <v>99</v>
      </c>
      <c r="U23" s="33" t="s">
        <v>101</v>
      </c>
      <c r="AA23" s="45" t="s">
        <v>74</v>
      </c>
      <c r="AB23" s="46">
        <f>_xll.qlCalendarAdvance(calendar,AB22,AA23,,,trigger)</f>
        <v>42843</v>
      </c>
      <c r="AC23" s="46">
        <f>_xll.qlInterestRateIndexMaturity($U$5,AB23,trigger)</f>
        <v>43026</v>
      </c>
      <c r="AD23" s="50">
        <f>_xll.qlTenorBasisValue($U$13,AB23,trigger)</f>
        <v>2.5458092627905805E-3</v>
      </c>
      <c r="AE23" s="50">
        <f>_xll.qlTenorBasisForwardRate($U$13,AB23,trigger)</f>
        <v>2.0133948737736601E-3</v>
      </c>
      <c r="AF23" s="50">
        <f>_xll.qlTenorBasisForwardRate2($U$13,AB23,AC23,trigger)</f>
        <v>2.0133948737736601E-3</v>
      </c>
      <c r="AG23" s="50">
        <f>_xll.qlIndexFixing($U$5,_xll.qlInterestRateIndexFixingDate($U$5,AB23,trigger),,trigger)</f>
        <v>1.947284074114062E-3</v>
      </c>
      <c r="AH23" s="50">
        <f t="shared" si="4"/>
        <v>6.6110799659598171E-5</v>
      </c>
      <c r="AI23" s="53">
        <f t="shared" si="5"/>
        <v>0.9671645137668955</v>
      </c>
    </row>
    <row r="24" spans="1:35" ht="11.25" customHeight="1" x14ac:dyDescent="0.2">
      <c r="A24" s="7" t="s">
        <v>14</v>
      </c>
      <c r="B24" s="7" t="s">
        <v>20</v>
      </c>
      <c r="C24" s="7" t="s">
        <v>17</v>
      </c>
      <c r="D24" s="7" t="s">
        <v>16</v>
      </c>
      <c r="E24" s="7" t="s">
        <v>18</v>
      </c>
      <c r="F24" s="9">
        <v>0</v>
      </c>
      <c r="G24" s="10" t="str">
        <f t="shared" si="7"/>
        <v>EURAB6E18M_Quote</v>
      </c>
      <c r="H24" s="11" t="str">
        <f>_xll.qlSwapRateHelper2(,G24,2,B24,"Target",C24,D24,E24,$H$1,F24,A24,$U$6,,trigger)</f>
        <v>obj_00855#0001</v>
      </c>
      <c r="I24" s="16" t="b">
        <v>1</v>
      </c>
      <c r="J24" s="19">
        <v>10</v>
      </c>
      <c r="K24" s="19">
        <v>1</v>
      </c>
      <c r="M24" s="26" t="str">
        <v>obj_0088b</v>
      </c>
      <c r="N24" s="26" t="str">
        <f>_xll.qlRateHelperQuoteName(M24,trigger)</f>
        <v>EURAB6E4Y_Quote</v>
      </c>
      <c r="O24" s="31">
        <f>_xll.qlRateHelperRate(M24,trigger)</f>
        <v>2.7400000000000002E-3</v>
      </c>
      <c r="P24" s="27">
        <f>_xll.qlRateHelperEarliestDate(M24,trigger)</f>
        <v>42220</v>
      </c>
      <c r="Q24" s="27">
        <f>_xll.qlRateHelperLatestDate(M24,trigger)</f>
        <v>43682</v>
      </c>
      <c r="R24" s="38">
        <f>_xll.qlYieldTSDiscount($U$6,Q24)</f>
        <v>0.99871258086341563</v>
      </c>
      <c r="AA24" s="45" t="s">
        <v>74</v>
      </c>
      <c r="AB24" s="46">
        <f>_xll.qlCalendarAdvance(calendar,AB23,AA24,,,trigger)</f>
        <v>42873</v>
      </c>
      <c r="AC24" s="46">
        <f>_xll.qlInterestRateIndexMaturity($U$5,AB24,trigger)</f>
        <v>43059</v>
      </c>
      <c r="AD24" s="50">
        <f>_xll.qlTenorBasisValue($U$13,AB24,trigger)</f>
        <v>2.5616520595438067E-3</v>
      </c>
      <c r="AE24" s="50">
        <f>_xll.qlTenorBasisForwardRate($U$13,AB24,trigger)</f>
        <v>2.1563035260732753E-3</v>
      </c>
      <c r="AF24" s="50">
        <f>_xll.qlTenorBasisForwardRate2($U$13,AB24,AC24,trigger)</f>
        <v>2.1563035260732753E-3</v>
      </c>
      <c r="AG24" s="50">
        <f>_xll.qlIndexFixing($U$5,_xll.qlInterestRateIndexFixingDate($U$5,AB24,trigger),,trigger)</f>
        <v>2.1034613428274184E-3</v>
      </c>
      <c r="AH24" s="50">
        <f t="shared" si="4"/>
        <v>5.284218324585685E-5</v>
      </c>
      <c r="AI24" s="53">
        <f t="shared" si="5"/>
        <v>0.97549408856086006</v>
      </c>
    </row>
    <row r="25" spans="1:35" ht="11.25" customHeight="1" x14ac:dyDescent="0.2">
      <c r="A25" s="7" t="s">
        <v>14</v>
      </c>
      <c r="B25" s="7" t="s">
        <v>21</v>
      </c>
      <c r="C25" s="7" t="s">
        <v>17</v>
      </c>
      <c r="D25" s="7" t="s">
        <v>16</v>
      </c>
      <c r="E25" s="7" t="s">
        <v>18</v>
      </c>
      <c r="F25" s="9">
        <v>0</v>
      </c>
      <c r="G25" s="10" t="str">
        <f t="shared" si="7"/>
        <v>EURAB6E21M_Quote</v>
      </c>
      <c r="H25" s="11" t="str">
        <f>_xll.qlSwapRateHelper2(,G25,2,B25,"Target",C25,D25,E25,$H$1,F25,A25,$U$6,,trigger)</f>
        <v>obj_00862#0001</v>
      </c>
      <c r="I25" s="16" t="b">
        <v>1</v>
      </c>
      <c r="J25" s="19">
        <v>10</v>
      </c>
      <c r="K25" s="19">
        <v>1</v>
      </c>
      <c r="M25" s="26" t="str">
        <v>obj_0088d</v>
      </c>
      <c r="N25" s="26" t="str">
        <f>_xll.qlRateHelperQuoteName(M25,trigger)</f>
        <v>EURAB6E5Y_Quote</v>
      </c>
      <c r="O25" s="31">
        <f>_xll.qlRateHelperRate(M25,trigger)</f>
        <v>3.9900000000000005E-3</v>
      </c>
      <c r="P25" s="27">
        <f>_xll.qlRateHelperEarliestDate(M25,trigger)</f>
        <v>42220</v>
      </c>
      <c r="Q25" s="27">
        <f>_xll.qlRateHelperLatestDate(M25,trigger)</f>
        <v>44047</v>
      </c>
      <c r="R25" s="38">
        <f>_xll.qlYieldTSDiscount($U$6,Q25)</f>
        <v>0.99250724829817827</v>
      </c>
      <c r="AA25" s="45" t="s">
        <v>74</v>
      </c>
      <c r="AB25" s="46">
        <f>_xll.qlCalendarAdvance(calendar,AB24,AA25,,,trigger)</f>
        <v>42905</v>
      </c>
      <c r="AC25" s="46">
        <f>_xll.qlInterestRateIndexMaturity($U$5,AB25,trigger)</f>
        <v>43088</v>
      </c>
      <c r="AD25" s="50">
        <f>_xll.qlTenorBasisValue($U$13,AB25,trigger)</f>
        <v>2.5771670404874285E-3</v>
      </c>
      <c r="AE25" s="50">
        <f>_xll.qlTenorBasisForwardRate($U$13,AB25,trigger)</f>
        <v>2.3009412788057172E-3</v>
      </c>
      <c r="AF25" s="50">
        <f>_xll.qlTenorBasisForwardRate2($U$13,AB25,AC25,trigger)</f>
        <v>2.3009412788057172E-3</v>
      </c>
      <c r="AG25" s="50">
        <f>_xll.qlIndexFixing($U$5,_xll.qlInterestRateIndexFixingDate($U$5,AB25,trigger),,trigger)</f>
        <v>2.2873799214348741E-3</v>
      </c>
      <c r="AH25" s="50">
        <f t="shared" si="4"/>
        <v>1.3561357370843029E-5</v>
      </c>
      <c r="AI25" s="53">
        <f t="shared" si="5"/>
        <v>0.99410616972464338</v>
      </c>
    </row>
    <row r="26" spans="1:35" ht="11.25" customHeight="1" x14ac:dyDescent="0.2">
      <c r="A26" s="7" t="s">
        <v>14</v>
      </c>
      <c r="B26" s="7" t="s">
        <v>22</v>
      </c>
      <c r="C26" s="7" t="s">
        <v>17</v>
      </c>
      <c r="D26" s="7" t="s">
        <v>16</v>
      </c>
      <c r="E26" s="7" t="s">
        <v>18</v>
      </c>
      <c r="F26" s="9">
        <v>0</v>
      </c>
      <c r="G26" s="10" t="str">
        <f t="shared" si="7"/>
        <v>EURAB6E2Y_Quote</v>
      </c>
      <c r="H26" s="11" t="str">
        <f>_xll.qlSwapRateHelper2(,G26,2,B26,"Target",C26,D26,E26,$H$1,F26,A26,$U$6,,trigger)</f>
        <v>obj_00867#0001</v>
      </c>
      <c r="I26" s="16" t="b">
        <v>1</v>
      </c>
      <c r="J26" s="19">
        <v>10</v>
      </c>
      <c r="K26" s="19">
        <v>1</v>
      </c>
      <c r="M26" s="26" t="str">
        <v>obj_00881</v>
      </c>
      <c r="N26" s="26" t="str">
        <f>_xll.qlRateHelperQuoteName(M26,trigger)</f>
        <v>EURAB6E6Y_Quote</v>
      </c>
      <c r="O26" s="31">
        <f>_xll.qlRateHelperRate(M26,trigger)</f>
        <v>5.2699999999999995E-3</v>
      </c>
      <c r="P26" s="27">
        <f>_xll.qlRateHelperEarliestDate(M26,trigger)</f>
        <v>42220</v>
      </c>
      <c r="Q26" s="27">
        <f>_xll.qlRateHelperLatestDate(M26,trigger)</f>
        <v>44412</v>
      </c>
      <c r="R26" s="38">
        <f>_xll.qlYieldTSDiscount($U$6,Q26)</f>
        <v>0.9833848487715795</v>
      </c>
      <c r="AA26" s="45" t="s">
        <v>74</v>
      </c>
      <c r="AB26" s="46">
        <f>_xll.qlCalendarAdvance(calendar,AB25,AA26,,,trigger)</f>
        <v>42935</v>
      </c>
      <c r="AC26" s="46">
        <f>_xll.qlInterestRateIndexMaturity($U$5,AB26,trigger)</f>
        <v>43119</v>
      </c>
      <c r="AD26" s="50">
        <f>_xll.qlTenorBasisValue($U$13,AB26,trigger)</f>
        <v>2.5904561551099324E-3</v>
      </c>
      <c r="AE26" s="50">
        <f>_xll.qlTenorBasisForwardRate($U$13,AB26,trigger)</f>
        <v>2.4536078878362902E-3</v>
      </c>
      <c r="AF26" s="50">
        <f>_xll.qlTenorBasisForwardRate2($U$13,AB26,AC26,trigger)</f>
        <v>2.4536078878362902E-3</v>
      </c>
      <c r="AG26" s="50">
        <f>_xll.qlIndexFixing($U$5,_xll.qlInterestRateIndexFixingDate($U$5,AB26,trigger),,trigger)</f>
        <v>2.4676400763070363E-3</v>
      </c>
      <c r="AH26" s="50">
        <f t="shared" si="4"/>
        <v>-1.4032188470746148E-5</v>
      </c>
      <c r="AI26" s="53">
        <f t="shared" si="5"/>
        <v>1.0057190020215987</v>
      </c>
    </row>
    <row r="27" spans="1:35" ht="11.25" customHeight="1" x14ac:dyDescent="0.2">
      <c r="A27" s="7" t="s">
        <v>14</v>
      </c>
      <c r="B27" s="7" t="s">
        <v>23</v>
      </c>
      <c r="C27" s="7" t="s">
        <v>17</v>
      </c>
      <c r="D27" s="7" t="s">
        <v>16</v>
      </c>
      <c r="E27" s="7" t="s">
        <v>18</v>
      </c>
      <c r="F27" s="9">
        <v>0</v>
      </c>
      <c r="G27" s="10" t="str">
        <f t="shared" si="7"/>
        <v>EURAB6E3Y_Quote</v>
      </c>
      <c r="H27" s="11" t="str">
        <f>_xll.qlSwapRateHelper2(,G27,2,B27,"Target",C27,D27,E27,$H$1,F27,A27,$U$6,,trigger)</f>
        <v>obj_0085a#0001</v>
      </c>
      <c r="I27" s="16" t="b">
        <v>1</v>
      </c>
      <c r="J27" s="19">
        <v>10</v>
      </c>
      <c r="K27" s="19">
        <v>1</v>
      </c>
      <c r="M27" s="26" t="str">
        <v>obj_0088f</v>
      </c>
      <c r="N27" s="26" t="str">
        <f>_xll.qlRateHelperQuoteName(M27,trigger)</f>
        <v>EURAB6E7Y_Quote</v>
      </c>
      <c r="O27" s="31">
        <f>_xll.qlRateHelperRate(M27,trigger)</f>
        <v>6.559999999999999E-3</v>
      </c>
      <c r="P27" s="27">
        <f>_xll.qlRateHelperEarliestDate(M27,trigger)</f>
        <v>42220</v>
      </c>
      <c r="Q27" s="27">
        <f>_xll.qlRateHelperLatestDate(M27,trigger)</f>
        <v>44777</v>
      </c>
      <c r="R27" s="38">
        <f>_xll.qlYieldTSDiscount($U$6,Q27)</f>
        <v>0.97165638596202208</v>
      </c>
      <c r="AA27" s="45" t="s">
        <v>74</v>
      </c>
      <c r="AB27" s="46">
        <f>_xll.qlCalendarAdvance(calendar,AB26,AA27,,,trigger)</f>
        <v>42968</v>
      </c>
      <c r="AC27" s="46">
        <f>_xll.qlInterestRateIndexMaturity($U$5,AB27,trigger)</f>
        <v>43152</v>
      </c>
      <c r="AD27" s="50">
        <f>_xll.qlTenorBasisValue($U$13,AB27,trigger)</f>
        <v>2.6037165392145106E-3</v>
      </c>
      <c r="AE27" s="50">
        <f>_xll.qlTenorBasisForwardRate($U$13,AB27,trigger)</f>
        <v>2.6277360564407955E-3</v>
      </c>
      <c r="AF27" s="50">
        <f>_xll.qlTenorBasisForwardRate2($U$13,AB27,AC27,trigger)</f>
        <v>2.6277360564407955E-3</v>
      </c>
      <c r="AG27" s="50">
        <f>_xll.qlIndexFixing($U$5,_xll.qlInterestRateIndexFixingDate($U$5,AB27,trigger),,trigger)</f>
        <v>2.6592513449774646E-3</v>
      </c>
      <c r="AH27" s="50">
        <f t="shared" si="4"/>
        <v>-3.1515288536669139E-5</v>
      </c>
      <c r="AI27" s="53">
        <f t="shared" si="5"/>
        <v>1.0119933234768472</v>
      </c>
    </row>
    <row r="28" spans="1:35" ht="11.25" customHeight="1" x14ac:dyDescent="0.2">
      <c r="A28" s="7" t="s">
        <v>14</v>
      </c>
      <c r="B28" s="7" t="s">
        <v>24</v>
      </c>
      <c r="C28" s="7" t="s">
        <v>17</v>
      </c>
      <c r="D28" s="7" t="s">
        <v>16</v>
      </c>
      <c r="E28" s="7" t="s">
        <v>18</v>
      </c>
      <c r="F28" s="9">
        <v>0</v>
      </c>
      <c r="G28" s="10" t="str">
        <f t="shared" si="7"/>
        <v>EURAB6E4Y_Quote</v>
      </c>
      <c r="H28" s="11" t="str">
        <f>_xll.qlSwapRateHelper2(,G28,2,B28,"Target",C28,D28,E28,$H$1,F28,A28,$U$6,,trigger)</f>
        <v>obj_0088b#0001</v>
      </c>
      <c r="I28" s="16" t="b">
        <v>1</v>
      </c>
      <c r="J28" s="19">
        <v>10</v>
      </c>
      <c r="K28" s="19">
        <v>1</v>
      </c>
      <c r="M28" s="26" t="str">
        <v>obj_00853</v>
      </c>
      <c r="N28" s="26" t="str">
        <f>_xll.qlRateHelperQuoteName(M28,trigger)</f>
        <v>EURAB6E8Y_Quote</v>
      </c>
      <c r="O28" s="31">
        <f>_xll.qlRateHelperRate(M28,trigger)</f>
        <v>7.79E-3</v>
      </c>
      <c r="P28" s="27">
        <f>_xll.qlRateHelperEarliestDate(M28,trigger)</f>
        <v>42220</v>
      </c>
      <c r="Q28" s="27">
        <f>_xll.qlRateHelperLatestDate(M28,trigger)</f>
        <v>45142</v>
      </c>
      <c r="R28" s="38">
        <f>_xll.qlYieldTSDiscount($U$6,Q28)</f>
        <v>0.95764174353366327</v>
      </c>
      <c r="AA28" s="45" t="s">
        <v>74</v>
      </c>
      <c r="AB28" s="46">
        <f>_xll.qlCalendarAdvance(calendar,AB27,AA28,,,trigger)</f>
        <v>42999</v>
      </c>
      <c r="AC28" s="46">
        <f>_xll.qlInterestRateIndexMaturity($U$5,AB28,trigger)</f>
        <v>43180</v>
      </c>
      <c r="AD28" s="50">
        <f>_xll.qlTenorBasisValue($U$13,AB28,trigger)</f>
        <v>2.6149203516096647E-3</v>
      </c>
      <c r="AE28" s="50">
        <f>_xll.qlTenorBasisForwardRate($U$13,AB28,trigger)</f>
        <v>2.7912522236578211E-3</v>
      </c>
      <c r="AF28" s="50">
        <f>_xll.qlTenorBasisForwardRate2($U$13,AB28,AC28,trigger)</f>
        <v>2.7912522236578211E-3</v>
      </c>
      <c r="AG28" s="50">
        <f>_xll.qlIndexFixing($U$5,_xll.qlInterestRateIndexFixingDate($U$5,AB28,trigger),,trigger)</f>
        <v>2.8358287960177954E-3</v>
      </c>
      <c r="AH28" s="50">
        <f t="shared" si="4"/>
        <v>-4.457657235997425E-5</v>
      </c>
      <c r="AI28" s="53">
        <f t="shared" si="5"/>
        <v>1.0159700982885589</v>
      </c>
    </row>
    <row r="29" spans="1:35" ht="11.25" customHeight="1" x14ac:dyDescent="0.2">
      <c r="A29" s="7" t="s">
        <v>14</v>
      </c>
      <c r="B29" s="7" t="s">
        <v>25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si="7"/>
        <v>EURAB6E5Y_Quote</v>
      </c>
      <c r="H29" s="11" t="str">
        <f>_xll.qlSwapRateHelper2(,G29,2,B29,"Target",C29,D29,E29,$H$1,F29,A29,$U$6,,trigger)</f>
        <v>obj_0088d#0001</v>
      </c>
      <c r="I29" s="16" t="b">
        <v>1</v>
      </c>
      <c r="J29" s="19">
        <v>10</v>
      </c>
      <c r="K29" s="19">
        <v>1</v>
      </c>
      <c r="M29" s="26" t="str">
        <v>obj_00890</v>
      </c>
      <c r="N29" s="26" t="str">
        <f>_xll.qlRateHelperQuoteName(M29,trigger)</f>
        <v>EURAB6E9Y_Quote</v>
      </c>
      <c r="O29" s="31">
        <f>_xll.qlRateHelperRate(M29,trigger)</f>
        <v>8.9099999999999995E-3</v>
      </c>
      <c r="P29" s="27">
        <f>_xll.qlRateHelperEarliestDate(M29,trigger)</f>
        <v>42220</v>
      </c>
      <c r="Q29" s="27">
        <f>_xll.qlRateHelperLatestDate(M29,trigger)</f>
        <v>45509</v>
      </c>
      <c r="R29" s="38">
        <f>_xll.qlYieldTSDiscount($U$6,Q29)</f>
        <v>0.94223664785439298</v>
      </c>
      <c r="AA29" s="45" t="s">
        <v>74</v>
      </c>
      <c r="AB29" s="46">
        <f>_xll.qlCalendarAdvance(calendar,AB28,AA29,,,trigger)</f>
        <v>43031</v>
      </c>
      <c r="AC29" s="46">
        <f>_xll.qlInterestRateIndexMaturity($U$5,AB29,trigger)</f>
        <v>43213</v>
      </c>
      <c r="AD29" s="50">
        <f>_xll.qlTenorBasisValue($U$13,AB29,trigger)</f>
        <v>2.6252555842083726E-3</v>
      </c>
      <c r="AE29" s="50">
        <f>_xll.qlTenorBasisForwardRate($U$13,AB29,trigger)</f>
        <v>2.9811598813619671E-3</v>
      </c>
      <c r="AF29" s="50">
        <f>_xll.qlTenorBasisForwardRate2($U$13,AB29,AC29,trigger)</f>
        <v>2.9811598813619671E-3</v>
      </c>
      <c r="AG29" s="50">
        <f>_xll.qlIndexFixing($U$5,_xll.qlInterestRateIndexFixingDate($U$5,AB29,trigger),,trigger)</f>
        <v>3.0376514505427365E-3</v>
      </c>
      <c r="AH29" s="50">
        <f t="shared" si="4"/>
        <v>-5.649156918076945E-5</v>
      </c>
      <c r="AI29" s="53">
        <f t="shared" si="5"/>
        <v>1.0189495268381785</v>
      </c>
    </row>
    <row r="30" spans="1:35" ht="11.25" customHeight="1" x14ac:dyDescent="0.2">
      <c r="A30" s="7" t="s">
        <v>14</v>
      </c>
      <c r="B30" s="7" t="s">
        <v>26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7"/>
        <v>EURAB6E6Y_Quote</v>
      </c>
      <c r="H30" s="11" t="str">
        <f>_xll.qlSwapRateHelper2(,G30,2,B30,"Target",C30,D30,E30,$H$1,F30,A30,$U$6,,trigger)</f>
        <v>obj_00881#0001</v>
      </c>
      <c r="I30" s="16" t="b">
        <v>1</v>
      </c>
      <c r="J30" s="19">
        <v>10</v>
      </c>
      <c r="K30" s="19">
        <v>1</v>
      </c>
      <c r="M30" s="26" t="str">
        <v>obj_00879</v>
      </c>
      <c r="N30" s="26" t="str">
        <f>_xll.qlRateHelperQuoteName(M30,trigger)</f>
        <v>EURAB6E10Y_Quote</v>
      </c>
      <c r="O30" s="31">
        <f>_xll.qlRateHelperRate(M30,trigger)</f>
        <v>9.8899999999999995E-3</v>
      </c>
      <c r="P30" s="27">
        <f>_xll.qlRateHelperEarliestDate(M30,trigger)</f>
        <v>42220</v>
      </c>
      <c r="Q30" s="27">
        <f>_xll.qlRateHelperLatestDate(M30,trigger)</f>
        <v>45873</v>
      </c>
      <c r="R30" s="38">
        <f>_xll.qlYieldTSDiscount($U$6,Q30)</f>
        <v>0.92619382359612235</v>
      </c>
      <c r="AA30" s="45" t="s">
        <v>74</v>
      </c>
      <c r="AB30" s="46">
        <f>_xll.qlCalendarAdvance(calendar,AB29,AA30,,,trigger)</f>
        <v>43062</v>
      </c>
      <c r="AC30" s="46">
        <f>_xll.qlInterestRateIndexMaturity($U$5,AB30,trigger)</f>
        <v>43243</v>
      </c>
      <c r="AD30" s="50">
        <f>_xll.qlTenorBasisValue($U$13,AB30,trigger)</f>
        <v>2.634116095935465E-3</v>
      </c>
      <c r="AE30" s="50">
        <f>_xll.qlTenorBasisForwardRate($U$13,AB30,trigger)</f>
        <v>3.1678361975951111E-3</v>
      </c>
      <c r="AF30" s="50">
        <f>_xll.qlTenorBasisForwardRate2($U$13,AB30,AC30,trigger)</f>
        <v>3.1678361975951111E-3</v>
      </c>
      <c r="AG30" s="50">
        <f>_xll.qlIndexFixing($U$5,_xll.qlInterestRateIndexFixingDate($U$5,AB30,trigger),,trigger)</f>
        <v>3.2333208455353393E-3</v>
      </c>
      <c r="AH30" s="50">
        <f t="shared" si="4"/>
        <v>-6.5484647940228149E-5</v>
      </c>
      <c r="AI30" s="53">
        <f t="shared" si="5"/>
        <v>1.0206717279100295</v>
      </c>
    </row>
    <row r="31" spans="1:35" ht="11.25" customHeight="1" x14ac:dyDescent="0.2">
      <c r="A31" s="7" t="s">
        <v>14</v>
      </c>
      <c r="B31" s="7" t="s">
        <v>27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7"/>
        <v>EURAB6E7Y_Quote</v>
      </c>
      <c r="H31" s="11" t="str">
        <f>_xll.qlSwapRateHelper2(,G31,2,B31,"Target",C31,D31,E31,$H$1,F31,A31,$U$6,,trigger)</f>
        <v>obj_0088f#0001</v>
      </c>
      <c r="I31" s="16" t="b">
        <v>1</v>
      </c>
      <c r="J31" s="19">
        <v>10</v>
      </c>
      <c r="K31" s="19">
        <v>1</v>
      </c>
      <c r="M31" s="26" t="str">
        <v>obj_00852</v>
      </c>
      <c r="N31" s="26" t="str">
        <f>_xll.qlRateHelperQuoteName(M31,trigger)</f>
        <v>EURAB6E11Y_Quote</v>
      </c>
      <c r="O31" s="31">
        <f>_xll.qlRateHelperRate(M31,trigger)</f>
        <v>1.076E-2</v>
      </c>
      <c r="P31" s="27">
        <f>_xll.qlRateHelperEarliestDate(M31,trigger)</f>
        <v>42220</v>
      </c>
      <c r="Q31" s="27">
        <f>_xll.qlRateHelperLatestDate(M31,trigger)</f>
        <v>46238</v>
      </c>
      <c r="R31" s="38">
        <f>_xll.qlYieldTSDiscount($U$6,Q31)</f>
        <v>0.90925023276018657</v>
      </c>
      <c r="AA31" s="45" t="s">
        <v>74</v>
      </c>
      <c r="AB31" s="46">
        <f>_xll.qlCalendarAdvance(calendar,AB30,AA31,,,trigger)</f>
        <v>43096</v>
      </c>
      <c r="AC31" s="46">
        <f>_xll.qlInterestRateIndexMaturity($U$5,AB31,trigger)</f>
        <v>43278</v>
      </c>
      <c r="AD31" s="50">
        <f>_xll.qlTenorBasisValue($U$13,AB31,trigger)</f>
        <v>2.6425759977378761E-3</v>
      </c>
      <c r="AE31" s="50">
        <f>_xll.qlTenorBasisForwardRate($U$13,AB31,trigger)</f>
        <v>3.3895740408717515E-3</v>
      </c>
      <c r="AF31" s="50">
        <f>_xll.qlTenorBasisForwardRate2($U$13,AB31,AC31,trigger)</f>
        <v>3.3895740408717515E-3</v>
      </c>
      <c r="AG31" s="50">
        <f>_xll.qlIndexFixing($U$5,_xll.qlInterestRateIndexFixingDate($U$5,AB31,trigger),,trigger)</f>
        <v>3.4624752587692968E-3</v>
      </c>
      <c r="AH31" s="50">
        <f t="shared" si="4"/>
        <v>-7.2901217897545275E-5</v>
      </c>
      <c r="AI31" s="53">
        <f t="shared" si="5"/>
        <v>1.0215074864919593</v>
      </c>
    </row>
    <row r="32" spans="1:35" ht="11.25" customHeight="1" x14ac:dyDescent="0.2">
      <c r="A32" s="7" t="s">
        <v>14</v>
      </c>
      <c r="B32" s="7" t="s">
        <v>28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7"/>
        <v>EURAB6E8Y_Quote</v>
      </c>
      <c r="H32" s="11" t="str">
        <f>_xll.qlSwapRateHelper2(,G32,2,B32,"Target",C32,D32,E32,$H$1,F32,A32,$U$6,,trigger)</f>
        <v>obj_00853#0001</v>
      </c>
      <c r="I32" s="16" t="b">
        <v>1</v>
      </c>
      <c r="J32" s="19">
        <v>10</v>
      </c>
      <c r="K32" s="19">
        <v>1</v>
      </c>
      <c r="M32" s="26" t="str">
        <v>obj_00886</v>
      </c>
      <c r="N32" s="26" t="str">
        <f>_xll.qlRateHelperQuoteName(M32,trigger)</f>
        <v>EURAB6E12Y_Quote</v>
      </c>
      <c r="O32" s="31">
        <f>_xll.qlRateHelperRate(M32,trigger)</f>
        <v>1.153E-2</v>
      </c>
      <c r="P32" s="27">
        <f>_xll.qlRateHelperEarliestDate(M32,trigger)</f>
        <v>42220</v>
      </c>
      <c r="Q32" s="27">
        <f>_xll.qlRateHelperLatestDate(M32,trigger)</f>
        <v>46603</v>
      </c>
      <c r="R32" s="38">
        <f>_xll.qlYieldTSDiscount($U$6,Q32)</f>
        <v>0.89204647991469965</v>
      </c>
      <c r="AA32" s="45" t="s">
        <v>74</v>
      </c>
      <c r="AB32" s="46">
        <f>_xll.qlCalendarAdvance(calendar,AB31,AA32,,,trigger)</f>
        <v>43129</v>
      </c>
      <c r="AC32" s="46">
        <f>_xll.qlInterestRateIndexMaturity($U$5,AB32,trigger)</f>
        <v>43311</v>
      </c>
      <c r="AD32" s="50">
        <f>_xll.qlTenorBasisValue($U$13,AB32,trigger)</f>
        <v>2.6495728825131756E-3</v>
      </c>
      <c r="AE32" s="50">
        <f>_xll.qlTenorBasisForwardRate($U$13,AB32,trigger)</f>
        <v>3.6117602831449817E-3</v>
      </c>
      <c r="AF32" s="50">
        <f>_xll.qlTenorBasisForwardRate2($U$13,AB32,AC32,trigger)</f>
        <v>3.6117602831449817E-3</v>
      </c>
      <c r="AG32" s="50">
        <f>_xll.qlIndexFixing($U$5,_xll.qlInterestRateIndexFixingDate($U$5,AB32,trigger),,trigger)</f>
        <v>3.6890823651542378E-3</v>
      </c>
      <c r="AH32" s="50">
        <f t="shared" si="4"/>
        <v>-7.7322082009256051E-5</v>
      </c>
      <c r="AI32" s="53">
        <f t="shared" si="5"/>
        <v>1.0214084202570406</v>
      </c>
    </row>
    <row r="33" spans="1:35" ht="11.25" customHeight="1" x14ac:dyDescent="0.2">
      <c r="A33" s="7" t="s">
        <v>14</v>
      </c>
      <c r="B33" s="7" t="s">
        <v>29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7"/>
        <v>EURAB6E9Y_Quote</v>
      </c>
      <c r="H33" s="11" t="str">
        <f>_xll.qlSwapRateHelper2(,G33,2,B33,"Target",C33,D33,E33,$H$1,F33,A33,$U$6,,trigger)</f>
        <v>obj_00890#0001</v>
      </c>
      <c r="I33" s="16" t="b">
        <v>1</v>
      </c>
      <c r="J33" s="19">
        <v>10</v>
      </c>
      <c r="K33" s="19">
        <v>1</v>
      </c>
      <c r="M33" s="26" t="str">
        <v>obj_00891</v>
      </c>
      <c r="N33" s="26" t="str">
        <f>_xll.qlRateHelperQuoteName(M33,trigger)</f>
        <v>EURAB6E13Y_Quote</v>
      </c>
      <c r="O33" s="31">
        <f>_xll.qlRateHelperRate(M33,trigger)</f>
        <v>1.2190000000000001E-2</v>
      </c>
      <c r="P33" s="27">
        <f>_xll.qlRateHelperEarliestDate(M33,trigger)</f>
        <v>42220</v>
      </c>
      <c r="Q33" s="27">
        <f>_xll.qlRateHelperLatestDate(M33,trigger)</f>
        <v>46969</v>
      </c>
      <c r="R33" s="38">
        <f>_xll.qlYieldTSDiscount($U$6,Q33)</f>
        <v>0.87497933904631642</v>
      </c>
      <c r="AA33" s="45" t="s">
        <v>74</v>
      </c>
      <c r="AB33" s="46">
        <f>_xll.qlCalendarAdvance(calendar,AB32,AA33,,,trigger)</f>
        <v>43159</v>
      </c>
      <c r="AC33" s="46">
        <f>_xll.qlInterestRateIndexMaturity($U$5,AB33,trigger)</f>
        <v>43343</v>
      </c>
      <c r="AD33" s="50">
        <f>_xll.qlTenorBasisValue($U$13,AB33,trigger)</f>
        <v>2.6549323559450309E-3</v>
      </c>
      <c r="AE33" s="50">
        <f>_xll.qlTenorBasisForwardRate($U$13,AB33,trigger)</f>
        <v>3.8298452043853937E-3</v>
      </c>
      <c r="AF33" s="50">
        <f>_xll.qlTenorBasisForwardRate2($U$13,AB33,AC33,trigger)</f>
        <v>3.8298452043853937E-3</v>
      </c>
      <c r="AG33" s="50">
        <f>_xll.qlIndexFixing($U$5,_xll.qlInterestRateIndexFixingDate($U$5,AB33,trigger),,trigger)</f>
        <v>3.9088602279764391E-3</v>
      </c>
      <c r="AH33" s="50">
        <f t="shared" si="4"/>
        <v>-7.9015023591045338E-5</v>
      </c>
      <c r="AI33" s="53">
        <f t="shared" si="5"/>
        <v>1.0206313883131801</v>
      </c>
    </row>
    <row r="34" spans="1:35" x14ac:dyDescent="0.2">
      <c r="A34" s="7" t="s">
        <v>14</v>
      </c>
      <c r="B34" s="7" t="s">
        <v>30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7"/>
        <v>EURAB6E10Y_Quote</v>
      </c>
      <c r="H34" s="11" t="str">
        <f>_xll.qlSwapRateHelper2(,G34,2,B34,"Target",C34,D34,E34,$H$1,F34,A34,$U$6,,trigger)</f>
        <v>obj_00879#0001</v>
      </c>
      <c r="I34" s="16" t="b">
        <v>1</v>
      </c>
      <c r="J34" s="19">
        <v>10</v>
      </c>
      <c r="K34" s="19">
        <v>1</v>
      </c>
      <c r="M34" s="26" t="str">
        <v>obj_0088c</v>
      </c>
      <c r="N34" s="26" t="str">
        <f>_xll.qlRateHelperQuoteName(M34,trigger)</f>
        <v>EURAB6E14Y_Quote</v>
      </c>
      <c r="O34" s="31">
        <f>_xll.qlRateHelperRate(M34,trigger)</f>
        <v>1.274E-2</v>
      </c>
      <c r="P34" s="27">
        <f>_xll.qlRateHelperEarliestDate(M34,trigger)</f>
        <v>42220</v>
      </c>
      <c r="Q34" s="27">
        <f>_xll.qlRateHelperLatestDate(M34,trigger)</f>
        <v>47336</v>
      </c>
      <c r="R34" s="38">
        <f>_xll.qlYieldTSDiscount($U$6,Q34)</f>
        <v>0.85817291989543187</v>
      </c>
      <c r="AA34" s="45" t="s">
        <v>74</v>
      </c>
      <c r="AB34" s="46">
        <f>_xll.qlCalendarAdvance(calendar,AB33,AA34,,,trigger)</f>
        <v>43187</v>
      </c>
      <c r="AC34" s="46">
        <f>_xll.qlInterestRateIndexMaturity($U$5,AB34,trigger)</f>
        <v>43371</v>
      </c>
      <c r="AD34" s="50">
        <f>_xll.qlTenorBasisValue($U$13,AB34,trigger)</f>
        <v>2.6591028313480572E-3</v>
      </c>
      <c r="AE34" s="50">
        <f>_xll.qlTenorBasisForwardRate($U$13,AB34,trigger)</f>
        <v>4.0333144104817099E-3</v>
      </c>
      <c r="AF34" s="50">
        <f>_xll.qlTenorBasisForwardRate2($U$13,AB34,AC34,trigger)</f>
        <v>4.0333144104817099E-3</v>
      </c>
      <c r="AG34" s="50">
        <f>_xll.qlIndexFixing($U$5,_xll.qlInterestRateIndexFixingDate($U$5,AB34,trigger),,trigger)</f>
        <v>4.1123544448618474E-3</v>
      </c>
      <c r="AH34" s="50">
        <f t="shared" si="4"/>
        <v>-7.9040034380137465E-5</v>
      </c>
      <c r="AI34" s="53">
        <f t="shared" si="5"/>
        <v>1.0195967946795146</v>
      </c>
    </row>
    <row r="35" spans="1:35" x14ac:dyDescent="0.2">
      <c r="A35" s="7" t="s">
        <v>14</v>
      </c>
      <c r="B35" s="7" t="s">
        <v>31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7"/>
        <v>EURAB6E11Y_Quote</v>
      </c>
      <c r="H35" s="11" t="str">
        <f>_xll.qlSwapRateHelper2(,G35,2,B35,"Target",C35,D35,E35,$H$1,F35,A35,$U$6,,trigger)</f>
        <v>obj_00852#0001</v>
      </c>
      <c r="I35" s="16" t="b">
        <v>1</v>
      </c>
      <c r="J35" s="19">
        <v>10</v>
      </c>
      <c r="K35" s="19">
        <v>1</v>
      </c>
      <c r="M35" s="26" t="str">
        <v>obj_00850</v>
      </c>
      <c r="N35" s="26" t="str">
        <f>_xll.qlRateHelperQuoteName(M35,trigger)</f>
        <v>EURAB6E15Y_Quote</v>
      </c>
      <c r="O35" s="31">
        <f>_xll.qlRateHelperRate(M35,trigger)</f>
        <v>1.3199999999999998E-2</v>
      </c>
      <c r="P35" s="27">
        <f>_xll.qlRateHelperEarliestDate(M35,trigger)</f>
        <v>42220</v>
      </c>
      <c r="Q35" s="27">
        <f>_xll.qlRateHelperLatestDate(M35,trigger)</f>
        <v>47700</v>
      </c>
      <c r="R35" s="38">
        <f>_xll.qlYieldTSDiscount($U$6,Q35)</f>
        <v>0.8418663132633325</v>
      </c>
      <c r="AA35" s="45" t="s">
        <v>74</v>
      </c>
      <c r="AB35" s="46">
        <f>_xll.qlCalendarAdvance(calendar,AB34,AA35,,,trigger)</f>
        <v>43220</v>
      </c>
      <c r="AC35" s="46">
        <f>_xll.qlInterestRateIndexMaturity($U$5,AB35,trigger)</f>
        <v>43404</v>
      </c>
      <c r="AD35" s="50">
        <f>_xll.qlTenorBasisValue($U$13,AB35,trigger)</f>
        <v>2.6630217487827344E-3</v>
      </c>
      <c r="AE35" s="50">
        <f>_xll.qlTenorBasisForwardRate($U$13,AB35,trigger)</f>
        <v>4.280042730279203E-3</v>
      </c>
      <c r="AF35" s="50">
        <f>_xll.qlTenorBasisForwardRate2($U$13,AB35,AC35,trigger)</f>
        <v>4.280042730279203E-3</v>
      </c>
      <c r="AG35" s="50">
        <f>_xll.qlIndexFixing($U$5,_xll.qlInterestRateIndexFixingDate($U$5,AB35,trigger),,trigger)</f>
        <v>4.3579387053081725E-3</v>
      </c>
      <c r="AH35" s="50">
        <f t="shared" si="4"/>
        <v>-7.789597502896959E-5</v>
      </c>
      <c r="AI35" s="53">
        <f t="shared" si="5"/>
        <v>1.0181998124639957</v>
      </c>
    </row>
    <row r="36" spans="1:35" x14ac:dyDescent="0.2">
      <c r="A36" s="7" t="s">
        <v>14</v>
      </c>
      <c r="B36" s="7" t="s">
        <v>32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7"/>
        <v>EURAB6E12Y_Quote</v>
      </c>
      <c r="H36" s="11" t="str">
        <f>_xll.qlSwapRateHelper2(,G36,2,B36,"Target",C36,D36,E36,$H$1,F36,A36,$U$6,,trigger)</f>
        <v>obj_00886#0001</v>
      </c>
      <c r="I36" s="16" t="b">
        <v>1</v>
      </c>
      <c r="J36" s="19">
        <v>10</v>
      </c>
      <c r="K36" s="19">
        <v>1</v>
      </c>
      <c r="M36" s="26" t="str">
        <v>obj_00877</v>
      </c>
      <c r="N36" s="26" t="str">
        <f>_xll.qlRateHelperQuoteName(M36,trigger)</f>
        <v>EURAB6E16Y_Quote</v>
      </c>
      <c r="O36" s="31">
        <f>_xll.qlRateHelperRate(M36,trigger)</f>
        <v>1.359E-2</v>
      </c>
      <c r="P36" s="27">
        <f>_xll.qlRateHelperEarliestDate(M36,trigger)</f>
        <v>42220</v>
      </c>
      <c r="Q36" s="27">
        <f>_xll.qlRateHelperLatestDate(M36,trigger)</f>
        <v>48064</v>
      </c>
      <c r="R36" s="38">
        <f>_xll.qlYieldTSDiscount($U$6,Q36)</f>
        <v>0.82598013692507621</v>
      </c>
      <c r="AA36" s="45" t="s">
        <v>74</v>
      </c>
      <c r="AB36" s="46">
        <f>_xll.qlCalendarAdvance(calendar,AB35,AA36,,,trigger)</f>
        <v>43250</v>
      </c>
      <c r="AC36" s="46">
        <f>_xll.qlInterestRateIndexMaturity($U$5,AB36,trigger)</f>
        <v>43434</v>
      </c>
      <c r="AD36" s="50">
        <f>_xll.qlTenorBasisValue($U$13,AB36,trigger)</f>
        <v>2.6656806620635855E-3</v>
      </c>
      <c r="AE36" s="50">
        <f>_xll.qlTenorBasisForwardRate($U$13,AB36,trigger)</f>
        <v>4.5096043080974568E-3</v>
      </c>
      <c r="AF36" s="50">
        <f>_xll.qlTenorBasisForwardRate2($U$13,AB36,AC36,trigger)</f>
        <v>4.5096043080974568E-3</v>
      </c>
      <c r="AG36" s="50">
        <f>_xll.qlIndexFixing($U$5,_xll.qlInterestRateIndexFixingDate($U$5,AB36,trigger),,trigger)</f>
        <v>4.5860481784064802E-3</v>
      </c>
      <c r="AH36" s="50">
        <f t="shared" si="4"/>
        <v>-7.6443870309023457E-5</v>
      </c>
      <c r="AI36" s="53">
        <f t="shared" si="5"/>
        <v>1.0169513476319332</v>
      </c>
    </row>
    <row r="37" spans="1:35" x14ac:dyDescent="0.2">
      <c r="A37" s="7" t="s">
        <v>14</v>
      </c>
      <c r="B37" s="7" t="s">
        <v>33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7"/>
        <v>EURAB6E13Y_Quote</v>
      </c>
      <c r="H37" s="11" t="str">
        <f>_xll.qlSwapRateHelper2(,G37,2,B37,"Target",C37,D37,E37,$H$1,F37,A37,$U$6,,trigger)</f>
        <v>obj_00891#0001</v>
      </c>
      <c r="I37" s="16" t="b">
        <v>1</v>
      </c>
      <c r="J37" s="19">
        <v>10</v>
      </c>
      <c r="K37" s="19">
        <v>1</v>
      </c>
      <c r="M37" s="26" t="str">
        <v>obj_0085c</v>
      </c>
      <c r="N37" s="26" t="str">
        <f>_xll.qlRateHelperQuoteName(M37,trigger)</f>
        <v>EURAB6E17Y_Quote</v>
      </c>
      <c r="O37" s="31">
        <f>_xll.qlRateHelperRate(M37,trigger)</f>
        <v>1.3919999999999998E-2</v>
      </c>
      <c r="P37" s="27">
        <f>_xll.qlRateHelperEarliestDate(M37,trigger)</f>
        <v>42220</v>
      </c>
      <c r="Q37" s="27">
        <f>_xll.qlRateHelperLatestDate(M37,trigger)</f>
        <v>48430</v>
      </c>
      <c r="R37" s="38">
        <f>_xll.qlYieldTSDiscount($U$6,Q37)</f>
        <v>0.81050994208408789</v>
      </c>
      <c r="AA37" s="45" t="s">
        <v>74</v>
      </c>
      <c r="AB37" s="46">
        <f>_xll.qlCalendarAdvance(calendar,AB36,AA37,,,trigger)</f>
        <v>43283</v>
      </c>
      <c r="AC37" s="46">
        <f>_xll.qlInterestRateIndexMaturity($U$5,AB37,trigger)</f>
        <v>43467</v>
      </c>
      <c r="AD37" s="50">
        <f>_xll.qlTenorBasisValue($U$13,AB37,trigger)</f>
        <v>2.6676471241353743E-3</v>
      </c>
      <c r="AE37" s="50">
        <f>_xll.qlTenorBasisForwardRate($U$13,AB37,trigger)</f>
        <v>4.7664719882493153E-3</v>
      </c>
      <c r="AF37" s="50">
        <f>_xll.qlTenorBasisForwardRate2($U$13,AB37,AC37,trigger)</f>
        <v>4.7664719882493153E-3</v>
      </c>
      <c r="AG37" s="50">
        <f>_xll.qlIndexFixing($U$5,_xll.qlInterestRateIndexFixingDate($U$5,AB37,trigger),,trigger)</f>
        <v>4.8416670835019337E-3</v>
      </c>
      <c r="AH37" s="50">
        <f t="shared" si="4"/>
        <v>-7.5195095252618416E-5</v>
      </c>
      <c r="AI37" s="53">
        <f t="shared" si="5"/>
        <v>1.0157758391191631</v>
      </c>
    </row>
    <row r="38" spans="1:35" x14ac:dyDescent="0.2">
      <c r="A38" s="7" t="s">
        <v>14</v>
      </c>
      <c r="B38" s="7" t="s">
        <v>34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7"/>
        <v>EURAB6E14Y_Quote</v>
      </c>
      <c r="H38" s="11" t="str">
        <f>_xll.qlSwapRateHelper2(,G38,2,B38,"Target",C38,D38,E38,$H$1,F38,A38,$U$6,,trigger)</f>
        <v>obj_0088c#0001</v>
      </c>
      <c r="I38" s="16" t="b">
        <v>1</v>
      </c>
      <c r="J38" s="19">
        <v>10</v>
      </c>
      <c r="K38" s="19">
        <v>1</v>
      </c>
      <c r="M38" s="26" t="str">
        <v>obj_00889</v>
      </c>
      <c r="N38" s="26" t="str">
        <f>_xll.qlRateHelperQuoteName(M38,trigger)</f>
        <v>EURAB6E18Y_Quote</v>
      </c>
      <c r="O38" s="31">
        <f>_xll.qlRateHelperRate(M38,trigger)</f>
        <v>1.4180000000000002E-2</v>
      </c>
      <c r="P38" s="27">
        <f>_xll.qlRateHelperEarliestDate(M38,trigger)</f>
        <v>42220</v>
      </c>
      <c r="Q38" s="27">
        <f>_xll.qlRateHelperLatestDate(M38,trigger)</f>
        <v>48795</v>
      </c>
      <c r="R38" s="38">
        <f>_xll.qlYieldTSDiscount($U$6,Q38)</f>
        <v>0.79566351731099605</v>
      </c>
      <c r="AA38" s="45" t="s">
        <v>74</v>
      </c>
      <c r="AB38" s="46">
        <f>_xll.qlCalendarAdvance(calendar,AB37,AA38,,,trigger)</f>
        <v>43314</v>
      </c>
      <c r="AC38" s="46">
        <f>_xll.qlInterestRateIndexMaturity($U$5,AB38,trigger)</f>
        <v>43500</v>
      </c>
      <c r="AD38" s="50">
        <f>_xll.qlTenorBasisValue($U$13,AB38,trigger)</f>
        <v>2.6686123630523806E-3</v>
      </c>
      <c r="AE38" s="50">
        <f>_xll.qlTenorBasisForwardRate($U$13,AB38,trigger)</f>
        <v>5.0185895966930469E-3</v>
      </c>
      <c r="AF38" s="50">
        <f>_xll.qlTenorBasisForwardRate2($U$13,AB38,AC38,trigger)</f>
        <v>5.0185895966930469E-3</v>
      </c>
      <c r="AG38" s="50">
        <f>_xll.qlIndexFixing($U$5,_xll.qlInterestRateIndexFixingDate($U$5,AB38,trigger),,trigger)</f>
        <v>5.0937799553884746E-3</v>
      </c>
      <c r="AH38" s="50">
        <f t="shared" si="4"/>
        <v>-7.519035869542768E-5</v>
      </c>
      <c r="AI38" s="53">
        <f t="shared" si="5"/>
        <v>1.0149823685014956</v>
      </c>
    </row>
    <row r="39" spans="1:35" x14ac:dyDescent="0.2">
      <c r="A39" s="7" t="s">
        <v>14</v>
      </c>
      <c r="B39" s="7" t="s">
        <v>35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7"/>
        <v>EURAB6E15Y_Quote</v>
      </c>
      <c r="H39" s="11" t="str">
        <f>_xll.qlSwapRateHelper2(,G39,2,B39,"Target",C39,D39,E39,$H$1,F39,A39,$U$6,,trigger)</f>
        <v>obj_00850#0001</v>
      </c>
      <c r="I39" s="16" t="b">
        <v>1</v>
      </c>
      <c r="J39" s="19">
        <v>10</v>
      </c>
      <c r="K39" s="19">
        <v>1</v>
      </c>
      <c r="M39" s="26" t="str">
        <v>obj_00854</v>
      </c>
      <c r="N39" s="26" t="str">
        <f>_xll.qlRateHelperQuoteName(M39,trigger)</f>
        <v>EURAB6E19Y_Quote</v>
      </c>
      <c r="O39" s="31">
        <f>_xll.qlRateHelperRate(M39,trigger)</f>
        <v>1.439E-2</v>
      </c>
      <c r="P39" s="27">
        <f>_xll.qlRateHelperEarliestDate(M39,trigger)</f>
        <v>42220</v>
      </c>
      <c r="Q39" s="27">
        <f>_xll.qlRateHelperLatestDate(M39,trigger)</f>
        <v>49160</v>
      </c>
      <c r="R39" s="38">
        <f>_xll.qlYieldTSDiscount($U$6,Q39)</f>
        <v>0.78147044925736353</v>
      </c>
      <c r="AA39" s="45" t="s">
        <v>74</v>
      </c>
      <c r="AB39" s="46">
        <f>_xll.qlCalendarAdvance(calendar,AB38,AA39,,,trigger)</f>
        <v>43346</v>
      </c>
      <c r="AC39" s="46">
        <f>_xll.qlInterestRateIndexMaturity($U$5,AB39,trigger)</f>
        <v>43528</v>
      </c>
      <c r="AD39" s="50">
        <f>_xll.qlTenorBasisValue($U$13,AB39,trigger)</f>
        <v>2.6687452819534356E-3</v>
      </c>
      <c r="AE39" s="50">
        <f>_xll.qlTenorBasisForwardRate($U$13,AB39,trigger)</f>
        <v>5.2561080682704282E-3</v>
      </c>
      <c r="AF39" s="50">
        <f>_xll.qlTenorBasisForwardRate2($U$13,AB39,AC39,trigger)</f>
        <v>5.2561080682704282E-3</v>
      </c>
      <c r="AG39" s="50">
        <f>_xll.qlIndexFixing($U$5,_xll.qlInterestRateIndexFixingDate($U$5,AB39,trigger),,trigger)</f>
        <v>5.3327648588656369E-3</v>
      </c>
      <c r="AH39" s="50">
        <f t="shared" si="4"/>
        <v>-7.665679059520869E-5</v>
      </c>
      <c r="AI39" s="53">
        <f t="shared" si="5"/>
        <v>1.014584325436146</v>
      </c>
    </row>
    <row r="40" spans="1:35" x14ac:dyDescent="0.2">
      <c r="A40" s="7" t="s">
        <v>14</v>
      </c>
      <c r="B40" s="7" t="s">
        <v>36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7"/>
        <v>EURAB6E16Y_Quote</v>
      </c>
      <c r="H40" s="11" t="str">
        <f>_xll.qlSwapRateHelper2(,G40,2,B40,"Target",C40,D40,E40,$H$1,F40,A40,$U$6,,trigger)</f>
        <v>obj_00877#0001</v>
      </c>
      <c r="I40" s="16" t="b">
        <v>1</v>
      </c>
      <c r="J40" s="19">
        <v>10</v>
      </c>
      <c r="K40" s="19">
        <v>1</v>
      </c>
      <c r="M40" s="26" t="str">
        <v>obj_0085f</v>
      </c>
      <c r="N40" s="26" t="str">
        <f>_xll.qlRateHelperQuoteName(M40,trigger)</f>
        <v>EURAB6E20Y_Quote</v>
      </c>
      <c r="O40" s="31">
        <f>_xll.qlRateHelperRate(M40,trigger)</f>
        <v>1.455E-2</v>
      </c>
      <c r="P40" s="27">
        <f>_xll.qlRateHelperEarliestDate(M40,trigger)</f>
        <v>42220</v>
      </c>
      <c r="Q40" s="27">
        <f>_xll.qlRateHelperLatestDate(M40,trigger)</f>
        <v>49527</v>
      </c>
      <c r="R40" s="38">
        <f>_xll.qlYieldTSDiscount($U$6,Q40)</f>
        <v>0.76792604507642237</v>
      </c>
      <c r="AA40" s="45" t="s">
        <v>74</v>
      </c>
      <c r="AB40" s="46">
        <f>_xll.qlCalendarAdvance(calendar,AB39,AA40,,,trigger)</f>
        <v>43376</v>
      </c>
      <c r="AC40" s="46">
        <f>_xll.qlInterestRateIndexMaturity($U$5,AB40,trigger)</f>
        <v>43558</v>
      </c>
      <c r="AD40" s="50">
        <f>_xll.qlTenorBasisValue($U$13,AB40,trigger)</f>
        <v>2.6681017765674657E-3</v>
      </c>
      <c r="AE40" s="50">
        <f>_xll.qlTenorBasisForwardRate($U$13,AB40,trigger)</f>
        <v>5.4950191421266146E-3</v>
      </c>
      <c r="AF40" s="50">
        <f>_xll.qlTenorBasisForwardRate2($U$13,AB40,AC40,trigger)</f>
        <v>5.4950191421266146E-3</v>
      </c>
      <c r="AG40" s="50">
        <f>_xll.qlIndexFixing($U$5,_xll.qlInterestRateIndexFixingDate($U$5,AB40,trigger),,trigger)</f>
        <v>5.5750021410903407E-3</v>
      </c>
      <c r="AH40" s="50">
        <f t="shared" si="4"/>
        <v>-7.9982998963726119E-5</v>
      </c>
      <c r="AI40" s="53">
        <f t="shared" si="5"/>
        <v>1.014555545102755</v>
      </c>
    </row>
    <row r="41" spans="1:35" x14ac:dyDescent="0.2">
      <c r="A41" s="7" t="s">
        <v>14</v>
      </c>
      <c r="B41" s="7" t="s">
        <v>37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7"/>
        <v>EURAB6E17Y_Quote</v>
      </c>
      <c r="H41" s="11" t="str">
        <f>_xll.qlSwapRateHelper2(,G41,2,B41,"Target",C41,D41,E41,$H$1,F41,A41,$U$6,,trigger)</f>
        <v>obj_0085c#0001</v>
      </c>
      <c r="I41" s="16" t="b">
        <v>1</v>
      </c>
      <c r="J41" s="19">
        <v>10</v>
      </c>
      <c r="K41" s="19">
        <v>1</v>
      </c>
      <c r="M41" s="26" t="str">
        <v>obj_00873</v>
      </c>
      <c r="N41" s="26" t="str">
        <f>_xll.qlRateHelperQuoteName(M41,trigger)</f>
        <v>EURAB6E21Y_Quote</v>
      </c>
      <c r="O41" s="31">
        <f>_xll.qlRateHelperRate(M41,trigger)</f>
        <v>1.4670000000000001E-2</v>
      </c>
      <c r="P41" s="27">
        <f>_xll.qlRateHelperEarliestDate(M41,trigger)</f>
        <v>42220</v>
      </c>
      <c r="Q41" s="27">
        <f>_xll.qlRateHelperLatestDate(M41,trigger)</f>
        <v>49891</v>
      </c>
      <c r="R41" s="38">
        <f>_xll.qlYieldTSDiscount($U$6,Q41)</f>
        <v>0.75524560413396191</v>
      </c>
      <c r="AA41" s="45" t="s">
        <v>74</v>
      </c>
      <c r="AB41" s="46">
        <f>_xll.qlCalendarAdvance(calendar,AB40,AA41,,,trigger)</f>
        <v>43409</v>
      </c>
      <c r="AC41" s="46">
        <f>_xll.qlInterestRateIndexMaturity($U$5,AB41,trigger)</f>
        <v>43591</v>
      </c>
      <c r="AD41" s="50">
        <f>_xll.qlTenorBasisValue($U$13,AB41,trigger)</f>
        <v>2.6665670385612314E-3</v>
      </c>
      <c r="AE41" s="50">
        <f>_xll.qlTenorBasisForwardRate($U$13,AB41,trigger)</f>
        <v>5.759210735891915E-3</v>
      </c>
      <c r="AF41" s="50">
        <f>_xll.qlTenorBasisForwardRate2($U$13,AB41,AC41,trigger)</f>
        <v>5.759210735891915E-3</v>
      </c>
      <c r="AG41" s="50">
        <f>_xll.qlIndexFixing($U$5,_xll.qlInterestRateIndexFixingDate($U$5,AB41,trigger),,trigger)</f>
        <v>5.8448274799256569E-3</v>
      </c>
      <c r="AH41" s="50">
        <f t="shared" si="4"/>
        <v>-8.56167440337419E-5</v>
      </c>
      <c r="AI41" s="53">
        <f t="shared" si="5"/>
        <v>1.0148660550828903</v>
      </c>
    </row>
    <row r="42" spans="1:35" x14ac:dyDescent="0.2">
      <c r="A42" s="7" t="s">
        <v>14</v>
      </c>
      <c r="B42" s="7" t="s">
        <v>38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7"/>
        <v>EURAB6E18Y_Quote</v>
      </c>
      <c r="H42" s="11" t="str">
        <f>_xll.qlSwapRateHelper2(,G42,2,B42,"Target",C42,D42,E42,$H$1,F42,A42,$U$6,,trigger)</f>
        <v>obj_00889#0001</v>
      </c>
      <c r="I42" s="16" t="b">
        <v>1</v>
      </c>
      <c r="J42" s="19">
        <v>10</v>
      </c>
      <c r="K42" s="19">
        <v>1</v>
      </c>
      <c r="M42" s="26" t="str">
        <v>obj_00875</v>
      </c>
      <c r="N42" s="26" t="str">
        <f>_xll.qlRateHelperQuoteName(M42,trigger)</f>
        <v>EURAB6E22Y_Quote</v>
      </c>
      <c r="O42" s="31">
        <f>_xll.qlRateHelperRate(M42,trigger)</f>
        <v>1.4750000000000001E-2</v>
      </c>
      <c r="P42" s="27">
        <f>_xll.qlRateHelperEarliestDate(M42,trigger)</f>
        <v>42220</v>
      </c>
      <c r="Q42" s="27">
        <f>_xll.qlRateHelperLatestDate(M42,trigger)</f>
        <v>50256</v>
      </c>
      <c r="R42" s="38">
        <f>_xll.qlYieldTSDiscount($U$6,Q42)</f>
        <v>0.74320226714109605</v>
      </c>
      <c r="AA42" s="45" t="s">
        <v>74</v>
      </c>
      <c r="AB42" s="46">
        <f>_xll.qlCalendarAdvance(calendar,AB41,AA42,,,trigger)</f>
        <v>43439</v>
      </c>
      <c r="AC42" s="46">
        <f>_xll.qlInterestRateIndexMaturity($U$5,AB42,trigger)</f>
        <v>43621</v>
      </c>
      <c r="AD42" s="50">
        <f>_xll.qlTenorBasisValue($U$13,AB42,trigger)</f>
        <v>2.6644475290927717E-3</v>
      </c>
      <c r="AE42" s="50">
        <f>_xll.qlTenorBasisForwardRate($U$13,AB42,trigger)</f>
        <v>6.0006756588249308E-3</v>
      </c>
      <c r="AF42" s="50">
        <f>_xll.qlTenorBasisForwardRate2($U$13,AB42,AC42,trigger)</f>
        <v>6.0006756588249308E-3</v>
      </c>
      <c r="AG42" s="50">
        <f>_xll.qlIndexFixing($U$5,_xll.qlInterestRateIndexFixingDate($U$5,AB42,trigger),,trigger)</f>
        <v>6.093182887336613E-3</v>
      </c>
      <c r="AH42" s="50">
        <f t="shared" si="4"/>
        <v>-9.2507228511682152E-5</v>
      </c>
      <c r="AI42" s="53">
        <f t="shared" si="5"/>
        <v>1.0154161354106244</v>
      </c>
    </row>
    <row r="43" spans="1:35" x14ac:dyDescent="0.2">
      <c r="A43" s="7" t="s">
        <v>14</v>
      </c>
      <c r="B43" s="7" t="s">
        <v>39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7"/>
        <v>EURAB6E19Y_Quote</v>
      </c>
      <c r="H43" s="11" t="str">
        <f>_xll.qlSwapRateHelper2(,G43,2,B43,"Target",C43,D43,E43,$H$1,F43,A43,$U$6,,trigger)</f>
        <v>obj_00854#0001</v>
      </c>
      <c r="I43" s="16" t="b">
        <v>1</v>
      </c>
      <c r="J43" s="19">
        <v>10</v>
      </c>
      <c r="K43" s="19">
        <v>1</v>
      </c>
      <c r="M43" s="26" t="str">
        <v>obj_00885</v>
      </c>
      <c r="N43" s="26" t="str">
        <f>_xll.qlRateHelperQuoteName(M43,trigger)</f>
        <v>EURAB6E23Y_Quote</v>
      </c>
      <c r="O43" s="31">
        <f>_xll.qlRateHelperRate(M43,trigger)</f>
        <v>1.4800000000000001E-2</v>
      </c>
      <c r="P43" s="27">
        <f>_xll.qlRateHelperEarliestDate(M43,trigger)</f>
        <v>42220</v>
      </c>
      <c r="Q43" s="27">
        <f>_xll.qlRateHelperLatestDate(M43,trigger)</f>
        <v>50621</v>
      </c>
      <c r="R43" s="38">
        <f>_xll.qlYieldTSDiscount($U$6,Q43)</f>
        <v>0.731727642815728</v>
      </c>
      <c r="AA43" s="45" t="s">
        <v>74</v>
      </c>
      <c r="AB43" s="46">
        <f>_xll.qlCalendarAdvance(calendar,AB42,AA43,,,trigger)</f>
        <v>43472</v>
      </c>
      <c r="AC43" s="46">
        <f>_xll.qlInterestRateIndexMaturity($U$5,AB43,trigger)</f>
        <v>43654</v>
      </c>
      <c r="AD43" s="50">
        <f>_xll.qlTenorBasisValue($U$13,AB43,trigger)</f>
        <v>2.6613496183258189E-3</v>
      </c>
      <c r="AE43" s="50">
        <f>_xll.qlTenorBasisForwardRate($U$13,AB43,trigger)</f>
        <v>6.267737451165746E-3</v>
      </c>
      <c r="AF43" s="50">
        <f>_xll.qlTenorBasisForwardRate2($U$13,AB43,AC43,trigger)</f>
        <v>6.267737451165746E-3</v>
      </c>
      <c r="AG43" s="50">
        <f>_xll.qlIndexFixing($U$5,_xll.qlInterestRateIndexFixingDate($U$5,AB43,trigger),,trigger)</f>
        <v>6.3697407836632155E-3</v>
      </c>
      <c r="AH43" s="50">
        <f t="shared" si="4"/>
        <v>-1.0200333249746948E-4</v>
      </c>
      <c r="AI43" s="53">
        <f t="shared" si="5"/>
        <v>1.0162743467307327</v>
      </c>
    </row>
    <row r="44" spans="1:35" x14ac:dyDescent="0.2">
      <c r="A44" s="7" t="s">
        <v>14</v>
      </c>
      <c r="B44" s="7" t="s">
        <v>40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7"/>
        <v>EURAB6E20Y_Quote</v>
      </c>
      <c r="H44" s="11" t="str">
        <f>_xll.qlSwapRateHelper2(,G44,2,B44,"Target",C44,D44,E44,$H$1,F44,A44,$U$6,,trigger)</f>
        <v>obj_0085f#0001</v>
      </c>
      <c r="I44" s="16" t="b">
        <v>1</v>
      </c>
      <c r="J44" s="19">
        <v>10</v>
      </c>
      <c r="K44" s="19">
        <v>1</v>
      </c>
      <c r="M44" s="26" t="str">
        <v>obj_00887</v>
      </c>
      <c r="N44" s="26" t="str">
        <f>_xll.qlRateHelperQuoteName(M44,trigger)</f>
        <v>EURAB6E24Y_Quote</v>
      </c>
      <c r="O44" s="31">
        <f>_xll.qlRateHelperRate(M44,trigger)</f>
        <v>1.4830000000000001E-2</v>
      </c>
      <c r="P44" s="27">
        <f>_xll.qlRateHelperEarliestDate(M44,trigger)</f>
        <v>42220</v>
      </c>
      <c r="Q44" s="27">
        <f>_xll.qlRateHelperLatestDate(M44,trigger)</f>
        <v>50986</v>
      </c>
      <c r="R44" s="38">
        <f>_xll.qlYieldTSDiscount($U$6,Q44)</f>
        <v>0.72072376266337346</v>
      </c>
      <c r="AA44" s="45" t="s">
        <v>74</v>
      </c>
      <c r="AB44" s="46">
        <f>_xll.qlCalendarAdvance(calendar,AB43,AA44,,,trigger)</f>
        <v>43503</v>
      </c>
      <c r="AC44" s="46">
        <f>_xll.qlInterestRateIndexMaturity($U$5,AB44,trigger)</f>
        <v>43684</v>
      </c>
      <c r="AD44" s="50">
        <f>_xll.qlTenorBasisValue($U$13,AB44,trigger)</f>
        <v>2.6577355286486375E-3</v>
      </c>
      <c r="AE44" s="50">
        <f>_xll.qlTenorBasisForwardRate($U$13,AB44,trigger)</f>
        <v>6.5158650506804434E-3</v>
      </c>
      <c r="AF44" s="50">
        <f>_xll.qlTenorBasisForwardRate2($U$13,AB44,AC44,trigger)</f>
        <v>6.5158650506804434E-3</v>
      </c>
      <c r="AG44" s="50">
        <f>_xll.qlIndexFixing($U$5,_xll.qlInterestRateIndexFixingDate($U$5,AB44,trigger),,trigger)</f>
        <v>6.6283756383949529E-3</v>
      </c>
      <c r="AH44" s="50">
        <f t="shared" si="4"/>
        <v>-1.1251058771450956E-4</v>
      </c>
      <c r="AI44" s="53">
        <f t="shared" si="5"/>
        <v>1.0172671758606726</v>
      </c>
    </row>
    <row r="45" spans="1:35" x14ac:dyDescent="0.2">
      <c r="A45" s="7" t="s">
        <v>14</v>
      </c>
      <c r="B45" s="7" t="s">
        <v>41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7"/>
        <v>EURAB6E21Y_Quote</v>
      </c>
      <c r="H45" s="11" t="str">
        <f>_xll.qlSwapRateHelper2(,G45,2,B45,"Target",C45,D45,E45,$H$1,F45,A45,$U$6,,trigger)</f>
        <v>obj_00873#0001</v>
      </c>
      <c r="I45" s="16" t="b">
        <v>1</v>
      </c>
      <c r="J45" s="19">
        <v>10</v>
      </c>
      <c r="K45" s="19">
        <v>1</v>
      </c>
      <c r="M45" s="26" t="str">
        <v>obj_00863</v>
      </c>
      <c r="N45" s="26" t="str">
        <f>_xll.qlRateHelperQuoteName(M45,trigger)</f>
        <v>EURAB6E25Y_Quote</v>
      </c>
      <c r="O45" s="31">
        <f>_xll.qlRateHelperRate(M45,trigger)</f>
        <v>1.4849999999999999E-2</v>
      </c>
      <c r="P45" s="27">
        <f>_xll.qlRateHelperEarliestDate(M45,trigger)</f>
        <v>42220</v>
      </c>
      <c r="Q45" s="27">
        <f>_xll.qlRateHelperLatestDate(M45,trigger)</f>
        <v>51354</v>
      </c>
      <c r="R45" s="38">
        <f>_xll.qlYieldTSDiscount($U$6,Q45)</f>
        <v>0.71001231962722056</v>
      </c>
      <c r="AA45" s="45" t="s">
        <v>74</v>
      </c>
      <c r="AB45" s="46">
        <f>_xll.qlCalendarAdvance(calendar,AB44,AA45,,,trigger)</f>
        <v>43531</v>
      </c>
      <c r="AC45" s="46">
        <f>_xll.qlInterestRateIndexMaturity($U$5,AB45,trigger)</f>
        <v>43717</v>
      </c>
      <c r="AD45" s="50">
        <f>_xll.qlTenorBasisValue($U$13,AB45,trigger)</f>
        <v>2.6539068574130088E-3</v>
      </c>
      <c r="AE45" s="50">
        <f>_xll.qlTenorBasisForwardRate($U$13,AB45,trigger)</f>
        <v>6.765742395369383E-3</v>
      </c>
      <c r="AF45" s="50">
        <f>_xll.qlTenorBasisForwardRate2($U$13,AB45,AC45,trigger)</f>
        <v>6.765742395369383E-3</v>
      </c>
      <c r="AG45" s="50">
        <f>_xll.qlIndexFixing($U$5,_xll.qlInterestRateIndexFixingDate($U$5,AB45,trigger),,trigger)</f>
        <v>6.8903835917394169E-3</v>
      </c>
      <c r="AH45" s="50">
        <f t="shared" si="4"/>
        <v>-1.2464119637003394E-4</v>
      </c>
      <c r="AI45" s="53">
        <f t="shared" si="5"/>
        <v>1.0184223975857167</v>
      </c>
    </row>
    <row r="46" spans="1:35" x14ac:dyDescent="0.2">
      <c r="A46" s="7" t="s">
        <v>14</v>
      </c>
      <c r="B46" s="7" t="s">
        <v>42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7"/>
        <v>EURAB6E22Y_Quote</v>
      </c>
      <c r="H46" s="11" t="str">
        <f>_xll.qlSwapRateHelper2(,G46,2,B46,"Target",C46,D46,E46,$H$1,F46,A46,$U$6,,trigger)</f>
        <v>obj_00875#0001</v>
      </c>
      <c r="I46" s="16" t="b">
        <v>1</v>
      </c>
      <c r="J46" s="19">
        <v>10</v>
      </c>
      <c r="K46" s="19">
        <v>1</v>
      </c>
      <c r="M46" s="26" t="str">
        <v>obj_00894</v>
      </c>
      <c r="N46" s="26" t="str">
        <f>_xll.qlRateHelperQuoteName(M46,trigger)</f>
        <v>EURAB6E26Y_Quote</v>
      </c>
      <c r="O46" s="31">
        <f>_xll.qlRateHelperRate(M46,trigger)</f>
        <v>1.4870000000000001E-2</v>
      </c>
      <c r="P46" s="27">
        <f>_xll.qlRateHelperEarliestDate(M46,trigger)</f>
        <v>42220</v>
      </c>
      <c r="Q46" s="27">
        <f>_xll.qlRateHelperLatestDate(M46,trigger)</f>
        <v>51718</v>
      </c>
      <c r="R46" s="38">
        <f>_xll.qlYieldTSDiscount($U$6,Q46)</f>
        <v>0.69970864539117772</v>
      </c>
      <c r="AA46" s="45" t="s">
        <v>74</v>
      </c>
      <c r="AB46" s="46">
        <f>_xll.qlCalendarAdvance(calendar,AB45,AA46,,,trigger)</f>
        <v>43563</v>
      </c>
      <c r="AC46" s="46">
        <f>_xll.qlInterestRateIndexMaturity($U$5,AB46,trigger)</f>
        <v>43746</v>
      </c>
      <c r="AD46" s="50">
        <f>_xll.qlTenorBasisValue($U$13,AB46,trigger)</f>
        <v>2.6488997277417815E-3</v>
      </c>
      <c r="AE46" s="50">
        <f>_xll.qlTenorBasisForwardRate($U$13,AB46,trigger)</f>
        <v>7.0158853366093952E-3</v>
      </c>
      <c r="AF46" s="50">
        <f>_xll.qlTenorBasisForwardRate2($U$13,AB46,AC46,trigger)</f>
        <v>7.0158853366093952E-3</v>
      </c>
      <c r="AG46" s="50">
        <f>_xll.qlIndexFixing($U$5,_xll.qlInterestRateIndexFixingDate($U$5,AB46,trigger),,trigger)</f>
        <v>7.153143660417003E-3</v>
      </c>
      <c r="AH46" s="50">
        <f t="shared" si="4"/>
        <v>-1.3725832380760781E-4</v>
      </c>
      <c r="AI46" s="53">
        <f t="shared" si="5"/>
        <v>1.019563934873819</v>
      </c>
    </row>
    <row r="47" spans="1:35" x14ac:dyDescent="0.2">
      <c r="A47" s="7" t="s">
        <v>14</v>
      </c>
      <c r="B47" s="7" t="s">
        <v>43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7"/>
        <v>EURAB6E23Y_Quote</v>
      </c>
      <c r="H47" s="11" t="str">
        <f>_xll.qlSwapRateHelper2(,G47,2,B47,"Target",C47,D47,E47,$H$1,F47,A47,$U$6,,trigger)</f>
        <v>obj_00885#0001</v>
      </c>
      <c r="I47" s="16" t="b">
        <v>1</v>
      </c>
      <c r="J47" s="19">
        <v>10</v>
      </c>
      <c r="K47" s="19">
        <v>1</v>
      </c>
      <c r="M47" s="26" t="str">
        <v>obj_00865</v>
      </c>
      <c r="N47" s="26" t="str">
        <f>_xll.qlRateHelperQuoteName(M47,trigger)</f>
        <v>EURAB6E27Y_Quote</v>
      </c>
      <c r="O47" s="31">
        <f>_xll.qlRateHelperRate(M47,trigger)</f>
        <v>1.4879999999999999E-2</v>
      </c>
      <c r="P47" s="27">
        <f>_xll.qlRateHelperEarliestDate(M47,trigger)</f>
        <v>42220</v>
      </c>
      <c r="Q47" s="27">
        <f>_xll.qlRateHelperLatestDate(M47,trigger)</f>
        <v>52082</v>
      </c>
      <c r="R47" s="38">
        <f>_xll.qlYieldTSDiscount($U$6,Q47)</f>
        <v>0.68961473594176692</v>
      </c>
      <c r="AA47" s="45" t="s">
        <v>74</v>
      </c>
      <c r="AB47" s="46">
        <f>_xll.qlCalendarAdvance(calendar,AB46,AA47,,,trigger)</f>
        <v>43593</v>
      </c>
      <c r="AC47" s="46">
        <f>_xll.qlInterestRateIndexMaturity($U$5,AB47,trigger)</f>
        <v>43777</v>
      </c>
      <c r="AD47" s="50">
        <f>_xll.qlTenorBasisValue($U$13,AB47,trigger)</f>
        <v>2.6436165001790879E-3</v>
      </c>
      <c r="AE47" s="50">
        <f>_xll.qlTenorBasisForwardRate($U$13,AB47,trigger)</f>
        <v>7.26687553472151E-3</v>
      </c>
      <c r="AF47" s="50">
        <f>_xll.qlTenorBasisForwardRate2($U$13,AB47,AC47,trigger)</f>
        <v>7.26687553472151E-3</v>
      </c>
      <c r="AG47" s="50">
        <f>_xll.qlIndexFixing($U$5,_xll.qlInterestRateIndexFixingDate($U$5,AB47,trigger),,trigger)</f>
        <v>7.4165677312215449E-3</v>
      </c>
      <c r="AH47" s="50">
        <f t="shared" si="4"/>
        <v>-1.4969219650003487E-4</v>
      </c>
      <c r="AI47" s="53">
        <f t="shared" si="5"/>
        <v>1.0205992514643738</v>
      </c>
    </row>
    <row r="48" spans="1:35" x14ac:dyDescent="0.2">
      <c r="A48" s="7" t="s">
        <v>14</v>
      </c>
      <c r="B48" s="7" t="s">
        <v>44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7"/>
        <v>EURAB6E24Y_Quote</v>
      </c>
      <c r="H48" s="11" t="str">
        <f>_xll.qlSwapRateHelper2(,G48,2,B48,"Target",C48,D48,E48,$H$1,F48,A48,$U$6,,trigger)</f>
        <v>obj_00887#0001</v>
      </c>
      <c r="I48" s="16" t="b">
        <v>1</v>
      </c>
      <c r="J48" s="19">
        <v>10</v>
      </c>
      <c r="K48" s="19">
        <v>1</v>
      </c>
      <c r="M48" s="26" t="str">
        <v>obj_00892</v>
      </c>
      <c r="N48" s="26" t="str">
        <f>_xll.qlRateHelperQuoteName(M48,trigger)</f>
        <v>EURAB6E28Y_Quote</v>
      </c>
      <c r="O48" s="31">
        <f>_xll.qlRateHelperRate(M48,trigger)</f>
        <v>1.4889999999999999E-2</v>
      </c>
      <c r="P48" s="27">
        <f>_xll.qlRateHelperEarliestDate(M48,trigger)</f>
        <v>42220</v>
      </c>
      <c r="Q48" s="27">
        <f>_xll.qlRateHelperLatestDate(M48,trigger)</f>
        <v>52447</v>
      </c>
      <c r="R48" s="38">
        <f>_xll.qlYieldTSDiscount($U$6,Q48)</f>
        <v>0.67962842805740986</v>
      </c>
      <c r="AA48" s="45" t="s">
        <v>74</v>
      </c>
      <c r="AB48" s="46">
        <f>_xll.qlCalendarAdvance(calendar,AB47,AA48,,,trigger)</f>
        <v>43626</v>
      </c>
      <c r="AC48" s="46">
        <f>_xll.qlInterestRateIndexMaturity($U$5,AB48,trigger)</f>
        <v>43809</v>
      </c>
      <c r="AD48" s="50">
        <f>_xll.qlTenorBasisValue($U$13,AB48,trigger)</f>
        <v>2.6371726304312143E-3</v>
      </c>
      <c r="AE48" s="50">
        <f>_xll.qlTenorBasisForwardRate($U$13,AB48,trigger)</f>
        <v>7.5343086396306895E-3</v>
      </c>
      <c r="AF48" s="50">
        <f>_xll.qlTenorBasisForwardRate2($U$13,AB48,AC48,trigger)</f>
        <v>7.5343086396306895E-3</v>
      </c>
      <c r="AG48" s="50">
        <f>_xll.qlIndexFixing($U$5,_xll.qlInterestRateIndexFixingDate($U$5,AB48,trigger),,trigger)</f>
        <v>7.696011215199831E-3</v>
      </c>
      <c r="AH48" s="50">
        <f t="shared" si="4"/>
        <v>-1.6170257556914151E-4</v>
      </c>
      <c r="AI48" s="53">
        <f t="shared" si="5"/>
        <v>1.0214621650510283</v>
      </c>
    </row>
    <row r="49" spans="1:42" x14ac:dyDescent="0.2">
      <c r="A49" s="7" t="s">
        <v>14</v>
      </c>
      <c r="B49" s="7" t="s">
        <v>45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7"/>
        <v>EURAB6E25Y_Quote</v>
      </c>
      <c r="H49" s="11" t="str">
        <f>_xll.qlSwapRateHelper2(,G49,2,B49,"Target",C49,D49,E49,$H$1,F49,A49,$U$6,,trigger)</f>
        <v>obj_00863#0001</v>
      </c>
      <c r="I49" s="16" t="b">
        <v>1</v>
      </c>
      <c r="J49" s="19">
        <v>10</v>
      </c>
      <c r="K49" s="19">
        <v>1</v>
      </c>
      <c r="M49" s="26" t="str">
        <v>obj_0086f</v>
      </c>
      <c r="N49" s="26" t="str">
        <f>_xll.qlRateHelperQuoteName(M49,trigger)</f>
        <v>EURAB6E29Y_Quote</v>
      </c>
      <c r="O49" s="31">
        <f>_xll.qlRateHelperRate(M49,trigger)</f>
        <v>1.4910000000000001E-2</v>
      </c>
      <c r="P49" s="27">
        <f>_xll.qlRateHelperEarliestDate(M49,trigger)</f>
        <v>42220</v>
      </c>
      <c r="Q49" s="27">
        <f>_xll.qlRateHelperLatestDate(M49,trigger)</f>
        <v>52813</v>
      </c>
      <c r="R49" s="38">
        <f>_xll.qlYieldTSDiscount($U$6,Q49)</f>
        <v>0.66967921000885933</v>
      </c>
      <c r="AA49" s="45" t="s">
        <v>74</v>
      </c>
      <c r="AB49" s="46">
        <f>_xll.qlCalendarAdvance(calendar,AB48,AA49,,,trigger)</f>
        <v>43656</v>
      </c>
      <c r="AC49" s="46">
        <f>_xll.qlInterestRateIndexMaturity($U$5,AB49,trigger)</f>
        <v>43840</v>
      </c>
      <c r="AD49" s="50">
        <f>_xll.qlTenorBasisValue($U$13,AB49,trigger)</f>
        <v>2.6307622912528196E-3</v>
      </c>
      <c r="AE49" s="50">
        <f>_xll.qlTenorBasisForwardRate($U$13,AB49,trigger)</f>
        <v>7.7851385928106179E-3</v>
      </c>
      <c r="AF49" s="50">
        <f>_xll.qlTenorBasisForwardRate2($U$13,AB49,AC49,trigger)</f>
        <v>7.7851385928106179E-3</v>
      </c>
      <c r="AG49" s="50">
        <f>_xll.qlIndexFixing($U$5,_xll.qlInterestRateIndexFixingDate($U$5,AB49,trigger),,trigger)</f>
        <v>7.9558942339630345E-3</v>
      </c>
      <c r="AH49" s="50">
        <f t="shared" si="4"/>
        <v>-1.7075564115241661E-4</v>
      </c>
      <c r="AI49" s="53">
        <f t="shared" si="5"/>
        <v>1.0219335390265376</v>
      </c>
    </row>
    <row r="50" spans="1:42" x14ac:dyDescent="0.2">
      <c r="A50" s="7" t="s">
        <v>14</v>
      </c>
      <c r="B50" s="7" t="s">
        <v>46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7"/>
        <v>EURAB6E26Y_Quote</v>
      </c>
      <c r="H50" s="11" t="str">
        <f>_xll.qlSwapRateHelper2(,G50,2,B50,"Target",C50,D50,E50,$H$1,F50,A50,$U$6,,trigger)</f>
        <v>obj_00894#0001</v>
      </c>
      <c r="I50" s="16" t="b">
        <v>1</v>
      </c>
      <c r="J50" s="19">
        <v>10</v>
      </c>
      <c r="K50" s="19">
        <v>1</v>
      </c>
      <c r="M50" s="26" t="str">
        <v>obj_00866</v>
      </c>
      <c r="N50" s="26" t="str">
        <f>_xll.qlRateHelperQuoteName(M50,trigger)</f>
        <v>EURAB6E30Y_Quote</v>
      </c>
      <c r="O50" s="31">
        <f>_xll.qlRateHelperRate(M50,trigger)</f>
        <v>1.4929999999999999E-2</v>
      </c>
      <c r="P50" s="27">
        <f>_xll.qlRateHelperEarliestDate(M50,trigger)</f>
        <v>42220</v>
      </c>
      <c r="Q50" s="27">
        <f>_xll.qlRateHelperLatestDate(M50,trigger)</f>
        <v>53178</v>
      </c>
      <c r="R50" s="38">
        <f>_xll.qlYieldTSDiscount($U$6,Q50)</f>
        <v>0.65975406916096679</v>
      </c>
      <c r="AA50" s="45" t="s">
        <v>74</v>
      </c>
      <c r="AB50" s="46">
        <f>_xll.qlCalendarAdvance(calendar,AB49,AA50,,,trigger)</f>
        <v>43689</v>
      </c>
      <c r="AC50" s="46">
        <f>_xll.qlInterestRateIndexMaturity($U$5,AB50,trigger)</f>
        <v>43873</v>
      </c>
      <c r="AD50" s="50">
        <f>_xll.qlTenorBasisValue($U$13,AB50,trigger)</f>
        <v>2.623128306869566E-3</v>
      </c>
      <c r="AE50" s="50">
        <f>_xll.qlTenorBasisForwardRate($U$13,AB50,trigger)</f>
        <v>8.0556831516551009E-3</v>
      </c>
      <c r="AF50" s="50">
        <f>_xll.qlTenorBasisForwardRate2($U$13,AB50,AC50,trigger)</f>
        <v>8.0556831516551009E-3</v>
      </c>
      <c r="AG50" s="50">
        <f>_xll.qlIndexFixing($U$5,_xll.qlInterestRateIndexFixingDate($U$5,AB50,trigger),,trigger)</f>
        <v>8.2328751849398314E-3</v>
      </c>
      <c r="AH50" s="50">
        <f t="shared" si="4"/>
        <v>-1.771920332847305E-4</v>
      </c>
      <c r="AI50" s="53">
        <f t="shared" si="5"/>
        <v>1.0219959040032904</v>
      </c>
    </row>
    <row r="51" spans="1:42" x14ac:dyDescent="0.2">
      <c r="A51" s="7" t="s">
        <v>14</v>
      </c>
      <c r="B51" s="7" t="s">
        <v>47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7"/>
        <v>EURAB6E27Y_Quote</v>
      </c>
      <c r="H51" s="11" t="str">
        <f>_xll.qlSwapRateHelper2(,G51,2,B51,"Target",C51,D51,E51,$H$1,F51,A51,$U$6,,trigger)</f>
        <v>obj_00865#0001</v>
      </c>
      <c r="I51" s="16" t="b">
        <v>1</v>
      </c>
      <c r="J51" s="19">
        <v>10</v>
      </c>
      <c r="K51" s="19">
        <v>1</v>
      </c>
      <c r="M51" s="26" t="str">
        <v>obj_00851</v>
      </c>
      <c r="N51" s="26" t="str">
        <f>_xll.qlRateHelperQuoteName(M51,trigger)</f>
        <v>EURAB6E35Y_Quote</v>
      </c>
      <c r="O51" s="31">
        <f>_xll.qlRateHelperRate(M51,trigger)</f>
        <v>1.5049999999999999E-2</v>
      </c>
      <c r="P51" s="27">
        <f>_xll.qlRateHelperEarliestDate(M51,trigger)</f>
        <v>42220</v>
      </c>
      <c r="Q51" s="27">
        <f>_xll.qlRateHelperLatestDate(M51,trigger)</f>
        <v>55004</v>
      </c>
      <c r="R51" s="38">
        <f>_xll.qlYieldTSDiscount($U$6,Q51)</f>
        <v>0.61051617496382915</v>
      </c>
      <c r="AA51" s="45" t="s">
        <v>74</v>
      </c>
      <c r="AB51" s="46">
        <f>_xll.qlCalendarAdvance(calendar,AB50,AA51,,,trigger)</f>
        <v>43720</v>
      </c>
      <c r="AC51" s="46">
        <f>_xll.qlInterestRateIndexMaturity($U$5,AB51,trigger)</f>
        <v>43902</v>
      </c>
      <c r="AD51" s="50">
        <f>_xll.qlTenorBasisValue($U$13,AB51,trigger)</f>
        <v>2.6154235935819193E-3</v>
      </c>
      <c r="AE51" s="50">
        <f>_xll.qlTenorBasisForwardRate($U$13,AB51,trigger)</f>
        <v>8.3004941773780535E-3</v>
      </c>
      <c r="AF51" s="50">
        <f>_xll.qlTenorBasisForwardRate2($U$13,AB51,AC51,trigger)</f>
        <v>8.3004941773780535E-3</v>
      </c>
      <c r="AG51" s="50">
        <f>_xll.qlIndexFixing($U$5,_xll.qlInterestRateIndexFixingDate($U$5,AB51,trigger),,trigger)</f>
        <v>8.4799087111817762E-3</v>
      </c>
      <c r="AH51" s="50">
        <f t="shared" si="4"/>
        <v>-1.7941453380372271E-4</v>
      </c>
      <c r="AI51" s="53">
        <f t="shared" si="5"/>
        <v>1.0216149219515982</v>
      </c>
    </row>
    <row r="52" spans="1:42" x14ac:dyDescent="0.2">
      <c r="A52" s="7" t="s">
        <v>14</v>
      </c>
      <c r="B52" s="7" t="s">
        <v>48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7"/>
        <v>EURAB6E28Y_Quote</v>
      </c>
      <c r="H52" s="11" t="str">
        <f>_xll.qlSwapRateHelper2(,G52,2,B52,"Target",C52,D52,E52,$H$1,F52,A52,$U$6,,trigger)</f>
        <v>obj_00892#0001</v>
      </c>
      <c r="I52" s="16" t="b">
        <v>1</v>
      </c>
      <c r="J52" s="19">
        <v>10</v>
      </c>
      <c r="K52" s="19">
        <v>1</v>
      </c>
      <c r="M52" s="26" t="str">
        <v>obj_0086a</v>
      </c>
      <c r="N52" s="26" t="str">
        <f>_xll.qlRateHelperQuoteName(M52,trigger)</f>
        <v>EURAB6E40Y_Quote</v>
      </c>
      <c r="O52" s="31">
        <f>_xll.qlRateHelperRate(M52,trigger)</f>
        <v>1.506E-2</v>
      </c>
      <c r="P52" s="27">
        <f>_xll.qlRateHelperEarliestDate(M52,trigger)</f>
        <v>42220</v>
      </c>
      <c r="Q52" s="27">
        <f>_xll.qlRateHelperLatestDate(M52,trigger)</f>
        <v>56830</v>
      </c>
      <c r="R52" s="38">
        <f>_xll.qlYieldTSDiscount($U$6,Q52)</f>
        <v>0.56702818113062525</v>
      </c>
      <c r="AA52" s="45" t="s">
        <v>74</v>
      </c>
      <c r="AB52" s="46">
        <f>_xll.qlCalendarAdvance(calendar,AB51,AA52,,,trigger)</f>
        <v>43752</v>
      </c>
      <c r="AC52" s="46">
        <f>_xll.qlInterestRateIndexMaturity($U$5,AB52,trigger)</f>
        <v>43935</v>
      </c>
      <c r="AD52" s="50">
        <f>_xll.qlTenorBasisValue($U$13,AB52,trigger)</f>
        <v>2.6069511225041333E-3</v>
      </c>
      <c r="AE52" s="50">
        <f>_xll.qlTenorBasisForwardRate($U$13,AB52,trigger)</f>
        <v>8.5648761599366741E-3</v>
      </c>
      <c r="AF52" s="50">
        <f>_xll.qlTenorBasisForwardRate2($U$13,AB52,AC52,trigger)</f>
        <v>8.5648761599366741E-3</v>
      </c>
      <c r="AG52" s="50">
        <f>_xll.qlIndexFixing($U$5,_xll.qlInterestRateIndexFixingDate($U$5,AB52,trigger),,trigger)</f>
        <v>8.7423779087651005E-3</v>
      </c>
      <c r="AH52" s="50">
        <f t="shared" si="4"/>
        <v>-1.775017488284264E-4</v>
      </c>
      <c r="AI52" s="53">
        <f t="shared" si="5"/>
        <v>1.0207243800743686</v>
      </c>
      <c r="AK52" s="1" t="s">
        <v>102</v>
      </c>
    </row>
    <row r="53" spans="1:42" x14ac:dyDescent="0.2">
      <c r="A53" s="7" t="s">
        <v>14</v>
      </c>
      <c r="B53" s="7" t="s">
        <v>49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7"/>
        <v>EURAB6E29Y_Quote</v>
      </c>
      <c r="H53" s="11" t="str">
        <f>_xll.qlSwapRateHelper2(,G53,2,B53,"Target",C53,D53,E53,$H$1,F53,A53,$U$6,,trigger)</f>
        <v>obj_0086f#0001</v>
      </c>
      <c r="I53" s="16" t="b">
        <v>1</v>
      </c>
      <c r="J53" s="19">
        <v>10</v>
      </c>
      <c r="K53" s="19">
        <v>1</v>
      </c>
      <c r="M53" s="26" t="str">
        <v>obj_0088a</v>
      </c>
      <c r="N53" s="26" t="str">
        <f>_xll.qlRateHelperQuoteName(M53,trigger)</f>
        <v>EUR15F30Y_Quote</v>
      </c>
      <c r="O53" s="31">
        <f>_xll.qlRateHelperRate(M53,trigger)</f>
        <v>1.6250000000000001E-2</v>
      </c>
      <c r="P53" s="27">
        <f>_xll.qlRateHelperEarliestDate(M53,trigger)</f>
        <v>47700</v>
      </c>
      <c r="Q53" s="27">
        <f>_xll.qlRateHelperLatestDate(M53,trigger)</f>
        <v>58658</v>
      </c>
      <c r="R53" s="38">
        <f>_xll.qlYieldTSDiscount($U$6,Q53)</f>
        <v>0.53275302434824068</v>
      </c>
      <c r="AA53" s="45" t="s">
        <v>74</v>
      </c>
      <c r="AB53" s="46">
        <f>_xll.qlCalendarAdvance(calendar,AB52,AA53,,,trigger)</f>
        <v>43783</v>
      </c>
      <c r="AC53" s="46">
        <f>_xll.qlInterestRateIndexMaturity($U$5,AB53,trigger)</f>
        <v>43965</v>
      </c>
      <c r="AD53" s="50">
        <f>_xll.qlTenorBasisValue($U$13,AB53,trigger)</f>
        <v>2.5982614077864463E-3</v>
      </c>
      <c r="AE53" s="50">
        <f>_xll.qlTenorBasisForwardRate($U$13,AB53,trigger)</f>
        <v>8.8118269459304104E-3</v>
      </c>
      <c r="AF53" s="50">
        <f>_xll.qlTenorBasisForwardRate2($U$13,AB53,AC53,trigger)</f>
        <v>8.8118269459304104E-3</v>
      </c>
      <c r="AG53" s="50">
        <f>_xll.qlIndexFixing($U$5,_xll.qlInterestRateIndexFixingDate($U$5,AB53,trigger),,trigger)</f>
        <v>8.9837106728013552E-3</v>
      </c>
      <c r="AH53" s="50">
        <f t="shared" si="4"/>
        <v>-1.7188372687094479E-4</v>
      </c>
      <c r="AI53" s="53">
        <f t="shared" si="5"/>
        <v>1.0195060261538984</v>
      </c>
      <c r="AK53" s="42"/>
      <c r="AL53" s="69" t="s">
        <v>73</v>
      </c>
      <c r="AM53" s="69" t="s">
        <v>72</v>
      </c>
      <c r="AN53" s="69" t="s">
        <v>110</v>
      </c>
      <c r="AO53" s="69" t="s">
        <v>111</v>
      </c>
      <c r="AP53" s="69" t="s">
        <v>112</v>
      </c>
    </row>
    <row r="54" spans="1:42" x14ac:dyDescent="0.2">
      <c r="A54" s="7" t="s">
        <v>14</v>
      </c>
      <c r="B54" s="7" t="s">
        <v>50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7"/>
        <v>EURAB6E30Y_Quote</v>
      </c>
      <c r="H54" s="11" t="str">
        <f>_xll.qlSwapRateHelper2(,G54,2,B54,"Target",C54,D54,E54,$H$1,F54,A54,$U$6,,trigger)</f>
        <v>obj_00866#0001</v>
      </c>
      <c r="I54" s="16" t="b">
        <v>1</v>
      </c>
      <c r="J54" s="19">
        <v>10</v>
      </c>
      <c r="K54" s="19">
        <v>1</v>
      </c>
      <c r="M54" s="26" t="str">
        <v>obj_0088e</v>
      </c>
      <c r="N54" s="26" t="str">
        <f>_xll.qlRateHelperQuoteName(M54,trigger)</f>
        <v>EURAB6E50Y_Quote</v>
      </c>
      <c r="O54" s="31">
        <f>_xll.qlRateHelperRate(M54,trigger)</f>
        <v>1.4670000000000001E-2</v>
      </c>
      <c r="P54" s="27">
        <f>_xll.qlRateHelperEarliestDate(M54,trigger)</f>
        <v>42220</v>
      </c>
      <c r="Q54" s="27">
        <f>_xll.qlRateHelperLatestDate(M54,trigger)</f>
        <v>60483</v>
      </c>
      <c r="R54" s="38">
        <f>_xll.qlYieldTSDiscount($U$6,Q54)</f>
        <v>0.50249222842051444</v>
      </c>
      <c r="AA54" s="45" t="s">
        <v>74</v>
      </c>
      <c r="AB54" s="46">
        <f>_xll.qlCalendarAdvance(calendar,AB53,AA54,,,trigger)</f>
        <v>43815</v>
      </c>
      <c r="AC54" s="46">
        <f>_xll.qlInterestRateIndexMaturity($U$5,AB54,trigger)</f>
        <v>43998</v>
      </c>
      <c r="AD54" s="50">
        <f>_xll.qlTenorBasisValue($U$13,AB54,trigger)</f>
        <v>2.5888150863476117E-3</v>
      </c>
      <c r="AE54" s="50">
        <f>_xll.qlTenorBasisForwardRate($U$13,AB54,trigger)</f>
        <v>9.0741208544722497E-3</v>
      </c>
      <c r="AF54" s="50">
        <f>_xll.qlTenorBasisForwardRate2($U$13,AB54,AC54,trigger)</f>
        <v>9.0741208544722497E-3</v>
      </c>
      <c r="AG54" s="50">
        <f>_xll.qlIndexFixing($U$5,_xll.qlInterestRateIndexFixingDate($U$5,AB54,trigger),,trigger)</f>
        <v>9.2356808388640542E-3</v>
      </c>
      <c r="AH54" s="50">
        <f t="shared" si="4"/>
        <v>-1.6155998439180454E-4</v>
      </c>
      <c r="AI54" s="53">
        <f t="shared" si="5"/>
        <v>1.0178044779194426</v>
      </c>
      <c r="AK54" s="24" t="s">
        <v>103</v>
      </c>
      <c r="AL54" s="25">
        <f>_xll.qlCalendarAdvance(calendar,_xll.qlSettingsEvaluationDate(trigger),"2D")</f>
        <v>42220</v>
      </c>
      <c r="AM54" s="25">
        <f>_xll.qlCalendarAdvance(calendar,AL54,AK54)</f>
        <v>42221</v>
      </c>
      <c r="AN54" s="30">
        <f>_xll.qlQuoteValue(currency&amp;"SN"&amp;"D_SYNTH"&amp;$U$4&amp;"_Quote",trigger)</f>
        <v>4.6799999999999999E-4</v>
      </c>
      <c r="AO54" s="30">
        <f>_xll.qlTenorBasisForwardRate2($U$13,AL54,AM54,trigger)</f>
        <v>4.5695940127821189E-4</v>
      </c>
      <c r="AP54" s="30">
        <f>AN54-AO54</f>
        <v>1.1040598721788106E-5</v>
      </c>
    </row>
    <row r="55" spans="1:42" x14ac:dyDescent="0.2">
      <c r="A55" s="7" t="s">
        <v>14</v>
      </c>
      <c r="B55" s="7" t="s">
        <v>51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7"/>
        <v>EURAB6E35Y_Quote</v>
      </c>
      <c r="H55" s="11" t="str">
        <f>_xll.qlSwapRateHelper2(,G55,2,B55,"Target",C55,D55,E55,$H$1,F55,A55,$U$6,,trigger)</f>
        <v>obj_00851#0001</v>
      </c>
      <c r="I55" s="16" t="b">
        <v>1</v>
      </c>
      <c r="J55" s="19">
        <v>10</v>
      </c>
      <c r="K55" s="19">
        <v>1</v>
      </c>
      <c r="M55" s="26" t="str">
        <v>obj_00876</v>
      </c>
      <c r="N55" s="26" t="str">
        <f>_xll.qlRateHelperQuoteName(M55,trigger)</f>
        <v>EUR25F30Y_Quote</v>
      </c>
      <c r="O55" s="31">
        <f>_xll.qlRateHelperRate(M55,trigger)</f>
        <v>1.41E-2</v>
      </c>
      <c r="P55" s="27">
        <f>_xll.qlRateHelperEarliestDate(M55,trigger)</f>
        <v>51354</v>
      </c>
      <c r="Q55" s="27">
        <f>_xll.qlRateHelperLatestDate(M55,trigger)</f>
        <v>62311</v>
      </c>
      <c r="R55" s="38">
        <f>_xll.qlYieldTSDiscount($U$6,Q55)</f>
        <v>0.47136131785059776</v>
      </c>
      <c r="AA55" s="45" t="s">
        <v>74</v>
      </c>
      <c r="AB55" s="46">
        <f>_xll.qlCalendarAdvance(calendar,AB54,AA55,,,trigger)</f>
        <v>43846</v>
      </c>
      <c r="AC55" s="46">
        <f>_xll.qlInterestRateIndexMaturity($U$5,AB55,trigger)</f>
        <v>44028</v>
      </c>
      <c r="AD55" s="50">
        <f>_xll.qlTenorBasisValue($U$13,AB55,trigger)</f>
        <v>2.579222348279466E-3</v>
      </c>
      <c r="AE55" s="50">
        <f>_xll.qlTenorBasisForwardRate($U$13,AB55,trigger)</f>
        <v>9.3191254136223579E-3</v>
      </c>
      <c r="AF55" s="50">
        <f>_xll.qlTenorBasisForwardRate2($U$13,AB55,AC55,trigger)</f>
        <v>9.3191254136223579E-3</v>
      </c>
      <c r="AG55" s="50">
        <f>_xll.qlIndexFixing($U$5,_xll.qlInterestRateIndexFixingDate($U$5,AB55,trigger),,trigger)</f>
        <v>9.4671331906321498E-3</v>
      </c>
      <c r="AH55" s="50">
        <f t="shared" si="4"/>
        <v>-1.4800777700979192E-4</v>
      </c>
      <c r="AI55" s="53">
        <f t="shared" si="5"/>
        <v>1.0158821531464144</v>
      </c>
      <c r="AK55" s="26" t="s">
        <v>104</v>
      </c>
      <c r="AL55" s="27">
        <f>_xll.qlCalendarAdvance(calendar,_xll.qlSettingsEvaluationDate(trigger),"2D")</f>
        <v>42220</v>
      </c>
      <c r="AM55" s="27">
        <f>_xll.qlCalendarAdvance(calendar,AL55,AK55)</f>
        <v>42227</v>
      </c>
      <c r="AN55" s="31">
        <f>_xll.qlQuoteValue(currency&amp;"SW"&amp;"D_SYNTH"&amp;$U$4&amp;"_Quote",trigger)</f>
        <v>4.6799999999999999E-4</v>
      </c>
      <c r="AO55" s="31">
        <f>_xll.qlTenorBasisForwardRate2($U$13,AL55,AM55,trigger)</f>
        <v>4.6301556181127523E-4</v>
      </c>
      <c r="AP55" s="31">
        <f t="shared" ref="AP55:AP63" si="8">AN55-AO55</f>
        <v>4.9844381887247579E-6</v>
      </c>
    </row>
    <row r="56" spans="1:42" x14ac:dyDescent="0.2">
      <c r="A56" s="7" t="s">
        <v>14</v>
      </c>
      <c r="B56" s="7" t="s">
        <v>52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7"/>
        <v>EURAB6E40Y_Quote</v>
      </c>
      <c r="H56" s="11" t="str">
        <f>_xll.qlSwapRateHelper2(,G56,2,B56,"Target",C56,D56,E56,$H$1,F56,A56,$U$6,,trigger)</f>
        <v>obj_0086a#0001</v>
      </c>
      <c r="I56" s="16" t="b">
        <v>1</v>
      </c>
      <c r="J56" s="19">
        <v>10</v>
      </c>
      <c r="K56" s="19">
        <v>1</v>
      </c>
      <c r="M56" s="26" t="str">
        <v>obj_0086d</v>
      </c>
      <c r="N56" s="26" t="str">
        <f>_xll.qlRateHelperQuoteName(M56,trigger)</f>
        <v>EURAB6E60Y_Quote</v>
      </c>
      <c r="O56" s="31">
        <f>_xll.qlRateHelperRate(M56,trigger)</f>
        <v>1.452E-2</v>
      </c>
      <c r="P56" s="27">
        <f>_xll.qlRateHelperEarliestDate(M56,trigger)</f>
        <v>42220</v>
      </c>
      <c r="Q56" s="27">
        <f>_xll.qlRateHelperLatestDate(M56,trigger)</f>
        <v>64136</v>
      </c>
      <c r="R56" s="38">
        <f>_xll.qlYieldTSDiscount($U$6,Q56)</f>
        <v>0.44044083732127426</v>
      </c>
      <c r="AA56" s="45" t="s">
        <v>74</v>
      </c>
      <c r="AB56" s="46">
        <f>_xll.qlCalendarAdvance(calendar,AB55,AA56,,,trigger)</f>
        <v>43878</v>
      </c>
      <c r="AC56" s="46">
        <f>_xll.qlInterestRateIndexMaturity($U$5,AB56,trigger)</f>
        <v>44060</v>
      </c>
      <c r="AD56" s="50">
        <f>_xll.qlTenorBasisValue($U$13,AB56,trigger)</f>
        <v>2.568884360826848E-3</v>
      </c>
      <c r="AE56" s="50">
        <f>_xll.qlTenorBasisForwardRate($U$13,AB56,trigger)</f>
        <v>9.5753018379895784E-3</v>
      </c>
      <c r="AF56" s="50">
        <f>_xll.qlTenorBasisForwardRate2($U$13,AB56,AC56,trigger)</f>
        <v>9.5753018379895784E-3</v>
      </c>
      <c r="AG56" s="50">
        <f>_xll.qlIndexFixing($U$5,_xll.qlInterestRateIndexFixingDate($U$5,AB56,trigger),,trigger)</f>
        <v>9.7048863855184898E-3</v>
      </c>
      <c r="AH56" s="50">
        <f t="shared" si="4"/>
        <v>-1.295845475289114E-4</v>
      </c>
      <c r="AI56" s="53">
        <f t="shared" si="5"/>
        <v>1.013533207591931</v>
      </c>
      <c r="AK56" s="26" t="s">
        <v>105</v>
      </c>
      <c r="AL56" s="27">
        <f>_xll.qlCalendarAdvance(calendar,_xll.qlSettingsEvaluationDate(trigger),"2D")</f>
        <v>42220</v>
      </c>
      <c r="AM56" s="27">
        <f>_xll.qlCalendarAdvance(calendar,AL56,AK56)</f>
        <v>42234</v>
      </c>
      <c r="AN56" s="31">
        <f>_xll.qlQuoteValue(currency&amp;AK56&amp;"D_SYNTH"&amp;$U$4&amp;"_Quote",trigger)</f>
        <v>4.5800000000000002E-4</v>
      </c>
      <c r="AO56" s="31">
        <f>_xll.qlTenorBasisForwardRate2($U$13,AL56,AM56,trigger)</f>
        <v>4.60023222332216E-4</v>
      </c>
      <c r="AP56" s="31">
        <f t="shared" si="8"/>
        <v>-2.0232223322159829E-6</v>
      </c>
    </row>
    <row r="57" spans="1:42" x14ac:dyDescent="0.2">
      <c r="A57" s="7" t="s">
        <v>14</v>
      </c>
      <c r="B57" s="7" t="s">
        <v>53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7"/>
        <v>EURAB6E50Y_Quote</v>
      </c>
      <c r="H57" s="11" t="str">
        <f>_xll.qlSwapRateHelper2(,G57,2,B57,"Target",C57,D57,E57,$H$1,F57,A57,$U$6,,trigger)</f>
        <v>obj_0088e#0001</v>
      </c>
      <c r="I57" s="16" t="b">
        <v>1</v>
      </c>
      <c r="J57" s="19">
        <v>10</v>
      </c>
      <c r="K57" s="19">
        <v>1</v>
      </c>
      <c r="M57" s="26" t="e">
        <v>#N/A</v>
      </c>
      <c r="N57" s="26" t="e">
        <f>_xll.qlRateHelperQuoteName(M57,trigger)</f>
        <v>#VALUE!</v>
      </c>
      <c r="O57" s="31" t="e">
        <f>_xll.qlRateHelperRate(M57,trigger)</f>
        <v>#VALUE!</v>
      </c>
      <c r="P57" s="27" t="e">
        <f>_xll.qlRateHelperEarliestDate(M57,trigger)</f>
        <v>#VALUE!</v>
      </c>
      <c r="Q57" s="27" t="e">
        <f>_xll.qlRateHelperLatestDate(M57,trigger)</f>
        <v>#VALUE!</v>
      </c>
      <c r="R57" s="38" t="e">
        <f>_xll.qlYieldTSDiscount($U$6,Q57)</f>
        <v>#NUM!</v>
      </c>
      <c r="AA57" s="45" t="s">
        <v>74</v>
      </c>
      <c r="AB57" s="46">
        <f>_xll.qlCalendarAdvance(calendar,AB56,AA57,,,trigger)</f>
        <v>43907</v>
      </c>
      <c r="AC57" s="46">
        <f>_xll.qlInterestRateIndexMaturity($U$5,AB57,trigger)</f>
        <v>44091</v>
      </c>
      <c r="AD57" s="50">
        <f>_xll.qlTenorBasisValue($U$13,AB57,trigger)</f>
        <v>2.559149702091105E-3</v>
      </c>
      <c r="AE57" s="50">
        <f>_xll.qlTenorBasisForwardRate($U$13,AB57,trigger)</f>
        <v>9.8146659836469939E-3</v>
      </c>
      <c r="AF57" s="50">
        <f>_xll.qlTenorBasisForwardRate2($U$13,AB57,AC57,trigger)</f>
        <v>9.8146659836469939E-3</v>
      </c>
      <c r="AG57" s="50">
        <f>_xll.qlIndexFixing($U$5,_xll.qlInterestRateIndexFixingDate($U$5,AB57,trigger),,trigger)</f>
        <v>9.9236515015769296E-3</v>
      </c>
      <c r="AH57" s="50">
        <f t="shared" si="4"/>
        <v>-1.0898551792993573E-4</v>
      </c>
      <c r="AI57" s="53">
        <f t="shared" si="5"/>
        <v>1.01110435323133</v>
      </c>
      <c r="AK57" s="26" t="s">
        <v>106</v>
      </c>
      <c r="AL57" s="27">
        <f>_xll.qlCalendarAdvance(calendar,_xll.qlSettingsEvaluationDate(trigger),"2D")</f>
        <v>42220</v>
      </c>
      <c r="AM57" s="27">
        <f>_xll.qlCalendarAdvance(calendar,AL57,AK57)</f>
        <v>42241</v>
      </c>
      <c r="AN57" s="31">
        <f>_xll.qlQuoteValue(currency&amp;AK57&amp;"D_SYNTH"&amp;$U$4&amp;"_Quote",trigger)</f>
        <v>4.5899999999999999E-4</v>
      </c>
      <c r="AO57" s="31">
        <f>_xll.qlTenorBasisForwardRate2($U$13,AL57,AM57,trigger)</f>
        <v>4.6698486807399727E-4</v>
      </c>
      <c r="AP57" s="31">
        <f t="shared" si="8"/>
        <v>-7.984868073997284E-6</v>
      </c>
    </row>
    <row r="58" spans="1:42" x14ac:dyDescent="0.2">
      <c r="A58" s="8" t="s">
        <v>14</v>
      </c>
      <c r="B58" s="8" t="s">
        <v>54</v>
      </c>
      <c r="C58" s="8" t="s">
        <v>17</v>
      </c>
      <c r="D58" s="8" t="s">
        <v>16</v>
      </c>
      <c r="E58" s="8" t="s">
        <v>18</v>
      </c>
      <c r="F58" s="12">
        <v>0</v>
      </c>
      <c r="G58" s="13" t="str">
        <f t="shared" si="7"/>
        <v>EURAB6E60Y_Quote</v>
      </c>
      <c r="H58" s="14" t="str">
        <f>_xll.qlSwapRateHelper2(,G58,2,B58,"Target",C58,D58,E58,$H$1,F58,A58,$U$6,,trigger)</f>
        <v>obj_0086d#0001</v>
      </c>
      <c r="I58" s="17" t="b">
        <v>1</v>
      </c>
      <c r="J58" s="20">
        <v>10</v>
      </c>
      <c r="K58" s="20">
        <v>1</v>
      </c>
      <c r="M58" s="26" t="e">
        <v>#N/A</v>
      </c>
      <c r="N58" s="26" t="e">
        <f>_xll.qlRateHelperQuoteName(M58,trigger)</f>
        <v>#VALUE!</v>
      </c>
      <c r="O58" s="31" t="e">
        <f>_xll.qlRateHelperRate(M58,trigger)</f>
        <v>#VALUE!</v>
      </c>
      <c r="P58" s="27" t="e">
        <f>_xll.qlRateHelperEarliestDate(M58,trigger)</f>
        <v>#VALUE!</v>
      </c>
      <c r="Q58" s="27" t="e">
        <f>_xll.qlRateHelperLatestDate(M58,trigger)</f>
        <v>#VALUE!</v>
      </c>
      <c r="R58" s="38" t="e">
        <f>_xll.qlYieldTSDiscount($U$6,Q58)</f>
        <v>#NUM!</v>
      </c>
      <c r="AA58" s="45" t="s">
        <v>74</v>
      </c>
      <c r="AB58" s="46">
        <f>_xll.qlCalendarAdvance(calendar,AB57,AA58,,,trigger)</f>
        <v>43938</v>
      </c>
      <c r="AC58" s="46">
        <f>_xll.qlInterestRateIndexMaturity($U$5,AB58,trigger)</f>
        <v>44123</v>
      </c>
      <c r="AD58" s="50">
        <f>_xll.qlTenorBasisValue($U$13,AB58,trigger)</f>
        <v>2.5483759193787037E-3</v>
      </c>
      <c r="AE58" s="50">
        <f>_xll.qlTenorBasisForwardRate($U$13,AB58,trigger)</f>
        <v>1.0064496714181134E-2</v>
      </c>
      <c r="AF58" s="50">
        <f>_xll.qlTenorBasisForwardRate2($U$13,AB58,AC58,trigger)</f>
        <v>1.0064496714181134E-2</v>
      </c>
      <c r="AG58" s="50">
        <f>_xll.qlIndexFixing($U$5,_xll.qlInterestRateIndexFixingDate($U$5,AB58,trigger),,trigger)</f>
        <v>1.0150082300350381E-2</v>
      </c>
      <c r="AH58" s="50">
        <f t="shared" si="4"/>
        <v>-8.558558616924769E-5</v>
      </c>
      <c r="AI58" s="53">
        <f t="shared" si="5"/>
        <v>1.008503712465687</v>
      </c>
      <c r="AK58" s="26" t="s">
        <v>74</v>
      </c>
      <c r="AL58" s="27">
        <f>_xll.qlCalendarAdvance(calendar,_xll.qlSettingsEvaluationDate(trigger),"2D")</f>
        <v>42220</v>
      </c>
      <c r="AM58" s="27">
        <f>_xll.qlCalendarAdvance(calendar,AL58,AK58)</f>
        <v>42251</v>
      </c>
      <c r="AN58" s="31">
        <f>_xll.qlQuoteValue(currency&amp;AK58&amp;"D_SYNTH"&amp;$U$4&amp;"_Quote",trigger)</f>
        <v>4.4299999999999998E-4</v>
      </c>
      <c r="AO58" s="31">
        <f>_xll.qlTenorBasisForwardRate2($U$13,AL58,AM58,trigger)</f>
        <v>4.6071973372363573E-4</v>
      </c>
      <c r="AP58" s="31">
        <f t="shared" si="8"/>
        <v>-1.7719733723635747E-5</v>
      </c>
    </row>
    <row r="59" spans="1:42" x14ac:dyDescent="0.2">
      <c r="A59" s="7" t="s">
        <v>35</v>
      </c>
      <c r="B59" s="7" t="s">
        <v>50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>"EUR"&amp;LEFT(A59,2)&amp;"F"&amp;B59&amp;"_Quote"</f>
        <v>EUR15F30Y_Quote</v>
      </c>
      <c r="H59" s="11" t="str">
        <f>_xll.qlSwapRateHelper2(,G59,2,B59,"Target",C59,D59,E59,$H$1,F59,A59,$U$6,,trigger)</f>
        <v>obj_0088a#0001</v>
      </c>
      <c r="I59" s="16" t="b">
        <v>1</v>
      </c>
      <c r="J59" s="19">
        <v>10</v>
      </c>
      <c r="K59" s="19">
        <v>1</v>
      </c>
      <c r="M59" s="26" t="e">
        <v>#N/A</v>
      </c>
      <c r="N59" s="26" t="e">
        <f>_xll.qlRateHelperQuoteName(M59,trigger)</f>
        <v>#VALUE!</v>
      </c>
      <c r="O59" s="31" t="e">
        <f>_xll.qlRateHelperRate(M59,trigger)</f>
        <v>#VALUE!</v>
      </c>
      <c r="P59" s="27" t="e">
        <f>_xll.qlRateHelperEarliestDate(M59,trigger)</f>
        <v>#VALUE!</v>
      </c>
      <c r="Q59" s="27" t="e">
        <f>_xll.qlRateHelperLatestDate(M59,trigger)</f>
        <v>#VALUE!</v>
      </c>
      <c r="R59" s="38" t="e">
        <f>_xll.qlYieldTSDiscount($U$6,Q59)</f>
        <v>#NUM!</v>
      </c>
      <c r="AA59" s="45" t="s">
        <v>74</v>
      </c>
      <c r="AB59" s="46">
        <f>_xll.qlCalendarAdvance(calendar,AB58,AA59,,,trigger)</f>
        <v>43969</v>
      </c>
      <c r="AC59" s="46">
        <f>_xll.qlInterestRateIndexMaturity($U$5,AB59,trigger)</f>
        <v>44153</v>
      </c>
      <c r="AD59" s="50">
        <f>_xll.qlTenorBasisValue($U$13,AB59,trigger)</f>
        <v>2.5372388988513603E-3</v>
      </c>
      <c r="AE59" s="50">
        <f>_xll.qlTenorBasisForwardRate($U$13,AB59,trigger)</f>
        <v>1.0304521622624721E-2</v>
      </c>
      <c r="AF59" s="50">
        <f>_xll.qlTenorBasisForwardRate2($U$13,AB59,AC59,trigger)</f>
        <v>1.0304521622624721E-2</v>
      </c>
      <c r="AG59" s="50">
        <f>_xll.qlIndexFixing($U$5,_xll.qlInterestRateIndexFixingDate($U$5,AB59,trigger),,trigger)</f>
        <v>1.0367084895905009E-2</v>
      </c>
      <c r="AH59" s="50">
        <f t="shared" si="4"/>
        <v>-6.2563273280287143E-5</v>
      </c>
      <c r="AI59" s="53">
        <f t="shared" si="5"/>
        <v>1.0060714388859084</v>
      </c>
      <c r="AK59" s="26" t="s">
        <v>107</v>
      </c>
      <c r="AL59" s="27">
        <f>_xll.qlCalendarAdvance(calendar,_xll.qlSettingsEvaluationDate(trigger),"2D")</f>
        <v>42220</v>
      </c>
      <c r="AM59" s="27">
        <f>_xll.qlCalendarAdvance(calendar,AL59,AK59)</f>
        <v>42282</v>
      </c>
      <c r="AN59" s="31">
        <f>_xll.qlQuoteValue(currency&amp;AK59&amp;"D_SYNTH"&amp;$U$4&amp;"_Quote",trigger)</f>
        <v>4.3100000000000001E-4</v>
      </c>
      <c r="AO59" s="31">
        <f>_xll.qlTenorBasisForwardRate2($U$13,AL59,AM59,trigger)</f>
        <v>4.7381468319808125E-4</v>
      </c>
      <c r="AP59" s="31">
        <f t="shared" si="8"/>
        <v>-4.2814683198081239E-5</v>
      </c>
    </row>
    <row r="60" spans="1:42" x14ac:dyDescent="0.2">
      <c r="A60" s="8" t="s">
        <v>45</v>
      </c>
      <c r="B60" s="8" t="s">
        <v>50</v>
      </c>
      <c r="C60" s="8" t="s">
        <v>17</v>
      </c>
      <c r="D60" s="8" t="s">
        <v>16</v>
      </c>
      <c r="E60" s="8" t="s">
        <v>18</v>
      </c>
      <c r="F60" s="12">
        <v>0</v>
      </c>
      <c r="G60" s="13" t="str">
        <f>"EUR"&amp;LEFT(A60,2)&amp;"F"&amp;B60&amp;"_Quote"</f>
        <v>EUR25F30Y_Quote</v>
      </c>
      <c r="H60" s="14" t="str">
        <f>_xll.qlSwapRateHelper2(,G60,2,B60,"Target",C60,D60,E60,$H$1,F60,A60,$U$6,,trigger)</f>
        <v>obj_00876#0001</v>
      </c>
      <c r="I60" s="17" t="b">
        <v>1</v>
      </c>
      <c r="J60" s="20">
        <v>10</v>
      </c>
      <c r="K60" s="20">
        <v>1</v>
      </c>
      <c r="M60" s="26" t="e">
        <v>#N/A</v>
      </c>
      <c r="N60" s="26" t="e">
        <f>_xll.qlRateHelperQuoteName(M60,trigger)</f>
        <v>#VALUE!</v>
      </c>
      <c r="O60" s="31" t="e">
        <f>_xll.qlRateHelperRate(M60,trigger)</f>
        <v>#VALUE!</v>
      </c>
      <c r="P60" s="27" t="e">
        <f>_xll.qlRateHelperEarliestDate(M60,trigger)</f>
        <v>#VALUE!</v>
      </c>
      <c r="Q60" s="27" t="e">
        <f>_xll.qlRateHelperLatestDate(M60,trigger)</f>
        <v>#VALUE!</v>
      </c>
      <c r="R60" s="38" t="e">
        <f>_xll.qlYieldTSDiscount($U$6,Q60)</f>
        <v>#NUM!</v>
      </c>
      <c r="AA60" s="45" t="s">
        <v>74</v>
      </c>
      <c r="AB60" s="46">
        <f>_xll.qlCalendarAdvance(calendar,AB59,AA60,,,trigger)</f>
        <v>44000</v>
      </c>
      <c r="AC60" s="46">
        <f>_xll.qlInterestRateIndexMaturity($U$5,AB60,trigger)</f>
        <v>44183</v>
      </c>
      <c r="AD60" s="50">
        <f>_xll.qlTenorBasisValue($U$13,AB60,trigger)</f>
        <v>2.5257553103644002E-3</v>
      </c>
      <c r="AE60" s="50">
        <f>_xll.qlTenorBasisForwardRate($U$13,AB60,trigger)</f>
        <v>1.054262563453374E-2</v>
      </c>
      <c r="AF60" s="50">
        <f>_xll.qlTenorBasisForwardRate2($U$13,AB60,AC60,trigger)</f>
        <v>1.054262563453374E-2</v>
      </c>
      <c r="AG60" s="50">
        <f>_xll.qlIndexFixing($U$5,_xll.qlInterestRateIndexFixingDate($U$5,AB60,trigger),,trigger)</f>
        <v>1.0583162664083663E-2</v>
      </c>
      <c r="AH60" s="50">
        <f t="shared" si="4"/>
        <v>-4.0537029549923484E-5</v>
      </c>
      <c r="AI60" s="53">
        <f t="shared" si="5"/>
        <v>1.0038450601354125</v>
      </c>
      <c r="AK60" s="26" t="s">
        <v>83</v>
      </c>
      <c r="AL60" s="27">
        <f>_xll.qlCalendarAdvance(calendar,_xll.qlSettingsEvaluationDate(trigger),"2D")</f>
        <v>42220</v>
      </c>
      <c r="AM60" s="27">
        <f>_xll.qlCalendarAdvance(calendar,AL60,AK60)</f>
        <v>42312</v>
      </c>
      <c r="AN60" s="31">
        <f>_xll.qlQuoteValue(currency&amp;AK60&amp;"D_SYNTH"&amp;$U$4&amp;"_Quote",trigger)</f>
        <v>4.2200000000000001E-4</v>
      </c>
      <c r="AO60" s="31">
        <f>_xll.qlTenorBasisForwardRate2($U$13,AL60,AM60,trigger)</f>
        <v>4.8768324465286528E-4</v>
      </c>
      <c r="AP60" s="31">
        <f t="shared" si="8"/>
        <v>-6.5683244652865269E-5</v>
      </c>
    </row>
    <row r="61" spans="1:42" x14ac:dyDescent="0.2">
      <c r="M61" s="26" t="e">
        <v>#N/A</v>
      </c>
      <c r="N61" s="26" t="e">
        <f>_xll.qlRateHelperQuoteName(M61,trigger)</f>
        <v>#VALUE!</v>
      </c>
      <c r="O61" s="31" t="e">
        <f>_xll.qlRateHelperRate(M61,trigger)</f>
        <v>#VALUE!</v>
      </c>
      <c r="P61" s="27" t="e">
        <f>_xll.qlRateHelperEarliestDate(M61,trigger)</f>
        <v>#VALUE!</v>
      </c>
      <c r="Q61" s="27" t="e">
        <f>_xll.qlRateHelperLatestDate(M61,trigger)</f>
        <v>#VALUE!</v>
      </c>
      <c r="R61" s="38" t="e">
        <f>_xll.qlYieldTSDiscount($U$6,Q61)</f>
        <v>#NUM!</v>
      </c>
      <c r="AA61" s="45" t="s">
        <v>74</v>
      </c>
      <c r="AB61" s="46">
        <f>_xll.qlCalendarAdvance(calendar,AB60,AA61,,,trigger)</f>
        <v>44032</v>
      </c>
      <c r="AC61" s="46">
        <f>_xll.qlInterestRateIndexMaturity($U$5,AB61,trigger)</f>
        <v>44216</v>
      </c>
      <c r="AD61" s="50">
        <f>_xll.qlTenorBasisValue($U$13,AB61,trigger)</f>
        <v>2.5135549215016062E-3</v>
      </c>
      <c r="AE61" s="50">
        <f>_xll.qlTenorBasisForwardRate($U$13,AB61,trigger)</f>
        <v>1.079413282577435E-2</v>
      </c>
      <c r="AF61" s="50">
        <f>_xll.qlTenorBasisForwardRate2($U$13,AB61,AC61,trigger)</f>
        <v>1.079413282577435E-2</v>
      </c>
      <c r="AG61" s="50">
        <f>_xll.qlIndexFixing($U$5,_xll.qlInterestRateIndexFixingDate($U$5,AB61,trigger),,trigger)</f>
        <v>1.0814084075179965E-2</v>
      </c>
      <c r="AH61" s="50">
        <f t="shared" si="4"/>
        <v>-1.9951249405614907E-5</v>
      </c>
      <c r="AI61" s="53">
        <f t="shared" si="5"/>
        <v>1.0018483420324396</v>
      </c>
      <c r="AK61" s="26" t="s">
        <v>108</v>
      </c>
      <c r="AL61" s="27">
        <f>_xll.qlCalendarAdvance(calendar,_xll.qlSettingsEvaluationDate(trigger),"2D")</f>
        <v>42220</v>
      </c>
      <c r="AM61" s="27">
        <f>_xll.qlCalendarAdvance(calendar,AL61,AK61)</f>
        <v>42342</v>
      </c>
      <c r="AN61" s="31">
        <f>_xll.qlQuoteValue(currency&amp;AK61&amp;"D_SYNTH"&amp;$U$4&amp;"_Quote",trigger)</f>
        <v>4.28E-4</v>
      </c>
      <c r="AO61" s="31">
        <f>_xll.qlTenorBasisForwardRate2($U$13,AL61,AM61,trigger)</f>
        <v>5.1215896334894909E-4</v>
      </c>
      <c r="AP61" s="31">
        <f t="shared" si="8"/>
        <v>-8.4158963348949091E-5</v>
      </c>
    </row>
    <row r="62" spans="1:42" x14ac:dyDescent="0.2">
      <c r="M62" s="26" t="e">
        <v>#N/A</v>
      </c>
      <c r="N62" s="26" t="e">
        <f>_xll.qlRateHelperQuoteName(M62,trigger)</f>
        <v>#VALUE!</v>
      </c>
      <c r="O62" s="31" t="e">
        <f>_xll.qlRateHelperRate(M62,trigger)</f>
        <v>#VALUE!</v>
      </c>
      <c r="P62" s="27" t="e">
        <f>_xll.qlRateHelperEarliestDate(M62,trigger)</f>
        <v>#VALUE!</v>
      </c>
      <c r="Q62" s="27" t="e">
        <f>_xll.qlRateHelperLatestDate(M62,trigger)</f>
        <v>#VALUE!</v>
      </c>
      <c r="R62" s="38" t="e">
        <f>_xll.qlYieldTSDiscount($U$6,Q62)</f>
        <v>#NUM!</v>
      </c>
      <c r="AA62" s="45" t="s">
        <v>74</v>
      </c>
      <c r="AB62" s="46">
        <f>_xll.qlCalendarAdvance(calendar,AB61,AA62,,,trigger)</f>
        <v>44063</v>
      </c>
      <c r="AC62" s="46">
        <f>_xll.qlInterestRateIndexMaturity($U$5,AB62,trigger)</f>
        <v>44249</v>
      </c>
      <c r="AD62" s="50">
        <f>_xll.qlTenorBasisValue($U$13,AB62,trigger)</f>
        <v>2.5014163873601477E-3</v>
      </c>
      <c r="AE62" s="50">
        <f>_xll.qlTenorBasisForwardRate($U$13,AB62,trigger)</f>
        <v>1.1039108432610916E-2</v>
      </c>
      <c r="AF62" s="50">
        <f>_xll.qlTenorBasisForwardRate2($U$13,AB62,AC62,trigger)</f>
        <v>1.1039108432610916E-2</v>
      </c>
      <c r="AG62" s="50">
        <f>_xll.qlIndexFixing($U$5,_xll.qlInterestRateIndexFixingDate($U$5,AB62,trigger),,trigger)</f>
        <v>1.104328561883966E-2</v>
      </c>
      <c r="AH62" s="50">
        <f t="shared" si="4"/>
        <v>-4.1771862287435374E-6</v>
      </c>
      <c r="AI62" s="53">
        <f t="shared" si="5"/>
        <v>1.0003783988765256</v>
      </c>
      <c r="AK62" s="26" t="s">
        <v>109</v>
      </c>
      <c r="AL62" s="27">
        <f>_xll.qlCalendarAdvance(calendar,_xll.qlSettingsEvaluationDate(trigger),"2D")</f>
        <v>42220</v>
      </c>
      <c r="AM62" s="27">
        <f>_xll.qlCalendarAdvance(calendar,AL62,AK62)</f>
        <v>42373</v>
      </c>
      <c r="AN62" s="31">
        <f>_xll.qlQuoteValue(currency&amp;AK62&amp;"D_SYNTH"&amp;$U$4&amp;"_Quote",trigger)</f>
        <v>4.2400000000000001E-4</v>
      </c>
      <c r="AO62" s="31">
        <f>_xll.qlTenorBasisForwardRate2($U$13,AL62,AM62,trigger)</f>
        <v>5.2576370048531293E-4</v>
      </c>
      <c r="AP62" s="31">
        <f t="shared" si="8"/>
        <v>-1.0176370048531292E-4</v>
      </c>
    </row>
    <row r="63" spans="1:42" x14ac:dyDescent="0.2">
      <c r="M63" s="26" t="e">
        <v>#N/A</v>
      </c>
      <c r="N63" s="26" t="e">
        <f>_xll.qlRateHelperQuoteName(M63,trigger)</f>
        <v>#VALUE!</v>
      </c>
      <c r="O63" s="31" t="e">
        <f>_xll.qlRateHelperRate(M63,trigger)</f>
        <v>#VALUE!</v>
      </c>
      <c r="P63" s="27" t="e">
        <f>_xll.qlRateHelperEarliestDate(M63,trigger)</f>
        <v>#VALUE!</v>
      </c>
      <c r="Q63" s="27" t="e">
        <f>_xll.qlRateHelperLatestDate(M63,trigger)</f>
        <v>#VALUE!</v>
      </c>
      <c r="R63" s="38" t="e">
        <f>_xll.qlYieldTSDiscount($U$6,Q63)</f>
        <v>#NUM!</v>
      </c>
      <c r="AA63" s="45" t="s">
        <v>74</v>
      </c>
      <c r="AB63" s="46">
        <f>_xll.qlCalendarAdvance(calendar,AB62,AA63,,,trigger)</f>
        <v>44095</v>
      </c>
      <c r="AC63" s="46">
        <f>_xll.qlInterestRateIndexMaturity($U$5,AB63,trigger)</f>
        <v>44277</v>
      </c>
      <c r="AD63" s="50">
        <f>_xll.qlTenorBasisValue($U$13,AB63,trigger)</f>
        <v>2.4885729040199644E-3</v>
      </c>
      <c r="AE63" s="50">
        <f>_xll.qlTenorBasisForwardRate($U$13,AB63,trigger)</f>
        <v>1.1265363713597735E-2</v>
      </c>
      <c r="AF63" s="50">
        <f>_xll.qlTenorBasisForwardRate2($U$13,AB63,AC63,trigger)</f>
        <v>1.1265363713597735E-2</v>
      </c>
      <c r="AG63" s="50">
        <f>_xll.qlIndexFixing($U$5,_xll.qlInterestRateIndexFixingDate($U$5,AB63,trigger),,trigger)</f>
        <v>1.1258969250703603E-2</v>
      </c>
      <c r="AH63" s="50">
        <f t="shared" si="4"/>
        <v>6.3944628941325909E-6</v>
      </c>
      <c r="AI63" s="53">
        <f t="shared" si="5"/>
        <v>0.99943237847825417</v>
      </c>
      <c r="AK63" s="28" t="s">
        <v>9</v>
      </c>
      <c r="AL63" s="29">
        <f>_xll.qlCalendarAdvance(calendar,_xll.qlSettingsEvaluationDate(trigger),"2D")</f>
        <v>42220</v>
      </c>
      <c r="AM63" s="29">
        <f>_xll.qlCalendarAdvance(calendar,AL63,AK63)</f>
        <v>42404</v>
      </c>
      <c r="AN63" s="32">
        <f>_xll.qlQuoteValue(currency&amp;AK63&amp;"D_SYNTH"&amp;$U$4&amp;"_Quote",trigger)</f>
        <v>4.2700000000000002E-4</v>
      </c>
      <c r="AO63" s="32">
        <f>_xll.qlTenorBasisForwardRate2($U$13,AL63,AM63,trigger)</f>
        <v>5.4231726836360418E-4</v>
      </c>
      <c r="AP63" s="32">
        <f t="shared" si="8"/>
        <v>-1.1531726836360416E-4</v>
      </c>
    </row>
    <row r="64" spans="1:42" x14ac:dyDescent="0.2">
      <c r="M64" s="26" t="e">
        <v>#N/A</v>
      </c>
      <c r="N64" s="26" t="e">
        <f>_xll.qlRateHelperQuoteName(M64,trigger)</f>
        <v>#VALUE!</v>
      </c>
      <c r="O64" s="31" t="e">
        <f>_xll.qlRateHelperRate(M64,trigger)</f>
        <v>#VALUE!</v>
      </c>
      <c r="P64" s="27" t="e">
        <f>_xll.qlRateHelperEarliestDate(M64,trigger)</f>
        <v>#VALUE!</v>
      </c>
      <c r="Q64" s="27" t="e">
        <f>_xll.qlRateHelperLatestDate(M64,trigger)</f>
        <v>#VALUE!</v>
      </c>
      <c r="R64" s="38" t="e">
        <f>_xll.qlYieldTSDiscount($U$6,Q64)</f>
        <v>#NUM!</v>
      </c>
      <c r="AA64" s="45" t="s">
        <v>74</v>
      </c>
      <c r="AB64" s="46">
        <f>_xll.qlCalendarAdvance(calendar,AB63,AA64,,,trigger)</f>
        <v>44125</v>
      </c>
      <c r="AC64" s="46">
        <f>_xll.qlInterestRateIndexMaturity($U$5,AB64,trigger)</f>
        <v>44307</v>
      </c>
      <c r="AD64" s="50">
        <f>_xll.qlTenorBasisValue($U$13,AB64,trigger)</f>
        <v>2.476257313905595E-3</v>
      </c>
      <c r="AE64" s="50">
        <f>_xll.qlTenorBasisForwardRate($U$13,AB64,trigger)</f>
        <v>1.1489545702503975E-2</v>
      </c>
      <c r="AF64" s="50">
        <f>_xll.qlTenorBasisForwardRate2($U$13,AB64,AC64,trigger)</f>
        <v>1.1489545702503975E-2</v>
      </c>
      <c r="AG64" s="50">
        <f>_xll.qlIndexFixing($U$5,_xll.qlInterestRateIndexFixingDate($U$5,AB64,trigger),,trigger)</f>
        <v>1.1477425405813292E-2</v>
      </c>
      <c r="AH64" s="50">
        <f t="shared" si="4"/>
        <v>1.2120296690683319E-5</v>
      </c>
      <c r="AI64" s="53">
        <f t="shared" si="5"/>
        <v>0.9989451021820609</v>
      </c>
    </row>
    <row r="65" spans="13:35" x14ac:dyDescent="0.2">
      <c r="M65" s="26" t="e">
        <v>#N/A</v>
      </c>
      <c r="N65" s="26" t="e">
        <f>_xll.qlRateHelperQuoteName(M65,trigger)</f>
        <v>#VALUE!</v>
      </c>
      <c r="O65" s="31" t="e">
        <f>_xll.qlRateHelperRate(M65,trigger)</f>
        <v>#VALUE!</v>
      </c>
      <c r="P65" s="27" t="e">
        <f>_xll.qlRateHelperEarliestDate(M65,trigger)</f>
        <v>#VALUE!</v>
      </c>
      <c r="Q65" s="27" t="e">
        <f>_xll.qlRateHelperLatestDate(M65,trigger)</f>
        <v>#VALUE!</v>
      </c>
      <c r="R65" s="38" t="e">
        <f>_xll.qlYieldTSDiscount($U$6,Q65)</f>
        <v>#NUM!</v>
      </c>
      <c r="AA65" s="45" t="s">
        <v>74</v>
      </c>
      <c r="AB65" s="46">
        <f>_xll.qlCalendarAdvance(calendar,AB64,AA65,,,trigger)</f>
        <v>44158</v>
      </c>
      <c r="AC65" s="46">
        <f>_xll.qlInterestRateIndexMaturity($U$5,AB65,trigger)</f>
        <v>44340</v>
      </c>
      <c r="AD65" s="50">
        <f>_xll.qlTenorBasisValue($U$13,AB65,trigger)</f>
        <v>2.4624188291036304E-3</v>
      </c>
      <c r="AE65" s="50">
        <f>_xll.qlTenorBasisForwardRate($U$13,AB65,trigger)</f>
        <v>1.1733190571825231E-2</v>
      </c>
      <c r="AF65" s="50">
        <f>_xll.qlTenorBasisForwardRate2($U$13,AB65,AC65,trigger)</f>
        <v>1.1733190571825231E-2</v>
      </c>
      <c r="AG65" s="50">
        <f>_xll.qlIndexFixing($U$5,_xll.qlInterestRateIndexFixingDate($U$5,AB65,trigger),,trigger)</f>
        <v>1.1719996475497207E-2</v>
      </c>
      <c r="AH65" s="50">
        <f t="shared" si="4"/>
        <v>1.3194096328023042E-5</v>
      </c>
      <c r="AI65" s="53">
        <f t="shared" si="5"/>
        <v>0.99887548947174642</v>
      </c>
    </row>
    <row r="66" spans="13:35" x14ac:dyDescent="0.2">
      <c r="M66" s="26" t="e">
        <v>#N/A</v>
      </c>
      <c r="N66" s="26" t="e">
        <f>_xll.qlRateHelperQuoteName(M66,trigger)</f>
        <v>#VALUE!</v>
      </c>
      <c r="O66" s="31" t="e">
        <f>_xll.qlRateHelperRate(M66,trigger)</f>
        <v>#VALUE!</v>
      </c>
      <c r="P66" s="27" t="e">
        <f>_xll.qlRateHelperEarliestDate(M66,trigger)</f>
        <v>#VALUE!</v>
      </c>
      <c r="Q66" s="27" t="e">
        <f>_xll.qlRateHelperLatestDate(M66,trigger)</f>
        <v>#VALUE!</v>
      </c>
      <c r="R66" s="38" t="e">
        <f>_xll.qlYieldTSDiscount($U$6,Q66)</f>
        <v>#NUM!</v>
      </c>
      <c r="AA66" s="45" t="s">
        <v>74</v>
      </c>
      <c r="AB66" s="46">
        <f>_xll.qlCalendarAdvance(calendar,AB65,AA66,,,trigger)</f>
        <v>44188</v>
      </c>
      <c r="AC66" s="46">
        <f>_xll.qlInterestRateIndexMaturity($U$5,AB66,trigger)</f>
        <v>44370</v>
      </c>
      <c r="AD66" s="50">
        <f>_xll.qlTenorBasisValue($U$13,AB66,trigger)</f>
        <v>2.4495872186580643E-3</v>
      </c>
      <c r="AE66" s="50">
        <f>_xll.qlTenorBasisForwardRate($U$13,AB66,trigger)</f>
        <v>1.1952011925553958E-2</v>
      </c>
      <c r="AF66" s="50">
        <f>_xll.qlTenorBasisForwardRate2($U$13,AB66,AC66,trigger)</f>
        <v>1.1952011925553958E-2</v>
      </c>
      <c r="AG66" s="50">
        <f>_xll.qlIndexFixing($U$5,_xll.qlInterestRateIndexFixingDate($U$5,AB66,trigger),,trigger)</f>
        <v>1.1942579331967747E-2</v>
      </c>
      <c r="AH66" s="50">
        <f t="shared" si="4"/>
        <v>9.4325935862116239E-6</v>
      </c>
      <c r="AI66" s="53">
        <f t="shared" si="5"/>
        <v>0.99921079449677885</v>
      </c>
    </row>
    <row r="67" spans="13:35" x14ac:dyDescent="0.2">
      <c r="M67" s="26" t="e">
        <v>#N/A</v>
      </c>
      <c r="N67" s="26" t="e">
        <f>_xll.qlRateHelperQuoteName(M67,trigger)</f>
        <v>#VALUE!</v>
      </c>
      <c r="O67" s="31" t="e">
        <f>_xll.qlRateHelperRate(M67,trigger)</f>
        <v>#VALUE!</v>
      </c>
      <c r="P67" s="27" t="e">
        <f>_xll.qlRateHelperEarliestDate(M67,trigger)</f>
        <v>#VALUE!</v>
      </c>
      <c r="Q67" s="27" t="e">
        <f>_xll.qlRateHelperLatestDate(M67,trigger)</f>
        <v>#VALUE!</v>
      </c>
      <c r="R67" s="38" t="e">
        <f>_xll.qlYieldTSDiscount($U$6,Q67)</f>
        <v>#NUM!</v>
      </c>
      <c r="AA67" s="45" t="s">
        <v>74</v>
      </c>
      <c r="AB67" s="46">
        <f>_xll.qlCalendarAdvance(calendar,AB66,AA67,,,trigger)</f>
        <v>44221</v>
      </c>
      <c r="AC67" s="46">
        <f>_xll.qlInterestRateIndexMaturity($U$5,AB67,trigger)</f>
        <v>44403</v>
      </c>
      <c r="AD67" s="50">
        <f>_xll.qlTenorBasisValue($U$13,AB67,trigger)</f>
        <v>2.4352112239329369E-3</v>
      </c>
      <c r="AE67" s="50">
        <f>_xll.qlTenorBasisForwardRate($U$13,AB67,trigger)</f>
        <v>1.2189787973881634E-2</v>
      </c>
      <c r="AF67" s="50">
        <f>_xll.qlTenorBasisForwardRate2($U$13,AB67,AC67,trigger)</f>
        <v>1.2189787973881634E-2</v>
      </c>
      <c r="AG67" s="50">
        <f>_xll.qlIndexFixing($U$5,_xll.qlInterestRateIndexFixingDate($U$5,AB67,trigger),,trigger)</f>
        <v>1.2189691352370403E-2</v>
      </c>
      <c r="AH67" s="50">
        <f t="shared" si="4"/>
        <v>9.6621511231145818E-8</v>
      </c>
      <c r="AI67" s="53">
        <f t="shared" si="5"/>
        <v>0.99999207356916808</v>
      </c>
    </row>
    <row r="68" spans="13:35" x14ac:dyDescent="0.2">
      <c r="M68" s="26" t="e">
        <v>#N/A</v>
      </c>
      <c r="N68" s="26" t="e">
        <f>_xll.qlRateHelperQuoteName(M68,trigger)</f>
        <v>#VALUE!</v>
      </c>
      <c r="O68" s="31" t="e">
        <f>_xll.qlRateHelperRate(M68,trigger)</f>
        <v>#VALUE!</v>
      </c>
      <c r="P68" s="27" t="e">
        <f>_xll.qlRateHelperEarliestDate(M68,trigger)</f>
        <v>#VALUE!</v>
      </c>
      <c r="Q68" s="27" t="e">
        <f>_xll.qlRateHelperLatestDate(M68,trigger)</f>
        <v>#VALUE!</v>
      </c>
      <c r="R68" s="38" t="e">
        <f>_xll.qlYieldTSDiscount($U$6,Q68)</f>
        <v>#NUM!</v>
      </c>
      <c r="AA68" s="45" t="s">
        <v>74</v>
      </c>
      <c r="AB68" s="46">
        <f>_xll.qlCalendarAdvance(calendar,AB67,AA68,,,trigger)</f>
        <v>44252</v>
      </c>
      <c r="AC68" s="46">
        <f>_xll.qlInterestRateIndexMaturity($U$5,AB68,trigger)</f>
        <v>44433</v>
      </c>
      <c r="AD68" s="50">
        <f>_xll.qlTenorBasisValue($U$13,AB68,trigger)</f>
        <v>2.4214708583695024E-3</v>
      </c>
      <c r="AE68" s="50">
        <f>_xll.qlTenorBasisForwardRate($U$13,AB68,trigger)</f>
        <v>1.2406690401536621E-2</v>
      </c>
      <c r="AF68" s="50">
        <f>_xll.qlTenorBasisForwardRate2($U$13,AB68,AC68,trigger)</f>
        <v>1.2406690401536621E-2</v>
      </c>
      <c r="AG68" s="50">
        <f>_xll.qlIndexFixing($U$5,_xll.qlInterestRateIndexFixingDate($U$5,AB68,trigger),,trigger)</f>
        <v>1.2419893401269687E-2</v>
      </c>
      <c r="AH68" s="50">
        <f t="shared" ref="AH68:AH131" si="9">AE68-AG68</f>
        <v>-1.3202999733065782E-5</v>
      </c>
      <c r="AI68" s="53">
        <f t="shared" ref="AI68:AI131" si="10">AG68/AF68</f>
        <v>1.0010641838641698</v>
      </c>
    </row>
    <row r="69" spans="13:35" x14ac:dyDescent="0.2">
      <c r="M69" s="26" t="e">
        <v>#N/A</v>
      </c>
      <c r="N69" s="26" t="e">
        <f>_xll.qlRateHelperQuoteName(M69,trigger)</f>
        <v>#VALUE!</v>
      </c>
      <c r="O69" s="31" t="e">
        <f>_xll.qlRateHelperRate(M69,trigger)</f>
        <v>#VALUE!</v>
      </c>
      <c r="P69" s="27" t="e">
        <f>_xll.qlRateHelperEarliestDate(M69,trigger)</f>
        <v>#VALUE!</v>
      </c>
      <c r="Q69" s="27" t="e">
        <f>_xll.qlRateHelperLatestDate(M69,trigger)</f>
        <v>#VALUE!</v>
      </c>
      <c r="R69" s="38" t="e">
        <f>_xll.qlYieldTSDiscount($U$6,Q69)</f>
        <v>#NUM!</v>
      </c>
      <c r="AA69" s="45" t="s">
        <v>74</v>
      </c>
      <c r="AB69" s="46">
        <f>_xll.qlCalendarAdvance(calendar,AB68,AA69,,,trigger)</f>
        <v>44280</v>
      </c>
      <c r="AC69" s="46">
        <f>_xll.qlInterestRateIndexMaturity($U$5,AB69,trigger)</f>
        <v>44466</v>
      </c>
      <c r="AD69" s="50">
        <f>_xll.qlTenorBasisValue($U$13,AB69,trigger)</f>
        <v>2.4088747833507819E-3</v>
      </c>
      <c r="AE69" s="50">
        <f>_xll.qlTenorBasisForwardRate($U$13,AB69,trigger)</f>
        <v>1.2622417887451793E-2</v>
      </c>
      <c r="AF69" s="50">
        <f>_xll.qlTenorBasisForwardRate2($U$13,AB69,AC69,trigger)</f>
        <v>1.2622417887451793E-2</v>
      </c>
      <c r="AG69" s="50">
        <f>_xll.qlIndexFixing($U$5,_xll.qlInterestRateIndexFixingDate($U$5,AB69,trigger),,trigger)</f>
        <v>1.2652780832180582E-2</v>
      </c>
      <c r="AH69" s="50">
        <f t="shared" si="9"/>
        <v>-3.0362944728789046E-5</v>
      </c>
      <c r="AI69" s="53">
        <f t="shared" si="10"/>
        <v>1.0024054776984506</v>
      </c>
    </row>
    <row r="70" spans="13:35" x14ac:dyDescent="0.2">
      <c r="M70" s="26" t="e">
        <v>#N/A</v>
      </c>
      <c r="N70" s="26" t="e">
        <f>_xll.qlRateHelperQuoteName(M70,trigger)</f>
        <v>#VALUE!</v>
      </c>
      <c r="O70" s="31" t="e">
        <f>_xll.qlRateHelperRate(M70,trigger)</f>
        <v>#VALUE!</v>
      </c>
      <c r="P70" s="27" t="e">
        <f>_xll.qlRateHelperEarliestDate(M70,trigger)</f>
        <v>#VALUE!</v>
      </c>
      <c r="Q70" s="27" t="e">
        <f>_xll.qlRateHelperLatestDate(M70,trigger)</f>
        <v>#VALUE!</v>
      </c>
      <c r="R70" s="38" t="e">
        <f>_xll.qlYieldTSDiscount($U$6,Q70)</f>
        <v>#NUM!</v>
      </c>
      <c r="AA70" s="45" t="s">
        <v>74</v>
      </c>
      <c r="AB70" s="46">
        <f>_xll.qlCalendarAdvance(calendar,AB69,AA70,,,trigger)</f>
        <v>44312</v>
      </c>
      <c r="AC70" s="46">
        <f>_xll.qlInterestRateIndexMaturity($U$5,AB70,trigger)</f>
        <v>44495</v>
      </c>
      <c r="AD70" s="50">
        <f>_xll.qlTenorBasisValue($U$13,AB70,trigger)</f>
        <v>2.3942757931715176E-3</v>
      </c>
      <c r="AE70" s="50">
        <f>_xll.qlTenorBasisForwardRate($U$13,AB70,trigger)</f>
        <v>1.2834887268754317E-2</v>
      </c>
      <c r="AF70" s="50">
        <f>_xll.qlTenorBasisForwardRate2($U$13,AB70,AC70,trigger)</f>
        <v>1.2834887268754317E-2</v>
      </c>
      <c r="AG70" s="50">
        <f>_xll.qlIndexFixing($U$5,_xll.qlInterestRateIndexFixingDate($U$5,AB70,trigger),,trigger)</f>
        <v>1.2883964329785788E-2</v>
      </c>
      <c r="AH70" s="50">
        <f t="shared" si="9"/>
        <v>-4.9077061031471345E-5</v>
      </c>
      <c r="AI70" s="53">
        <f t="shared" si="10"/>
        <v>1.0038237235749585</v>
      </c>
    </row>
    <row r="71" spans="13:35" x14ac:dyDescent="0.2">
      <c r="M71" s="28" t="e">
        <v>#N/A</v>
      </c>
      <c r="N71" s="28" t="e">
        <f>_xll.qlRateHelperQuoteName(M71,trigger)</f>
        <v>#VALUE!</v>
      </c>
      <c r="O71" s="32" t="e">
        <f>_xll.qlRateHelperRate(M71,trigger)</f>
        <v>#VALUE!</v>
      </c>
      <c r="P71" s="29" t="e">
        <f>_xll.qlRateHelperEarliestDate(M71,trigger)</f>
        <v>#VALUE!</v>
      </c>
      <c r="Q71" s="29" t="e">
        <f>_xll.qlRateHelperLatestDate(M71,trigger)</f>
        <v>#VALUE!</v>
      </c>
      <c r="R71" s="39" t="e">
        <f>_xll.qlYieldTSDiscount($U$6,Q71)</f>
        <v>#NUM!</v>
      </c>
      <c r="AA71" s="45" t="s">
        <v>74</v>
      </c>
      <c r="AB71" s="46">
        <f>_xll.qlCalendarAdvance(calendar,AB70,AA71,,,trigger)</f>
        <v>44342</v>
      </c>
      <c r="AC71" s="46">
        <f>_xll.qlInterestRateIndexMaturity($U$5,AB71,trigger)</f>
        <v>44526</v>
      </c>
      <c r="AD71" s="50">
        <f>_xll.qlTenorBasisValue($U$13,AB71,trigger)</f>
        <v>2.3804033033330641E-3</v>
      </c>
      <c r="AE71" s="50">
        <f>_xll.qlTenorBasisForwardRate($U$13,AB71,trigger)</f>
        <v>1.3046821569049303E-2</v>
      </c>
      <c r="AF71" s="50">
        <f>_xll.qlTenorBasisForwardRate2($U$13,AB71,AC71,trigger)</f>
        <v>1.3046821569049303E-2</v>
      </c>
      <c r="AG71" s="50">
        <f>_xll.qlIndexFixing($U$5,_xll.qlInterestRateIndexFixingDate($U$5,AB71,trigger),,trigger)</f>
        <v>1.3115153623237338E-2</v>
      </c>
      <c r="AH71" s="50">
        <f t="shared" si="9"/>
        <v>-6.8332054188035077E-5</v>
      </c>
      <c r="AI71" s="53">
        <f t="shared" si="10"/>
        <v>1.0052374483567812</v>
      </c>
    </row>
    <row r="72" spans="13:35" x14ac:dyDescent="0.2">
      <c r="AA72" s="45" t="s">
        <v>74</v>
      </c>
      <c r="AB72" s="46">
        <f>_xll.qlCalendarAdvance(calendar,AB71,AA72,,,trigger)</f>
        <v>44375</v>
      </c>
      <c r="AC72" s="46">
        <f>_xll.qlInterestRateIndexMaturity($U$5,AB72,trigger)</f>
        <v>44558</v>
      </c>
      <c r="AD72" s="50">
        <f>_xll.qlTenorBasisValue($U$13,AB72,trigger)</f>
        <v>2.3649485265833728E-3</v>
      </c>
      <c r="AE72" s="50">
        <f>_xll.qlTenorBasisForwardRate($U$13,AB72,trigger)</f>
        <v>1.3271268139926348E-2</v>
      </c>
      <c r="AF72" s="50">
        <f>_xll.qlTenorBasisForwardRate2($U$13,AB72,AC72,trigger)</f>
        <v>1.3271268139926348E-2</v>
      </c>
      <c r="AG72" s="50">
        <f>_xll.qlIndexFixing($U$5,_xll.qlInterestRateIndexFixingDate($U$5,AB72,trigger),,trigger)</f>
        <v>1.3358895661901512E-2</v>
      </c>
      <c r="AH72" s="50">
        <f t="shared" si="9"/>
        <v>-8.7627521975164324E-5</v>
      </c>
      <c r="AI72" s="53">
        <f t="shared" si="10"/>
        <v>1.0066027994500042</v>
      </c>
    </row>
    <row r="73" spans="13:35" x14ac:dyDescent="0.2">
      <c r="AA73" s="45" t="s">
        <v>74</v>
      </c>
      <c r="AB73" s="46">
        <f>_xll.qlCalendarAdvance(calendar,AB72,AA73,,,trigger)</f>
        <v>44405</v>
      </c>
      <c r="AC73" s="46">
        <f>_xll.qlInterestRateIndexMaturity($U$5,AB73,trigger)</f>
        <v>44589</v>
      </c>
      <c r="AD73" s="50">
        <f>_xll.qlTenorBasisValue($U$13,AB73,trigger)</f>
        <v>2.3507324529229781E-3</v>
      </c>
      <c r="AE73" s="50">
        <f>_xll.qlTenorBasisForwardRate($U$13,AB73,trigger)</f>
        <v>1.3482000366801541E-2</v>
      </c>
      <c r="AF73" s="50">
        <f>_xll.qlTenorBasisForwardRate2($U$13,AB73,AC73,trigger)</f>
        <v>1.3482000366801541E-2</v>
      </c>
      <c r="AG73" s="50">
        <f>_xll.qlIndexFixing($U$5,_xll.qlInterestRateIndexFixingDate($U$5,AB73,trigger),,trigger)</f>
        <v>1.3584811650409841E-2</v>
      </c>
      <c r="AH73" s="50">
        <f t="shared" si="9"/>
        <v>-1.0281128360829957E-4</v>
      </c>
      <c r="AI73" s="53">
        <f t="shared" si="10"/>
        <v>1.0076258181880386</v>
      </c>
    </row>
    <row r="74" spans="13:35" x14ac:dyDescent="0.2">
      <c r="AA74" s="45" t="s">
        <v>74</v>
      </c>
      <c r="AB74" s="46">
        <f>_xll.qlCalendarAdvance(calendar,AB73,AA74,,,trigger)</f>
        <v>44438</v>
      </c>
      <c r="AC74" s="46">
        <f>_xll.qlInterestRateIndexMaturity($U$5,AB74,trigger)</f>
        <v>44620</v>
      </c>
      <c r="AD74" s="50">
        <f>_xll.qlTenorBasisValue($U$13,AB74,trigger)</f>
        <v>2.33492399925498E-3</v>
      </c>
      <c r="AE74" s="50">
        <f>_xll.qlTenorBasisForwardRate($U$13,AB74,trigger)</f>
        <v>1.3702408964918686E-2</v>
      </c>
      <c r="AF74" s="50">
        <f>_xll.qlTenorBasisForwardRate2($U$13,AB74,AC74,trigger)</f>
        <v>1.3702408964918686E-2</v>
      </c>
      <c r="AG74" s="50">
        <f>_xll.qlIndexFixing($U$5,_xll.qlInterestRateIndexFixingDate($U$5,AB74,trigger),,trigger)</f>
        <v>1.3816846192941651E-2</v>
      </c>
      <c r="AH74" s="50">
        <f t="shared" si="9"/>
        <v>-1.1443722802296531E-4</v>
      </c>
      <c r="AI74" s="53">
        <f t="shared" si="10"/>
        <v>1.0083516138159321</v>
      </c>
    </row>
    <row r="75" spans="13:35" x14ac:dyDescent="0.2">
      <c r="AA75" s="45" t="s">
        <v>74</v>
      </c>
      <c r="AB75" s="46">
        <f>_xll.qlCalendarAdvance(calendar,AB74,AA75,,,trigger)</f>
        <v>44469</v>
      </c>
      <c r="AC75" s="46">
        <f>_xll.qlInterestRateIndexMaturity($U$5,AB75,trigger)</f>
        <v>44651</v>
      </c>
      <c r="AD75" s="50">
        <f>_xll.qlTenorBasisValue($U$13,AB75,trigger)</f>
        <v>2.319921639660643E-3</v>
      </c>
      <c r="AE75" s="50">
        <f>_xll.qlTenorBasisForwardRate($U$13,AB75,trigger)</f>
        <v>1.3916669439576515E-2</v>
      </c>
      <c r="AF75" s="50">
        <f>_xll.qlTenorBasisForwardRate2($U$13,AB75,AC75,trigger)</f>
        <v>1.3916669439576515E-2</v>
      </c>
      <c r="AG75" s="50">
        <f>_xll.qlIndexFixing($U$5,_xll.qlInterestRateIndexFixingDate($U$5,AB75,trigger),,trigger)</f>
        <v>1.4037338220651514E-2</v>
      </c>
      <c r="AH75" s="50">
        <f t="shared" si="9"/>
        <v>-1.2066878107499894E-4</v>
      </c>
      <c r="AI75" s="53">
        <f t="shared" si="10"/>
        <v>1.0086708088885001</v>
      </c>
    </row>
    <row r="76" spans="13:35" x14ac:dyDescent="0.2">
      <c r="AA76" s="45" t="s">
        <v>74</v>
      </c>
      <c r="AB76" s="46">
        <f>_xll.qlCalendarAdvance(calendar,AB75,AA76,,,trigger)</f>
        <v>44501</v>
      </c>
      <c r="AC76" s="46">
        <f>_xll.qlInterestRateIndexMaturity($U$5,AB76,trigger)</f>
        <v>44683</v>
      </c>
      <c r="AD76" s="50">
        <f>_xll.qlTenorBasisValue($U$13,AB76,trigger)</f>
        <v>2.3042919150546865E-3</v>
      </c>
      <c r="AE76" s="50">
        <f>_xll.qlTenorBasisForwardRate($U$13,AB76,trigger)</f>
        <v>1.4138106555668439E-2</v>
      </c>
      <c r="AF76" s="50">
        <f>_xll.qlTenorBasisForwardRate2($U$13,AB76,AC76,trigger)</f>
        <v>1.4138106555668439E-2</v>
      </c>
      <c r="AG76" s="50">
        <f>_xll.qlIndexFixing($U$5,_xll.qlInterestRateIndexFixingDate($U$5,AB76,trigger),,trigger)</f>
        <v>1.4260143736887844E-2</v>
      </c>
      <c r="AH76" s="50">
        <f t="shared" si="9"/>
        <v>-1.2203718121940425E-4</v>
      </c>
      <c r="AI76" s="53">
        <f t="shared" si="10"/>
        <v>1.0086317910208757</v>
      </c>
    </row>
    <row r="77" spans="13:35" x14ac:dyDescent="0.2">
      <c r="AA77" s="45" t="s">
        <v>74</v>
      </c>
      <c r="AB77" s="46">
        <f>_xll.qlCalendarAdvance(calendar,AB76,AA77,,,trigger)</f>
        <v>44531</v>
      </c>
      <c r="AC77" s="46">
        <f>_xll.qlInterestRateIndexMaturity($U$5,AB77,trigger)</f>
        <v>44713</v>
      </c>
      <c r="AD77" s="50">
        <f>_xll.qlTenorBasisValue($U$13,AB77,trigger)</f>
        <v>2.2895162694354125E-3</v>
      </c>
      <c r="AE77" s="50">
        <f>_xll.qlTenorBasisForwardRate($U$13,AB77,trigger)</f>
        <v>1.4345957933067208E-2</v>
      </c>
      <c r="AF77" s="50">
        <f>_xll.qlTenorBasisForwardRate2($U$13,AB77,AC77,trigger)</f>
        <v>1.4345957933067208E-2</v>
      </c>
      <c r="AG77" s="50">
        <f>_xll.qlIndexFixing($U$5,_xll.qlInterestRateIndexFixingDate($U$5,AB77,trigger),,trigger)</f>
        <v>1.4464594669628014E-2</v>
      </c>
      <c r="AH77" s="50">
        <f t="shared" si="9"/>
        <v>-1.1863673656080549E-4</v>
      </c>
      <c r="AI77" s="53">
        <f t="shared" si="10"/>
        <v>1.0082696977862557</v>
      </c>
    </row>
    <row r="78" spans="13:35" x14ac:dyDescent="0.2">
      <c r="AA78" s="45" t="s">
        <v>74</v>
      </c>
      <c r="AB78" s="46">
        <f>_xll.qlCalendarAdvance(calendar,AB77,AA78,,,trigger)</f>
        <v>44564</v>
      </c>
      <c r="AC78" s="46">
        <f>_xll.qlInterestRateIndexMaturity($U$5,AB78,trigger)</f>
        <v>44746</v>
      </c>
      <c r="AD78" s="50">
        <f>_xll.qlTenorBasisValue($U$13,AB78,trigger)</f>
        <v>2.2731363681244253E-3</v>
      </c>
      <c r="AE78" s="50">
        <f>_xll.qlTenorBasisForwardRate($U$13,AB78,trigger)</f>
        <v>1.4574889033871911E-2</v>
      </c>
      <c r="AF78" s="50">
        <f>_xll.qlTenorBasisForwardRate2($U$13,AB78,AC78,trigger)</f>
        <v>1.4574889033871911E-2</v>
      </c>
      <c r="AG78" s="50">
        <f>_xll.qlIndexFixing($U$5,_xll.qlInterestRateIndexFixingDate($U$5,AB78,trigger),,trigger)</f>
        <v>1.4684538335790498E-2</v>
      </c>
      <c r="AH78" s="50">
        <f t="shared" si="9"/>
        <v>-1.0964930191858721E-4</v>
      </c>
      <c r="AI78" s="53">
        <f t="shared" si="10"/>
        <v>1.007523165470678</v>
      </c>
    </row>
    <row r="79" spans="13:35" x14ac:dyDescent="0.2">
      <c r="AA79" s="45" t="s">
        <v>74</v>
      </c>
      <c r="AB79" s="46">
        <f>_xll.qlCalendarAdvance(calendar,AB78,AA79,,,trigger)</f>
        <v>44595</v>
      </c>
      <c r="AC79" s="46">
        <f>_xll.qlInterestRateIndexMaturity($U$5,AB79,trigger)</f>
        <v>44776</v>
      </c>
      <c r="AD79" s="50">
        <f>_xll.qlTenorBasisValue($U$13,AB79,trigger)</f>
        <v>2.2576379202831984E-3</v>
      </c>
      <c r="AE79" s="50">
        <f>_xll.qlTenorBasisForwardRate($U$13,AB79,trigger)</f>
        <v>1.4786453569107419E-2</v>
      </c>
      <c r="AF79" s="50">
        <f>_xll.qlTenorBasisForwardRate2($U$13,AB79,AC79,trigger)</f>
        <v>1.4786453569107419E-2</v>
      </c>
      <c r="AG79" s="50">
        <f>_xll.qlIndexFixing($U$5,_xll.qlInterestRateIndexFixingDate($U$5,AB79,trigger),,trigger)</f>
        <v>1.4882970183012923E-2</v>
      </c>
      <c r="AH79" s="50">
        <f t="shared" si="9"/>
        <v>-9.6516613905504173E-5</v>
      </c>
      <c r="AI79" s="53">
        <f t="shared" si="10"/>
        <v>1.0065273673267505</v>
      </c>
    </row>
    <row r="80" spans="13:35" x14ac:dyDescent="0.2">
      <c r="AA80" s="45" t="s">
        <v>74</v>
      </c>
      <c r="AB80" s="46">
        <f>_xll.qlCalendarAdvance(calendar,AB79,AA80,,,trigger)</f>
        <v>44623</v>
      </c>
      <c r="AC80" s="46">
        <f>_xll.qlInterestRateIndexMaturity($U$5,AB80,trigger)</f>
        <v>44809</v>
      </c>
      <c r="AD80" s="50">
        <f>_xll.qlTenorBasisValue($U$13,AB80,trigger)</f>
        <v>2.2435542775771445E-3</v>
      </c>
      <c r="AE80" s="50">
        <f>_xll.qlTenorBasisForwardRate($U$13,AB80,trigger)</f>
        <v>1.4999890401681043E-2</v>
      </c>
      <c r="AF80" s="50">
        <f>_xll.qlTenorBasisForwardRate2($U$13,AB80,AC80,trigger)</f>
        <v>1.4999890401681043E-2</v>
      </c>
      <c r="AG80" s="50">
        <f>_xll.qlIndexFixing($U$5,_xll.qlInterestRateIndexFixingDate($U$5,AB80,trigger),,trigger)</f>
        <v>1.507837664701191E-2</v>
      </c>
      <c r="AH80" s="50">
        <f t="shared" si="9"/>
        <v>-7.8486245330867607E-5</v>
      </c>
      <c r="AI80" s="53">
        <f t="shared" si="10"/>
        <v>1.0052324545866063</v>
      </c>
    </row>
    <row r="81" spans="27:35" x14ac:dyDescent="0.2">
      <c r="AA81" s="45" t="s">
        <v>74</v>
      </c>
      <c r="AB81" s="46">
        <f>_xll.qlCalendarAdvance(calendar,AB80,AA81,,,trigger)</f>
        <v>44655</v>
      </c>
      <c r="AC81" s="46">
        <f>_xll.qlInterestRateIndexMaturity($U$5,AB81,trigger)</f>
        <v>44838</v>
      </c>
      <c r="AD81" s="50">
        <f>_xll.qlTenorBasisValue($U$13,AB81,trigger)</f>
        <v>2.2273683041127762E-3</v>
      </c>
      <c r="AE81" s="50">
        <f>_xll.qlTenorBasisForwardRate($U$13,AB81,trigger)</f>
        <v>1.52096556093621E-2</v>
      </c>
      <c r="AF81" s="50">
        <f>_xll.qlTenorBasisForwardRate2($U$13,AB81,AC81,trigger)</f>
        <v>1.52096556093621E-2</v>
      </c>
      <c r="AG81" s="50">
        <f>_xll.qlIndexFixing($U$5,_xll.qlInterestRateIndexFixingDate($U$5,AB81,trigger),,trigger)</f>
        <v>1.5267300830383166E-2</v>
      </c>
      <c r="AH81" s="50">
        <f t="shared" si="9"/>
        <v>-5.7645221021066298E-5</v>
      </c>
      <c r="AI81" s="53">
        <f t="shared" si="10"/>
        <v>1.0037900411752638</v>
      </c>
    </row>
    <row r="82" spans="27:35" x14ac:dyDescent="0.2">
      <c r="AA82" s="45" t="s">
        <v>74</v>
      </c>
      <c r="AB82" s="46">
        <f>_xll.qlCalendarAdvance(calendar,AB81,AA82,,,trigger)</f>
        <v>44685</v>
      </c>
      <c r="AC82" s="46">
        <f>_xll.qlInterestRateIndexMaturity($U$5,AB82,trigger)</f>
        <v>44869</v>
      </c>
      <c r="AD82" s="50">
        <f>_xll.qlTenorBasisValue($U$13,AB82,trigger)</f>
        <v>2.2121142450184875E-3</v>
      </c>
      <c r="AE82" s="50">
        <f>_xll.qlTenorBasisForwardRate($U$13,AB82,trigger)</f>
        <v>1.5417851594928908E-2</v>
      </c>
      <c r="AF82" s="50">
        <f>_xll.qlTenorBasisForwardRate2($U$13,AB82,AC82,trigger)</f>
        <v>1.5417851594928908E-2</v>
      </c>
      <c r="AG82" s="50">
        <f>_xll.qlIndexFixing($U$5,_xll.qlInterestRateIndexFixingDate($U$5,AB82,trigger),,trigger)</f>
        <v>1.5452487369013796E-2</v>
      </c>
      <c r="AH82" s="50">
        <f t="shared" si="9"/>
        <v>-3.4635774084888077E-5</v>
      </c>
      <c r="AI82" s="53">
        <f t="shared" si="10"/>
        <v>1.0022464721411821</v>
      </c>
    </row>
    <row r="83" spans="27:35" x14ac:dyDescent="0.2">
      <c r="AA83" s="45" t="s">
        <v>74</v>
      </c>
      <c r="AB83" s="46">
        <f>_xll.qlCalendarAdvance(calendar,AB82,AA83,,,trigger)</f>
        <v>44718</v>
      </c>
      <c r="AC83" s="46">
        <f>_xll.qlInterestRateIndexMaturity($U$5,AB83,trigger)</f>
        <v>44901</v>
      </c>
      <c r="AD83" s="50">
        <f>_xll.qlTenorBasisValue($U$13,AB83,trigger)</f>
        <v>2.1952546459841332E-3</v>
      </c>
      <c r="AE83" s="50">
        <f>_xll.qlTenorBasisForwardRate($U$13,AB83,trigger)</f>
        <v>1.563444563979665E-2</v>
      </c>
      <c r="AF83" s="50">
        <f>_xll.qlTenorBasisForwardRate2($U$13,AB83,AC83,trigger)</f>
        <v>1.563444563979665E-2</v>
      </c>
      <c r="AG83" s="50">
        <f>_xll.qlIndexFixing($U$5,_xll.qlInterestRateIndexFixingDate($U$5,AB83,trigger),,trigger)</f>
        <v>1.564396209348249E-2</v>
      </c>
      <c r="AH83" s="50">
        <f t="shared" si="9"/>
        <v>-9.5164536858399762E-6</v>
      </c>
      <c r="AI83" s="53">
        <f t="shared" si="10"/>
        <v>1.0006086850730169</v>
      </c>
    </row>
    <row r="84" spans="27:35" x14ac:dyDescent="0.2">
      <c r="AA84" s="45" t="s">
        <v>74</v>
      </c>
      <c r="AB84" s="46">
        <f>_xll.qlCalendarAdvance(calendar,AB83,AA84,,,trigger)</f>
        <v>44748</v>
      </c>
      <c r="AC84" s="46">
        <f>_xll.qlInterestRateIndexMaturity($U$5,AB84,trigger)</f>
        <v>44932</v>
      </c>
      <c r="AD84" s="50">
        <f>_xll.qlTenorBasisValue($U$13,AB84,trigger)</f>
        <v>2.1798625984928502E-3</v>
      </c>
      <c r="AE84" s="50">
        <f>_xll.qlTenorBasisForwardRate($U$13,AB84,trigger)</f>
        <v>1.5832139385966608E-2</v>
      </c>
      <c r="AF84" s="50">
        <f>_xll.qlTenorBasisForwardRate2($U$13,AB84,AC84,trigger)</f>
        <v>1.5832139385966608E-2</v>
      </c>
      <c r="AG84" s="50">
        <f>_xll.qlIndexFixing($U$5,_xll.qlInterestRateIndexFixingDate($U$5,AB84,trigger),,trigger)</f>
        <v>1.5818996341251872E-2</v>
      </c>
      <c r="AH84" s="50">
        <f t="shared" si="9"/>
        <v>1.3143044714735569E-5</v>
      </c>
      <c r="AI84" s="53">
        <f t="shared" si="10"/>
        <v>0.99916985036612394</v>
      </c>
    </row>
    <row r="85" spans="27:35" x14ac:dyDescent="0.2">
      <c r="AA85" s="45" t="s">
        <v>74</v>
      </c>
      <c r="AB85" s="46">
        <f>_xll.qlCalendarAdvance(calendar,AB84,AA85,,,trigger)</f>
        <v>44781</v>
      </c>
      <c r="AC85" s="46">
        <f>_xll.qlInterestRateIndexMaturity($U$5,AB85,trigger)</f>
        <v>44965</v>
      </c>
      <c r="AD85" s="50">
        <f>_xll.qlTenorBasisValue($U$13,AB85,trigger)</f>
        <v>2.1628681531804198E-3</v>
      </c>
      <c r="AE85" s="50">
        <f>_xll.qlTenorBasisForwardRate($U$13,AB85,trigger)</f>
        <v>1.6037445869061723E-2</v>
      </c>
      <c r="AF85" s="50">
        <f>_xll.qlTenorBasisForwardRate2($U$13,AB85,AC85,trigger)</f>
        <v>1.6037445869061723E-2</v>
      </c>
      <c r="AG85" s="50">
        <f>_xll.qlIndexFixing($U$5,_xll.qlInterestRateIndexFixingDate($U$5,AB85,trigger),,trigger)</f>
        <v>1.6002320056123426E-2</v>
      </c>
      <c r="AH85" s="50">
        <f t="shared" si="9"/>
        <v>3.5125812938296974E-5</v>
      </c>
      <c r="AI85" s="53">
        <f t="shared" si="10"/>
        <v>0.99780976265016996</v>
      </c>
    </row>
    <row r="86" spans="27:35" x14ac:dyDescent="0.2">
      <c r="AA86" s="45" t="s">
        <v>74</v>
      </c>
      <c r="AB86" s="46">
        <f>_xll.qlCalendarAdvance(calendar,AB85,AA86,,,trigger)</f>
        <v>44812</v>
      </c>
      <c r="AC86" s="46">
        <f>_xll.qlInterestRateIndexMaturity($U$5,AB86,trigger)</f>
        <v>44993</v>
      </c>
      <c r="AD86" s="50">
        <f>_xll.qlTenorBasisValue($U$13,AB86,trigger)</f>
        <v>2.1468510043665618E-3</v>
      </c>
      <c r="AE86" s="50">
        <f>_xll.qlTenorBasisForwardRate($U$13,AB86,trigger)</f>
        <v>1.6211791175165233E-2</v>
      </c>
      <c r="AF86" s="50">
        <f>_xll.qlTenorBasisForwardRate2($U$13,AB86,AC86,trigger)</f>
        <v>1.6211791175165233E-2</v>
      </c>
      <c r="AG86" s="50">
        <f>_xll.qlIndexFixing($U$5,_xll.qlInterestRateIndexFixingDate($U$5,AB86,trigger),,trigger)</f>
        <v>1.6160179374550714E-2</v>
      </c>
      <c r="AH86" s="50">
        <f t="shared" si="9"/>
        <v>5.1611800614519143E-5</v>
      </c>
      <c r="AI86" s="53">
        <f t="shared" si="10"/>
        <v>0.99681640356350121</v>
      </c>
    </row>
    <row r="87" spans="27:35" x14ac:dyDescent="0.2">
      <c r="AA87" s="45" t="s">
        <v>74</v>
      </c>
      <c r="AB87" s="46">
        <f>_xll.qlCalendarAdvance(calendar,AB86,AA87,,,trigger)</f>
        <v>44844</v>
      </c>
      <c r="AC87" s="46">
        <f>_xll.qlInterestRateIndexMaturity($U$5,AB87,trigger)</f>
        <v>45027</v>
      </c>
      <c r="AD87" s="50">
        <f>_xll.qlTenorBasisValue($U$13,AB87,trigger)</f>
        <v>2.1302713075051355E-3</v>
      </c>
      <c r="AE87" s="50">
        <f>_xll.qlTenorBasisForwardRate($U$13,AB87,trigger)</f>
        <v>1.6398242826960344E-2</v>
      </c>
      <c r="AF87" s="50">
        <f>_xll.qlTenorBasisForwardRate2($U$13,AB87,AC87,trigger)</f>
        <v>1.6398242826960344E-2</v>
      </c>
      <c r="AG87" s="50">
        <f>_xll.qlIndexFixing($U$5,_xll.qlInterestRateIndexFixingDate($U$5,AB87,trigger),,trigger)</f>
        <v>1.6332404692079808E-2</v>
      </c>
      <c r="AH87" s="50">
        <f t="shared" si="9"/>
        <v>6.5838134880535915E-5</v>
      </c>
      <c r="AI87" s="53">
        <f t="shared" si="10"/>
        <v>0.99598504939978738</v>
      </c>
    </row>
    <row r="88" spans="27:35" x14ac:dyDescent="0.2">
      <c r="AA88" s="45" t="s">
        <v>74</v>
      </c>
      <c r="AB88" s="46">
        <f>_xll.qlCalendarAdvance(calendar,AB87,AA88,,,trigger)</f>
        <v>44875</v>
      </c>
      <c r="AC88" s="46">
        <f>_xll.qlInterestRateIndexMaturity($U$5,AB88,trigger)</f>
        <v>45056</v>
      </c>
      <c r="AD88" s="50">
        <f>_xll.qlTenorBasisValue($U$13,AB88,trigger)</f>
        <v>2.1141723021205383E-3</v>
      </c>
      <c r="AE88" s="50">
        <f>_xll.qlTenorBasisForwardRate($U$13,AB88,trigger)</f>
        <v>1.6557941592411203E-2</v>
      </c>
      <c r="AF88" s="50">
        <f>_xll.qlTenorBasisForwardRate2($U$13,AB88,AC88,trigger)</f>
        <v>1.6557941592411203E-2</v>
      </c>
      <c r="AG88" s="50">
        <f>_xll.qlIndexFixing($U$5,_xll.qlInterestRateIndexFixingDate($U$5,AB88,trigger),,trigger)</f>
        <v>1.6482546186698064E-2</v>
      </c>
      <c r="AH88" s="50">
        <f t="shared" si="9"/>
        <v>7.5395405713139102E-5</v>
      </c>
      <c r="AI88" s="53">
        <f t="shared" si="10"/>
        <v>0.9954465713450944</v>
      </c>
    </row>
    <row r="89" spans="27:35" x14ac:dyDescent="0.2">
      <c r="AA89" s="45" t="s">
        <v>74</v>
      </c>
      <c r="AB89" s="46">
        <f>_xll.qlCalendarAdvance(calendar,AB88,AA89,,,trigger)</f>
        <v>44907</v>
      </c>
      <c r="AC89" s="46">
        <f>_xll.qlInterestRateIndexMaturity($U$5,AB89,trigger)</f>
        <v>45089</v>
      </c>
      <c r="AD89" s="50">
        <f>_xll.qlTenorBasisValue($U$13,AB89,trigger)</f>
        <v>2.0975224010263424E-3</v>
      </c>
      <c r="AE89" s="50">
        <f>_xll.qlTenorBasisForwardRate($U$13,AB89,trigger)</f>
        <v>1.6722097552725267E-2</v>
      </c>
      <c r="AF89" s="50">
        <f>_xll.qlTenorBasisForwardRate2($U$13,AB89,AC89,trigger)</f>
        <v>1.6722097552725267E-2</v>
      </c>
      <c r="AG89" s="50">
        <f>_xll.qlIndexFixing($U$5,_xll.qlInterestRateIndexFixingDate($U$5,AB89,trigger),,trigger)</f>
        <v>1.6640365992288783E-2</v>
      </c>
      <c r="AH89" s="50">
        <f t="shared" si="9"/>
        <v>8.1731560436483497E-5</v>
      </c>
      <c r="AI89" s="53">
        <f t="shared" si="10"/>
        <v>0.99511236194031394</v>
      </c>
    </row>
    <row r="90" spans="27:35" x14ac:dyDescent="0.2">
      <c r="AA90" s="45" t="s">
        <v>74</v>
      </c>
      <c r="AB90" s="46">
        <f>_xll.qlCalendarAdvance(calendar,AB89,AA90,,,trigger)</f>
        <v>44938</v>
      </c>
      <c r="AC90" s="46">
        <f>_xll.qlInterestRateIndexMaturity($U$5,AB90,trigger)</f>
        <v>45119</v>
      </c>
      <c r="AD90" s="50">
        <f>_xll.qlTenorBasisValue($U$13,AB90,trigger)</f>
        <v>2.0813687526508567E-3</v>
      </c>
      <c r="AE90" s="50">
        <f>_xll.qlTenorBasisForwardRate($U$13,AB90,trigger)</f>
        <v>1.6866609094791974E-2</v>
      </c>
      <c r="AF90" s="50">
        <f>_xll.qlTenorBasisForwardRate2($U$13,AB90,AC90,trigger)</f>
        <v>1.6866609094791974E-2</v>
      </c>
      <c r="AG90" s="50">
        <f>_xll.qlIndexFixing($U$5,_xll.qlInterestRateIndexFixingDate($U$5,AB90,trigger),,trigger)</f>
        <v>1.6782460405709982E-2</v>
      </c>
      <c r="AH90" s="50">
        <f t="shared" si="9"/>
        <v>8.4148689081992023E-5</v>
      </c>
      <c r="AI90" s="53">
        <f t="shared" si="10"/>
        <v>0.99501093025817644</v>
      </c>
    </row>
    <row r="91" spans="27:35" x14ac:dyDescent="0.2">
      <c r="AA91" s="45" t="s">
        <v>74</v>
      </c>
      <c r="AB91" s="46">
        <f>_xll.qlCalendarAdvance(calendar,AB90,AA91,,,trigger)</f>
        <v>44970</v>
      </c>
      <c r="AC91" s="46">
        <f>_xll.qlInterestRateIndexMaturity($U$5,AB91,trigger)</f>
        <v>45152</v>
      </c>
      <c r="AD91" s="50">
        <f>_xll.qlTenorBasisValue($U$13,AB91,trigger)</f>
        <v>2.0646757583966261E-3</v>
      </c>
      <c r="AE91" s="50">
        <f>_xll.qlTenorBasisForwardRate($U$13,AB91,trigger)</f>
        <v>1.7011460644943202E-2</v>
      </c>
      <c r="AF91" s="50">
        <f>_xll.qlTenorBasisForwardRate2($U$13,AB91,AC91,trigger)</f>
        <v>1.7011460644943202E-2</v>
      </c>
      <c r="AG91" s="50">
        <f>_xll.qlIndexFixing($U$5,_xll.qlInterestRateIndexFixingDate($U$5,AB91,trigger),,trigger)</f>
        <v>1.69287086634483E-2</v>
      </c>
      <c r="AH91" s="50">
        <f t="shared" si="9"/>
        <v>8.2751981494901677E-5</v>
      </c>
      <c r="AI91" s="53">
        <f t="shared" si="10"/>
        <v>0.99513551580184267</v>
      </c>
    </row>
    <row r="92" spans="27:35" x14ac:dyDescent="0.2">
      <c r="AA92" s="45" t="s">
        <v>74</v>
      </c>
      <c r="AB92" s="46">
        <f>_xll.qlCalendarAdvance(calendar,AB91,AA92,,,trigger)</f>
        <v>44998</v>
      </c>
      <c r="AC92" s="46">
        <f>_xll.qlInterestRateIndexMaturity($U$5,AB92,trigger)</f>
        <v>45182</v>
      </c>
      <c r="AD92" s="50">
        <f>_xll.qlTenorBasisValue($U$13,AB92,trigger)</f>
        <v>2.0500592358594473E-3</v>
      </c>
      <c r="AE92" s="50">
        <f>_xll.qlTenorBasisForwardRate($U$13,AB92,trigger)</f>
        <v>1.7132883223308588E-2</v>
      </c>
      <c r="AF92" s="50">
        <f>_xll.qlTenorBasisForwardRate2($U$13,AB92,AC92,trigger)</f>
        <v>1.7132883223308588E-2</v>
      </c>
      <c r="AG92" s="50">
        <f>_xll.qlIndexFixing($U$5,_xll.qlInterestRateIndexFixingDate($U$5,AB92,trigger),,trigger)</f>
        <v>1.7054627929363693E-2</v>
      </c>
      <c r="AH92" s="50">
        <f t="shared" si="9"/>
        <v>7.8255293944895499E-5</v>
      </c>
      <c r="AI92" s="53">
        <f t="shared" si="10"/>
        <v>0.99543245039816575</v>
      </c>
    </row>
    <row r="93" spans="27:35" x14ac:dyDescent="0.2">
      <c r="AA93" s="45" t="s">
        <v>74</v>
      </c>
      <c r="AB93" s="46">
        <f>_xll.qlCalendarAdvance(calendar,AB92,AA93,,,trigger)</f>
        <v>45029</v>
      </c>
      <c r="AC93" s="46">
        <f>_xll.qlInterestRateIndexMaturity($U$5,AB93,trigger)</f>
        <v>45212</v>
      </c>
      <c r="AD93" s="50">
        <f>_xll.qlTenorBasisValue($U$13,AB93,trigger)</f>
        <v>2.0338709268888202E-3</v>
      </c>
      <c r="AE93" s="50">
        <f>_xll.qlTenorBasisForwardRate($U$13,AB93,trigger)</f>
        <v>1.7252190144094046E-2</v>
      </c>
      <c r="AF93" s="50">
        <f>_xll.qlTenorBasisForwardRate2($U$13,AB93,AC93,trigger)</f>
        <v>1.7252190144094046E-2</v>
      </c>
      <c r="AG93" s="50">
        <f>_xll.qlIndexFixing($U$5,_xll.qlInterestRateIndexFixingDate($U$5,AB93,trigger),,trigger)</f>
        <v>1.718132030353451E-2</v>
      </c>
      <c r="AH93" s="50">
        <f t="shared" si="9"/>
        <v>7.0869840559536351E-5</v>
      </c>
      <c r="AI93" s="53">
        <f t="shared" si="10"/>
        <v>0.99589212500165969</v>
      </c>
    </row>
    <row r="94" spans="27:35" x14ac:dyDescent="0.2">
      <c r="AA94" s="45" t="s">
        <v>74</v>
      </c>
      <c r="AB94" s="46">
        <f>_xll.qlCalendarAdvance(calendar,AB93,AA94,,,trigger)</f>
        <v>45061</v>
      </c>
      <c r="AC94" s="46">
        <f>_xll.qlInterestRateIndexMaturity($U$5,AB94,trigger)</f>
        <v>45245</v>
      </c>
      <c r="AD94" s="50">
        <f>_xll.qlTenorBasisValue($U$13,AB94,trigger)</f>
        <v>2.0171597581222969E-3</v>
      </c>
      <c r="AE94" s="50">
        <f>_xll.qlTenorBasisForwardRate($U$13,AB94,trigger)</f>
        <v>1.7372246821331917E-2</v>
      </c>
      <c r="AF94" s="50">
        <f>_xll.qlTenorBasisForwardRate2($U$13,AB94,AC94,trigger)</f>
        <v>1.7372246821331917E-2</v>
      </c>
      <c r="AG94" s="50">
        <f>_xll.qlIndexFixing($U$5,_xll.qlInterestRateIndexFixingDate($U$5,AB94,trigger),,trigger)</f>
        <v>1.7311967406179029E-2</v>
      </c>
      <c r="AH94" s="50">
        <f t="shared" si="9"/>
        <v>6.027941515288765E-5</v>
      </c>
      <c r="AI94" s="53">
        <f t="shared" si="10"/>
        <v>0.9965301313196363</v>
      </c>
    </row>
    <row r="95" spans="27:35" x14ac:dyDescent="0.2">
      <c r="AA95" s="45" t="s">
        <v>74</v>
      </c>
      <c r="AB95" s="46">
        <f>_xll.qlCalendarAdvance(calendar,AB94,AA95,,,trigger)</f>
        <v>45092</v>
      </c>
      <c r="AC95" s="46">
        <f>_xll.qlInterestRateIndexMaturity($U$5,AB95,trigger)</f>
        <v>45275</v>
      </c>
      <c r="AD95" s="50">
        <f>_xll.qlTenorBasisValue($U$13,AB95,trigger)</f>
        <v>2.0009756419055893E-3</v>
      </c>
      <c r="AE95" s="50">
        <f>_xll.qlTenorBasisForwardRate($U$13,AB95,trigger)</f>
        <v>1.7477906834787067E-2</v>
      </c>
      <c r="AF95" s="50">
        <f>_xll.qlTenorBasisForwardRate2($U$13,AB95,AC95,trigger)</f>
        <v>1.7477906834787067E-2</v>
      </c>
      <c r="AG95" s="50">
        <f>_xll.qlIndexFixing($U$5,_xll.qlInterestRateIndexFixingDate($U$5,AB95,trigger),,trigger)</f>
        <v>1.7429488892521283E-2</v>
      </c>
      <c r="AH95" s="50">
        <f t="shared" si="9"/>
        <v>4.8417942265784747E-5</v>
      </c>
      <c r="AI95" s="53">
        <f t="shared" si="10"/>
        <v>0.99722976311045342</v>
      </c>
    </row>
    <row r="96" spans="27:35" x14ac:dyDescent="0.2">
      <c r="AA96" s="45" t="s">
        <v>74</v>
      </c>
      <c r="AB96" s="46">
        <f>_xll.qlCalendarAdvance(calendar,AB95,AA96,,,trigger)</f>
        <v>45124</v>
      </c>
      <c r="AC96" s="46">
        <f>_xll.qlInterestRateIndexMaturity($U$5,AB96,trigger)</f>
        <v>45308</v>
      </c>
      <c r="AD96" s="50">
        <f>_xll.qlTenorBasisValue($U$13,AB96,trigger)</f>
        <v>1.9842799329518566E-3</v>
      </c>
      <c r="AE96" s="50">
        <f>_xll.qlTenorBasisForwardRate($U$13,AB96,trigger)</f>
        <v>1.7585273244067626E-2</v>
      </c>
      <c r="AF96" s="50">
        <f>_xll.qlTenorBasisForwardRate2($U$13,AB96,AC96,trigger)</f>
        <v>1.7585273244067626E-2</v>
      </c>
      <c r="AG96" s="50">
        <f>_xll.qlIndexFixing($U$5,_xll.qlInterestRateIndexFixingDate($U$5,AB96,trigger),,trigger)</f>
        <v>1.7551088839771675E-2</v>
      </c>
      <c r="AH96" s="50">
        <f t="shared" si="9"/>
        <v>3.4184404295950488E-5</v>
      </c>
      <c r="AI96" s="53">
        <f t="shared" si="10"/>
        <v>0.99805607772927374</v>
      </c>
    </row>
    <row r="97" spans="27:35" x14ac:dyDescent="0.2">
      <c r="AA97" s="45" t="s">
        <v>74</v>
      </c>
      <c r="AB97" s="46">
        <f>_xll.qlCalendarAdvance(calendar,AB96,AA97,,,trigger)</f>
        <v>45155</v>
      </c>
      <c r="AC97" s="46">
        <f>_xll.qlInterestRateIndexMaturity($U$5,AB97,trigger)</f>
        <v>45341</v>
      </c>
      <c r="AD97" s="50">
        <f>_xll.qlTenorBasisValue($U$13,AB97,trigger)</f>
        <v>1.9681211815772569E-3</v>
      </c>
      <c r="AE97" s="50">
        <f>_xll.qlTenorBasisForwardRate($U$13,AB97,trigger)</f>
        <v>1.7686282635842238E-2</v>
      </c>
      <c r="AF97" s="50">
        <f>_xll.qlTenorBasisForwardRate2($U$13,AB97,AC97,trigger)</f>
        <v>1.7686282635842238E-2</v>
      </c>
      <c r="AG97" s="50">
        <f>_xll.qlIndexFixing($U$5,_xll.qlInterestRateIndexFixingDate($U$5,AB97,trigger),,trigger)</f>
        <v>1.7667147296317715E-2</v>
      </c>
      <c r="AH97" s="50">
        <f t="shared" si="9"/>
        <v>1.9135339524523065E-5</v>
      </c>
      <c r="AI97" s="53">
        <f t="shared" si="10"/>
        <v>0.9989180688831838</v>
      </c>
    </row>
    <row r="98" spans="27:35" x14ac:dyDescent="0.2">
      <c r="AA98" s="45" t="s">
        <v>74</v>
      </c>
      <c r="AB98" s="46">
        <f>_xll.qlCalendarAdvance(calendar,AB97,AA98,,,trigger)</f>
        <v>45187</v>
      </c>
      <c r="AC98" s="46">
        <f>_xll.qlInterestRateIndexMaturity($U$5,AB98,trigger)</f>
        <v>45369</v>
      </c>
      <c r="AD98" s="50">
        <f>_xll.qlTenorBasisValue($U$13,AB98,trigger)</f>
        <v>1.9514619774288241E-3</v>
      </c>
      <c r="AE98" s="50">
        <f>_xll.qlTenorBasisForwardRate($U$13,AB98,trigger)</f>
        <v>1.777467822219423E-2</v>
      </c>
      <c r="AF98" s="50">
        <f>_xll.qlTenorBasisForwardRate2($U$13,AB98,AC98,trigger)</f>
        <v>1.777467822219423E-2</v>
      </c>
      <c r="AG98" s="50">
        <f>_xll.qlIndexFixing($U$5,_xll.qlInterestRateIndexFixingDate($U$5,AB98,trigger),,trigger)</f>
        <v>1.7770246982085753E-2</v>
      </c>
      <c r="AH98" s="50">
        <f t="shared" si="9"/>
        <v>4.4312401084774244E-6</v>
      </c>
      <c r="AI98" s="53">
        <f t="shared" si="10"/>
        <v>0.99975069927831695</v>
      </c>
    </row>
    <row r="99" spans="27:35" x14ac:dyDescent="0.2">
      <c r="AA99" s="45" t="s">
        <v>74</v>
      </c>
      <c r="AB99" s="46">
        <f>_xll.qlCalendarAdvance(calendar,AB98,AA99,,,trigger)</f>
        <v>45217</v>
      </c>
      <c r="AC99" s="46">
        <f>_xll.qlInterestRateIndexMaturity($U$5,AB99,trigger)</f>
        <v>45400</v>
      </c>
      <c r="AD99" s="50">
        <f>_xll.qlTenorBasisValue($U$13,AB99,trigger)</f>
        <v>1.9358675860457486E-3</v>
      </c>
      <c r="AE99" s="50">
        <f>_xll.qlTenorBasisForwardRate($U$13,AB99,trigger)</f>
        <v>1.7862319866234048E-2</v>
      </c>
      <c r="AF99" s="50">
        <f>_xll.qlTenorBasisForwardRate2($U$13,AB99,AC99,trigger)</f>
        <v>1.7862319866234048E-2</v>
      </c>
      <c r="AG99" s="50">
        <f>_xll.qlIndexFixing($U$5,_xll.qlInterestRateIndexFixingDate($U$5,AB99,trigger),,trigger)</f>
        <v>1.7873516003585051E-2</v>
      </c>
      <c r="AH99" s="50">
        <f t="shared" si="9"/>
        <v>-1.119613735100361E-5</v>
      </c>
      <c r="AI99" s="53">
        <f t="shared" si="10"/>
        <v>1.0006268019739233</v>
      </c>
    </row>
    <row r="100" spans="27:35" x14ac:dyDescent="0.2">
      <c r="AA100" s="45" t="s">
        <v>74</v>
      </c>
      <c r="AB100" s="46">
        <f>_xll.qlCalendarAdvance(calendar,AB99,AA100,,,trigger)</f>
        <v>45250</v>
      </c>
      <c r="AC100" s="46">
        <f>_xll.qlInterestRateIndexMaturity($U$5,AB100,trigger)</f>
        <v>45432</v>
      </c>
      <c r="AD100" s="50">
        <f>_xll.qlTenorBasisValue($U$13,AB100,trigger)</f>
        <v>1.9187450071039077E-3</v>
      </c>
      <c r="AE100" s="50">
        <f>_xll.qlTenorBasisForwardRate($U$13,AB100,trigger)</f>
        <v>1.7950405014879323E-2</v>
      </c>
      <c r="AF100" s="50">
        <f>_xll.qlTenorBasisForwardRate2($U$13,AB100,AC100,trigger)</f>
        <v>1.7950405014879323E-2</v>
      </c>
      <c r="AG100" s="50">
        <f>_xll.qlIndexFixing($U$5,_xll.qlInterestRateIndexFixingDate($U$5,AB100,trigger),,trigger)</f>
        <v>1.7978923680266788E-2</v>
      </c>
      <c r="AH100" s="50">
        <f t="shared" si="9"/>
        <v>-2.8518665387465558E-5</v>
      </c>
      <c r="AI100" s="53">
        <f t="shared" si="10"/>
        <v>1.001588747739331</v>
      </c>
    </row>
    <row r="101" spans="27:35" x14ac:dyDescent="0.2">
      <c r="AA101" s="45" t="s">
        <v>74</v>
      </c>
      <c r="AB101" s="46">
        <f>_xll.qlCalendarAdvance(calendar,AB100,AA101,,,trigger)</f>
        <v>45280</v>
      </c>
      <c r="AC101" s="46">
        <f>_xll.qlInterestRateIndexMaturity($U$5,AB101,trigger)</f>
        <v>45463</v>
      </c>
      <c r="AD101" s="50">
        <f>_xll.qlTenorBasisValue($U$13,AB101,trigger)</f>
        <v>1.9032115952988891E-3</v>
      </c>
      <c r="AE101" s="50">
        <f>_xll.qlTenorBasisForwardRate($U$13,AB101,trigger)</f>
        <v>1.8029556236838946E-2</v>
      </c>
      <c r="AF101" s="50">
        <f>_xll.qlTenorBasisForwardRate2($U$13,AB101,AC101,trigger)</f>
        <v>1.8029556236838946E-2</v>
      </c>
      <c r="AG101" s="50">
        <f>_xll.qlIndexFixing($U$5,_xll.qlInterestRateIndexFixingDate($U$5,AB101,trigger),,trigger)</f>
        <v>1.8074999858680243E-2</v>
      </c>
      <c r="AH101" s="50">
        <f t="shared" si="9"/>
        <v>-4.5443621841296383E-5</v>
      </c>
      <c r="AI101" s="53">
        <f t="shared" si="10"/>
        <v>1.00252050695227</v>
      </c>
    </row>
    <row r="102" spans="27:35" x14ac:dyDescent="0.2">
      <c r="AA102" s="45" t="s">
        <v>74</v>
      </c>
      <c r="AB102" s="46">
        <f>_xll.qlCalendarAdvance(calendar,AB101,AA102,,,trigger)</f>
        <v>45313</v>
      </c>
      <c r="AC102" s="46">
        <f>_xll.qlInterestRateIndexMaturity($U$5,AB102,trigger)</f>
        <v>45495</v>
      </c>
      <c r="AD102" s="50">
        <f>_xll.qlTenorBasisValue($U$13,AB102,trigger)</f>
        <v>1.886165205929338E-3</v>
      </c>
      <c r="AE102" s="50">
        <f>_xll.qlTenorBasisForwardRate($U$13,AB102,trigger)</f>
        <v>1.8108584627165605E-2</v>
      </c>
      <c r="AF102" s="50">
        <f>_xll.qlTenorBasisForwardRate2($U$13,AB102,AC102,trigger)</f>
        <v>1.8108584627165605E-2</v>
      </c>
      <c r="AG102" s="50">
        <f>_xll.qlIndexFixing($U$5,_xll.qlInterestRateIndexFixingDate($U$5,AB102,trigger),,trigger)</f>
        <v>1.8172721195656466E-2</v>
      </c>
      <c r="AH102" s="50">
        <f t="shared" si="9"/>
        <v>-6.4136568490861384E-5</v>
      </c>
      <c r="AI102" s="53">
        <f t="shared" si="10"/>
        <v>1.0035417769975599</v>
      </c>
    </row>
    <row r="103" spans="27:35" x14ac:dyDescent="0.2">
      <c r="AA103" s="45" t="s">
        <v>74</v>
      </c>
      <c r="AB103" s="46">
        <f>_xll.qlCalendarAdvance(calendar,AB102,AA103,,,trigger)</f>
        <v>45344</v>
      </c>
      <c r="AC103" s="46">
        <f>_xll.qlInterestRateIndexMaturity($U$5,AB103,trigger)</f>
        <v>45526</v>
      </c>
      <c r="AD103" s="50">
        <f>_xll.qlTenorBasisValue($U$13,AB103,trigger)</f>
        <v>1.8701945216645663E-3</v>
      </c>
      <c r="AE103" s="50">
        <f>_xll.qlTenorBasisForwardRate($U$13,AB103,trigger)</f>
        <v>1.8180027503791673E-2</v>
      </c>
      <c r="AF103" s="50">
        <f>_xll.qlTenorBasisForwardRate2($U$13,AB103,AC103,trigger)</f>
        <v>1.8180027503791673E-2</v>
      </c>
      <c r="AG103" s="50">
        <f>_xll.qlIndexFixing($U$5,_xll.qlInterestRateIndexFixingDate($U$5,AB103,trigger),,trigger)</f>
        <v>1.8262636050036085E-2</v>
      </c>
      <c r="AH103" s="50">
        <f t="shared" si="9"/>
        <v>-8.260854624441219E-5</v>
      </c>
      <c r="AI103" s="53">
        <f t="shared" si="10"/>
        <v>1.004543917561576</v>
      </c>
    </row>
    <row r="104" spans="27:35" x14ac:dyDescent="0.2">
      <c r="AA104" s="45" t="s">
        <v>74</v>
      </c>
      <c r="AB104" s="46">
        <f>_xll.qlCalendarAdvance(calendar,AB103,AA104,,,trigger)</f>
        <v>45373</v>
      </c>
      <c r="AC104" s="46">
        <f>_xll.qlInterestRateIndexMaturity($U$5,AB104,trigger)</f>
        <v>45558</v>
      </c>
      <c r="AD104" s="50">
        <f>_xll.qlTenorBasisValue($U$13,AB104,trigger)</f>
        <v>1.8552949516592518E-3</v>
      </c>
      <c r="AE104" s="50">
        <f>_xll.qlTenorBasisForwardRate($U$13,AB104,trigger)</f>
        <v>1.8248246415189E-2</v>
      </c>
      <c r="AF104" s="50">
        <f>_xll.qlTenorBasisForwardRate2($U$13,AB104,AC104,trigger)</f>
        <v>1.8248246415189E-2</v>
      </c>
      <c r="AG104" s="50">
        <f>_xll.qlIndexFixing($U$5,_xll.qlInterestRateIndexFixingDate($U$5,AB104,trigger),,trigger)</f>
        <v>1.8349188713668252E-2</v>
      </c>
      <c r="AH104" s="50">
        <f t="shared" si="9"/>
        <v>-1.0094229847925143E-4</v>
      </c>
      <c r="AI104" s="53">
        <f t="shared" si="10"/>
        <v>1.0055316163637089</v>
      </c>
    </row>
    <row r="105" spans="27:35" x14ac:dyDescent="0.2">
      <c r="AA105" s="45" t="s">
        <v>74</v>
      </c>
      <c r="AB105" s="46">
        <f>_xll.qlCalendarAdvance(calendar,AB104,AA105,,,trigger)</f>
        <v>45404</v>
      </c>
      <c r="AC105" s="46">
        <f>_xll.qlInterestRateIndexMaturity($U$5,AB105,trigger)</f>
        <v>45587</v>
      </c>
      <c r="AD105" s="50">
        <f>_xll.qlTenorBasisValue($U$13,AB105,trigger)</f>
        <v>1.8394147924979528E-3</v>
      </c>
      <c r="AE105" s="50">
        <f>_xll.qlTenorBasisForwardRate($U$13,AB105,trigger)</f>
        <v>1.8311463872920222E-2</v>
      </c>
      <c r="AF105" s="50">
        <f>_xll.qlTenorBasisForwardRate2($U$13,AB105,AC105,trigger)</f>
        <v>1.8311463872920222E-2</v>
      </c>
      <c r="AG105" s="50">
        <f>_xll.qlIndexFixing($U$5,_xll.qlInterestRateIndexFixingDate($U$5,AB105,trigger),,trigger)</f>
        <v>1.8429784158668552E-2</v>
      </c>
      <c r="AH105" s="50">
        <f t="shared" si="9"/>
        <v>-1.183202857483294E-4</v>
      </c>
      <c r="AI105" s="53">
        <f t="shared" si="10"/>
        <v>1.0064615416096419</v>
      </c>
    </row>
    <row r="106" spans="27:35" x14ac:dyDescent="0.2">
      <c r="AA106" s="45" t="s">
        <v>74</v>
      </c>
      <c r="AB106" s="46">
        <f>_xll.qlCalendarAdvance(calendar,AB105,AA106,,,trigger)</f>
        <v>45434</v>
      </c>
      <c r="AC106" s="46">
        <f>_xll.qlInterestRateIndexMaturity($U$5,AB106,trigger)</f>
        <v>45618</v>
      </c>
      <c r="AD106" s="50">
        <f>_xll.qlTenorBasisValue($U$13,AB106,trigger)</f>
        <v>1.8240962937917039E-3</v>
      </c>
      <c r="AE106" s="50">
        <f>_xll.qlTenorBasisForwardRate($U$13,AB106,trigger)</f>
        <v>1.8376598153175924E-2</v>
      </c>
      <c r="AF106" s="50">
        <f>_xll.qlTenorBasisForwardRate2($U$13,AB106,AC106,trigger)</f>
        <v>1.8376598153175924E-2</v>
      </c>
      <c r="AG106" s="50">
        <f>_xll.qlIndexFixing($U$5,_xll.qlInterestRateIndexFixingDate($U$5,AB106,trigger),,trigger)</f>
        <v>1.8511108752682071E-2</v>
      </c>
      <c r="AH106" s="50">
        <f t="shared" si="9"/>
        <v>-1.3451059950614699E-4</v>
      </c>
      <c r="AI106" s="53">
        <f t="shared" si="10"/>
        <v>1.0073196681118535</v>
      </c>
    </row>
    <row r="107" spans="27:35" x14ac:dyDescent="0.2">
      <c r="AA107" s="45" t="s">
        <v>74</v>
      </c>
      <c r="AB107" s="46">
        <f>_xll.qlCalendarAdvance(calendar,AB106,AA107,,,trigger)</f>
        <v>45467</v>
      </c>
      <c r="AC107" s="46">
        <f>_xll.qlInterestRateIndexMaturity($U$5,AB107,trigger)</f>
        <v>45650</v>
      </c>
      <c r="AD107" s="50">
        <f>_xll.qlTenorBasisValue($U$13,AB107,trigger)</f>
        <v>1.8073056928327518E-3</v>
      </c>
      <c r="AE107" s="50">
        <f>_xll.qlTenorBasisForwardRate($U$13,AB107,trigger)</f>
        <v>1.8446049685152292E-2</v>
      </c>
      <c r="AF107" s="50">
        <f>_xll.qlTenorBasisForwardRate2($U$13,AB107,AC107,trigger)</f>
        <v>1.8446049685152292E-2</v>
      </c>
      <c r="AG107" s="50">
        <f>_xll.qlIndexFixing($U$5,_xll.qlInterestRateIndexFixingDate($U$5,AB107,trigger),,trigger)</f>
        <v>1.8595372223101245E-2</v>
      </c>
      <c r="AH107" s="50">
        <f t="shared" si="9"/>
        <v>-1.4932253794895309E-4</v>
      </c>
      <c r="AI107" s="53">
        <f t="shared" si="10"/>
        <v>1.008095095724975</v>
      </c>
    </row>
    <row r="108" spans="27:35" x14ac:dyDescent="0.2">
      <c r="AA108" s="45" t="s">
        <v>74</v>
      </c>
      <c r="AB108" s="46">
        <f>_xll.qlCalendarAdvance(calendar,AB107,AA108,,,trigger)</f>
        <v>45497</v>
      </c>
      <c r="AC108" s="46">
        <f>_xll.qlInterestRateIndexMaturity($U$5,AB108,trigger)</f>
        <v>45681</v>
      </c>
      <c r="AD108" s="50">
        <f>_xll.qlTenorBasisValue($U$13,AB108,trigger)</f>
        <v>1.7920989554216166E-3</v>
      </c>
      <c r="AE108" s="50">
        <f>_xll.qlTenorBasisForwardRate($U$13,AB108,trigger)</f>
        <v>1.8514715740673402E-2</v>
      </c>
      <c r="AF108" s="50">
        <f>_xll.qlTenorBasisForwardRate2($U$13,AB108,AC108,trigger)</f>
        <v>1.8514715740673402E-2</v>
      </c>
      <c r="AG108" s="50">
        <f>_xll.qlIndexFixing($U$5,_xll.qlInterestRateIndexFixingDate($U$5,AB108,trigger),,trigger)</f>
        <v>1.867463679915261E-2</v>
      </c>
      <c r="AH108" s="50">
        <f t="shared" si="9"/>
        <v>-1.5992105847920796E-4</v>
      </c>
      <c r="AI108" s="53">
        <f t="shared" si="10"/>
        <v>1.0086375108707659</v>
      </c>
    </row>
    <row r="109" spans="27:35" x14ac:dyDescent="0.2">
      <c r="AA109" s="45" t="s">
        <v>74</v>
      </c>
      <c r="AB109" s="46">
        <f>_xll.qlCalendarAdvance(calendar,AB108,AA109,,,trigger)</f>
        <v>45530</v>
      </c>
      <c r="AC109" s="46">
        <f>_xll.qlInterestRateIndexMaturity($U$5,AB109,trigger)</f>
        <v>45714</v>
      </c>
      <c r="AD109" s="50">
        <f>_xll.qlTenorBasisValue($U$13,AB109,trigger)</f>
        <v>1.7754381362021609E-3</v>
      </c>
      <c r="AE109" s="50">
        <f>_xll.qlTenorBasisForwardRate($U$13,AB109,trigger)</f>
        <v>1.8592725597293924E-2</v>
      </c>
      <c r="AF109" s="50">
        <f>_xll.qlTenorBasisForwardRate2($U$13,AB109,AC109,trigger)</f>
        <v>1.8592725597293924E-2</v>
      </c>
      <c r="AG109" s="50">
        <f>_xll.qlIndexFixing($U$5,_xll.qlInterestRateIndexFixingDate($U$5,AB109,trigger),,trigger)</f>
        <v>1.8759769450913354E-2</v>
      </c>
      <c r="AH109" s="50">
        <f t="shared" si="9"/>
        <v>-1.6704385361943075E-4</v>
      </c>
      <c r="AI109" s="53">
        <f t="shared" si="10"/>
        <v>1.0089843661030389</v>
      </c>
    </row>
    <row r="110" spans="27:35" x14ac:dyDescent="0.2">
      <c r="AA110" s="45" t="s">
        <v>74</v>
      </c>
      <c r="AB110" s="46">
        <f>_xll.qlCalendarAdvance(calendar,AB109,AA110,,,trigger)</f>
        <v>45561</v>
      </c>
      <c r="AC110" s="46">
        <f>_xll.qlInterestRateIndexMaturity($U$5,AB110,trigger)</f>
        <v>45742</v>
      </c>
      <c r="AD110" s="50">
        <f>_xll.qlTenorBasisValue($U$13,AB110,trigger)</f>
        <v>1.7598536534156129E-3</v>
      </c>
      <c r="AE110" s="50">
        <f>_xll.qlTenorBasisForwardRate($U$13,AB110,trigger)</f>
        <v>1.8665134801413633E-2</v>
      </c>
      <c r="AF110" s="50">
        <f>_xll.qlTenorBasisForwardRate2($U$13,AB110,AC110,trigger)</f>
        <v>1.8665134801413633E-2</v>
      </c>
      <c r="AG110" s="50">
        <f>_xll.qlIndexFixing($U$5,_xll.qlInterestRateIndexFixingDate($U$5,AB110,trigger),,trigger)</f>
        <v>1.8834531349998598E-2</v>
      </c>
      <c r="AH110" s="50">
        <f t="shared" si="9"/>
        <v>-1.6939654858496439E-4</v>
      </c>
      <c r="AI110" s="53">
        <f t="shared" si="10"/>
        <v>1.0090755598814178</v>
      </c>
    </row>
    <row r="111" spans="27:35" x14ac:dyDescent="0.2">
      <c r="AA111" s="45" t="s">
        <v>74</v>
      </c>
      <c r="AB111" s="46">
        <f>_xll.qlCalendarAdvance(calendar,AB110,AA111,,,trigger)</f>
        <v>45593</v>
      </c>
      <c r="AC111" s="46">
        <f>_xll.qlInterestRateIndexMaturity($U$5,AB111,trigger)</f>
        <v>45775</v>
      </c>
      <c r="AD111" s="50">
        <f>_xll.qlTenorBasisValue($U$13,AB111,trigger)</f>
        <v>1.7438371266523946E-3</v>
      </c>
      <c r="AE111" s="50">
        <f>_xll.qlTenorBasisForwardRate($U$13,AB111,trigger)</f>
        <v>1.8752039426346997E-2</v>
      </c>
      <c r="AF111" s="50">
        <f>_xll.qlTenorBasisForwardRate2($U$13,AB111,AC111,trigger)</f>
        <v>1.8752039426346997E-2</v>
      </c>
      <c r="AG111" s="50">
        <f>_xll.qlIndexFixing($U$5,_xll.qlInterestRateIndexFixingDate($U$5,AB111,trigger),,trigger)</f>
        <v>1.8919169797347708E-2</v>
      </c>
      <c r="AH111" s="50">
        <f t="shared" si="9"/>
        <v>-1.6713037100071076E-4</v>
      </c>
      <c r="AI111" s="53">
        <f t="shared" si="10"/>
        <v>1.0089126503630261</v>
      </c>
    </row>
    <row r="112" spans="27:35" x14ac:dyDescent="0.2">
      <c r="AA112" s="45" t="s">
        <v>74</v>
      </c>
      <c r="AB112" s="46">
        <f>_xll.qlCalendarAdvance(calendar,AB111,AA112,,,trigger)</f>
        <v>45624</v>
      </c>
      <c r="AC112" s="46">
        <f>_xll.qlInterestRateIndexMaturity($U$5,AB112,trigger)</f>
        <v>45805</v>
      </c>
      <c r="AD112" s="50">
        <f>_xll.qlTenorBasisValue($U$13,AB112,trigger)</f>
        <v>1.7283923228066818E-3</v>
      </c>
      <c r="AE112" s="50">
        <f>_xll.qlTenorBasisForwardRate($U$13,AB112,trigger)</f>
        <v>1.8837051422686584E-2</v>
      </c>
      <c r="AF112" s="50">
        <f>_xll.qlTenorBasisForwardRate2($U$13,AB112,AC112,trigger)</f>
        <v>1.8837051422686584E-2</v>
      </c>
      <c r="AG112" s="50">
        <f>_xll.qlIndexFixing($U$5,_xll.qlInterestRateIndexFixingDate($U$5,AB112,trigger),,trigger)</f>
        <v>1.8997785131764595E-2</v>
      </c>
      <c r="AH112" s="50">
        <f t="shared" si="9"/>
        <v>-1.6073370907801129E-4</v>
      </c>
      <c r="AI112" s="53">
        <f t="shared" si="10"/>
        <v>1.0085328486646499</v>
      </c>
    </row>
    <row r="113" spans="27:35" x14ac:dyDescent="0.2">
      <c r="AA113" s="45" t="s">
        <v>74</v>
      </c>
      <c r="AB113" s="46">
        <f>_xll.qlCalendarAdvance(calendar,AB112,AA113,,,trigger)</f>
        <v>45656</v>
      </c>
      <c r="AC113" s="46">
        <f>_xll.qlInterestRateIndexMaturity($U$5,AB113,trigger)</f>
        <v>45838</v>
      </c>
      <c r="AD113" s="50">
        <f>_xll.qlTenorBasisValue($U$13,AB113,trigger)</f>
        <v>1.7125255262567236E-3</v>
      </c>
      <c r="AE113" s="50">
        <f>_xll.qlTenorBasisForwardRate($U$13,AB113,trigger)</f>
        <v>1.8933638968830206E-2</v>
      </c>
      <c r="AF113" s="50">
        <f>_xll.qlTenorBasisForwardRate2($U$13,AB113,AC113,trigger)</f>
        <v>1.8933638968830206E-2</v>
      </c>
      <c r="AG113" s="50">
        <f>_xll.qlIndexFixing($U$5,_xll.qlInterestRateIndexFixingDate($U$5,AB113,trigger),,trigger)</f>
        <v>1.9082752925162642E-2</v>
      </c>
      <c r="AH113" s="50">
        <f t="shared" si="9"/>
        <v>-1.4911395633243618E-4</v>
      </c>
      <c r="AI113" s="53">
        <f t="shared" si="10"/>
        <v>1.0078756099964681</v>
      </c>
    </row>
    <row r="114" spans="27:35" x14ac:dyDescent="0.2">
      <c r="AA114" s="45" t="s">
        <v>74</v>
      </c>
      <c r="AB114" s="46">
        <f>_xll.qlCalendarAdvance(calendar,AB113,AA114,,,trigger)</f>
        <v>45687</v>
      </c>
      <c r="AC114" s="46">
        <f>_xll.qlInterestRateIndexMaturity($U$5,AB114,trigger)</f>
        <v>45868</v>
      </c>
      <c r="AD114" s="50">
        <f>_xll.qlTenorBasisValue($U$13,AB114,trigger)</f>
        <v>1.6972309023428024E-3</v>
      </c>
      <c r="AE114" s="50">
        <f>_xll.qlTenorBasisForwardRate($U$13,AB114,trigger)</f>
        <v>1.9027725783532849E-2</v>
      </c>
      <c r="AF114" s="50">
        <f>_xll.qlTenorBasisForwardRate2($U$13,AB114,AC114,trigger)</f>
        <v>1.9027725783532849E-2</v>
      </c>
      <c r="AG114" s="50">
        <f>_xll.qlIndexFixing($U$5,_xll.qlInterestRateIndexFixingDate($U$5,AB114,trigger),,trigger)</f>
        <v>1.9161660717725466E-2</v>
      </c>
      <c r="AH114" s="50">
        <f t="shared" si="9"/>
        <v>-1.3393493419261784E-4</v>
      </c>
      <c r="AI114" s="53">
        <f t="shared" si="10"/>
        <v>1.0070389354837417</v>
      </c>
    </row>
    <row r="115" spans="27:35" x14ac:dyDescent="0.2">
      <c r="AA115" s="45" t="s">
        <v>74</v>
      </c>
      <c r="AB115" s="46">
        <f>_xll.qlCalendarAdvance(calendar,AB114,AA115,,,trigger)</f>
        <v>45716</v>
      </c>
      <c r="AC115" s="46">
        <f>_xll.qlInterestRateIndexMaturity($U$5,AB115,trigger)</f>
        <v>45898</v>
      </c>
      <c r="AD115" s="50">
        <f>_xll.qlTenorBasisValue($U$13,AB115,trigger)</f>
        <v>1.6829931108599829E-3</v>
      </c>
      <c r="AE115" s="50">
        <f>_xll.qlTenorBasisForwardRate($U$13,AB115,trigger)</f>
        <v>1.9123874916444239E-2</v>
      </c>
      <c r="AF115" s="50">
        <f>_xll.qlTenorBasisForwardRate2($U$13,AB115,AC115,trigger)</f>
        <v>1.9123874916444239E-2</v>
      </c>
      <c r="AG115" s="50">
        <f>_xll.qlIndexFixing($U$5,_xll.qlInterestRateIndexFixingDate($U$5,AB115,trigger),,trigger)</f>
        <v>1.9239072721053529E-2</v>
      </c>
      <c r="AH115" s="50">
        <f t="shared" si="9"/>
        <v>-1.1519780460928983E-4</v>
      </c>
      <c r="AI115" s="53">
        <f t="shared" si="10"/>
        <v>1.0060237689857632</v>
      </c>
    </row>
    <row r="116" spans="27:35" x14ac:dyDescent="0.2">
      <c r="AA116" s="45" t="s">
        <v>74</v>
      </c>
      <c r="AB116" s="46">
        <f>_xll.qlCalendarAdvance(calendar,AB115,AA116,,,trigger)</f>
        <v>45744</v>
      </c>
      <c r="AC116" s="46">
        <f>_xll.qlInterestRateIndexMaturity($U$5,AB116,trigger)</f>
        <v>45929</v>
      </c>
      <c r="AD116" s="50">
        <f>_xll.qlTenorBasisValue($U$13,AB116,trigger)</f>
        <v>1.6693122962675054E-3</v>
      </c>
      <c r="AE116" s="50">
        <f>_xll.qlTenorBasisForwardRate($U$13,AB116,trigger)</f>
        <v>1.9223801967317801E-2</v>
      </c>
      <c r="AF116" s="50">
        <f>_xll.qlTenorBasisForwardRate2($U$13,AB116,AC116,trigger)</f>
        <v>1.9223801967317801E-2</v>
      </c>
      <c r="AG116" s="50">
        <f>_xll.qlIndexFixing($U$5,_xll.qlInterestRateIndexFixingDate($U$5,AB116,trigger),,trigger)</f>
        <v>1.9317196825535097E-2</v>
      </c>
      <c r="AH116" s="50">
        <f t="shared" si="9"/>
        <v>-9.3394858217295956E-5</v>
      </c>
      <c r="AI116" s="53">
        <f t="shared" si="10"/>
        <v>1.0048582927755954</v>
      </c>
    </row>
    <row r="117" spans="27:35" x14ac:dyDescent="0.2">
      <c r="AA117" s="45" t="s">
        <v>74</v>
      </c>
      <c r="AB117" s="46">
        <f>_xll.qlCalendarAdvance(calendar,AB116,AA117,,,trigger)</f>
        <v>45775</v>
      </c>
      <c r="AC117" s="46">
        <f>_xll.qlInterestRateIndexMaturity($U$5,AB117,trigger)</f>
        <v>45958</v>
      </c>
      <c r="AD117" s="50">
        <f>_xll.qlTenorBasisValue($U$13,AB117,trigger)</f>
        <v>1.6542432351406909E-3</v>
      </c>
      <c r="AE117" s="50">
        <f>_xll.qlTenorBasisForwardRate($U$13,AB117,trigger)</f>
        <v>1.9323714695837647E-2</v>
      </c>
      <c r="AF117" s="50">
        <f>_xll.qlTenorBasisForwardRate2($U$13,AB117,AC117,trigger)</f>
        <v>1.9323714695837647E-2</v>
      </c>
      <c r="AG117" s="50">
        <f>_xll.qlIndexFixing($U$5,_xll.qlInterestRateIndexFixingDate($U$5,AB117,trigger),,trigger)</f>
        <v>1.9393243721699881E-2</v>
      </c>
      <c r="AH117" s="50">
        <f t="shared" si="9"/>
        <v>-6.9529025862234695E-5</v>
      </c>
      <c r="AI117" s="53">
        <f t="shared" si="10"/>
        <v>1.0035981190447409</v>
      </c>
    </row>
    <row r="118" spans="27:35" x14ac:dyDescent="0.2">
      <c r="AA118" s="45" t="s">
        <v>74</v>
      </c>
      <c r="AB118" s="46">
        <f>_xll.qlCalendarAdvance(calendar,AB117,AA118,,,trigger)</f>
        <v>45805</v>
      </c>
      <c r="AC118" s="46">
        <f>_xll.qlInterestRateIndexMaturity($U$5,AB118,trigger)</f>
        <v>45989</v>
      </c>
      <c r="AD118" s="50">
        <f>_xll.qlTenorBasisValue($U$13,AB118,trigger)</f>
        <v>1.6397397024823196E-3</v>
      </c>
      <c r="AE118" s="50">
        <f>_xll.qlTenorBasisForwardRate($U$13,AB118,trigger)</f>
        <v>1.9426200879518837E-2</v>
      </c>
      <c r="AF118" s="50">
        <f>_xll.qlTenorBasisForwardRate2($U$13,AB118,AC118,trigger)</f>
        <v>1.9426200879518837E-2</v>
      </c>
      <c r="AG118" s="50">
        <f>_xll.qlIndexFixing($U$5,_xll.qlInterestRateIndexFixingDate($U$5,AB118,trigger),,trigger)</f>
        <v>1.9470663393319151E-2</v>
      </c>
      <c r="AH118" s="50">
        <f t="shared" si="9"/>
        <v>-4.446251380031338E-5</v>
      </c>
      <c r="AI118" s="53">
        <f t="shared" si="10"/>
        <v>1.0022887910032472</v>
      </c>
    </row>
    <row r="119" spans="27:35" x14ac:dyDescent="0.2">
      <c r="AA119" s="45" t="s">
        <v>74</v>
      </c>
      <c r="AB119" s="46">
        <f>_xll.qlCalendarAdvance(calendar,AB118,AA119,,,trigger)</f>
        <v>45838</v>
      </c>
      <c r="AC119" s="46">
        <f>_xll.qlInterestRateIndexMaturity($U$5,AB119,trigger)</f>
        <v>46022</v>
      </c>
      <c r="AD119" s="50">
        <f>_xll.qlTenorBasisValue($U$13,AB119,trigger)</f>
        <v>1.6238781455347909E-3</v>
      </c>
      <c r="AE119" s="50">
        <f>_xll.qlTenorBasisForwardRate($U$13,AB119,trigger)</f>
        <v>1.9533690189460835E-2</v>
      </c>
      <c r="AF119" s="50">
        <f>_xll.qlTenorBasisForwardRate2($U$13,AB119,AC119,trigger)</f>
        <v>1.9533690189460835E-2</v>
      </c>
      <c r="AG119" s="50">
        <f>_xll.qlIndexFixing($U$5,_xll.qlInterestRateIndexFixingDate($U$5,AB119,trigger),,trigger)</f>
        <v>1.9551639177452822E-2</v>
      </c>
      <c r="AH119" s="50">
        <f t="shared" si="9"/>
        <v>-1.7948987991987103E-5</v>
      </c>
      <c r="AI119" s="53">
        <f t="shared" si="10"/>
        <v>1.0009188733832624</v>
      </c>
    </row>
    <row r="120" spans="27:35" x14ac:dyDescent="0.2">
      <c r="AA120" s="45" t="s">
        <v>74</v>
      </c>
      <c r="AB120" s="46">
        <f>_xll.qlCalendarAdvance(calendar,AB119,AA120,,,trigger)</f>
        <v>45868</v>
      </c>
      <c r="AC120" s="46">
        <f>_xll.qlInterestRateIndexMaturity($U$5,AB120,trigger)</f>
        <v>46052</v>
      </c>
      <c r="AD120" s="50">
        <f>_xll.qlTenorBasisValue($U$13,AB120,trigger)</f>
        <v>1.6095442700442774E-3</v>
      </c>
      <c r="AE120" s="50">
        <f>_xll.qlTenorBasisForwardRate($U$13,AB120,trigger)</f>
        <v>1.9626960972011706E-2</v>
      </c>
      <c r="AF120" s="50">
        <f>_xll.qlTenorBasisForwardRate2($U$13,AB120,AC120,trigger)</f>
        <v>1.9626960972011706E-2</v>
      </c>
      <c r="AG120" s="50">
        <f>_xll.qlIndexFixing($U$5,_xll.qlInterestRateIndexFixingDate($U$5,AB120,trigger),,trigger)</f>
        <v>1.9622642261469044E-2</v>
      </c>
      <c r="AH120" s="50">
        <f t="shared" si="9"/>
        <v>4.3187105426625849E-6</v>
      </c>
      <c r="AI120" s="53">
        <f t="shared" si="10"/>
        <v>0.99977996030313498</v>
      </c>
    </row>
    <row r="121" spans="27:35" x14ac:dyDescent="0.2">
      <c r="AA121" s="45" t="s">
        <v>74</v>
      </c>
      <c r="AB121" s="46">
        <f>_xll.qlCalendarAdvance(calendar,AB120,AA121,,,trigger)</f>
        <v>45901</v>
      </c>
      <c r="AC121" s="46">
        <f>_xll.qlInterestRateIndexMaturity($U$5,AB121,trigger)</f>
        <v>46083</v>
      </c>
      <c r="AD121" s="50">
        <f>_xll.qlTenorBasisValue($U$13,AB121,trigger)</f>
        <v>1.5938732229945239E-3</v>
      </c>
      <c r="AE121" s="50">
        <f>_xll.qlTenorBasisForwardRate($U$13,AB121,trigger)</f>
        <v>1.9719123552103562E-2</v>
      </c>
      <c r="AF121" s="50">
        <f>_xll.qlTenorBasisForwardRate2($U$13,AB121,AC121,trigger)</f>
        <v>1.9719123552103562E-2</v>
      </c>
      <c r="AG121" s="50">
        <f>_xll.qlIndexFixing($U$5,_xll.qlInterestRateIndexFixingDate($U$5,AB121,trigger),,trigger)</f>
        <v>1.969411459542042E-2</v>
      </c>
      <c r="AH121" s="50">
        <f t="shared" si="9"/>
        <v>2.5008956683142403E-5</v>
      </c>
      <c r="AI121" s="53">
        <f t="shared" si="10"/>
        <v>0.99873174096115069</v>
      </c>
    </row>
    <row r="122" spans="27:35" x14ac:dyDescent="0.2">
      <c r="AA122" s="45" t="s">
        <v>74</v>
      </c>
      <c r="AB122" s="46">
        <f>_xll.qlCalendarAdvance(calendar,AB121,AA122,,,trigger)</f>
        <v>45931</v>
      </c>
      <c r="AC122" s="46">
        <f>_xll.qlInterestRateIndexMaturity($U$5,AB122,trigger)</f>
        <v>46113</v>
      </c>
      <c r="AD122" s="50">
        <f>_xll.qlTenorBasisValue($U$13,AB122,trigger)</f>
        <v>1.5797158876605833E-3</v>
      </c>
      <c r="AE122" s="50">
        <f>_xll.qlTenorBasisForwardRate($U$13,AB122,trigger)</f>
        <v>1.9799814891909972E-2</v>
      </c>
      <c r="AF122" s="50">
        <f>_xll.qlTenorBasisForwardRate2($U$13,AB122,AC122,trigger)</f>
        <v>1.9799814891909972E-2</v>
      </c>
      <c r="AG122" s="50">
        <f>_xll.qlIndexFixing($U$5,_xll.qlInterestRateIndexFixingDate($U$5,AB122,trigger),,trigger)</f>
        <v>1.9758789642597977E-2</v>
      </c>
      <c r="AH122" s="50">
        <f t="shared" si="9"/>
        <v>4.1025249311994749E-5</v>
      </c>
      <c r="AI122" s="53">
        <f t="shared" si="10"/>
        <v>0.99792799834059276</v>
      </c>
    </row>
    <row r="123" spans="27:35" x14ac:dyDescent="0.2">
      <c r="AA123" s="45" t="s">
        <v>74</v>
      </c>
      <c r="AB123" s="46">
        <f>_xll.qlCalendarAdvance(calendar,AB122,AA123,,,trigger)</f>
        <v>45964</v>
      </c>
      <c r="AC123" s="46">
        <f>_xll.qlInterestRateIndexMaturity($U$5,AB123,trigger)</f>
        <v>46146</v>
      </c>
      <c r="AD123" s="50">
        <f>_xll.qlTenorBasisValue($U$13,AB123,trigger)</f>
        <v>1.5642425161369487E-3</v>
      </c>
      <c r="AE123" s="50">
        <f>_xll.qlTenorBasisForwardRate($U$13,AB123,trigger)</f>
        <v>1.9881297666196535E-2</v>
      </c>
      <c r="AF123" s="50">
        <f>_xll.qlTenorBasisForwardRate2($U$13,AB123,AC123,trigger)</f>
        <v>1.9881297666196535E-2</v>
      </c>
      <c r="AG123" s="50">
        <f>_xll.qlIndexFixing($U$5,_xll.qlInterestRateIndexFixingDate($U$5,AB123,trigger),,trigger)</f>
        <v>1.9826320831437174E-2</v>
      </c>
      <c r="AH123" s="50">
        <f t="shared" si="9"/>
        <v>5.4976834759360577E-5</v>
      </c>
      <c r="AI123" s="53">
        <f t="shared" si="10"/>
        <v>0.99723474615780061</v>
      </c>
    </row>
    <row r="124" spans="27:35" x14ac:dyDescent="0.2">
      <c r="AA124" s="45" t="s">
        <v>74</v>
      </c>
      <c r="AB124" s="46">
        <f>_xll.qlCalendarAdvance(calendar,AB123,AA124,,,trigger)</f>
        <v>45994</v>
      </c>
      <c r="AC124" s="46">
        <f>_xll.qlInterestRateIndexMaturity($U$5,AB124,trigger)</f>
        <v>46176</v>
      </c>
      <c r="AD124" s="50">
        <f>_xll.qlTenorBasisValue($U$13,AB124,trigger)</f>
        <v>1.550267877442672E-3</v>
      </c>
      <c r="AE124" s="50">
        <f>_xll.qlTenorBasisForwardRate($U$13,AB124,trigger)</f>
        <v>1.994875749363147E-2</v>
      </c>
      <c r="AF124" s="50">
        <f>_xll.qlTenorBasisForwardRate2($U$13,AB124,AC124,trigger)</f>
        <v>1.994875749363147E-2</v>
      </c>
      <c r="AG124" s="50">
        <f>_xll.qlIndexFixing($U$5,_xll.qlInterestRateIndexFixingDate($U$5,AB124,trigger),,trigger)</f>
        <v>1.9884429451076314E-2</v>
      </c>
      <c r="AH124" s="50">
        <f t="shared" si="9"/>
        <v>6.4328042555156228E-5</v>
      </c>
      <c r="AI124" s="53">
        <f t="shared" si="10"/>
        <v>0.99677533587865341</v>
      </c>
    </row>
    <row r="125" spans="27:35" x14ac:dyDescent="0.2">
      <c r="AA125" s="45" t="s">
        <v>74</v>
      </c>
      <c r="AB125" s="46">
        <f>_xll.qlCalendarAdvance(calendar,AB124,AA125,,,trigger)</f>
        <v>46027</v>
      </c>
      <c r="AC125" s="46">
        <f>_xll.qlInterestRateIndexMaturity($U$5,AB125,trigger)</f>
        <v>46209</v>
      </c>
      <c r="AD125" s="50">
        <f>_xll.qlTenorBasisValue($U$13,AB125,trigger)</f>
        <v>1.5349985723120128E-3</v>
      </c>
      <c r="AE125" s="50">
        <f>_xll.qlTenorBasisForwardRate($U$13,AB125,trigger)</f>
        <v>2.0015687082463492E-2</v>
      </c>
      <c r="AF125" s="50">
        <f>_xll.qlTenorBasisForwardRate2($U$13,AB125,AC125,trigger)</f>
        <v>2.0015687082463492E-2</v>
      </c>
      <c r="AG125" s="50">
        <f>_xll.qlIndexFixing($U$5,_xll.qlInterestRateIndexFixingDate($U$5,AB125,trigger),,trigger)</f>
        <v>1.9944736889155306E-2</v>
      </c>
      <c r="AH125" s="50">
        <f t="shared" si="9"/>
        <v>7.0950193308185611E-5</v>
      </c>
      <c r="AI125" s="53">
        <f t="shared" si="10"/>
        <v>0.99645527065766593</v>
      </c>
    </row>
    <row r="126" spans="27:35" x14ac:dyDescent="0.2">
      <c r="AA126" s="45" t="s">
        <v>74</v>
      </c>
      <c r="AB126" s="46">
        <f>_xll.qlCalendarAdvance(calendar,AB125,AA126,,,trigger)</f>
        <v>46058</v>
      </c>
      <c r="AC126" s="46">
        <f>_xll.qlInterestRateIndexMaturity($U$5,AB126,trigger)</f>
        <v>46239</v>
      </c>
      <c r="AD126" s="50">
        <f>_xll.qlTenorBasisValue($U$13,AB126,trigger)</f>
        <v>1.5207541222962114E-3</v>
      </c>
      <c r="AE126" s="50">
        <f>_xll.qlTenorBasisForwardRate($U$13,AB126,trigger)</f>
        <v>2.0070316812192023E-2</v>
      </c>
      <c r="AF126" s="50">
        <f>_xll.qlTenorBasisForwardRate2($U$13,AB126,AC126,trigger)</f>
        <v>2.0070316812192023E-2</v>
      </c>
      <c r="AG126" s="50">
        <f>_xll.qlIndexFixing($U$5,_xll.qlInterestRateIndexFixingDate($U$5,AB126,trigger),,trigger)</f>
        <v>1.9996609455382196E-2</v>
      </c>
      <c r="AH126" s="50">
        <f t="shared" si="9"/>
        <v>7.3707356809827457E-5</v>
      </c>
      <c r="AI126" s="53">
        <f t="shared" si="10"/>
        <v>0.99632754392969758</v>
      </c>
    </row>
    <row r="127" spans="27:35" x14ac:dyDescent="0.2">
      <c r="AA127" s="45" t="s">
        <v>74</v>
      </c>
      <c r="AB127" s="46">
        <f>_xll.qlCalendarAdvance(calendar,AB126,AA127,,,trigger)</f>
        <v>46086</v>
      </c>
      <c r="AC127" s="46">
        <f>_xll.qlInterestRateIndexMaturity($U$5,AB127,trigger)</f>
        <v>46272</v>
      </c>
      <c r="AD127" s="50">
        <f>_xll.qlTenorBasisValue($U$13,AB127,trigger)</f>
        <v>1.5079719986410018E-3</v>
      </c>
      <c r="AE127" s="50">
        <f>_xll.qlTenorBasisForwardRate($U$13,AB127,trigger)</f>
        <v>2.0121281401559013E-2</v>
      </c>
      <c r="AF127" s="50">
        <f>_xll.qlTenorBasisForwardRate2($U$13,AB127,AC127,trigger)</f>
        <v>2.0121281401559013E-2</v>
      </c>
      <c r="AG127" s="50">
        <f>_xll.qlIndexFixing($U$5,_xll.qlInterestRateIndexFixingDate($U$5,AB127,trigger),,trigger)</f>
        <v>2.0048262819265309E-2</v>
      </c>
      <c r="AH127" s="50">
        <f t="shared" si="9"/>
        <v>7.3018582293703921E-5</v>
      </c>
      <c r="AI127" s="53">
        <f t="shared" si="10"/>
        <v>0.99637107692912408</v>
      </c>
    </row>
    <row r="128" spans="27:35" x14ac:dyDescent="0.2">
      <c r="AA128" s="45" t="s">
        <v>74</v>
      </c>
      <c r="AB128" s="46">
        <f>_xll.qlCalendarAdvance(calendar,AB127,AA128,,,trigger)</f>
        <v>46119</v>
      </c>
      <c r="AC128" s="46">
        <f>_xll.qlInterestRateIndexMaturity($U$5,AB128,trigger)</f>
        <v>46302</v>
      </c>
      <c r="AD128" s="50">
        <f>_xll.qlTenorBasisValue($U$13,AB128,trigger)</f>
        <v>1.49301067849709E-3</v>
      </c>
      <c r="AE128" s="50">
        <f>_xll.qlTenorBasisForwardRate($U$13,AB128,trigger)</f>
        <v>2.0164004849379843E-2</v>
      </c>
      <c r="AF128" s="50">
        <f>_xll.qlTenorBasisForwardRate2($U$13,AB128,AC128,trigger)</f>
        <v>2.0164004849379843E-2</v>
      </c>
      <c r="AG128" s="50">
        <f>_xll.qlIndexFixing($U$5,_xll.qlInterestRateIndexFixingDate($U$5,AB128,trigger),,trigger)</f>
        <v>2.0094114708824488E-2</v>
      </c>
      <c r="AH128" s="50">
        <f t="shared" si="9"/>
        <v>6.9890140555355085E-5</v>
      </c>
      <c r="AI128" s="53">
        <f t="shared" si="10"/>
        <v>0.99653391570387839</v>
      </c>
    </row>
    <row r="129" spans="27:35" x14ac:dyDescent="0.2">
      <c r="AA129" s="45" t="s">
        <v>74</v>
      </c>
      <c r="AB129" s="46">
        <f>_xll.qlCalendarAdvance(calendar,AB128,AA129,,,trigger)</f>
        <v>46149</v>
      </c>
      <c r="AC129" s="46">
        <f>_xll.qlInterestRateIndexMaturity($U$5,AB129,trigger)</f>
        <v>46335</v>
      </c>
      <c r="AD129" s="50">
        <f>_xll.qlTenorBasisValue($U$13,AB129,trigger)</f>
        <v>1.4795075129149543E-3</v>
      </c>
      <c r="AE129" s="50">
        <f>_xll.qlTenorBasisForwardRate($U$13,AB129,trigger)</f>
        <v>2.0203896966038859E-2</v>
      </c>
      <c r="AF129" s="50">
        <f>_xll.qlTenorBasisForwardRate2($U$13,AB129,AC129,trigger)</f>
        <v>2.0203896966038859E-2</v>
      </c>
      <c r="AG129" s="50">
        <f>_xll.qlIndexFixing($U$5,_xll.qlInterestRateIndexFixingDate($U$5,AB129,trigger),,trigger)</f>
        <v>2.0139549671486338E-2</v>
      </c>
      <c r="AH129" s="50">
        <f t="shared" si="9"/>
        <v>6.4347294552520584E-5</v>
      </c>
      <c r="AI129" s="53">
        <f t="shared" si="10"/>
        <v>0.99681510479583801</v>
      </c>
    </row>
    <row r="130" spans="27:35" x14ac:dyDescent="0.2">
      <c r="AA130" s="45" t="s">
        <v>74</v>
      </c>
      <c r="AB130" s="46">
        <f>_xll.qlCalendarAdvance(calendar,AB129,AA130,,,trigger)</f>
        <v>46181</v>
      </c>
      <c r="AC130" s="46">
        <f>_xll.qlInterestRateIndexMaturity($U$5,AB130,trigger)</f>
        <v>46364</v>
      </c>
      <c r="AD130" s="50">
        <f>_xll.qlTenorBasisValue($U$13,AB130,trigger)</f>
        <v>1.4652080931246174E-3</v>
      </c>
      <c r="AE130" s="50">
        <f>_xll.qlTenorBasisForwardRate($U$13,AB130,trigger)</f>
        <v>2.0234837737714496E-2</v>
      </c>
      <c r="AF130" s="50">
        <f>_xll.qlTenorBasisForwardRate2($U$13,AB130,AC130,trigger)</f>
        <v>2.0234837737714496E-2</v>
      </c>
      <c r="AG130" s="50">
        <f>_xll.qlIndexFixing($U$5,_xll.qlInterestRateIndexFixingDate($U$5,AB130,trigger),,trigger)</f>
        <v>2.0177256405968937E-2</v>
      </c>
      <c r="AH130" s="50">
        <f t="shared" si="9"/>
        <v>5.75813317455591E-5</v>
      </c>
      <c r="AI130" s="53">
        <f t="shared" si="10"/>
        <v>0.99715434675128445</v>
      </c>
    </row>
    <row r="131" spans="27:35" x14ac:dyDescent="0.2">
      <c r="AA131" s="45" t="s">
        <v>74</v>
      </c>
      <c r="AB131" s="46">
        <f>_xll.qlCalendarAdvance(calendar,AB130,AA131,,,trigger)</f>
        <v>46211</v>
      </c>
      <c r="AC131" s="46">
        <f>_xll.qlInterestRateIndexMaturity($U$5,AB131,trigger)</f>
        <v>46395</v>
      </c>
      <c r="AD131" s="50">
        <f>_xll.qlTenorBasisValue($U$13,AB131,trigger)</f>
        <v>1.4519007305489515E-3</v>
      </c>
      <c r="AE131" s="50">
        <f>_xll.qlTenorBasisForwardRate($U$13,AB131,trigger)</f>
        <v>2.0263603699163392E-2</v>
      </c>
      <c r="AF131" s="50">
        <f>_xll.qlTenorBasisForwardRate2($U$13,AB131,AC131,trigger)</f>
        <v>2.0263603699163392E-2</v>
      </c>
      <c r="AG131" s="50">
        <f>_xll.qlIndexFixing($U$5,_xll.qlInterestRateIndexFixingDate($U$5,AB131,trigger),,trigger)</f>
        <v>2.0213765192236326E-2</v>
      </c>
      <c r="AH131" s="50">
        <f t="shared" si="9"/>
        <v>4.9838506927066262E-5</v>
      </c>
      <c r="AI131" s="53">
        <f t="shared" si="10"/>
        <v>0.99754049143148593</v>
      </c>
    </row>
    <row r="132" spans="27:35" x14ac:dyDescent="0.2">
      <c r="AA132" s="45" t="s">
        <v>74</v>
      </c>
      <c r="AB132" s="46">
        <f>_xll.qlCalendarAdvance(calendar,AB131,AA132,,,trigger)</f>
        <v>46244</v>
      </c>
      <c r="AC132" s="46">
        <f>_xll.qlInterestRateIndexMaturity($U$5,AB132,trigger)</f>
        <v>46428</v>
      </c>
      <c r="AD132" s="50">
        <f>_xll.qlTenorBasisValue($U$13,AB132,trigger)</f>
        <v>1.4373735006834455E-3</v>
      </c>
      <c r="AE132" s="50">
        <f>_xll.qlTenorBasisForwardRate($U$13,AB132,trigger)</f>
        <v>2.0290159540667013E-2</v>
      </c>
      <c r="AF132" s="50">
        <f>_xll.qlTenorBasisForwardRate2($U$13,AB132,AC132,trigger)</f>
        <v>2.0290159540667013E-2</v>
      </c>
      <c r="AG132" s="50">
        <f>_xll.qlIndexFixing($U$5,_xll.qlInterestRateIndexFixingDate($U$5,AB132,trigger),,trigger)</f>
        <v>2.0249071411210386E-2</v>
      </c>
      <c r="AH132" s="50">
        <f t="shared" ref="AH132:AH195" si="11">AE132-AG132</f>
        <v>4.1088129456627598E-5</v>
      </c>
      <c r="AI132" s="53">
        <f t="shared" ref="AI132:AI195" si="12">AG132/AF132</f>
        <v>0.99797497257849177</v>
      </c>
    </row>
    <row r="133" spans="27:35" x14ac:dyDescent="0.2">
      <c r="AA133" s="45" t="s">
        <v>74</v>
      </c>
      <c r="AB133" s="46">
        <f>_xll.qlCalendarAdvance(calendar,AB132,AA133,,,trigger)</f>
        <v>46275</v>
      </c>
      <c r="AC133" s="46">
        <f>_xll.qlInterestRateIndexMaturity($U$5,AB133,trigger)</f>
        <v>46456</v>
      </c>
      <c r="AD133" s="50">
        <f>_xll.qlTenorBasisValue($U$13,AB133,trigger)</f>
        <v>1.4238333372798278E-3</v>
      </c>
      <c r="AE133" s="50">
        <f>_xll.qlTenorBasisForwardRate($U$13,AB133,trigger)</f>
        <v>2.0309221873259117E-2</v>
      </c>
      <c r="AF133" s="50">
        <f>_xll.qlTenorBasisForwardRate2($U$13,AB133,AC133,trigger)</f>
        <v>2.0309221873259117E-2</v>
      </c>
      <c r="AG133" s="50">
        <f>_xll.qlIndexFixing($U$5,_xll.qlInterestRateIndexFixingDate($U$5,AB133,trigger),,trigger)</f>
        <v>2.0275879020399401E-2</v>
      </c>
      <c r="AH133" s="50">
        <f t="shared" si="11"/>
        <v>3.3342852859715583E-5</v>
      </c>
      <c r="AI133" s="53">
        <f t="shared" si="12"/>
        <v>0.99835824075054214</v>
      </c>
    </row>
    <row r="134" spans="27:35" x14ac:dyDescent="0.2">
      <c r="AA134" s="45" t="s">
        <v>74</v>
      </c>
      <c r="AB134" s="46">
        <f>_xll.qlCalendarAdvance(calendar,AB133,AA134,,,trigger)</f>
        <v>46307</v>
      </c>
      <c r="AC134" s="46">
        <f>_xll.qlInterestRateIndexMaturity($U$5,AB134,trigger)</f>
        <v>46489</v>
      </c>
      <c r="AD134" s="50">
        <f>_xll.qlTenorBasisValue($U$13,AB134,trigger)</f>
        <v>1.4099655307697951E-3</v>
      </c>
      <c r="AE134" s="50">
        <f>_xll.qlTenorBasisForwardRate($U$13,AB134,trigger)</f>
        <v>2.0329121810330156E-2</v>
      </c>
      <c r="AF134" s="50">
        <f>_xll.qlTenorBasisForwardRate2($U$13,AB134,AC134,trigger)</f>
        <v>2.0329121810330156E-2</v>
      </c>
      <c r="AG134" s="50">
        <f>_xll.qlIndexFixing($U$5,_xll.qlInterestRateIndexFixingDate($U$5,AB134,trigger),,trigger)</f>
        <v>2.0304128984609513E-2</v>
      </c>
      <c r="AH134" s="50">
        <f t="shared" si="11"/>
        <v>2.4992825720642625E-5</v>
      </c>
      <c r="AI134" s="53">
        <f t="shared" si="12"/>
        <v>0.99877058999627111</v>
      </c>
    </row>
    <row r="135" spans="27:35" x14ac:dyDescent="0.2">
      <c r="AA135" s="45" t="s">
        <v>74</v>
      </c>
      <c r="AB135" s="46">
        <f>_xll.qlCalendarAdvance(calendar,AB134,AA135,,,trigger)</f>
        <v>46338</v>
      </c>
      <c r="AC135" s="46">
        <f>_xll.qlInterestRateIndexMaturity($U$5,AB135,trigger)</f>
        <v>46519</v>
      </c>
      <c r="AD135" s="50">
        <f>_xll.qlTenorBasisValue($U$13,AB135,trigger)</f>
        <v>1.3966375035146374E-3</v>
      </c>
      <c r="AE135" s="50">
        <f>_xll.qlTenorBasisForwardRate($U$13,AB135,trigger)</f>
        <v>2.034360158275518E-2</v>
      </c>
      <c r="AF135" s="50">
        <f>_xll.qlTenorBasisForwardRate2($U$13,AB135,AC135,trigger)</f>
        <v>2.034360158275518E-2</v>
      </c>
      <c r="AG135" s="50">
        <f>_xll.qlIndexFixing($U$5,_xll.qlInterestRateIndexFixingDate($U$5,AB135,trigger),,trigger)</f>
        <v>2.0326295998990059E-2</v>
      </c>
      <c r="AH135" s="50">
        <f t="shared" si="11"/>
        <v>1.7305583765121757E-5</v>
      </c>
      <c r="AI135" s="53">
        <f t="shared" si="12"/>
        <v>0.99914933529863315</v>
      </c>
    </row>
    <row r="136" spans="27:35" x14ac:dyDescent="0.2">
      <c r="AA136" s="45" t="s">
        <v>74</v>
      </c>
      <c r="AB136" s="46">
        <f>_xll.qlCalendarAdvance(calendar,AB135,AA136,,,trigger)</f>
        <v>46370</v>
      </c>
      <c r="AC136" s="46">
        <f>_xll.qlInterestRateIndexMaturity($U$5,AB136,trigger)</f>
        <v>46552</v>
      </c>
      <c r="AD136" s="50">
        <f>_xll.qlTenorBasisValue($U$13,AB136,trigger)</f>
        <v>1.3829900335236604E-3</v>
      </c>
      <c r="AE136" s="50">
        <f>_xll.qlTenorBasisForwardRate($U$13,AB136,trigger)</f>
        <v>2.0356718374033821E-2</v>
      </c>
      <c r="AF136" s="50">
        <f>_xll.qlTenorBasisForwardRate2($U$13,AB136,AC136,trigger)</f>
        <v>2.0356718374033821E-2</v>
      </c>
      <c r="AG136" s="50">
        <f>_xll.qlIndexFixing($U$5,_xll.qlInterestRateIndexFixingDate($U$5,AB136,trigger),,trigger)</f>
        <v>2.0347429573202892E-2</v>
      </c>
      <c r="AH136" s="50">
        <f t="shared" si="11"/>
        <v>9.288800830929006E-6</v>
      </c>
      <c r="AI136" s="53">
        <f t="shared" si="12"/>
        <v>0.99954369851464975</v>
      </c>
    </row>
    <row r="137" spans="27:35" x14ac:dyDescent="0.2">
      <c r="AA137" s="45" t="s">
        <v>74</v>
      </c>
      <c r="AB137" s="46">
        <f>_xll.qlCalendarAdvance(calendar,AB136,AA137,,,trigger)</f>
        <v>46401</v>
      </c>
      <c r="AC137" s="46">
        <f>_xll.qlInterestRateIndexMaturity($U$5,AB137,trigger)</f>
        <v>46582</v>
      </c>
      <c r="AD137" s="50">
        <f>_xll.qlTenorBasisValue($U$13,AB137,trigger)</f>
        <v>1.3698766527388538E-3</v>
      </c>
      <c r="AE137" s="50">
        <f>_xll.qlTenorBasisForwardRate($U$13,AB137,trigger)</f>
        <v>2.0364830432473734E-2</v>
      </c>
      <c r="AF137" s="50">
        <f>_xll.qlTenorBasisForwardRate2($U$13,AB137,AC137,trigger)</f>
        <v>2.0364830432473734E-2</v>
      </c>
      <c r="AG137" s="50">
        <f>_xll.qlIndexFixing($U$5,_xll.qlInterestRateIndexFixingDate($U$5,AB137,trigger),,trigger)</f>
        <v>2.0362913200005481E-2</v>
      </c>
      <c r="AH137" s="50">
        <f t="shared" si="11"/>
        <v>1.9172324682535657E-6</v>
      </c>
      <c r="AI137" s="53">
        <f t="shared" si="12"/>
        <v>0.9999058557116588</v>
      </c>
    </row>
    <row r="138" spans="27:35" x14ac:dyDescent="0.2">
      <c r="AA138" s="45" t="s">
        <v>74</v>
      </c>
      <c r="AB138" s="46">
        <f>_xll.qlCalendarAdvance(calendar,AB137,AA138,,,trigger)</f>
        <v>46433</v>
      </c>
      <c r="AC138" s="46">
        <f>_xll.qlInterestRateIndexMaturity($U$5,AB138,trigger)</f>
        <v>46615</v>
      </c>
      <c r="AD138" s="50">
        <f>_xll.qlTenorBasisValue($U$13,AB138,trigger)</f>
        <v>1.3564518668972209E-3</v>
      </c>
      <c r="AE138" s="50">
        <f>_xll.qlTenorBasisForwardRate($U$13,AB138,trigger)</f>
        <v>2.0371170008287941E-2</v>
      </c>
      <c r="AF138" s="50">
        <f>_xll.qlTenorBasisForwardRate2($U$13,AB138,AC138,trigger)</f>
        <v>2.0371170008287941E-2</v>
      </c>
      <c r="AG138" s="50">
        <f>_xll.qlIndexFixing($U$5,_xll.qlInterestRateIndexFixingDate($U$5,AB138,trigger),,trigger)</f>
        <v>2.0376933542114842E-2</v>
      </c>
      <c r="AH138" s="50">
        <f t="shared" si="11"/>
        <v>-5.7635338269017289E-6</v>
      </c>
      <c r="AI138" s="53">
        <f t="shared" si="12"/>
        <v>1.0002829260088919</v>
      </c>
    </row>
    <row r="139" spans="27:35" x14ac:dyDescent="0.2">
      <c r="AA139" s="45" t="s">
        <v>74</v>
      </c>
      <c r="AB139" s="46">
        <f>_xll.qlCalendarAdvance(calendar,AB138,AA139,,,trigger)</f>
        <v>46461</v>
      </c>
      <c r="AC139" s="46">
        <f>_xll.qlInterestRateIndexMaturity($U$5,AB139,trigger)</f>
        <v>46645</v>
      </c>
      <c r="AD139" s="50">
        <f>_xll.qlTenorBasisValue($U$13,AB139,trigger)</f>
        <v>1.3447985639989638E-3</v>
      </c>
      <c r="AE139" s="50">
        <f>_xll.qlTenorBasisForwardRate($U$13,AB139,trigger)</f>
        <v>2.0374637161128552E-2</v>
      </c>
      <c r="AF139" s="50">
        <f>_xll.qlTenorBasisForwardRate2($U$13,AB139,AC139,trigger)</f>
        <v>2.0374637161128552E-2</v>
      </c>
      <c r="AG139" s="50">
        <f>_xll.qlIndexFixing($U$5,_xll.qlInterestRateIndexFixingDate($U$5,AB139,trigger),,trigger)</f>
        <v>2.0387098738085845E-2</v>
      </c>
      <c r="AH139" s="50">
        <f t="shared" si="11"/>
        <v>-1.2461576957292775E-5</v>
      </c>
      <c r="AI139" s="53">
        <f t="shared" si="12"/>
        <v>1.0006116220307995</v>
      </c>
    </row>
    <row r="140" spans="27:35" x14ac:dyDescent="0.2">
      <c r="AA140" s="45" t="s">
        <v>74</v>
      </c>
      <c r="AB140" s="46">
        <f>_xll.qlCalendarAdvance(calendar,AB139,AA140,,,trigger)</f>
        <v>46492</v>
      </c>
      <c r="AC140" s="46">
        <f>_xll.qlInterestRateIndexMaturity($U$5,AB140,trigger)</f>
        <v>46675</v>
      </c>
      <c r="AD140" s="50">
        <f>_xll.qlTenorBasisValue($U$13,AB140,trigger)</f>
        <v>1.3319987256589965E-3</v>
      </c>
      <c r="AE140" s="50">
        <f>_xll.qlTenorBasisForwardRate($U$13,AB140,trigger)</f>
        <v>2.0374235509185941E-2</v>
      </c>
      <c r="AF140" s="50">
        <f>_xll.qlTenorBasisForwardRate2($U$13,AB140,AC140,trigger)</f>
        <v>2.0374235509185941E-2</v>
      </c>
      <c r="AG140" s="50">
        <f>_xll.qlIndexFixing($U$5,_xll.qlInterestRateIndexFixingDate($U$5,AB140,trigger),,trigger)</f>
        <v>2.0393575388008723E-2</v>
      </c>
      <c r="AH140" s="50">
        <f t="shared" si="11"/>
        <v>-1.9339878822782069E-5</v>
      </c>
      <c r="AI140" s="53">
        <f t="shared" si="12"/>
        <v>1.0009492321227986</v>
      </c>
    </row>
    <row r="141" spans="27:35" x14ac:dyDescent="0.2">
      <c r="AA141" s="45" t="s">
        <v>74</v>
      </c>
      <c r="AB141" s="46">
        <f>_xll.qlCalendarAdvance(calendar,AB140,AA141,,,trigger)</f>
        <v>46524</v>
      </c>
      <c r="AC141" s="46">
        <f>_xll.qlInterestRateIndexMaturity($U$5,AB141,trigger)</f>
        <v>46708</v>
      </c>
      <c r="AD141" s="50">
        <f>_xll.qlTenorBasisValue($U$13,AB141,trigger)</f>
        <v>1.3188988070255377E-3</v>
      </c>
      <c r="AE141" s="50">
        <f>_xll.qlTenorBasisForwardRate($U$13,AB141,trigger)</f>
        <v>2.0372694457908524E-2</v>
      </c>
      <c r="AF141" s="50">
        <f>_xll.qlTenorBasisForwardRate2($U$13,AB141,AC141,trigger)</f>
        <v>2.0372694457908524E-2</v>
      </c>
      <c r="AG141" s="50">
        <f>_xll.qlIndexFixing($U$5,_xll.qlInterestRateIndexFixingDate($U$5,AB141,trigger),,trigger)</f>
        <v>2.0399145727943269E-2</v>
      </c>
      <c r="AH141" s="50">
        <f t="shared" si="11"/>
        <v>-2.6451270034744817E-5</v>
      </c>
      <c r="AI141" s="53">
        <f t="shared" si="12"/>
        <v>1.0012983687596844</v>
      </c>
    </row>
    <row r="142" spans="27:35" x14ac:dyDescent="0.2">
      <c r="AA142" s="45" t="s">
        <v>74</v>
      </c>
      <c r="AB142" s="46">
        <f>_xll.qlCalendarAdvance(calendar,AB141,AA142,,,trigger)</f>
        <v>46555</v>
      </c>
      <c r="AC142" s="46">
        <f>_xll.qlInterestRateIndexMaturity($U$5,AB142,trigger)</f>
        <v>46738</v>
      </c>
      <c r="AD142" s="50">
        <f>_xll.qlTenorBasisValue($U$13,AB142,trigger)</f>
        <v>1.3063178582125754E-3</v>
      </c>
      <c r="AE142" s="50">
        <f>_xll.qlTenorBasisForwardRate($U$13,AB142,trigger)</f>
        <v>2.0368559026694454E-2</v>
      </c>
      <c r="AF142" s="50">
        <f>_xll.qlTenorBasisForwardRate2($U$13,AB142,AC142,trigger)</f>
        <v>2.0368559026694454E-2</v>
      </c>
      <c r="AG142" s="50">
        <f>_xll.qlIndexFixing($U$5,_xll.qlInterestRateIndexFixingDate($U$5,AB142,trigger),,trigger)</f>
        <v>2.0401469564892926E-2</v>
      </c>
      <c r="AH142" s="50">
        <f t="shared" si="11"/>
        <v>-3.2910538198472478E-5</v>
      </c>
      <c r="AI142" s="53">
        <f t="shared" si="12"/>
        <v>1.0016157519123146</v>
      </c>
    </row>
    <row r="143" spans="27:35" x14ac:dyDescent="0.2">
      <c r="AA143" s="45" t="s">
        <v>74</v>
      </c>
      <c r="AB143" s="46">
        <f>_xll.qlCalendarAdvance(calendar,AB142,AA143,,,trigger)</f>
        <v>46587</v>
      </c>
      <c r="AC143" s="46">
        <f>_xll.qlInterestRateIndexMaturity($U$5,AB143,trigger)</f>
        <v>46771</v>
      </c>
      <c r="AD143" s="50">
        <f>_xll.qlTenorBasisValue($U$13,AB143,trigger)</f>
        <v>1.2934444734785549E-3</v>
      </c>
      <c r="AE143" s="50">
        <f>_xll.qlTenorBasisForwardRate($U$13,AB143,trigger)</f>
        <v>2.0364085600511134E-2</v>
      </c>
      <c r="AF143" s="50">
        <f>_xll.qlTenorBasisForwardRate2($U$13,AB143,AC143,trigger)</f>
        <v>2.0364085600511134E-2</v>
      </c>
      <c r="AG143" s="50">
        <f>_xll.qlIndexFixing($U$5,_xll.qlInterestRateIndexFixingDate($U$5,AB143,trigger),,trigger)</f>
        <v>2.0403622608114194E-2</v>
      </c>
      <c r="AH143" s="50">
        <f t="shared" si="11"/>
        <v>-3.9537007603059754E-5</v>
      </c>
      <c r="AI143" s="53">
        <f t="shared" si="12"/>
        <v>1.0019415066494353</v>
      </c>
    </row>
    <row r="144" spans="27:35" x14ac:dyDescent="0.2">
      <c r="AA144" s="45" t="s">
        <v>74</v>
      </c>
      <c r="AB144" s="46">
        <f>_xll.qlCalendarAdvance(calendar,AB143,AA144,,,trigger)</f>
        <v>46618</v>
      </c>
      <c r="AC144" s="46">
        <f>_xll.qlInterestRateIndexMaturity($U$5,AB144,trigger)</f>
        <v>46804</v>
      </c>
      <c r="AD144" s="50">
        <f>_xll.qlTenorBasisValue($U$13,AB144,trigger)</f>
        <v>1.2810834503282388E-3</v>
      </c>
      <c r="AE144" s="50">
        <f>_xll.qlTenorBasisForwardRate($U$13,AB144,trigger)</f>
        <v>2.0359527591358745E-2</v>
      </c>
      <c r="AF144" s="50">
        <f>_xll.qlTenorBasisForwardRate2($U$13,AB144,AC144,trigger)</f>
        <v>2.0359527591358745E-2</v>
      </c>
      <c r="AG144" s="50">
        <f>_xll.qlIndexFixing($U$5,_xll.qlInterestRateIndexFixingDate($U$5,AB144,trigger),,trigger)</f>
        <v>2.0405314769905019E-2</v>
      </c>
      <c r="AH144" s="50">
        <f t="shared" si="11"/>
        <v>-4.578717854627351E-5</v>
      </c>
      <c r="AI144" s="53">
        <f t="shared" si="12"/>
        <v>1.0022489312849139</v>
      </c>
    </row>
    <row r="145" spans="27:35" x14ac:dyDescent="0.2">
      <c r="AA145" s="45" t="s">
        <v>74</v>
      </c>
      <c r="AB145" s="46">
        <f>_xll.qlCalendarAdvance(calendar,AB144,AA145,,,trigger)</f>
        <v>46650</v>
      </c>
      <c r="AC145" s="46">
        <f>_xll.qlInterestRateIndexMaturity($U$5,AB145,trigger)</f>
        <v>46832</v>
      </c>
      <c r="AD145" s="50">
        <f>_xll.qlTenorBasisValue($U$13,AB145,trigger)</f>
        <v>1.2684374768729717E-3</v>
      </c>
      <c r="AE145" s="50">
        <f>_xll.qlTenorBasisForwardRate($U$13,AB145,trigger)</f>
        <v>2.0351496075843446E-2</v>
      </c>
      <c r="AF145" s="50">
        <f>_xll.qlTenorBasisForwardRate2($U$13,AB145,AC145,trigger)</f>
        <v>2.0351496075843446E-2</v>
      </c>
      <c r="AG145" s="50">
        <f>_xll.qlIndexFixing($U$5,_xll.qlInterestRateIndexFixingDate($U$5,AB145,trigger),,trigger)</f>
        <v>2.0402896779182368E-2</v>
      </c>
      <c r="AH145" s="50">
        <f t="shared" si="11"/>
        <v>-5.1400703338921883E-5</v>
      </c>
      <c r="AI145" s="53">
        <f t="shared" si="12"/>
        <v>1.0025256474092799</v>
      </c>
    </row>
    <row r="146" spans="27:35" x14ac:dyDescent="0.2">
      <c r="AA146" s="45" t="s">
        <v>74</v>
      </c>
      <c r="AB146" s="46">
        <f>_xll.qlCalendarAdvance(calendar,AB145,AA146,,,trigger)</f>
        <v>46680</v>
      </c>
      <c r="AC146" s="46">
        <f>_xll.qlInterestRateIndexMaturity($U$5,AB146,trigger)</f>
        <v>46863</v>
      </c>
      <c r="AD146" s="50">
        <f>_xll.qlTenorBasisValue($U$13,AB146,trigger)</f>
        <v>1.2566869801517752E-3</v>
      </c>
      <c r="AE146" s="50">
        <f>_xll.qlTenorBasisForwardRate($U$13,AB146,trigger)</f>
        <v>2.0345785539433659E-2</v>
      </c>
      <c r="AF146" s="50">
        <f>_xll.qlTenorBasisForwardRate2($U$13,AB146,AC146,trigger)</f>
        <v>2.0345785539433659E-2</v>
      </c>
      <c r="AG146" s="50">
        <f>_xll.qlIndexFixing($U$5,_xll.qlInterestRateIndexFixingDate($U$5,AB146,trigger),,trigger)</f>
        <v>2.0402632255963782E-2</v>
      </c>
      <c r="AH146" s="50">
        <f t="shared" si="11"/>
        <v>-5.6846716530122715E-5</v>
      </c>
      <c r="AI146" s="53">
        <f t="shared" si="12"/>
        <v>1.0027940290838093</v>
      </c>
    </row>
    <row r="147" spans="27:35" x14ac:dyDescent="0.2">
      <c r="AA147" s="45" t="s">
        <v>74</v>
      </c>
      <c r="AB147" s="46">
        <f>_xll.qlCalendarAdvance(calendar,AB146,AA147,,,trigger)</f>
        <v>46713</v>
      </c>
      <c r="AC147" s="46">
        <f>_xll.qlInterestRateIndexMaturity($U$5,AB147,trigger)</f>
        <v>46895</v>
      </c>
      <c r="AD147" s="50">
        <f>_xll.qlTenorBasisValue($U$13,AB147,trigger)</f>
        <v>1.2438790003699276E-3</v>
      </c>
      <c r="AE147" s="50">
        <f>_xll.qlTenorBasisForwardRate($U$13,AB147,trigger)</f>
        <v>2.0338069721433646E-2</v>
      </c>
      <c r="AF147" s="50">
        <f>_xll.qlTenorBasisForwardRate2($U$13,AB147,AC147,trigger)</f>
        <v>2.0338069721433646E-2</v>
      </c>
      <c r="AG147" s="50">
        <f>_xll.qlIndexFixing($U$5,_xll.qlInterestRateIndexFixingDate($U$5,AB147,trigger),,trigger)</f>
        <v>2.0400440262737601E-2</v>
      </c>
      <c r="AH147" s="50">
        <f t="shared" si="11"/>
        <v>-6.2370541303955612E-5</v>
      </c>
      <c r="AI147" s="53">
        <f t="shared" si="12"/>
        <v>1.0030666893249081</v>
      </c>
    </row>
    <row r="148" spans="27:35" x14ac:dyDescent="0.2">
      <c r="AA148" s="45" t="s">
        <v>74</v>
      </c>
      <c r="AB148" s="46">
        <f>_xll.qlCalendarAdvance(calendar,AB147,AA148,,,trigger)</f>
        <v>46743</v>
      </c>
      <c r="AC148" s="46">
        <f>_xll.qlInterestRateIndexMaturity($U$5,AB148,trigger)</f>
        <v>46926</v>
      </c>
      <c r="AD148" s="50">
        <f>_xll.qlTenorBasisValue($U$13,AB148,trigger)</f>
        <v>1.2323423014672067E-3</v>
      </c>
      <c r="AE148" s="50">
        <f>_xll.qlTenorBasisForwardRate($U$13,AB148,trigger)</f>
        <v>2.0331492206656625E-2</v>
      </c>
      <c r="AF148" s="50">
        <f>_xll.qlTenorBasisForwardRate2($U$13,AB148,AC148,trigger)</f>
        <v>2.0331492206656625E-2</v>
      </c>
      <c r="AG148" s="50">
        <f>_xll.qlIndexFixing($U$5,_xll.qlInterestRateIndexFixingDate($U$5,AB148,trigger),,trigger)</f>
        <v>2.0398781273868384E-2</v>
      </c>
      <c r="AH148" s="50">
        <f t="shared" si="11"/>
        <v>-6.7289067211758619E-5</v>
      </c>
      <c r="AI148" s="53">
        <f t="shared" si="12"/>
        <v>1.0033095980623463</v>
      </c>
    </row>
    <row r="149" spans="27:35" x14ac:dyDescent="0.2">
      <c r="AA149" s="45" t="s">
        <v>74</v>
      </c>
      <c r="AB149" s="46">
        <f>_xll.qlCalendarAdvance(calendar,AB148,AA149,,,trigger)</f>
        <v>46776</v>
      </c>
      <c r="AC149" s="46">
        <f>_xll.qlInterestRateIndexMaturity($U$5,AB149,trigger)</f>
        <v>46958</v>
      </c>
      <c r="AD149" s="50">
        <f>_xll.qlTenorBasisValue($U$13,AB149,trigger)</f>
        <v>1.2197695474432993E-3</v>
      </c>
      <c r="AE149" s="50">
        <f>_xll.qlTenorBasisForwardRate($U$13,AB149,trigger)</f>
        <v>2.0322854279334421E-2</v>
      </c>
      <c r="AF149" s="50">
        <f>_xll.qlTenorBasisForwardRate2($U$13,AB149,AC149,trigger)</f>
        <v>2.0322854279334421E-2</v>
      </c>
      <c r="AG149" s="50">
        <f>_xll.qlIndexFixing($U$5,_xll.qlInterestRateIndexFixingDate($U$5,AB149,trigger),,trigger)</f>
        <v>2.0395103827341169E-2</v>
      </c>
      <c r="AH149" s="50">
        <f t="shared" si="11"/>
        <v>-7.2249548006747544E-5</v>
      </c>
      <c r="AI149" s="53">
        <f t="shared" si="12"/>
        <v>1.0035550886215927</v>
      </c>
    </row>
    <row r="150" spans="27:35" x14ac:dyDescent="0.2">
      <c r="AA150" s="45" t="s">
        <v>74</v>
      </c>
      <c r="AB150" s="46">
        <f>_xll.qlCalendarAdvance(calendar,AB149,AA150,,,trigger)</f>
        <v>46807</v>
      </c>
      <c r="AC150" s="46">
        <f>_xll.qlInterestRateIndexMaturity($U$5,AB150,trigger)</f>
        <v>46989</v>
      </c>
      <c r="AD150" s="50">
        <f>_xll.qlTenorBasisValue($U$13,AB150,trigger)</f>
        <v>1.2080709842527434E-3</v>
      </c>
      <c r="AE150" s="50">
        <f>_xll.qlTenorBasisForwardRate($U$13,AB150,trigger)</f>
        <v>2.0314710553592748E-2</v>
      </c>
      <c r="AF150" s="50">
        <f>_xll.qlTenorBasisForwardRate2($U$13,AB150,AC150,trigger)</f>
        <v>2.0314710553592748E-2</v>
      </c>
      <c r="AG150" s="50">
        <f>_xll.qlIndexFixing($U$5,_xll.qlInterestRateIndexFixingDate($U$5,AB150,trigger),,trigger)</f>
        <v>2.0391420765050856E-2</v>
      </c>
      <c r="AH150" s="50">
        <f t="shared" si="11"/>
        <v>-7.6710211458108635E-5</v>
      </c>
      <c r="AI150" s="53">
        <f t="shared" si="12"/>
        <v>1.0037760917762395</v>
      </c>
    </row>
    <row r="151" spans="27:35" x14ac:dyDescent="0.2">
      <c r="AA151" s="45" t="s">
        <v>74</v>
      </c>
      <c r="AB151" s="46">
        <f>_xll.qlCalendarAdvance(calendar,AB150,AA151,,,trigger)</f>
        <v>46836</v>
      </c>
      <c r="AC151" s="46">
        <f>_xll.qlInterestRateIndexMaturity($U$5,AB151,trigger)</f>
        <v>47021</v>
      </c>
      <c r="AD151" s="50">
        <f>_xll.qlTenorBasisValue($U$13,AB151,trigger)</f>
        <v>1.1972255123920122E-3</v>
      </c>
      <c r="AE151" s="50">
        <f>_xll.qlTenorBasisForwardRate($U$13,AB151,trigger)</f>
        <v>2.0307967010723914E-2</v>
      </c>
      <c r="AF151" s="50">
        <f>_xll.qlTenorBasisForwardRate2($U$13,AB151,AC151,trigger)</f>
        <v>2.0307967010723914E-2</v>
      </c>
      <c r="AG151" s="50">
        <f>_xll.qlIndexFixing($U$5,_xll.qlInterestRateIndexFixingDate($U$5,AB151,trigger),,trigger)</f>
        <v>2.0388809286871645E-2</v>
      </c>
      <c r="AH151" s="50">
        <f t="shared" si="11"/>
        <v>-8.0842276147730791E-5</v>
      </c>
      <c r="AI151" s="53">
        <f t="shared" si="12"/>
        <v>1.0039808158101222</v>
      </c>
    </row>
    <row r="152" spans="27:35" x14ac:dyDescent="0.2">
      <c r="AA152" s="45" t="s">
        <v>74</v>
      </c>
      <c r="AB152" s="46">
        <f>_xll.qlCalendarAdvance(calendar,AB151,AA152,,,trigger)</f>
        <v>46867</v>
      </c>
      <c r="AC152" s="46">
        <f>_xll.qlInterestRateIndexMaturity($U$5,AB152,trigger)</f>
        <v>47050</v>
      </c>
      <c r="AD152" s="50">
        <f>_xll.qlTenorBasisValue($U$13,AB152,trigger)</f>
        <v>1.1857371095865435E-3</v>
      </c>
      <c r="AE152" s="50">
        <f>_xll.qlTenorBasisForwardRate($U$13,AB152,trigger)</f>
        <v>2.0298132624914381E-2</v>
      </c>
      <c r="AF152" s="50">
        <f>_xll.qlTenorBasisForwardRate2($U$13,AB152,AC152,trigger)</f>
        <v>2.0298132624914381E-2</v>
      </c>
      <c r="AG152" s="50">
        <f>_xll.qlIndexFixing($U$5,_xll.qlInterestRateIndexFixingDate($U$5,AB152,trigger),,trigger)</f>
        <v>2.0382788501633997E-2</v>
      </c>
      <c r="AH152" s="50">
        <f t="shared" si="11"/>
        <v>-8.4655876719616496E-5</v>
      </c>
      <c r="AI152" s="53">
        <f t="shared" si="12"/>
        <v>1.0041706238836823</v>
      </c>
    </row>
    <row r="153" spans="27:35" x14ac:dyDescent="0.2">
      <c r="AA153" s="45" t="s">
        <v>74</v>
      </c>
      <c r="AB153" s="46">
        <f>_xll.qlCalendarAdvance(calendar,AB152,AA153,,,trigger)</f>
        <v>46897</v>
      </c>
      <c r="AC153" s="46">
        <f>_xll.qlInterestRateIndexMaturity($U$5,AB153,trigger)</f>
        <v>47081</v>
      </c>
      <c r="AD153" s="50">
        <f>_xll.qlTenorBasisValue($U$13,AB153,trigger)</f>
        <v>1.174722517701714E-3</v>
      </c>
      <c r="AE153" s="50">
        <f>_xll.qlTenorBasisForwardRate($U$13,AB153,trigger)</f>
        <v>2.0289427579039183E-2</v>
      </c>
      <c r="AF153" s="50">
        <f>_xll.qlTenorBasisForwardRate2($U$13,AB153,AC153,trigger)</f>
        <v>2.0289427579039183E-2</v>
      </c>
      <c r="AG153" s="50">
        <f>_xll.qlIndexFixing($U$5,_xll.qlInterestRateIndexFixingDate($U$5,AB153,trigger),,trigger)</f>
        <v>2.0377708760397836E-2</v>
      </c>
      <c r="AH153" s="50">
        <f t="shared" si="11"/>
        <v>-8.8281181358652872E-5</v>
      </c>
      <c r="AI153" s="53">
        <f t="shared" si="12"/>
        <v>1.0043510927558081</v>
      </c>
    </row>
    <row r="154" spans="27:35" x14ac:dyDescent="0.2">
      <c r="AA154" s="45" t="s">
        <v>74</v>
      </c>
      <c r="AB154" s="46">
        <f>_xll.qlCalendarAdvance(calendar,AB153,AA154,,,trigger)</f>
        <v>46930</v>
      </c>
      <c r="AC154" s="46">
        <f>_xll.qlInterestRateIndexMaturity($U$5,AB154,trigger)</f>
        <v>47114</v>
      </c>
      <c r="AD154" s="50">
        <f>_xll.qlTenorBasisValue($U$13,AB154,trigger)</f>
        <v>1.1627235509718138E-3</v>
      </c>
      <c r="AE154" s="50">
        <f>_xll.qlTenorBasisForwardRate($U$13,AB154,trigger)</f>
        <v>2.0278926612154011E-2</v>
      </c>
      <c r="AF154" s="50">
        <f>_xll.qlTenorBasisForwardRate2($U$13,AB154,AC154,trigger)</f>
        <v>2.0278926612154011E-2</v>
      </c>
      <c r="AG154" s="50">
        <f>_xll.qlIndexFixing($U$5,_xll.qlInterestRateIndexFixingDate($U$5,AB154,trigger),,trigger)</f>
        <v>2.0370842155705598E-2</v>
      </c>
      <c r="AH154" s="50">
        <f t="shared" si="11"/>
        <v>-9.1915543551587126E-5</v>
      </c>
      <c r="AI154" s="53">
        <f t="shared" si="12"/>
        <v>1.0045325645340863</v>
      </c>
    </row>
    <row r="155" spans="27:35" x14ac:dyDescent="0.2">
      <c r="AA155" s="45" t="s">
        <v>74</v>
      </c>
      <c r="AB155" s="46">
        <f>_xll.qlCalendarAdvance(calendar,AB154,AA155,,,trigger)</f>
        <v>46960</v>
      </c>
      <c r="AC155" s="46">
        <f>_xll.qlInterestRateIndexMaturity($U$5,AB155,trigger)</f>
        <v>47144</v>
      </c>
      <c r="AD155" s="50">
        <f>_xll.qlTenorBasisValue($U$13,AB155,trigger)</f>
        <v>1.1519216511594798E-3</v>
      </c>
      <c r="AE155" s="50">
        <f>_xll.qlTenorBasisForwardRate($U$13,AB155,trigger)</f>
        <v>2.026895364856688E-2</v>
      </c>
      <c r="AF155" s="50">
        <f>_xll.qlTenorBasisForwardRate2($U$13,AB155,AC155,trigger)</f>
        <v>2.026895364856688E-2</v>
      </c>
      <c r="AG155" s="50">
        <f>_xll.qlIndexFixing($U$5,_xll.qlInterestRateIndexFixingDate($U$5,AB155,trigger),,trigger)</f>
        <v>2.0363914047087494E-2</v>
      </c>
      <c r="AH155" s="50">
        <f t="shared" si="11"/>
        <v>-9.4960398520613915E-5</v>
      </c>
      <c r="AI155" s="53">
        <f t="shared" si="12"/>
        <v>1.004685017301193</v>
      </c>
    </row>
    <row r="156" spans="27:35" x14ac:dyDescent="0.2">
      <c r="AA156" s="45" t="s">
        <v>74</v>
      </c>
      <c r="AB156" s="46">
        <f>_xll.qlCalendarAdvance(calendar,AB155,AA156,,,trigger)</f>
        <v>46993</v>
      </c>
      <c r="AC156" s="46">
        <f>_xll.qlInterestRateIndexMaturity($U$5,AB156,trigger)</f>
        <v>47177</v>
      </c>
      <c r="AD156" s="50">
        <f>_xll.qlTenorBasisValue($U$13,AB156,trigger)</f>
        <v>1.1401561918942048E-3</v>
      </c>
      <c r="AE156" s="50">
        <f>_xll.qlTenorBasisForwardRate($U$13,AB156,trigger)</f>
        <v>2.0257513858820519E-2</v>
      </c>
      <c r="AF156" s="50">
        <f>_xll.qlTenorBasisForwardRate2($U$13,AB156,AC156,trigger)</f>
        <v>2.0257513858820519E-2</v>
      </c>
      <c r="AG156" s="50">
        <f>_xll.qlIndexFixing($U$5,_xll.qlInterestRateIndexFixingDate($U$5,AB156,trigger),,trigger)</f>
        <v>2.0355538821278964E-2</v>
      </c>
      <c r="AH156" s="50">
        <f t="shared" si="11"/>
        <v>-9.8024962458444914E-5</v>
      </c>
      <c r="AI156" s="53">
        <f t="shared" si="12"/>
        <v>1.0048389433738811</v>
      </c>
    </row>
    <row r="157" spans="27:35" x14ac:dyDescent="0.2">
      <c r="AA157" s="45" t="s">
        <v>74</v>
      </c>
      <c r="AB157" s="46">
        <f>_xll.qlCalendarAdvance(calendar,AB156,AA157,,,trigger)</f>
        <v>47024</v>
      </c>
      <c r="AC157" s="46">
        <f>_xll.qlInterestRateIndexMaturity($U$5,AB157,trigger)</f>
        <v>47205</v>
      </c>
      <c r="AD157" s="50">
        <f>_xll.qlTenorBasisValue($U$13,AB157,trigger)</f>
        <v>1.1292148323595887E-3</v>
      </c>
      <c r="AE157" s="50">
        <f>_xll.qlTenorBasisForwardRate($U$13,AB157,trigger)</f>
        <v>2.0245189273785325E-2</v>
      </c>
      <c r="AF157" s="50">
        <f>_xll.qlTenorBasisForwardRate2($U$13,AB157,AC157,trigger)</f>
        <v>2.0245189273785325E-2</v>
      </c>
      <c r="AG157" s="50">
        <f>_xll.qlIndexFixing($U$5,_xll.qlInterestRateIndexFixingDate($U$5,AB157,trigger),,trigger)</f>
        <v>2.0345697014705566E-2</v>
      </c>
      <c r="AH157" s="50">
        <f t="shared" si="11"/>
        <v>-1.0050774092024151E-4</v>
      </c>
      <c r="AI157" s="53">
        <f t="shared" si="12"/>
        <v>1.0049645246364964</v>
      </c>
    </row>
    <row r="158" spans="27:35" x14ac:dyDescent="0.2">
      <c r="AA158" s="45" t="s">
        <v>74</v>
      </c>
      <c r="AB158" s="46">
        <f>_xll.qlCalendarAdvance(calendar,AB157,AA158,,,trigger)</f>
        <v>47056</v>
      </c>
      <c r="AC158" s="46">
        <f>_xll.qlInterestRateIndexMaturity($U$5,AB158,trigger)</f>
        <v>47238</v>
      </c>
      <c r="AD158" s="50">
        <f>_xll.qlTenorBasisValue($U$13,AB158,trigger)</f>
        <v>1.1180330601224537E-3</v>
      </c>
      <c r="AE158" s="50">
        <f>_xll.qlTenorBasisForwardRate($U$13,AB158,trigger)</f>
        <v>2.0233570089425779E-2</v>
      </c>
      <c r="AF158" s="50">
        <f>_xll.qlTenorBasisForwardRate2($U$13,AB158,AC158,trigger)</f>
        <v>2.0233570089425779E-2</v>
      </c>
      <c r="AG158" s="50">
        <f>_xll.qlIndexFixing($U$5,_xll.qlInterestRateIndexFixingDate($U$5,AB158,trigger),,trigger)</f>
        <v>2.0336543751089276E-2</v>
      </c>
      <c r="AH158" s="50">
        <f t="shared" si="11"/>
        <v>-1.0297366166349756E-4</v>
      </c>
      <c r="AI158" s="53">
        <f t="shared" si="12"/>
        <v>1.0050892482744462</v>
      </c>
    </row>
    <row r="159" spans="27:35" x14ac:dyDescent="0.2">
      <c r="AA159" s="45" t="s">
        <v>74</v>
      </c>
      <c r="AB159" s="46">
        <f>_xll.qlCalendarAdvance(calendar,AB158,AA159,,,trigger)</f>
        <v>47087</v>
      </c>
      <c r="AC159" s="46">
        <f>_xll.qlInterestRateIndexMaturity($U$5,AB159,trigger)</f>
        <v>47269</v>
      </c>
      <c r="AD159" s="50">
        <f>_xll.qlTenorBasisValue($U$13,AB159,trigger)</f>
        <v>1.1073094265325739E-3</v>
      </c>
      <c r="AE159" s="50">
        <f>_xll.qlTenorBasisForwardRate($U$13,AB159,trigger)</f>
        <v>2.0221507191057673E-2</v>
      </c>
      <c r="AF159" s="50">
        <f>_xll.qlTenorBasisForwardRate2($U$13,AB159,AC159,trigger)</f>
        <v>2.0221507191057673E-2</v>
      </c>
      <c r="AG159" s="50">
        <f>_xll.qlIndexFixing($U$5,_xll.qlInterestRateIndexFixingDate($U$5,AB159,trigger),,trigger)</f>
        <v>2.0326562765300208E-2</v>
      </c>
      <c r="AH159" s="50">
        <f t="shared" si="11"/>
        <v>-1.050555742425352E-4</v>
      </c>
      <c r="AI159" s="53">
        <f t="shared" si="12"/>
        <v>1.0051952395659702</v>
      </c>
    </row>
    <row r="160" spans="27:35" x14ac:dyDescent="0.2">
      <c r="AA160" s="45" t="s">
        <v>74</v>
      </c>
      <c r="AB160" s="46">
        <f>_xll.qlCalendarAdvance(calendar,AB159,AA160,,,trigger)</f>
        <v>47120</v>
      </c>
      <c r="AC160" s="46">
        <f>_xll.qlInterestRateIndexMaturity($U$5,AB160,trigger)</f>
        <v>47301</v>
      </c>
      <c r="AD160" s="50">
        <f>_xll.qlTenorBasisValue($U$13,AB160,trigger)</f>
        <v>1.0960111343290262E-3</v>
      </c>
      <c r="AE160" s="50">
        <f>_xll.qlTenorBasisForwardRate($U$13,AB160,trigger)</f>
        <v>2.020783495595856E-2</v>
      </c>
      <c r="AF160" s="50">
        <f>_xll.qlTenorBasisForwardRate2($U$13,AB160,AC160,trigger)</f>
        <v>2.020783495595856E-2</v>
      </c>
      <c r="AG160" s="50">
        <f>_xll.qlIndexFixing($U$5,_xll.qlInterestRateIndexFixingDate($U$5,AB160,trigger),,trigger)</f>
        <v>2.0314789903499306E-2</v>
      </c>
      <c r="AH160" s="50">
        <f t="shared" si="11"/>
        <v>-1.0695494754074664E-4</v>
      </c>
      <c r="AI160" s="53">
        <f t="shared" si="12"/>
        <v>1.0052927464903512</v>
      </c>
    </row>
    <row r="161" spans="27:35" x14ac:dyDescent="0.2">
      <c r="AA161" s="45" t="s">
        <v>74</v>
      </c>
      <c r="AB161" s="46">
        <f>_xll.qlCalendarAdvance(calendar,AB160,AA161,,,trigger)</f>
        <v>47151</v>
      </c>
      <c r="AC161" s="46">
        <f>_xll.qlInterestRateIndexMaturity($U$5,AB161,trigger)</f>
        <v>47332</v>
      </c>
      <c r="AD161" s="50">
        <f>_xll.qlTenorBasisValue($U$13,AB161,trigger)</f>
        <v>1.0855073046075461E-3</v>
      </c>
      <c r="AE161" s="50">
        <f>_xll.qlTenorBasisForwardRate($U$13,AB161,trigger)</f>
        <v>2.0194881080252094E-2</v>
      </c>
      <c r="AF161" s="50">
        <f>_xll.qlTenorBasisForwardRate2($U$13,AB161,AC161,trigger)</f>
        <v>2.0194881080252094E-2</v>
      </c>
      <c r="AG161" s="50">
        <f>_xll.qlIndexFixing($U$5,_xll.qlInterestRateIndexFixingDate($U$5,AB161,trigger),,trigger)</f>
        <v>2.0303381378210198E-2</v>
      </c>
      <c r="AH161" s="50">
        <f t="shared" si="11"/>
        <v>-1.0850029795810359E-4</v>
      </c>
      <c r="AI161" s="53">
        <f t="shared" si="12"/>
        <v>1.00537266337578</v>
      </c>
    </row>
    <row r="162" spans="27:35" x14ac:dyDescent="0.2">
      <c r="AA162" s="45" t="s">
        <v>74</v>
      </c>
      <c r="AB162" s="46">
        <f>_xll.qlCalendarAdvance(calendar,AB161,AA162,,,trigger)</f>
        <v>47179</v>
      </c>
      <c r="AC162" s="46">
        <f>_xll.qlInterestRateIndexMaturity($U$5,AB162,trigger)</f>
        <v>47364</v>
      </c>
      <c r="AD162" s="50">
        <f>_xll.qlTenorBasisValue($U$13,AB162,trigger)</f>
        <v>1.0761110158337404E-3</v>
      </c>
      <c r="AE162" s="50">
        <f>_xll.qlTenorBasisForwardRate($U$13,AB162,trigger)</f>
        <v>2.0184157789971544E-2</v>
      </c>
      <c r="AF162" s="50">
        <f>_xll.qlTenorBasisForwardRate2($U$13,AB162,AC162,trigger)</f>
        <v>2.0184157789971544E-2</v>
      </c>
      <c r="AG162" s="50">
        <f>_xll.qlIndexFixing($U$5,_xll.qlInterestRateIndexFixingDate($U$5,AB162,trigger),,trigger)</f>
        <v>2.0293912751579771E-2</v>
      </c>
      <c r="AH162" s="50">
        <f t="shared" si="11"/>
        <v>-1.0975496160822718E-4</v>
      </c>
      <c r="AI162" s="53">
        <f t="shared" si="12"/>
        <v>1.0054376785373109</v>
      </c>
    </row>
    <row r="163" spans="27:35" x14ac:dyDescent="0.2">
      <c r="AA163" s="45" t="s">
        <v>74</v>
      </c>
      <c r="AB163" s="46">
        <f>_xll.qlCalendarAdvance(calendar,AB162,AA163,,,trigger)</f>
        <v>47211</v>
      </c>
      <c r="AC163" s="46">
        <f>_xll.qlInterestRateIndexMaturity($U$5,AB163,trigger)</f>
        <v>47394</v>
      </c>
      <c r="AD163" s="50">
        <f>_xll.qlTenorBasisValue($U$13,AB163,trigger)</f>
        <v>1.0654778264187576E-3</v>
      </c>
      <c r="AE163" s="50">
        <f>_xll.qlTenorBasisForwardRate($U$13,AB163,trigger)</f>
        <v>2.0169230576354485E-2</v>
      </c>
      <c r="AF163" s="50">
        <f>_xll.qlTenorBasisForwardRate2($U$13,AB163,AC163,trigger)</f>
        <v>2.0169230576354485E-2</v>
      </c>
      <c r="AG163" s="50">
        <f>_xll.qlIndexFixing($U$5,_xll.qlInterestRateIndexFixingDate($U$5,AB163,trigger),,trigger)</f>
        <v>2.0280013207209995E-2</v>
      </c>
      <c r="AH163" s="50">
        <f t="shared" si="11"/>
        <v>-1.1078263085551043E-4</v>
      </c>
      <c r="AI163" s="53">
        <f t="shared" si="12"/>
        <v>1.0054926552818226</v>
      </c>
    </row>
    <row r="164" spans="27:35" x14ac:dyDescent="0.2">
      <c r="AA164" s="45" t="s">
        <v>74</v>
      </c>
      <c r="AB164" s="46">
        <f>_xll.qlCalendarAdvance(calendar,AB163,AA164,,,trigger)</f>
        <v>47241</v>
      </c>
      <c r="AC164" s="46">
        <f>_xll.qlInterestRateIndexMaturity($U$5,AB164,trigger)</f>
        <v>47427</v>
      </c>
      <c r="AD164" s="50">
        <f>_xll.qlTenorBasisValue($U$13,AB164,trigger)</f>
        <v>1.0556109561274487E-3</v>
      </c>
      <c r="AE164" s="50">
        <f>_xll.qlTenorBasisForwardRate($U$13,AB164,trigger)</f>
        <v>2.0156413010699106E-2</v>
      </c>
      <c r="AF164" s="50">
        <f>_xll.qlTenorBasisForwardRate2($U$13,AB164,AC164,trigger)</f>
        <v>2.0156413010699106E-2</v>
      </c>
      <c r="AG164" s="50">
        <f>_xll.qlIndexFixing($U$5,_xll.qlInterestRateIndexFixingDate($U$5,AB164,trigger),,trigger)</f>
        <v>2.0267983209074632E-2</v>
      </c>
      <c r="AH164" s="50">
        <f t="shared" si="11"/>
        <v>-1.1157019837552615E-4</v>
      </c>
      <c r="AI164" s="53">
        <f t="shared" si="12"/>
        <v>1.0055352208905575</v>
      </c>
    </row>
    <row r="165" spans="27:35" x14ac:dyDescent="0.2">
      <c r="AA165" s="45" t="s">
        <v>74</v>
      </c>
      <c r="AB165" s="46">
        <f>_xll.qlCalendarAdvance(calendar,AB164,AA165,,,trigger)</f>
        <v>47273</v>
      </c>
      <c r="AC165" s="46">
        <f>_xll.qlInterestRateIndexMaturity($U$5,AB165,trigger)</f>
        <v>47456</v>
      </c>
      <c r="AD165" s="50">
        <f>_xll.qlTenorBasisValue($U$13,AB165,trigger)</f>
        <v>1.0451943710283675E-3</v>
      </c>
      <c r="AE165" s="50">
        <f>_xll.qlTenorBasisForwardRate($U$13,AB165,trigger)</f>
        <v>2.0140293381162321E-2</v>
      </c>
      <c r="AF165" s="50">
        <f>_xll.qlTenorBasisForwardRate2($U$13,AB165,AC165,trigger)</f>
        <v>2.0140293381162321E-2</v>
      </c>
      <c r="AG165" s="50">
        <f>_xll.qlIndexFixing($U$5,_xll.qlInterestRateIndexFixingDate($U$5,AB165,trigger),,trigger)</f>
        <v>2.0252357996645137E-2</v>
      </c>
      <c r="AH165" s="50">
        <f t="shared" si="11"/>
        <v>-1.1206461548281602E-4</v>
      </c>
      <c r="AI165" s="53">
        <f t="shared" si="12"/>
        <v>1.0055641997542912</v>
      </c>
    </row>
    <row r="166" spans="27:35" x14ac:dyDescent="0.2">
      <c r="AA166" s="45" t="s">
        <v>74</v>
      </c>
      <c r="AB166" s="46">
        <f>_xll.qlCalendarAdvance(calendar,AB165,AA166,,,trigger)</f>
        <v>47303</v>
      </c>
      <c r="AC166" s="46">
        <f>_xll.qlInterestRateIndexMaturity($U$5,AB166,trigger)</f>
        <v>47487</v>
      </c>
      <c r="AD166" s="50">
        <f>_xll.qlTenorBasisValue($U$13,AB166,trigger)</f>
        <v>1.0355297122693261E-3</v>
      </c>
      <c r="AE166" s="50">
        <f>_xll.qlTenorBasisForwardRate($U$13,AB166,trigger)</f>
        <v>2.0125969826189569E-2</v>
      </c>
      <c r="AF166" s="50">
        <f>_xll.qlTenorBasisForwardRate2($U$13,AB166,AC166,trigger)</f>
        <v>2.0125969826189569E-2</v>
      </c>
      <c r="AG166" s="50">
        <f>_xll.qlIndexFixing($U$5,_xll.qlInterestRateIndexFixingDate($U$5,AB166,trigger),,trigger)</f>
        <v>2.0238285842679053E-2</v>
      </c>
      <c r="AH166" s="50">
        <f t="shared" si="11"/>
        <v>-1.1231601648948458E-4</v>
      </c>
      <c r="AI166" s="53">
        <f t="shared" si="12"/>
        <v>1.0055806511417567</v>
      </c>
    </row>
    <row r="167" spans="27:35" x14ac:dyDescent="0.2">
      <c r="AA167" s="45" t="s">
        <v>74</v>
      </c>
      <c r="AB167" s="46">
        <f>_xll.qlCalendarAdvance(calendar,AB166,AA167,,,trigger)</f>
        <v>47336</v>
      </c>
      <c r="AC167" s="46">
        <f>_xll.qlInterestRateIndexMaturity($U$5,AB167,trigger)</f>
        <v>47520</v>
      </c>
      <c r="AD167" s="50">
        <f>_xll.qlTenorBasisValue($U$13,AB167,trigger)</f>
        <v>1.0250108377870492E-3</v>
      </c>
      <c r="AE167" s="50">
        <f>_xll.qlTenorBasisForwardRate($U$13,AB167,trigger)</f>
        <v>2.0109394707476358E-2</v>
      </c>
      <c r="AF167" s="50">
        <f>_xll.qlTenorBasisForwardRate2($U$13,AB167,AC167,trigger)</f>
        <v>2.0109394707476358E-2</v>
      </c>
      <c r="AG167" s="50">
        <f>_xll.qlIndexFixing($U$5,_xll.qlInterestRateIndexFixingDate($U$5,AB167,trigger),,trigger)</f>
        <v>2.0221697826550533E-2</v>
      </c>
      <c r="AH167" s="50">
        <f t="shared" si="11"/>
        <v>-1.1230311907417523E-4</v>
      </c>
      <c r="AI167" s="53">
        <f t="shared" si="12"/>
        <v>1.0055846096169381</v>
      </c>
    </row>
    <row r="168" spans="27:35" x14ac:dyDescent="0.2">
      <c r="AA168" s="45" t="s">
        <v>74</v>
      </c>
      <c r="AB168" s="46">
        <f>_xll.qlCalendarAdvance(calendar,AB167,AA168,,,trigger)</f>
        <v>47367</v>
      </c>
      <c r="AC168" s="46">
        <f>_xll.qlInterestRateIndexMaturity($U$5,AB168,trigger)</f>
        <v>47548</v>
      </c>
      <c r="AD168" s="50">
        <f>_xll.qlTenorBasisValue($U$13,AB168,trigger)</f>
        <v>1.015236083890986E-3</v>
      </c>
      <c r="AE168" s="50">
        <f>_xll.qlTenorBasisForwardRate($U$13,AB168,trigger)</f>
        <v>2.0092501202440376E-2</v>
      </c>
      <c r="AF168" s="50">
        <f>_xll.qlTenorBasisForwardRate2($U$13,AB168,AC168,trigger)</f>
        <v>2.0092501202440376E-2</v>
      </c>
      <c r="AG168" s="50">
        <f>_xll.qlIndexFixing($U$5,_xll.qlInterestRateIndexFixingDate($U$5,AB168,trigger),,trigger)</f>
        <v>2.0204538147744287E-2</v>
      </c>
      <c r="AH168" s="50">
        <f t="shared" si="11"/>
        <v>-1.1203694530391092E-4</v>
      </c>
      <c r="AI168" s="53">
        <f t="shared" si="12"/>
        <v>1.0055760576632591</v>
      </c>
    </row>
    <row r="169" spans="27:35" x14ac:dyDescent="0.2">
      <c r="AA169" s="45" t="s">
        <v>74</v>
      </c>
      <c r="AB169" s="46">
        <f>_xll.qlCalendarAdvance(calendar,AB168,AA169,,,trigger)</f>
        <v>47399</v>
      </c>
      <c r="AC169" s="46">
        <f>_xll.qlInterestRateIndexMaturity($U$5,AB169,trigger)</f>
        <v>47581</v>
      </c>
      <c r="AD169" s="50">
        <f>_xll.qlTenorBasisValue($U$13,AB169,trigger)</f>
        <v>1.0052538029717032E-3</v>
      </c>
      <c r="AE169" s="50">
        <f>_xll.qlTenorBasisForwardRate($U$13,AB169,trigger)</f>
        <v>2.007580746789351E-2</v>
      </c>
      <c r="AF169" s="50">
        <f>_xll.qlTenorBasisForwardRate2($U$13,AB169,AC169,trigger)</f>
        <v>2.007580746789351E-2</v>
      </c>
      <c r="AG169" s="50">
        <f>_xll.qlIndexFixing($U$5,_xll.qlInterestRateIndexFixingDate($U$5,AB169,trigger),,trigger)</f>
        <v>2.0187289822053082E-2</v>
      </c>
      <c r="AH169" s="50">
        <f t="shared" si="11"/>
        <v>-1.1148235415957275E-4</v>
      </c>
      <c r="AI169" s="53">
        <f t="shared" si="12"/>
        <v>1.005553069501083</v>
      </c>
    </row>
    <row r="170" spans="27:35" x14ac:dyDescent="0.2">
      <c r="AA170" s="45" t="s">
        <v>74</v>
      </c>
      <c r="AB170" s="46">
        <f>_xll.qlCalendarAdvance(calendar,AB169,AA170,,,trigger)</f>
        <v>47430</v>
      </c>
      <c r="AC170" s="46">
        <f>_xll.qlInterestRateIndexMaturity($U$5,AB170,trigger)</f>
        <v>47611</v>
      </c>
      <c r="AD170" s="50">
        <f>_xll.qlTenorBasisValue($U$13,AB170,trigger)</f>
        <v>9.9568735423427373E-4</v>
      </c>
      <c r="AE170" s="50">
        <f>_xll.qlTenorBasisForwardRate($U$13,AB170,trigger)</f>
        <v>2.0058633728519813E-2</v>
      </c>
      <c r="AF170" s="50">
        <f>_xll.qlTenorBasisForwardRate2($U$13,AB170,AC170,trigger)</f>
        <v>2.0058633728519813E-2</v>
      </c>
      <c r="AG170" s="50">
        <f>_xll.qlIndexFixing($U$5,_xll.qlInterestRateIndexFixingDate($U$5,AB170,trigger),,trigger)</f>
        <v>2.0169333886603139E-2</v>
      </c>
      <c r="AH170" s="50">
        <f t="shared" si="11"/>
        <v>-1.1070015808332598E-4</v>
      </c>
      <c r="AI170" s="53">
        <f t="shared" si="12"/>
        <v>1.0055188284297714</v>
      </c>
    </row>
    <row r="171" spans="27:35" x14ac:dyDescent="0.2">
      <c r="AA171" s="45" t="s">
        <v>74</v>
      </c>
      <c r="AB171" s="46">
        <f>_xll.qlCalendarAdvance(calendar,AB170,AA171,,,trigger)</f>
        <v>47462</v>
      </c>
      <c r="AC171" s="46">
        <f>_xll.qlInterestRateIndexMaturity($U$5,AB171,trigger)</f>
        <v>47644</v>
      </c>
      <c r="AD171" s="50">
        <f>_xll.qlTenorBasisValue($U$13,AB171,trigger)</f>
        <v>9.8591897486874098E-4</v>
      </c>
      <c r="AE171" s="50">
        <f>_xll.qlTenorBasisForwardRate($U$13,AB171,trigger)</f>
        <v>2.004100128258068E-2</v>
      </c>
      <c r="AF171" s="50">
        <f>_xll.qlTenorBasisForwardRate2($U$13,AB171,AC171,trigger)</f>
        <v>2.004100128258068E-2</v>
      </c>
      <c r="AG171" s="50">
        <f>_xll.qlIndexFixing($U$5,_xll.qlInterestRateIndexFixingDate($U$5,AB171,trigger),,trigger)</f>
        <v>2.0150598418841537E-2</v>
      </c>
      <c r="AH171" s="50">
        <f t="shared" si="11"/>
        <v>-1.0959713626085624E-4</v>
      </c>
      <c r="AI171" s="53">
        <f t="shared" si="12"/>
        <v>1.0054686457385797</v>
      </c>
    </row>
    <row r="172" spans="27:35" x14ac:dyDescent="0.2">
      <c r="AA172" s="45" t="s">
        <v>74</v>
      </c>
      <c r="AB172" s="46">
        <f>_xll.qlCalendarAdvance(calendar,AB171,AA172,,,trigger)</f>
        <v>47493</v>
      </c>
      <c r="AC172" s="46">
        <f>_xll.qlInterestRateIndexMaturity($U$5,AB172,trigger)</f>
        <v>47674</v>
      </c>
      <c r="AD172" s="50">
        <f>_xll.qlTenorBasisValue($U$13,AB172,trigger)</f>
        <v>9.7655862501024168E-4</v>
      </c>
      <c r="AE172" s="50">
        <f>_xll.qlTenorBasisForwardRate($U$13,AB172,trigger)</f>
        <v>2.0022949301182359E-2</v>
      </c>
      <c r="AF172" s="50">
        <f>_xll.qlTenorBasisForwardRate2($U$13,AB172,AC172,trigger)</f>
        <v>2.0022949301182359E-2</v>
      </c>
      <c r="AG172" s="50">
        <f>_xll.qlIndexFixing($U$5,_xll.qlInterestRateIndexFixingDate($U$5,AB172,trigger),,trigger)</f>
        <v>2.0131250859989361E-2</v>
      </c>
      <c r="AH172" s="50">
        <f t="shared" si="11"/>
        <v>-1.0830155880700229E-4</v>
      </c>
      <c r="AI172" s="53">
        <f t="shared" si="12"/>
        <v>1.0054088714493528</v>
      </c>
    </row>
    <row r="173" spans="27:35" x14ac:dyDescent="0.2">
      <c r="AA173" s="45" t="s">
        <v>74</v>
      </c>
      <c r="AB173" s="46">
        <f>_xll.qlCalendarAdvance(calendar,AB172,AA173,,,trigger)</f>
        <v>47525</v>
      </c>
      <c r="AC173" s="46">
        <f>_xll.qlInterestRateIndexMaturity($U$5,AB173,trigger)</f>
        <v>47707</v>
      </c>
      <c r="AD173" s="50">
        <f>_xll.qlTenorBasisValue($U$13,AB173,trigger)</f>
        <v>9.6700180856150811E-4</v>
      </c>
      <c r="AE173" s="50">
        <f>_xll.qlTenorBasisForwardRate($U$13,AB173,trigger)</f>
        <v>2.0004375627729738E-2</v>
      </c>
      <c r="AF173" s="50">
        <f>_xll.qlTenorBasisForwardRate2($U$13,AB173,AC173,trigger)</f>
        <v>2.0004375627729738E-2</v>
      </c>
      <c r="AG173" s="50">
        <f>_xll.qlIndexFixing($U$5,_xll.qlInterestRateIndexFixingDate($U$5,AB173,trigger),,trigger)</f>
        <v>2.0111028156166649E-2</v>
      </c>
      <c r="AH173" s="50">
        <f t="shared" si="11"/>
        <v>-1.0665252843691103E-4</v>
      </c>
      <c r="AI173" s="53">
        <f t="shared" si="12"/>
        <v>1.0053314599976353</v>
      </c>
    </row>
    <row r="174" spans="27:35" x14ac:dyDescent="0.2">
      <c r="AA174" s="45" t="s">
        <v>74</v>
      </c>
      <c r="AB174" s="46">
        <f>_xll.qlCalendarAdvance(calendar,AB173,AA174,,,trigger)</f>
        <v>47553</v>
      </c>
      <c r="AC174" s="46">
        <f>_xll.qlInterestRateIndexMaturity($U$5,AB174,trigger)</f>
        <v>47737</v>
      </c>
      <c r="AD174" s="50">
        <f>_xll.qlTenorBasisValue($U$13,AB174,trigger)</f>
        <v>9.5872700250220291E-4</v>
      </c>
      <c r="AE174" s="50">
        <f>_xll.qlTenorBasisForwardRate($U$13,AB174,trigger)</f>
        <v>1.9987980078149368E-2</v>
      </c>
      <c r="AF174" s="50">
        <f>_xll.qlTenorBasisForwardRate2($U$13,AB174,AC174,trigger)</f>
        <v>1.9987980078149368E-2</v>
      </c>
      <c r="AG174" s="50">
        <f>_xll.qlIndexFixing($U$5,_xll.qlInterestRateIndexFixingDate($U$5,AB174,trigger),,trigger)</f>
        <v>2.009293822165014E-2</v>
      </c>
      <c r="AH174" s="50">
        <f t="shared" si="11"/>
        <v>-1.0495814350077251E-4</v>
      </c>
      <c r="AI174" s="53">
        <f t="shared" si="12"/>
        <v>1.0052510630434093</v>
      </c>
    </row>
    <row r="175" spans="27:35" x14ac:dyDescent="0.2">
      <c r="AA175" s="45" t="s">
        <v>74</v>
      </c>
      <c r="AB175" s="46">
        <f>_xll.qlCalendarAdvance(calendar,AB174,AA175,,,trigger)</f>
        <v>47584</v>
      </c>
      <c r="AC175" s="46">
        <f>_xll.qlInterestRateIndexMaturity($U$5,AB175,trigger)</f>
        <v>47767</v>
      </c>
      <c r="AD175" s="50">
        <f>_xll.qlTenorBasisValue($U$13,AB175,trigger)</f>
        <v>9.4966022416055E-4</v>
      </c>
      <c r="AE175" s="50">
        <f>_xll.qlTenorBasisForwardRate($U$13,AB175,trigger)</f>
        <v>1.9968562933542631E-2</v>
      </c>
      <c r="AF175" s="50">
        <f>_xll.qlTenorBasisForwardRate2($U$13,AB175,AC175,trigger)</f>
        <v>1.9968562933542631E-2</v>
      </c>
      <c r="AG175" s="50">
        <f>_xll.qlIndexFixing($U$5,_xll.qlInterestRateIndexFixingDate($U$5,AB175,trigger),,trigger)</f>
        <v>2.0071541686956615E-2</v>
      </c>
      <c r="AH175" s="50">
        <f t="shared" si="11"/>
        <v>-1.0297875341398408E-4</v>
      </c>
      <c r="AI175" s="53">
        <f t="shared" si="12"/>
        <v>1.0051570437871122</v>
      </c>
    </row>
    <row r="176" spans="27:35" x14ac:dyDescent="0.2">
      <c r="AA176" s="45" t="s">
        <v>74</v>
      </c>
      <c r="AB176" s="46">
        <f>_xll.qlCalendarAdvance(calendar,AB175,AA176,,,trigger)</f>
        <v>47616</v>
      </c>
      <c r="AC176" s="46">
        <f>_xll.qlInterestRateIndexMaturity($U$5,AB176,trigger)</f>
        <v>47800</v>
      </c>
      <c r="AD176" s="50">
        <f>_xll.qlTenorBasisValue($U$13,AB176,trigger)</f>
        <v>9.4040464255743124E-4</v>
      </c>
      <c r="AE176" s="50">
        <f>_xll.qlTenorBasisForwardRate($U$13,AB176,trigger)</f>
        <v>1.9948395471489876E-2</v>
      </c>
      <c r="AF176" s="50">
        <f>_xll.qlTenorBasisForwardRate2($U$13,AB176,AC176,trigger)</f>
        <v>1.9948395471489876E-2</v>
      </c>
      <c r="AG176" s="50">
        <f>_xll.qlIndexFixing($U$5,_xll.qlInterestRateIndexFixingDate($U$5,AB176,trigger),,trigger)</f>
        <v>2.0049102995624592E-2</v>
      </c>
      <c r="AH176" s="50">
        <f t="shared" si="11"/>
        <v>-1.0070752413471676E-4</v>
      </c>
      <c r="AI176" s="53">
        <f t="shared" si="12"/>
        <v>1.0050484022275701</v>
      </c>
    </row>
    <row r="177" spans="27:35" x14ac:dyDescent="0.2">
      <c r="AA177" s="45" t="s">
        <v>74</v>
      </c>
      <c r="AB177" s="46">
        <f>_xll.qlCalendarAdvance(calendar,AB176,AA177,,,trigger)</f>
        <v>47647</v>
      </c>
      <c r="AC177" s="46">
        <f>_xll.qlInterestRateIndexMaturity($U$5,AB177,trigger)</f>
        <v>47830</v>
      </c>
      <c r="AD177" s="50">
        <f>_xll.qlTenorBasisValue($U$13,AB177,trigger)</f>
        <v>9.3153810599127347E-4</v>
      </c>
      <c r="AE177" s="50">
        <f>_xll.qlTenorBasisForwardRate($U$13,AB177,trigger)</f>
        <v>1.9927802785630451E-2</v>
      </c>
      <c r="AF177" s="50">
        <f>_xll.qlTenorBasisForwardRate2($U$13,AB177,AC177,trigger)</f>
        <v>1.9927802785630451E-2</v>
      </c>
      <c r="AG177" s="50">
        <f>_xll.qlIndexFixing($U$5,_xll.qlInterestRateIndexFixingDate($U$5,AB177,trigger),,trigger)</f>
        <v>2.0026258398924499E-2</v>
      </c>
      <c r="AH177" s="50">
        <f t="shared" si="11"/>
        <v>-9.8455613294048255E-5</v>
      </c>
      <c r="AI177" s="53">
        <f t="shared" si="12"/>
        <v>1.0049406155988778</v>
      </c>
    </row>
    <row r="178" spans="27:35" x14ac:dyDescent="0.2">
      <c r="AA178" s="45" t="s">
        <v>74</v>
      </c>
      <c r="AB178" s="46">
        <f>_xll.qlCalendarAdvance(calendar,AB177,AA178,,,trigger)</f>
        <v>47679</v>
      </c>
      <c r="AC178" s="46">
        <f>_xll.qlInterestRateIndexMaturity($U$5,AB178,trigger)</f>
        <v>47863</v>
      </c>
      <c r="AD178" s="50">
        <f>_xll.qlTenorBasisValue($U$13,AB178,trigger)</f>
        <v>9.2248791602309976E-4</v>
      </c>
      <c r="AE178" s="50">
        <f>_xll.qlTenorBasisForwardRate($U$13,AB178,trigger)</f>
        <v>1.9906253526603111E-2</v>
      </c>
      <c r="AF178" s="50">
        <f>_xll.qlTenorBasisForwardRate2($U$13,AB178,AC178,trigger)</f>
        <v>1.9906253526603111E-2</v>
      </c>
      <c r="AG178" s="50">
        <f>_xll.qlIndexFixing($U$5,_xll.qlInterestRateIndexFixingDate($U$5,AB178,trigger),,trigger)</f>
        <v>2.0002247544564634E-2</v>
      </c>
      <c r="AH178" s="50">
        <f t="shared" si="11"/>
        <v>-9.5994017961523181E-5</v>
      </c>
      <c r="AI178" s="53">
        <f t="shared" si="12"/>
        <v>1.0048223046005735</v>
      </c>
    </row>
    <row r="179" spans="27:35" x14ac:dyDescent="0.2">
      <c r="AA179" s="45" t="s">
        <v>74</v>
      </c>
      <c r="AB179" s="46">
        <f>_xll.qlCalendarAdvance(calendar,AB178,AA179,,,trigger)</f>
        <v>47710</v>
      </c>
      <c r="AC179" s="46">
        <f>_xll.qlInterestRateIndexMaturity($U$5,AB179,trigger)</f>
        <v>47896</v>
      </c>
      <c r="AD179" s="50">
        <f>_xll.qlTenorBasisValue($U$13,AB179,trigger)</f>
        <v>9.1381906306629878E-4</v>
      </c>
      <c r="AE179" s="50">
        <f>_xll.qlTenorBasisForwardRate($U$13,AB179,trigger)</f>
        <v>1.9884790972074479E-2</v>
      </c>
      <c r="AF179" s="50">
        <f>_xll.qlTenorBasisForwardRate2($U$13,AB179,AC179,trigger)</f>
        <v>1.9884790972074479E-2</v>
      </c>
      <c r="AG179" s="50">
        <f>_xll.qlIndexFixing($U$5,_xll.qlInterestRateIndexFixingDate($U$5,AB179,trigger),,trigger)</f>
        <v>1.9978343380316146E-2</v>
      </c>
      <c r="AH179" s="50">
        <f t="shared" si="11"/>
        <v>-9.3552408241666385E-5</v>
      </c>
      <c r="AI179" s="53">
        <f t="shared" si="12"/>
        <v>1.004704721732959</v>
      </c>
    </row>
    <row r="180" spans="27:35" x14ac:dyDescent="0.2">
      <c r="AA180" s="45" t="s">
        <v>74</v>
      </c>
      <c r="AB180" s="46">
        <f>_xll.qlCalendarAdvance(calendar,AB179,AA180,,,trigger)</f>
        <v>47742</v>
      </c>
      <c r="AC180" s="46">
        <f>_xll.qlInterestRateIndexMaturity($U$5,AB180,trigger)</f>
        <v>47924</v>
      </c>
      <c r="AD180" s="50">
        <f>_xll.qlTenorBasisValue($U$13,AB180,trigger)</f>
        <v>9.0497158189780703E-4</v>
      </c>
      <c r="AE180" s="50">
        <f>_xll.qlTenorBasisForwardRate($U$13,AB180,trigger)</f>
        <v>1.986078799397312E-2</v>
      </c>
      <c r="AF180" s="50">
        <f>_xll.qlTenorBasisForwardRate2($U$13,AB180,AC180,trigger)</f>
        <v>1.986078799397312E-2</v>
      </c>
      <c r="AG180" s="50">
        <f>_xll.qlIndexFixing($U$5,_xll.qlInterestRateIndexFixingDate($U$5,AB180,trigger),,trigger)</f>
        <v>1.995202685495687E-2</v>
      </c>
      <c r="AH180" s="50">
        <f t="shared" si="11"/>
        <v>-9.1238860983750003E-5</v>
      </c>
      <c r="AI180" s="53">
        <f t="shared" si="12"/>
        <v>1.0045939194865499</v>
      </c>
    </row>
    <row r="181" spans="27:35" x14ac:dyDescent="0.2">
      <c r="AA181" s="45" t="s">
        <v>74</v>
      </c>
      <c r="AB181" s="46">
        <f>_xll.qlCalendarAdvance(calendar,AB180,AA181,,,trigger)</f>
        <v>47772</v>
      </c>
      <c r="AC181" s="46">
        <f>_xll.qlInterestRateIndexMaturity($U$5,AB181,trigger)</f>
        <v>47954</v>
      </c>
      <c r="AD181" s="50">
        <f>_xll.qlTenorBasisValue($U$13,AB181,trigger)</f>
        <v>8.9676963754251092E-4</v>
      </c>
      <c r="AE181" s="50">
        <f>_xll.qlTenorBasisForwardRate($U$13,AB181,trigger)</f>
        <v>1.9838204595787768E-2</v>
      </c>
      <c r="AF181" s="50">
        <f>_xll.qlTenorBasisForwardRate2($U$13,AB181,AC181,trigger)</f>
        <v>1.9838204595787768E-2</v>
      </c>
      <c r="AG181" s="50">
        <f>_xll.qlIndexFixing($U$5,_xll.qlInterestRateIndexFixingDate($U$5,AB181,trigger),,trigger)</f>
        <v>1.9927159832548173E-2</v>
      </c>
      <c r="AH181" s="50">
        <f t="shared" si="11"/>
        <v>-8.8955236760404621E-5</v>
      </c>
      <c r="AI181" s="53">
        <f t="shared" si="12"/>
        <v>1.00448403666425</v>
      </c>
    </row>
    <row r="182" spans="27:35" x14ac:dyDescent="0.2">
      <c r="AA182" s="45" t="s">
        <v>74</v>
      </c>
      <c r="AB182" s="46">
        <f>_xll.qlCalendarAdvance(calendar,AB181,AA182,,,trigger)</f>
        <v>47805</v>
      </c>
      <c r="AC182" s="46">
        <f>_xll.qlInterestRateIndexMaturity($U$5,AB182,trigger)</f>
        <v>47987</v>
      </c>
      <c r="AD182" s="50">
        <f>_xll.qlTenorBasisValue($U$13,AB182,trigger)</f>
        <v>8.8785024281365311E-4</v>
      </c>
      <c r="AE182" s="50">
        <f>_xll.qlTenorBasisForwardRate($U$13,AB182,trigger)</f>
        <v>1.9812530121115775E-2</v>
      </c>
      <c r="AF182" s="50">
        <f>_xll.qlTenorBasisForwardRate2($U$13,AB182,AC182,trigger)</f>
        <v>1.9812530121115775E-2</v>
      </c>
      <c r="AG182" s="50">
        <f>_xll.qlIndexFixing($U$5,_xll.qlInterestRateIndexFixingDate($U$5,AB182,trigger),,trigger)</f>
        <v>1.9898984197487049E-2</v>
      </c>
      <c r="AH182" s="50">
        <f t="shared" si="11"/>
        <v>-8.6454076371273586E-5</v>
      </c>
      <c r="AI182" s="53">
        <f t="shared" si="12"/>
        <v>1.0043636060534809</v>
      </c>
    </row>
    <row r="183" spans="27:35" x14ac:dyDescent="0.2">
      <c r="AA183" s="45" t="s">
        <v>74</v>
      </c>
      <c r="AB183" s="46">
        <f>_xll.qlCalendarAdvance(calendar,AB182,AA183,,,trigger)</f>
        <v>47835</v>
      </c>
      <c r="AC183" s="46">
        <f>_xll.qlInterestRateIndexMaturity($U$5,AB183,trigger)</f>
        <v>48017</v>
      </c>
      <c r="AD183" s="50">
        <f>_xll.qlTenorBasisValue($U$13,AB183,trigger)</f>
        <v>8.7983445359338509E-4</v>
      </c>
      <c r="AE183" s="50">
        <f>_xll.qlTenorBasisForwardRate($U$13,AB183,trigger)</f>
        <v>1.9788432034427449E-2</v>
      </c>
      <c r="AF183" s="50">
        <f>_xll.qlTenorBasisForwardRate2($U$13,AB183,AC183,trigger)</f>
        <v>1.9788432034427449E-2</v>
      </c>
      <c r="AG183" s="50">
        <f>_xll.qlIndexFixing($U$5,_xll.qlInterestRateIndexFixingDate($U$5,AB183,trigger),,trigger)</f>
        <v>1.9872622822216239E-2</v>
      </c>
      <c r="AH183" s="50">
        <f t="shared" si="11"/>
        <v>-8.4190787788790411E-5</v>
      </c>
      <c r="AI183" s="53">
        <f t="shared" si="12"/>
        <v>1.0042545456680103</v>
      </c>
    </row>
    <row r="184" spans="27:35" x14ac:dyDescent="0.2">
      <c r="AA184" s="45" t="s">
        <v>74</v>
      </c>
      <c r="AB184" s="46">
        <f>_xll.qlCalendarAdvance(calendar,AB183,AA184,,,trigger)</f>
        <v>47868</v>
      </c>
      <c r="AC184" s="46">
        <f>_xll.qlInterestRateIndexMaturity($U$5,AB184,trigger)</f>
        <v>48050</v>
      </c>
      <c r="AD184" s="50">
        <f>_xll.qlTenorBasisValue($U$13,AB184,trigger)</f>
        <v>8.7111836338072107E-4</v>
      </c>
      <c r="AE184" s="50">
        <f>_xll.qlTenorBasisForwardRate($U$13,AB184,trigger)</f>
        <v>1.9761090005307087E-2</v>
      </c>
      <c r="AF184" s="50">
        <f>_xll.qlTenorBasisForwardRate2($U$13,AB184,AC184,trigger)</f>
        <v>1.9761090005307087E-2</v>
      </c>
      <c r="AG184" s="50">
        <f>_xll.qlIndexFixing($U$5,_xll.qlInterestRateIndexFixingDate($U$5,AB184,trigger),,trigger)</f>
        <v>1.9842803466392979E-2</v>
      </c>
      <c r="AH184" s="50">
        <f t="shared" si="11"/>
        <v>-8.1713461085892308E-5</v>
      </c>
      <c r="AI184" s="53">
        <f t="shared" si="12"/>
        <v>1.004135068514133</v>
      </c>
    </row>
    <row r="185" spans="27:35" x14ac:dyDescent="0.2">
      <c r="AA185" s="45" t="s">
        <v>74</v>
      </c>
      <c r="AB185" s="46">
        <f>_xll.qlCalendarAdvance(calendar,AB184,AA185,,,trigger)</f>
        <v>47899</v>
      </c>
      <c r="AC185" s="46">
        <f>_xll.qlInterestRateIndexMaturity($U$5,AB185,trigger)</f>
        <v>48080</v>
      </c>
      <c r="AD185" s="50">
        <f>_xll.qlTenorBasisValue($U$13,AB185,trigger)</f>
        <v>8.6302646446964647E-4</v>
      </c>
      <c r="AE185" s="50">
        <f>_xll.qlTenorBasisForwardRate($U$13,AB185,trigger)</f>
        <v>1.9734514657856937E-2</v>
      </c>
      <c r="AF185" s="50">
        <f>_xll.qlTenorBasisForwardRate2($U$13,AB185,AC185,trigger)</f>
        <v>1.9734514657856937E-2</v>
      </c>
      <c r="AG185" s="50">
        <f>_xll.qlIndexFixing($U$5,_xll.qlInterestRateIndexFixingDate($U$5,AB185,trigger),,trigger)</f>
        <v>1.9813946062610468E-2</v>
      </c>
      <c r="AH185" s="50">
        <f t="shared" si="11"/>
        <v>-7.9431404753530638E-5</v>
      </c>
      <c r="AI185" s="53">
        <f t="shared" si="12"/>
        <v>1.0040249991515198</v>
      </c>
    </row>
    <row r="186" spans="27:35" x14ac:dyDescent="0.2">
      <c r="AA186" s="45" t="s">
        <v>74</v>
      </c>
      <c r="AB186" s="46">
        <f>_xll.qlCalendarAdvance(calendar,AB185,AA186,,,trigger)</f>
        <v>47927</v>
      </c>
      <c r="AC186" s="46">
        <f>_xll.qlInterestRateIndexMaturity($U$5,AB186,trigger)</f>
        <v>48113</v>
      </c>
      <c r="AD186" s="50">
        <f>_xll.qlTenorBasisValue($U$13,AB186,trigger)</f>
        <v>8.5579695991557772E-4</v>
      </c>
      <c r="AE186" s="50">
        <f>_xll.qlTenorBasisForwardRate($U$13,AB186,trigger)</f>
        <v>1.9710347032469235E-2</v>
      </c>
      <c r="AF186" s="50">
        <f>_xll.qlTenorBasisForwardRate2($U$13,AB186,AC186,trigger)</f>
        <v>1.9710347032469235E-2</v>
      </c>
      <c r="AG186" s="50">
        <f>_xll.qlIndexFixing($U$5,_xll.qlInterestRateIndexFixingDate($U$5,AB186,trigger),,trigger)</f>
        <v>1.9787535489177728E-2</v>
      </c>
      <c r="AH186" s="50">
        <f t="shared" si="11"/>
        <v>-7.7188456708492809E-5</v>
      </c>
      <c r="AI186" s="53">
        <f t="shared" si="12"/>
        <v>1.0039161388980793</v>
      </c>
    </row>
    <row r="187" spans="27:35" x14ac:dyDescent="0.2">
      <c r="AA187" s="45" t="s">
        <v>74</v>
      </c>
      <c r="AB187" s="46">
        <f>_xll.qlCalendarAdvance(calendar,AB186,AA187,,,trigger)</f>
        <v>47959</v>
      </c>
      <c r="AC187" s="46">
        <f>_xll.qlInterestRateIndexMaturity($U$5,AB187,trigger)</f>
        <v>48142</v>
      </c>
      <c r="AD187" s="50">
        <f>_xll.qlTenorBasisValue($U$13,AB187,trigger)</f>
        <v>8.4762616871795874E-4</v>
      </c>
      <c r="AE187" s="50">
        <f>_xll.qlTenorBasisForwardRate($U$13,AB187,trigger)</f>
        <v>1.9681225002512789E-2</v>
      </c>
      <c r="AF187" s="50">
        <f>_xll.qlTenorBasisForwardRate2($U$13,AB187,AC187,trigger)</f>
        <v>1.9681225002512789E-2</v>
      </c>
      <c r="AG187" s="50">
        <f>_xll.qlIndexFixing($U$5,_xll.qlInterestRateIndexFixingDate($U$5,AB187,trigger),,trigger)</f>
        <v>1.9756147853058095E-2</v>
      </c>
      <c r="AH187" s="50">
        <f t="shared" si="11"/>
        <v>-7.4922850545305897E-5</v>
      </c>
      <c r="AI187" s="53">
        <f t="shared" si="12"/>
        <v>1.0038068184544275</v>
      </c>
    </row>
    <row r="188" spans="27:35" x14ac:dyDescent="0.2">
      <c r="AA188" s="45" t="s">
        <v>74</v>
      </c>
      <c r="AB188" s="46">
        <f>_xll.qlCalendarAdvance(calendar,AB187,AA188,,,trigger)</f>
        <v>47989</v>
      </c>
      <c r="AC188" s="46">
        <f>_xll.qlInterestRateIndexMaturity($U$5,AB188,trigger)</f>
        <v>48173</v>
      </c>
      <c r="AD188" s="50">
        <f>_xll.qlTenorBasisValue($U$13,AB188,trigger)</f>
        <v>8.4005404223072534E-4</v>
      </c>
      <c r="AE188" s="50">
        <f>_xll.qlTenorBasisForwardRate($U$13,AB188,trigger)</f>
        <v>1.9653452355556791E-2</v>
      </c>
      <c r="AF188" s="50">
        <f>_xll.qlTenorBasisForwardRate2($U$13,AB188,AC188,trigger)</f>
        <v>1.9653452355556791E-2</v>
      </c>
      <c r="AG188" s="50">
        <f>_xll.qlIndexFixing($U$5,_xll.qlInterestRateIndexFixingDate($U$5,AB188,trigger),,trigger)</f>
        <v>1.9726140709466648E-2</v>
      </c>
      <c r="AH188" s="50">
        <f t="shared" si="11"/>
        <v>-7.2688353909857589E-5</v>
      </c>
      <c r="AI188" s="53">
        <f t="shared" si="12"/>
        <v>1.003698503071869</v>
      </c>
    </row>
    <row r="189" spans="27:35" x14ac:dyDescent="0.2">
      <c r="AA189" s="45" t="s">
        <v>74</v>
      </c>
      <c r="AB189" s="46">
        <f>_xll.qlCalendarAdvance(calendar,AB188,AA189,,,trigger)</f>
        <v>48022</v>
      </c>
      <c r="AC189" s="46">
        <f>_xll.qlInterestRateIndexMaturity($U$5,AB189,trigger)</f>
        <v>48205</v>
      </c>
      <c r="AD189" s="50">
        <f>_xll.qlTenorBasisValue($U$13,AB189,trigger)</f>
        <v>8.3182228116178869E-4</v>
      </c>
      <c r="AE189" s="50">
        <f>_xll.qlTenorBasisForwardRate($U$13,AB189,trigger)</f>
        <v>1.9621954599888438E-2</v>
      </c>
      <c r="AF189" s="50">
        <f>_xll.qlTenorBasisForwardRate2($U$13,AB189,AC189,trigger)</f>
        <v>1.9621954599888438E-2</v>
      </c>
      <c r="AG189" s="50">
        <f>_xll.qlIndexFixing($U$5,_xll.qlInterestRateIndexFixingDate($U$5,AB189,trigger),,trigger)</f>
        <v>1.9692269039297331E-2</v>
      </c>
      <c r="AH189" s="50">
        <f t="shared" si="11"/>
        <v>-7.0314439408893092E-5</v>
      </c>
      <c r="AI189" s="53">
        <f t="shared" si="12"/>
        <v>1.0035834574507319</v>
      </c>
    </row>
    <row r="190" spans="27:35" x14ac:dyDescent="0.2">
      <c r="AA190" s="45" t="s">
        <v>74</v>
      </c>
      <c r="AB190" s="46">
        <f>_xll.qlCalendarAdvance(calendar,AB189,AA190,,,trigger)</f>
        <v>48052</v>
      </c>
      <c r="AC190" s="46">
        <f>_xll.qlInterestRateIndexMaturity($U$5,AB190,trigger)</f>
        <v>48236</v>
      </c>
      <c r="AD190" s="50">
        <f>_xll.qlTenorBasisValue($U$13,AB190,trigger)</f>
        <v>8.244268775723651E-4</v>
      </c>
      <c r="AE190" s="50">
        <f>_xll.qlTenorBasisForwardRate($U$13,AB190,trigger)</f>
        <v>1.9592629475492569E-2</v>
      </c>
      <c r="AF190" s="50">
        <f>_xll.qlTenorBasisForwardRate2($U$13,AB190,AC190,trigger)</f>
        <v>1.9592629475492569E-2</v>
      </c>
      <c r="AG190" s="50">
        <f>_xll.qlIndexFixing($U$5,_xll.qlInterestRateIndexFixingDate($U$5,AB190,trigger),,trigger)</f>
        <v>1.9660739467477196E-2</v>
      </c>
      <c r="AH190" s="50">
        <f t="shared" si="11"/>
        <v>-6.8109991984626611E-5</v>
      </c>
      <c r="AI190" s="53">
        <f t="shared" si="12"/>
        <v>1.0034763068463997</v>
      </c>
    </row>
    <row r="191" spans="27:35" x14ac:dyDescent="0.2">
      <c r="AA191" s="45" t="s">
        <v>74</v>
      </c>
      <c r="AB191" s="46">
        <f>_xll.qlCalendarAdvance(calendar,AB190,AA191,,,trigger)</f>
        <v>48085</v>
      </c>
      <c r="AC191" s="46">
        <f>_xll.qlInterestRateIndexMaturity($U$5,AB191,trigger)</f>
        <v>48269</v>
      </c>
      <c r="AD191" s="50">
        <f>_xll.qlTenorBasisValue($U$13,AB191,trigger)</f>
        <v>8.1638796063640388E-4</v>
      </c>
      <c r="AE191" s="50">
        <f>_xll.qlTenorBasisForwardRate($U$13,AB191,trigger)</f>
        <v>1.9559491445261836E-2</v>
      </c>
      <c r="AF191" s="50">
        <f>_xll.qlTenorBasisForwardRate2($U$13,AB191,AC191,trigger)</f>
        <v>1.9559491445261836E-2</v>
      </c>
      <c r="AG191" s="50">
        <f>_xll.qlIndexFixing($U$5,_xll.qlInterestRateIndexFixingDate($U$5,AB191,trigger),,trigger)</f>
        <v>1.9625229594505123E-2</v>
      </c>
      <c r="AH191" s="50">
        <f t="shared" si="11"/>
        <v>-6.5738149243287081E-5</v>
      </c>
      <c r="AI191" s="53">
        <f t="shared" si="12"/>
        <v>1.0033609334591984</v>
      </c>
    </row>
    <row r="192" spans="27:35" x14ac:dyDescent="0.2">
      <c r="AA192" s="45" t="s">
        <v>74</v>
      </c>
      <c r="AB192" s="46">
        <f>_xll.qlCalendarAdvance(calendar,AB191,AA192,,,trigger)</f>
        <v>48116</v>
      </c>
      <c r="AC192" s="46">
        <f>_xll.qlInterestRateIndexMaturity($U$5,AB192,trigger)</f>
        <v>48298</v>
      </c>
      <c r="AD192" s="50">
        <f>_xll.qlTenorBasisValue($U$13,AB192,trigger)</f>
        <v>8.0892714760724248E-4</v>
      </c>
      <c r="AE192" s="50">
        <f>_xll.qlTenorBasisForwardRate($U$13,AB192,trigger)</f>
        <v>1.9527571246282478E-2</v>
      </c>
      <c r="AF192" s="50">
        <f>_xll.qlTenorBasisForwardRate2($U$13,AB192,AC192,trigger)</f>
        <v>1.9527571246282478E-2</v>
      </c>
      <c r="AG192" s="50">
        <f>_xll.qlIndexFixing($U$5,_xll.qlInterestRateIndexFixingDate($U$5,AB192,trigger),,trigger)</f>
        <v>1.9591162403693522E-2</v>
      </c>
      <c r="AH192" s="50">
        <f t="shared" si="11"/>
        <v>-6.3591157411044263E-5</v>
      </c>
      <c r="AI192" s="53">
        <f t="shared" si="12"/>
        <v>1.003256480624704</v>
      </c>
    </row>
    <row r="193" spans="27:35" x14ac:dyDescent="0.2">
      <c r="AA193" s="45" t="s">
        <v>74</v>
      </c>
      <c r="AB193" s="46">
        <f>_xll.qlCalendarAdvance(calendar,AB192,AA193,,,trigger)</f>
        <v>48148</v>
      </c>
      <c r="AC193" s="46">
        <f>_xll.qlInterestRateIndexMaturity($U$5,AB193,trigger)</f>
        <v>48331</v>
      </c>
      <c r="AD193" s="50">
        <f>_xll.qlTenorBasisValue($U$13,AB193,trigger)</f>
        <v>8.0131725219227559E-4</v>
      </c>
      <c r="AE193" s="50">
        <f>_xll.qlTenorBasisForwardRate($U$13,AB193,trigger)</f>
        <v>1.949380414065047E-2</v>
      </c>
      <c r="AF193" s="50">
        <f>_xll.qlTenorBasisForwardRate2($U$13,AB193,AC193,trigger)</f>
        <v>1.949380414065047E-2</v>
      </c>
      <c r="AG193" s="50">
        <f>_xll.qlIndexFixing($U$5,_xll.qlInterestRateIndexFixingDate($U$5,AB193,trigger),,trigger)</f>
        <v>1.9555099962027752E-2</v>
      </c>
      <c r="AH193" s="50">
        <f t="shared" si="11"/>
        <v>-6.1295821377281567E-5</v>
      </c>
      <c r="AI193" s="53">
        <f t="shared" si="12"/>
        <v>1.0031443745374184</v>
      </c>
    </row>
    <row r="194" spans="27:35" x14ac:dyDescent="0.2">
      <c r="AA194" s="45" t="s">
        <v>74</v>
      </c>
      <c r="AB194" s="46">
        <f>_xll.qlCalendarAdvance(calendar,AB193,AA194,,,trigger)</f>
        <v>48179</v>
      </c>
      <c r="AC194" s="46">
        <f>_xll.qlInterestRateIndexMaturity($U$5,AB194,trigger)</f>
        <v>48361</v>
      </c>
      <c r="AD194" s="50">
        <f>_xll.qlTenorBasisValue($U$13,AB194,trigger)</f>
        <v>7.9403315565555624E-4</v>
      </c>
      <c r="AE194" s="50">
        <f>_xll.qlTenorBasisForwardRate($U$13,AB194,trigger)</f>
        <v>1.94603415620931E-2</v>
      </c>
      <c r="AF194" s="50">
        <f>_xll.qlTenorBasisForwardRate2($U$13,AB194,AC194,trigger)</f>
        <v>1.94603415620931E-2</v>
      </c>
      <c r="AG194" s="50">
        <f>_xll.qlIndexFixing($U$5,_xll.qlInterestRateIndexFixingDate($U$5,AB194,trigger),,trigger)</f>
        <v>1.9519494711621194E-2</v>
      </c>
      <c r="AH194" s="50">
        <f t="shared" si="11"/>
        <v>-5.9153149528094057E-5</v>
      </c>
      <c r="AI194" s="53">
        <f t="shared" si="12"/>
        <v>1.0030396768391423</v>
      </c>
    </row>
    <row r="195" spans="27:35" x14ac:dyDescent="0.2">
      <c r="AA195" s="45" t="s">
        <v>74</v>
      </c>
      <c r="AB195" s="46">
        <f>_xll.qlCalendarAdvance(calendar,AB194,AA195,,,trigger)</f>
        <v>48211</v>
      </c>
      <c r="AC195" s="46">
        <f>_xll.qlInterestRateIndexMaturity($U$5,AB195,trigger)</f>
        <v>48394</v>
      </c>
      <c r="AD195" s="50">
        <f>_xll.qlTenorBasisValue($U$13,AB195,trigger)</f>
        <v>7.866041443738848E-4</v>
      </c>
      <c r="AE195" s="50">
        <f>_xll.qlTenorBasisForwardRate($U$13,AB195,trigger)</f>
        <v>1.9424912787927885E-2</v>
      </c>
      <c r="AF195" s="50">
        <f>_xll.qlTenorBasisForwardRate2($U$13,AB195,AC195,trigger)</f>
        <v>1.9424912787927885E-2</v>
      </c>
      <c r="AG195" s="50">
        <f>_xll.qlIndexFixing($U$5,_xll.qlInterestRateIndexFixingDate($U$5,AB195,trigger),,trigger)</f>
        <v>1.9481810348556335E-2</v>
      </c>
      <c r="AH195" s="50">
        <f t="shared" si="11"/>
        <v>-5.6897560628450111E-5</v>
      </c>
      <c r="AI195" s="53">
        <f t="shared" si="12"/>
        <v>1.0029291025009806</v>
      </c>
    </row>
    <row r="196" spans="27:35" x14ac:dyDescent="0.2">
      <c r="AA196" s="45" t="s">
        <v>74</v>
      </c>
      <c r="AB196" s="46">
        <f>_xll.qlCalendarAdvance(calendar,AB195,AA196,,,trigger)</f>
        <v>48242</v>
      </c>
      <c r="AC196" s="46">
        <f>_xll.qlInterestRateIndexMaturity($U$5,AB196,trigger)</f>
        <v>48424</v>
      </c>
      <c r="AD196" s="50">
        <f>_xll.qlTenorBasisValue($U$13,AB196,trigger)</f>
        <v>7.7949378926472695E-4</v>
      </c>
      <c r="AE196" s="50">
        <f>_xll.qlTenorBasisForwardRate($U$13,AB196,trigger)</f>
        <v>1.9389896644813401E-2</v>
      </c>
      <c r="AF196" s="50">
        <f>_xll.qlTenorBasisForwardRate2($U$13,AB196,AC196,trigger)</f>
        <v>1.9389896644813401E-2</v>
      </c>
      <c r="AG196" s="50">
        <f>_xll.qlIndexFixing($U$5,_xll.qlInterestRateIndexFixingDate($U$5,AB196,trigger),,trigger)</f>
        <v>1.9444690734535638E-2</v>
      </c>
      <c r="AH196" s="50">
        <f t="shared" ref="AH196:AH259" si="13">AE196-AG196</f>
        <v>-5.4794089722236955E-5</v>
      </c>
      <c r="AI196" s="53">
        <f t="shared" ref="AI196:AI259" si="14">AG196/AF196</f>
        <v>1.0028259093241167</v>
      </c>
    </row>
    <row r="197" spans="27:35" x14ac:dyDescent="0.2">
      <c r="AA197" s="45" t="s">
        <v>74</v>
      </c>
      <c r="AB197" s="46">
        <f>_xll.qlCalendarAdvance(calendar,AB196,AA197,,,trigger)</f>
        <v>48274</v>
      </c>
      <c r="AC197" s="46">
        <f>_xll.qlInterestRateIndexMaturity($U$5,AB197,trigger)</f>
        <v>48458</v>
      </c>
      <c r="AD197" s="50">
        <f>_xll.qlTenorBasisValue($U$13,AB197,trigger)</f>
        <v>7.72242581236721E-4</v>
      </c>
      <c r="AE197" s="50">
        <f>_xll.qlTenorBasisForwardRate($U$13,AB197,trigger)</f>
        <v>1.935272394321351E-2</v>
      </c>
      <c r="AF197" s="50">
        <f>_xll.qlTenorBasisForwardRate2($U$13,AB197,AC197,trigger)</f>
        <v>1.935272394321351E-2</v>
      </c>
      <c r="AG197" s="50">
        <f>_xll.qlIndexFixing($U$5,_xll.qlInterestRateIndexFixingDate($U$5,AB197,trigger),,trigger)</f>
        <v>1.940527456171633E-2</v>
      </c>
      <c r="AH197" s="50">
        <f t="shared" si="13"/>
        <v>-5.2550618502820307E-5</v>
      </c>
      <c r="AI197" s="53">
        <f t="shared" si="14"/>
        <v>1.0027154119831927</v>
      </c>
    </row>
    <row r="198" spans="27:35" x14ac:dyDescent="0.2">
      <c r="AA198" s="45" t="s">
        <v>74</v>
      </c>
      <c r="AB198" s="46">
        <f>_xll.qlCalendarAdvance(calendar,AB197,AA198,,,trigger)</f>
        <v>48305</v>
      </c>
      <c r="AC198" s="46">
        <f>_xll.qlInterestRateIndexMaturity($U$5,AB198,trigger)</f>
        <v>48488</v>
      </c>
      <c r="AD198" s="50">
        <f>_xll.qlTenorBasisValue($U$13,AB198,trigger)</f>
        <v>7.6530297476445843E-4</v>
      </c>
      <c r="AE198" s="50">
        <f>_xll.qlTenorBasisForwardRate($U$13,AB198,trigger)</f>
        <v>1.9316137379696112E-2</v>
      </c>
      <c r="AF198" s="50">
        <f>_xll.qlTenorBasisForwardRate2($U$13,AB198,AC198,trigger)</f>
        <v>1.9316137379696112E-2</v>
      </c>
      <c r="AG198" s="50">
        <f>_xll.qlIndexFixing($U$5,_xll.qlInterestRateIndexFixingDate($U$5,AB198,trigger),,trigger)</f>
        <v>1.9366626900347014E-2</v>
      </c>
      <c r="AH198" s="50">
        <f t="shared" si="13"/>
        <v>-5.0489520650901648E-5</v>
      </c>
      <c r="AI198" s="53">
        <f t="shared" si="14"/>
        <v>1.0026138518099366</v>
      </c>
    </row>
    <row r="199" spans="27:35" x14ac:dyDescent="0.2">
      <c r="AA199" s="45" t="s">
        <v>74</v>
      </c>
      <c r="AB199" s="46">
        <f>_xll.qlCalendarAdvance(calendar,AB198,AA199,,,trigger)</f>
        <v>48337</v>
      </c>
      <c r="AC199" s="46">
        <f>_xll.qlInterestRateIndexMaturity($U$5,AB199,trigger)</f>
        <v>48521</v>
      </c>
      <c r="AD199" s="50">
        <f>_xll.qlTenorBasisValue($U$13,AB199,trigger)</f>
        <v>7.5822647356382409E-4</v>
      </c>
      <c r="AE199" s="50">
        <f>_xll.qlTenorBasisForwardRate($U$13,AB199,trigger)</f>
        <v>1.9277360550855945E-2</v>
      </c>
      <c r="AF199" s="50">
        <f>_xll.qlTenorBasisForwardRate2($U$13,AB199,AC199,trigger)</f>
        <v>1.9277360550855945E-2</v>
      </c>
      <c r="AG199" s="50">
        <f>_xll.qlIndexFixing($U$5,_xll.qlInterestRateIndexFixingDate($U$5,AB199,trigger),,trigger)</f>
        <v>1.9325683647165581E-2</v>
      </c>
      <c r="AH199" s="50">
        <f t="shared" si="13"/>
        <v>-4.832309630963677E-5</v>
      </c>
      <c r="AI199" s="53">
        <f t="shared" si="14"/>
        <v>1.0025067278366329</v>
      </c>
    </row>
    <row r="200" spans="27:35" x14ac:dyDescent="0.2">
      <c r="AA200" s="45" t="s">
        <v>74</v>
      </c>
      <c r="AB200" s="46">
        <f>_xll.qlCalendarAdvance(calendar,AB199,AA200,,,trigger)</f>
        <v>48368</v>
      </c>
      <c r="AC200" s="46">
        <f>_xll.qlInterestRateIndexMaturity($U$5,AB200,trigger)</f>
        <v>48551</v>
      </c>
      <c r="AD200" s="50">
        <f>_xll.qlTenorBasisValue($U$13,AB200,trigger)</f>
        <v>7.5145461045041421E-4</v>
      </c>
      <c r="AE200" s="50">
        <f>_xll.qlTenorBasisForwardRate($U$13,AB200,trigger)</f>
        <v>1.9239215108418223E-2</v>
      </c>
      <c r="AF200" s="50">
        <f>_xll.qlTenorBasisForwardRate2($U$13,AB200,AC200,trigger)</f>
        <v>1.9239215108418223E-2</v>
      </c>
      <c r="AG200" s="50">
        <f>_xll.qlIndexFixing($U$5,_xll.qlInterestRateIndexFixingDate($U$5,AB200,trigger),,trigger)</f>
        <v>1.9285522209559817E-2</v>
      </c>
      <c r="AH200" s="50">
        <f t="shared" si="13"/>
        <v>-4.6307101141594004E-5</v>
      </c>
      <c r="AI200" s="53">
        <f t="shared" si="14"/>
        <v>1.002406912178103</v>
      </c>
    </row>
    <row r="201" spans="27:35" x14ac:dyDescent="0.2">
      <c r="AA201" s="45" t="s">
        <v>74</v>
      </c>
      <c r="AB201" s="46">
        <f>_xll.qlCalendarAdvance(calendar,AB200,AA201,,,trigger)</f>
        <v>48400</v>
      </c>
      <c r="AC201" s="46">
        <f>_xll.qlInterestRateIndexMaturity($U$5,AB201,trigger)</f>
        <v>48584</v>
      </c>
      <c r="AD201" s="50">
        <f>_xll.qlTenorBasisValue($U$13,AB201,trigger)</f>
        <v>7.4454970932424556E-4</v>
      </c>
      <c r="AE201" s="50">
        <f>_xll.qlTenorBasisForwardRate($U$13,AB201,trigger)</f>
        <v>1.9198767189521748E-2</v>
      </c>
      <c r="AF201" s="50">
        <f>_xll.qlTenorBasisForwardRate2($U$13,AB201,AC201,trigger)</f>
        <v>1.9198767189521748E-2</v>
      </c>
      <c r="AG201" s="50">
        <f>_xll.qlIndexFixing($U$5,_xll.qlInterestRateIndexFixingDate($U$5,AB201,trigger),,trigger)</f>
        <v>1.9242957067035906E-2</v>
      </c>
      <c r="AH201" s="50">
        <f t="shared" si="13"/>
        <v>-4.4189877514158593E-5</v>
      </c>
      <c r="AI201" s="53">
        <f t="shared" si="14"/>
        <v>1.0023017039103572</v>
      </c>
    </row>
    <row r="202" spans="27:35" x14ac:dyDescent="0.2">
      <c r="AA202" s="45" t="s">
        <v>74</v>
      </c>
      <c r="AB202" s="46">
        <f>_xll.qlCalendarAdvance(calendar,AB201,AA202,,,trigger)</f>
        <v>48431</v>
      </c>
      <c r="AC202" s="46">
        <f>_xll.qlInterestRateIndexMaturity($U$5,AB202,trigger)</f>
        <v>48617</v>
      </c>
      <c r="AD202" s="50">
        <f>_xll.qlTenorBasisValue($U$13,AB202,trigger)</f>
        <v>7.3794257668458366E-4</v>
      </c>
      <c r="AE202" s="50">
        <f>_xll.qlTenorBasisForwardRate($U$13,AB202,trigger)</f>
        <v>1.9158598967071044E-2</v>
      </c>
      <c r="AF202" s="50">
        <f>_xll.qlTenorBasisForwardRate2($U$13,AB202,AC202,trigger)</f>
        <v>1.9158598967071044E-2</v>
      </c>
      <c r="AG202" s="50">
        <f>_xll.qlIndexFixing($U$5,_xll.qlInterestRateIndexFixingDate($U$5,AB202,trigger),,trigger)</f>
        <v>1.9200732771234519E-2</v>
      </c>
      <c r="AH202" s="50">
        <f t="shared" si="13"/>
        <v>-4.2133804163475147E-5</v>
      </c>
      <c r="AI202" s="53">
        <f t="shared" si="14"/>
        <v>1.0021992111341698</v>
      </c>
    </row>
    <row r="203" spans="27:35" x14ac:dyDescent="0.2">
      <c r="AA203" s="45" t="s">
        <v>74</v>
      </c>
      <c r="AB203" s="46">
        <f>_xll.qlCalendarAdvance(calendar,AB202,AA203,,,trigger)</f>
        <v>48463</v>
      </c>
      <c r="AC203" s="46">
        <f>_xll.qlInterestRateIndexMaturity($U$5,AB203,trigger)</f>
        <v>48645</v>
      </c>
      <c r="AD203" s="50">
        <f>_xll.qlTenorBasisValue($U$13,AB203,trigger)</f>
        <v>7.3120616341376525E-4</v>
      </c>
      <c r="AE203" s="50">
        <f>_xll.qlTenorBasisForwardRate($U$13,AB203,trigger)</f>
        <v>1.911727527947062E-2</v>
      </c>
      <c r="AF203" s="50">
        <f>_xll.qlTenorBasisForwardRate2($U$13,AB203,AC203,trigger)</f>
        <v>1.911727527947062E-2</v>
      </c>
      <c r="AG203" s="50">
        <f>_xll.qlIndexFixing($U$5,_xll.qlInterestRateIndexFixingDate($U$5,AB203,trigger),,trigger)</f>
        <v>1.9157490476645601E-2</v>
      </c>
      <c r="AH203" s="50">
        <f t="shared" si="13"/>
        <v>-4.0215197174980899E-5</v>
      </c>
      <c r="AI203" s="53">
        <f t="shared" si="14"/>
        <v>1.0021036050685617</v>
      </c>
    </row>
    <row r="204" spans="27:35" x14ac:dyDescent="0.2">
      <c r="AA204" s="45" t="s">
        <v>74</v>
      </c>
      <c r="AB204" s="46">
        <f>_xll.qlCalendarAdvance(calendar,AB203,AA204,,,trigger)</f>
        <v>48493</v>
      </c>
      <c r="AC204" s="46">
        <f>_xll.qlInterestRateIndexMaturity($U$5,AB204,trigger)</f>
        <v>48675</v>
      </c>
      <c r="AD204" s="50">
        <f>_xll.qlTenorBasisValue($U$13,AB204,trigger)</f>
        <v>7.2496743332174575E-4</v>
      </c>
      <c r="AE204" s="50">
        <f>_xll.qlTenorBasisForwardRate($U$13,AB204,trigger)</f>
        <v>1.9077198918270883E-2</v>
      </c>
      <c r="AF204" s="50">
        <f>_xll.qlTenorBasisForwardRate2($U$13,AB204,AC204,trigger)</f>
        <v>1.9077198918270883E-2</v>
      </c>
      <c r="AG204" s="50">
        <f>_xll.qlIndexFixing($U$5,_xll.qlInterestRateIndexFixingDate($U$5,AB204,trigger),,trigger)</f>
        <v>1.9115530166241311E-2</v>
      </c>
      <c r="AH204" s="50">
        <f t="shared" si="13"/>
        <v>-3.8331247970428001E-5</v>
      </c>
      <c r="AI204" s="53">
        <f t="shared" si="14"/>
        <v>1.0020092702358792</v>
      </c>
    </row>
    <row r="205" spans="27:35" x14ac:dyDescent="0.2">
      <c r="AA205" s="45" t="s">
        <v>74</v>
      </c>
      <c r="AB205" s="46">
        <f>_xll.qlCalendarAdvance(calendar,AB204,AA205,,,trigger)</f>
        <v>48526</v>
      </c>
      <c r="AC205" s="46">
        <f>_xll.qlInterestRateIndexMaturity($U$5,AB205,trigger)</f>
        <v>48708</v>
      </c>
      <c r="AD205" s="50">
        <f>_xll.qlTenorBasisValue($U$13,AB205,trigger)</f>
        <v>7.1818970671627973E-4</v>
      </c>
      <c r="AE205" s="50">
        <f>_xll.qlTenorBasisForwardRate($U$13,AB205,trigger)</f>
        <v>1.903226535621512E-2</v>
      </c>
      <c r="AF205" s="50">
        <f>_xll.qlTenorBasisForwardRate2($U$13,AB205,AC205,trigger)</f>
        <v>1.903226535621512E-2</v>
      </c>
      <c r="AG205" s="50">
        <f>_xll.qlIndexFixing($U$5,_xll.qlInterestRateIndexFixingDate($U$5,AB205,trigger),,trigger)</f>
        <v>1.9068552916909436E-2</v>
      </c>
      <c r="AH205" s="50">
        <f t="shared" si="13"/>
        <v>-3.6287560694316795E-5</v>
      </c>
      <c r="AI205" s="53">
        <f t="shared" si="14"/>
        <v>1.00190663381448</v>
      </c>
    </row>
    <row r="206" spans="27:35" x14ac:dyDescent="0.2">
      <c r="AA206" s="45" t="s">
        <v>74</v>
      </c>
      <c r="AB206" s="46">
        <f>_xll.qlCalendarAdvance(calendar,AB205,AA206,,,trigger)</f>
        <v>48556</v>
      </c>
      <c r="AC206" s="46">
        <f>_xll.qlInterestRateIndexMaturity($U$5,AB206,trigger)</f>
        <v>48738</v>
      </c>
      <c r="AD206" s="50">
        <f>_xll.qlTenorBasisValue($U$13,AB206,trigger)</f>
        <v>7.1210458014275184E-4</v>
      </c>
      <c r="AE206" s="50">
        <f>_xll.qlTenorBasisForwardRate($U$13,AB206,trigger)</f>
        <v>1.8990643666459278E-2</v>
      </c>
      <c r="AF206" s="50">
        <f>_xll.qlTenorBasisForwardRate2($U$13,AB206,AC206,trigger)</f>
        <v>1.8990643666459278E-2</v>
      </c>
      <c r="AG206" s="50">
        <f>_xll.qlIndexFixing($U$5,_xll.qlInterestRateIndexFixingDate($U$5,AB206,trigger),,trigger)</f>
        <v>1.9025100096222311E-2</v>
      </c>
      <c r="AH206" s="50">
        <f t="shared" si="13"/>
        <v>-3.445642976303287E-5</v>
      </c>
      <c r="AI206" s="53">
        <f t="shared" si="14"/>
        <v>1.0018143897788936</v>
      </c>
    </row>
    <row r="207" spans="27:35" x14ac:dyDescent="0.2">
      <c r="AA207" s="45" t="s">
        <v>74</v>
      </c>
      <c r="AB207" s="46">
        <f>_xll.qlCalendarAdvance(calendar,AB206,AA207,,,trigger)</f>
        <v>48589</v>
      </c>
      <c r="AC207" s="46">
        <f>_xll.qlInterestRateIndexMaturity($U$5,AB207,trigger)</f>
        <v>48771</v>
      </c>
      <c r="AD207" s="50">
        <f>_xll.qlTenorBasisValue($U$13,AB207,trigger)</f>
        <v>7.0549421452242573E-4</v>
      </c>
      <c r="AE207" s="50">
        <f>_xll.qlTenorBasisForwardRate($U$13,AB207,trigger)</f>
        <v>1.8944008757416704E-2</v>
      </c>
      <c r="AF207" s="50">
        <f>_xll.qlTenorBasisForwardRate2($U$13,AB207,AC207,trigger)</f>
        <v>1.8944008757416704E-2</v>
      </c>
      <c r="AG207" s="50">
        <f>_xll.qlIndexFixing($U$5,_xll.qlInterestRateIndexFixingDate($U$5,AB207,trigger),,trigger)</f>
        <v>1.8976481197245199E-2</v>
      </c>
      <c r="AH207" s="50">
        <f t="shared" si="13"/>
        <v>-3.2472439828495209E-5</v>
      </c>
      <c r="AI207" s="53">
        <f t="shared" si="14"/>
        <v>1.0017141271546226</v>
      </c>
    </row>
    <row r="208" spans="27:35" x14ac:dyDescent="0.2">
      <c r="AA208" s="45" t="s">
        <v>74</v>
      </c>
      <c r="AB208" s="46">
        <f>_xll.qlCalendarAdvance(calendar,AB207,AA208,,,trigger)</f>
        <v>48620</v>
      </c>
      <c r="AC208" s="46">
        <f>_xll.qlInterestRateIndexMaturity($U$5,AB208,trigger)</f>
        <v>48801</v>
      </c>
      <c r="AD208" s="50">
        <f>_xll.qlTenorBasisValue($U$13,AB208,trigger)</f>
        <v>6.9936318613604326E-4</v>
      </c>
      <c r="AE208" s="50">
        <f>_xll.qlTenorBasisForwardRate($U$13,AB208,trigger)</f>
        <v>1.8899631164745006E-2</v>
      </c>
      <c r="AF208" s="50">
        <f>_xll.qlTenorBasisForwardRate2($U$13,AB208,AC208,trigger)</f>
        <v>1.8899631164745006E-2</v>
      </c>
      <c r="AG208" s="50">
        <f>_xll.qlIndexFixing($U$5,_xll.qlInterestRateIndexFixingDate($U$5,AB208,trigger),,trigger)</f>
        <v>1.8930296770013805E-2</v>
      </c>
      <c r="AH208" s="50">
        <f t="shared" si="13"/>
        <v>-3.0665605268799523E-5</v>
      </c>
      <c r="AI208" s="53">
        <f t="shared" si="14"/>
        <v>1.0016225504615139</v>
      </c>
    </row>
    <row r="209" spans="27:35" x14ac:dyDescent="0.2">
      <c r="AA209" s="45" t="s">
        <v>74</v>
      </c>
      <c r="AB209" s="46">
        <f>_xll.qlCalendarAdvance(calendar,AB208,AA209,,,trigger)</f>
        <v>48648</v>
      </c>
      <c r="AC209" s="46">
        <f>_xll.qlInterestRateIndexMaturity($U$5,AB209,trigger)</f>
        <v>48834</v>
      </c>
      <c r="AD209" s="50">
        <f>_xll.qlTenorBasisValue($U$13,AB209,trigger)</f>
        <v>6.9389040310486889E-4</v>
      </c>
      <c r="AE209" s="50">
        <f>_xll.qlTenorBasisForwardRate($U$13,AB209,trigger)</f>
        <v>1.8857373541487428E-2</v>
      </c>
      <c r="AF209" s="50">
        <f>_xll.qlTenorBasisForwardRate2($U$13,AB209,AC209,trigger)</f>
        <v>1.8857373541487428E-2</v>
      </c>
      <c r="AG209" s="50">
        <f>_xll.qlIndexFixing($U$5,_xll.qlInterestRateIndexFixingDate($U$5,AB209,trigger),,trigger)</f>
        <v>1.8886272879844634E-2</v>
      </c>
      <c r="AH209" s="50">
        <f t="shared" si="13"/>
        <v>-2.8899338357205734E-5</v>
      </c>
      <c r="AI209" s="53">
        <f t="shared" si="14"/>
        <v>1.0015325219227176</v>
      </c>
    </row>
    <row r="210" spans="27:35" x14ac:dyDescent="0.2">
      <c r="AA210" s="45" t="s">
        <v>74</v>
      </c>
      <c r="AB210" s="46">
        <f>_xll.qlCalendarAdvance(calendar,AB209,AA210,,,trigger)</f>
        <v>48680</v>
      </c>
      <c r="AC210" s="46">
        <f>_xll.qlInterestRateIndexMaturity($U$5,AB210,trigger)</f>
        <v>48863</v>
      </c>
      <c r="AD210" s="50">
        <f>_xll.qlTenorBasisValue($U$13,AB210,trigger)</f>
        <v>6.8771053671691778E-4</v>
      </c>
      <c r="AE210" s="50">
        <f>_xll.qlTenorBasisForwardRate($U$13,AB210,trigger)</f>
        <v>1.8810510339995035E-2</v>
      </c>
      <c r="AF210" s="50">
        <f>_xll.qlTenorBasisForwardRate2($U$13,AB210,AC210,trigger)</f>
        <v>1.8810510339995035E-2</v>
      </c>
      <c r="AG210" s="50">
        <f>_xll.qlIndexFixing($U$5,_xll.qlInterestRateIndexFixingDate($U$5,AB210,trigger),,trigger)</f>
        <v>1.8837656525429649E-2</v>
      </c>
      <c r="AH210" s="50">
        <f t="shared" si="13"/>
        <v>-2.7146185434614306E-5</v>
      </c>
      <c r="AI210" s="53">
        <f t="shared" si="14"/>
        <v>1.0014431392314167</v>
      </c>
    </row>
    <row r="211" spans="27:35" x14ac:dyDescent="0.2">
      <c r="AA211" s="45" t="s">
        <v>74</v>
      </c>
      <c r="AB211" s="46">
        <f>_xll.qlCalendarAdvance(calendar,AB210,AA211,,,trigger)</f>
        <v>48710</v>
      </c>
      <c r="AC211" s="46">
        <f>_xll.qlInterestRateIndexMaturity($U$5,AB211,trigger)</f>
        <v>48894</v>
      </c>
      <c r="AD211" s="50">
        <f>_xll.qlTenorBasisValue($U$13,AB211,trigger)</f>
        <v>6.8198864109559991E-4</v>
      </c>
      <c r="AE211" s="50">
        <f>_xll.qlTenorBasisForwardRate($U$13,AB211,trigger)</f>
        <v>1.8764796704038012E-2</v>
      </c>
      <c r="AF211" s="50">
        <f>_xll.qlTenorBasisForwardRate2($U$13,AB211,AC211,trigger)</f>
        <v>1.8764796704038012E-2</v>
      </c>
      <c r="AG211" s="50">
        <f>_xll.qlIndexFixing($U$5,_xll.qlInterestRateIndexFixingDate($U$5,AB211,trigger),,trigger)</f>
        <v>1.8790227387544427E-2</v>
      </c>
      <c r="AH211" s="50">
        <f t="shared" si="13"/>
        <v>-2.5430683506414559E-5</v>
      </c>
      <c r="AI211" s="53">
        <f t="shared" si="14"/>
        <v>1.0013552336274947</v>
      </c>
    </row>
    <row r="212" spans="27:35" x14ac:dyDescent="0.2">
      <c r="AA212" s="45" t="s">
        <v>74</v>
      </c>
      <c r="AB212" s="46">
        <f>_xll.qlCalendarAdvance(calendar,AB211,AA212,,,trigger)</f>
        <v>48743</v>
      </c>
      <c r="AC212" s="46">
        <f>_xll.qlInterestRateIndexMaturity($U$5,AB212,trigger)</f>
        <v>48926</v>
      </c>
      <c r="AD212" s="50">
        <f>_xll.qlTenorBasisValue($U$13,AB212,trigger)</f>
        <v>6.7577393253585166E-4</v>
      </c>
      <c r="AE212" s="50">
        <f>_xll.qlTenorBasisForwardRate($U$13,AB212,trigger)</f>
        <v>1.8714262772701017E-2</v>
      </c>
      <c r="AF212" s="50">
        <f>_xll.qlTenorBasisForwardRate2($U$13,AB212,AC212,trigger)</f>
        <v>1.8714262772701017E-2</v>
      </c>
      <c r="AG212" s="50">
        <f>_xll.qlIndexFixing($U$5,_xll.qlInterestRateIndexFixingDate($U$5,AB212,trigger),,trigger)</f>
        <v>1.8737895337587022E-2</v>
      </c>
      <c r="AH212" s="50">
        <f t="shared" si="13"/>
        <v>-2.3632564886005153E-5</v>
      </c>
      <c r="AI212" s="53">
        <f t="shared" si="14"/>
        <v>1.0012628103587644</v>
      </c>
    </row>
    <row r="213" spans="27:35" x14ac:dyDescent="0.2">
      <c r="AA213" s="45" t="s">
        <v>74</v>
      </c>
      <c r="AB213" s="46">
        <f>_xll.qlCalendarAdvance(calendar,AB212,AA213,,,trigger)</f>
        <v>48773</v>
      </c>
      <c r="AC213" s="46">
        <f>_xll.qlInterestRateIndexMaturity($U$5,AB213,trigger)</f>
        <v>48957</v>
      </c>
      <c r="AD213" s="50">
        <f>_xll.qlTenorBasisValue($U$13,AB213,trigger)</f>
        <v>6.7019564970902362E-4</v>
      </c>
      <c r="AE213" s="50">
        <f>_xll.qlTenorBasisForwardRate($U$13,AB213,trigger)</f>
        <v>1.8666963497528943E-2</v>
      </c>
      <c r="AF213" s="50">
        <f>_xll.qlTenorBasisForwardRate2($U$13,AB213,AC213,trigger)</f>
        <v>1.8666963497528943E-2</v>
      </c>
      <c r="AG213" s="50">
        <f>_xll.qlIndexFixing($U$5,_xll.qlInterestRateIndexFixingDate($U$5,AB213,trigger),,trigger)</f>
        <v>1.868894425247427E-2</v>
      </c>
      <c r="AH213" s="50">
        <f t="shared" si="13"/>
        <v>-2.1980754945326308E-5</v>
      </c>
      <c r="AI213" s="53">
        <f t="shared" si="14"/>
        <v>1.0011775217189574</v>
      </c>
    </row>
    <row r="214" spans="27:35" x14ac:dyDescent="0.2">
      <c r="AA214" s="45" t="s">
        <v>74</v>
      </c>
      <c r="AB214" s="46">
        <f>_xll.qlCalendarAdvance(calendar,AB213,AA214,,,trigger)</f>
        <v>48806</v>
      </c>
      <c r="AC214" s="46">
        <f>_xll.qlInterestRateIndexMaturity($U$5,AB214,trigger)</f>
        <v>48990</v>
      </c>
      <c r="AD214" s="50">
        <f>_xll.qlTenorBasisValue($U$13,AB214,trigger)</f>
        <v>6.6413733406427491E-4</v>
      </c>
      <c r="AE214" s="50">
        <f>_xll.qlTenorBasisForwardRate($U$13,AB214,trigger)</f>
        <v>1.861441324923651E-2</v>
      </c>
      <c r="AF214" s="50">
        <f>_xll.qlTenorBasisForwardRate2($U$13,AB214,AC214,trigger)</f>
        <v>1.861441324923651E-2</v>
      </c>
      <c r="AG214" s="50">
        <f>_xll.qlIndexFixing($U$5,_xll.qlInterestRateIndexFixingDate($U$5,AB214,trigger),,trigger)</f>
        <v>1.8634640939057028E-2</v>
      </c>
      <c r="AH214" s="50">
        <f t="shared" si="13"/>
        <v>-2.0227689820517814E-5</v>
      </c>
      <c r="AI214" s="53">
        <f t="shared" si="14"/>
        <v>1.0010866681398807</v>
      </c>
    </row>
    <row r="215" spans="27:35" x14ac:dyDescent="0.2">
      <c r="AA215" s="45" t="s">
        <v>74</v>
      </c>
      <c r="AB215" s="46">
        <f>_xll.qlCalendarAdvance(calendar,AB214,AA215,,,trigger)</f>
        <v>48837</v>
      </c>
      <c r="AC215" s="46">
        <f>_xll.qlInterestRateIndexMaturity($U$5,AB215,trigger)</f>
        <v>49018</v>
      </c>
      <c r="AD215" s="50">
        <f>_xll.qlTenorBasisValue($U$13,AB215,trigger)</f>
        <v>6.5851968263044608E-4</v>
      </c>
      <c r="AE215" s="50">
        <f>_xll.qlTenorBasisForwardRate($U$13,AB215,trigger)</f>
        <v>1.8565282535265754E-2</v>
      </c>
      <c r="AF215" s="50">
        <f>_xll.qlTenorBasisForwardRate2($U$13,AB215,AC215,trigger)</f>
        <v>1.8565282535265754E-2</v>
      </c>
      <c r="AG215" s="50">
        <f>_xll.qlIndexFixing($U$5,_xll.qlInterestRateIndexFixingDate($U$5,AB215,trigger),,trigger)</f>
        <v>1.8583970953917915E-2</v>
      </c>
      <c r="AH215" s="50">
        <f t="shared" si="13"/>
        <v>-1.8688418652160893E-5</v>
      </c>
      <c r="AI215" s="53">
        <f t="shared" si="14"/>
        <v>1.0010066326012901</v>
      </c>
    </row>
    <row r="216" spans="27:35" x14ac:dyDescent="0.2">
      <c r="AA216" s="45" t="s">
        <v>74</v>
      </c>
      <c r="AB216" s="46">
        <f>_xll.qlCalendarAdvance(calendar,AB215,AA216,,,trigger)</f>
        <v>48869</v>
      </c>
      <c r="AC216" s="46">
        <f>_xll.qlInterestRateIndexMaturity($U$5,AB216,trigger)</f>
        <v>49051</v>
      </c>
      <c r="AD216" s="50">
        <f>_xll.qlTenorBasisValue($U$13,AB216,trigger)</f>
        <v>6.5279472295622684E-4</v>
      </c>
      <c r="AE216" s="50">
        <f>_xll.qlTenorBasisForwardRate($U$13,AB216,trigger)</f>
        <v>1.8512330319490691E-2</v>
      </c>
      <c r="AF216" s="50">
        <f>_xll.qlTenorBasisForwardRate2($U$13,AB216,AC216,trigger)</f>
        <v>1.8512330319490691E-2</v>
      </c>
      <c r="AG216" s="50">
        <f>_xll.qlIndexFixing($U$5,_xll.qlInterestRateIndexFixingDate($U$5,AB216,trigger),,trigger)</f>
        <v>1.8529365694445323E-2</v>
      </c>
      <c r="AH216" s="50">
        <f t="shared" si="13"/>
        <v>-1.7035374954631893E-5</v>
      </c>
      <c r="AI216" s="53">
        <f t="shared" si="14"/>
        <v>1.0009202177500418</v>
      </c>
    </row>
    <row r="217" spans="27:35" x14ac:dyDescent="0.2">
      <c r="AA217" s="45" t="s">
        <v>74</v>
      </c>
      <c r="AB217" s="46">
        <f>_xll.qlCalendarAdvance(calendar,AB216,AA217,,,trigger)</f>
        <v>48900</v>
      </c>
      <c r="AC217" s="46">
        <f>_xll.qlInterestRateIndexMaturity($U$5,AB217,trigger)</f>
        <v>49081</v>
      </c>
      <c r="AD217" s="50">
        <f>_xll.qlTenorBasisValue($U$13,AB217,trigger)</f>
        <v>6.4731953478631781E-4</v>
      </c>
      <c r="AE217" s="50">
        <f>_xll.qlTenorBasisForwardRate($U$13,AB217,trigger)</f>
        <v>1.8460947975345487E-2</v>
      </c>
      <c r="AF217" s="50">
        <f>_xll.qlTenorBasisForwardRate2($U$13,AB217,AC217,trigger)</f>
        <v>1.8460947975345487E-2</v>
      </c>
      <c r="AG217" s="50">
        <f>_xll.qlIndexFixing($U$5,_xll.qlInterestRateIndexFixingDate($U$5,AB217,trigger),,trigger)</f>
        <v>1.8476464431378452E-2</v>
      </c>
      <c r="AH217" s="50">
        <f t="shared" si="13"/>
        <v>-1.5516456032965004E-5</v>
      </c>
      <c r="AI217" s="53">
        <f t="shared" si="14"/>
        <v>1.0008405015849504</v>
      </c>
    </row>
    <row r="218" spans="27:35" x14ac:dyDescent="0.2">
      <c r="AA218" s="45" t="s">
        <v>74</v>
      </c>
      <c r="AB218" s="46">
        <f>_xll.qlCalendarAdvance(calendar,AB217,AA218,,,trigger)</f>
        <v>48932</v>
      </c>
      <c r="AC218" s="46">
        <f>_xll.qlInterestRateIndexMaturity($U$5,AB218,trigger)</f>
        <v>49114</v>
      </c>
      <c r="AD218" s="50">
        <f>_xll.qlTenorBasisValue($U$13,AB218,trigger)</f>
        <v>6.417401212672326E-4</v>
      </c>
      <c r="AE218" s="50">
        <f>_xll.qlTenorBasisForwardRate($U$13,AB218,trigger)</f>
        <v>1.8406299233745808E-2</v>
      </c>
      <c r="AF218" s="50">
        <f>_xll.qlTenorBasisForwardRate2($U$13,AB218,AC218,trigger)</f>
        <v>1.8406299233745808E-2</v>
      </c>
      <c r="AG218" s="50">
        <f>_xll.qlIndexFixing($U$5,_xll.qlInterestRateIndexFixingDate($U$5,AB218,trigger),,trigger)</f>
        <v>1.8420238209689844E-2</v>
      </c>
      <c r="AH218" s="50">
        <f t="shared" si="13"/>
        <v>-1.3938975944035453E-5</v>
      </c>
      <c r="AI218" s="53">
        <f t="shared" si="14"/>
        <v>1.0007572937811682</v>
      </c>
    </row>
    <row r="219" spans="27:35" x14ac:dyDescent="0.2">
      <c r="AA219" s="45" t="s">
        <v>74</v>
      </c>
      <c r="AB219" s="46">
        <f>_xll.qlCalendarAdvance(calendar,AB218,AA219,,,trigger)</f>
        <v>48963</v>
      </c>
      <c r="AC219" s="46">
        <f>_xll.qlInterestRateIndexMaturity($U$5,AB219,trigger)</f>
        <v>49144</v>
      </c>
      <c r="AD219" s="50">
        <f>_xll.qlTenorBasisValue($U$13,AB219,trigger)</f>
        <v>6.3640447121814667E-4</v>
      </c>
      <c r="AE219" s="50">
        <f>_xll.qlTenorBasisForwardRate($U$13,AB219,trigger)</f>
        <v>1.8353333993426729E-2</v>
      </c>
      <c r="AF219" s="50">
        <f>_xll.qlTenorBasisForwardRate2($U$13,AB219,AC219,trigger)</f>
        <v>1.8353333993426729E-2</v>
      </c>
      <c r="AG219" s="50">
        <f>_xll.qlIndexFixing($U$5,_xll.qlInterestRateIndexFixingDate($U$5,AB219,trigger),,trigger)</f>
        <v>1.8365826663700898E-2</v>
      </c>
      <c r="AH219" s="50">
        <f t="shared" si="13"/>
        <v>-1.2492670274168866E-5</v>
      </c>
      <c r="AI219" s="53">
        <f t="shared" si="14"/>
        <v>1.0006806757986666</v>
      </c>
    </row>
    <row r="220" spans="27:35" x14ac:dyDescent="0.2">
      <c r="AA220" s="45" t="s">
        <v>74</v>
      </c>
      <c r="AB220" s="46">
        <f>_xll.qlCalendarAdvance(calendar,AB219,AA220,,,trigger)</f>
        <v>48995</v>
      </c>
      <c r="AC220" s="46">
        <f>_xll.qlInterestRateIndexMaturity($U$5,AB220,trigger)</f>
        <v>49177</v>
      </c>
      <c r="AD220" s="50">
        <f>_xll.qlTenorBasisValue($U$13,AB220,trigger)</f>
        <v>6.3096759649583349E-4</v>
      </c>
      <c r="AE220" s="50">
        <f>_xll.qlTenorBasisForwardRate($U$13,AB220,trigger)</f>
        <v>1.8296985820107931E-2</v>
      </c>
      <c r="AF220" s="50">
        <f>_xll.qlTenorBasisForwardRate2($U$13,AB220,AC220,trigger)</f>
        <v>1.8296985820107931E-2</v>
      </c>
      <c r="AG220" s="50">
        <f>_xll.qlIndexFixing($U$5,_xll.qlInterestRateIndexFixingDate($U$5,AB220,trigger),,trigger)</f>
        <v>1.8307979619660405E-2</v>
      </c>
      <c r="AH220" s="50">
        <f t="shared" si="13"/>
        <v>-1.0993799552473649E-5</v>
      </c>
      <c r="AI220" s="53">
        <f t="shared" si="14"/>
        <v>1.0006008530399795</v>
      </c>
    </row>
    <row r="221" spans="27:35" x14ac:dyDescent="0.2">
      <c r="AA221" s="45" t="s">
        <v>74</v>
      </c>
      <c r="AB221" s="46">
        <f>_xll.qlCalendarAdvance(calendar,AB220,AA221,,,trigger)</f>
        <v>49023</v>
      </c>
      <c r="AC221" s="46">
        <f>_xll.qlInterestRateIndexMaturity($U$5,AB221,trigger)</f>
        <v>49207</v>
      </c>
      <c r="AD221" s="50">
        <f>_xll.qlTenorBasisValue($U$13,AB221,trigger)</f>
        <v>6.2626881046477572E-4</v>
      </c>
      <c r="AE221" s="50">
        <f>_xll.qlTenorBasisForwardRate($U$13,AB221,trigger)</f>
        <v>1.8246458863135483E-2</v>
      </c>
      <c r="AF221" s="50">
        <f>_xll.qlTenorBasisForwardRate2($U$13,AB221,AC221,trigger)</f>
        <v>1.8246458863135483E-2</v>
      </c>
      <c r="AG221" s="50">
        <f>_xll.qlIndexFixing($U$5,_xll.qlInterestRateIndexFixingDate($U$5,AB221,trigger),,trigger)</f>
        <v>1.8256151590128684E-2</v>
      </c>
      <c r="AH221" s="50">
        <f t="shared" si="13"/>
        <v>-9.6927269932003957E-6</v>
      </c>
      <c r="AI221" s="53">
        <f t="shared" si="14"/>
        <v>1.000531211401944</v>
      </c>
    </row>
    <row r="222" spans="27:35" x14ac:dyDescent="0.2">
      <c r="AA222" s="45" t="s">
        <v>74</v>
      </c>
      <c r="AB222" s="46">
        <f>_xll.qlCalendarAdvance(calendar,AB221,AA222,,,trigger)</f>
        <v>49054</v>
      </c>
      <c r="AC222" s="46">
        <f>_xll.qlInterestRateIndexMaturity($U$5,AB222,trigger)</f>
        <v>49237</v>
      </c>
      <c r="AD222" s="50">
        <f>_xll.qlTenorBasisValue($U$13,AB222,trigger)</f>
        <v>6.2112960063552124E-4</v>
      </c>
      <c r="AE222" s="50">
        <f>_xll.qlTenorBasisForwardRate($U$13,AB222,trigger)</f>
        <v>1.8191172265040346E-2</v>
      </c>
      <c r="AF222" s="50">
        <f>_xll.qlTenorBasisForwardRate2($U$13,AB222,AC222,trigger)</f>
        <v>1.8191172265040346E-2</v>
      </c>
      <c r="AG222" s="50">
        <f>_xll.qlIndexFixing($U$5,_xll.qlInterestRateIndexFixingDate($U$5,AB222,trigger),,trigger)</f>
        <v>1.8199529674666769E-2</v>
      </c>
      <c r="AH222" s="50">
        <f t="shared" si="13"/>
        <v>-8.357409626423562E-6</v>
      </c>
      <c r="AI222" s="53">
        <f t="shared" si="14"/>
        <v>1.0004594211689417</v>
      </c>
    </row>
    <row r="223" spans="27:35" x14ac:dyDescent="0.2">
      <c r="AA223" s="45" t="s">
        <v>74</v>
      </c>
      <c r="AB223" s="46">
        <f>_xll.qlCalendarAdvance(calendar,AB222,AA223,,,trigger)</f>
        <v>49086</v>
      </c>
      <c r="AC223" s="46">
        <f>_xll.qlInterestRateIndexMaturity($U$5,AB223,trigger)</f>
        <v>49270</v>
      </c>
      <c r="AD223" s="50">
        <f>_xll.qlTenorBasisValue($U$13,AB223,trigger)</f>
        <v>6.1589335914013262E-4</v>
      </c>
      <c r="AE223" s="50">
        <f>_xll.qlTenorBasisForwardRate($U$13,AB223,trigger)</f>
        <v>1.8132331154144761E-2</v>
      </c>
      <c r="AF223" s="50">
        <f>_xll.qlTenorBasisForwardRate2($U$13,AB223,AC223,trigger)</f>
        <v>1.8132331154144761E-2</v>
      </c>
      <c r="AG223" s="50">
        <f>_xll.qlIndexFixing($U$5,_xll.qlInterestRateIndexFixingDate($U$5,AB223,trigger),,trigger)</f>
        <v>1.8139309790582186E-2</v>
      </c>
      <c r="AH223" s="50">
        <f t="shared" si="13"/>
        <v>-6.9786364374248289E-6</v>
      </c>
      <c r="AI223" s="53">
        <f t="shared" si="14"/>
        <v>1.000384872544964</v>
      </c>
    </row>
    <row r="224" spans="27:35" x14ac:dyDescent="0.2">
      <c r="AA224" s="45" t="s">
        <v>74</v>
      </c>
      <c r="AB224" s="46">
        <f>_xll.qlCalendarAdvance(calendar,AB223,AA224,,,trigger)</f>
        <v>49117</v>
      </c>
      <c r="AC224" s="46">
        <f>_xll.qlInterestRateIndexMaturity($U$5,AB224,trigger)</f>
        <v>49300</v>
      </c>
      <c r="AD224" s="50">
        <f>_xll.qlTenorBasisValue($U$13,AB224,trigger)</f>
        <v>6.1088664273340366E-4</v>
      </c>
      <c r="AE224" s="50">
        <f>_xll.qlTenorBasisForwardRate($U$13,AB224,trigger)</f>
        <v>1.8075455566614145E-2</v>
      </c>
      <c r="AF224" s="50">
        <f>_xll.qlTenorBasisForwardRate2($U$13,AB224,AC224,trigger)</f>
        <v>1.8075455566614145E-2</v>
      </c>
      <c r="AG224" s="50">
        <f>_xll.qlIndexFixing($U$5,_xll.qlInterestRateIndexFixingDate($U$5,AB224,trigger),,trigger)</f>
        <v>1.8081178416085832E-2</v>
      </c>
      <c r="AH224" s="50">
        <f t="shared" si="13"/>
        <v>-5.7228494716871081E-6</v>
      </c>
      <c r="AI224" s="53">
        <f t="shared" si="14"/>
        <v>1.0003166088650213</v>
      </c>
    </row>
    <row r="225" spans="27:35" x14ac:dyDescent="0.2">
      <c r="AA225" s="45" t="s">
        <v>74</v>
      </c>
      <c r="AB225" s="46">
        <f>_xll.qlCalendarAdvance(calendar,AB224,AA225,,,trigger)</f>
        <v>49149</v>
      </c>
      <c r="AC225" s="46">
        <f>_xll.qlInterestRateIndexMaturity($U$5,AB225,trigger)</f>
        <v>49333</v>
      </c>
      <c r="AD225" s="50">
        <f>_xll.qlTenorBasisValue($U$13,AB225,trigger)</f>
        <v>6.0578570230141295E-4</v>
      </c>
      <c r="AE225" s="50">
        <f>_xll.qlTenorBasisForwardRate($U$13,AB225,trigger)</f>
        <v>1.801490790817508E-2</v>
      </c>
      <c r="AF225" s="50">
        <f>_xll.qlTenorBasisForwardRate2($U$13,AB225,AC225,trigger)</f>
        <v>1.801490790817508E-2</v>
      </c>
      <c r="AG225" s="50">
        <f>_xll.qlIndexFixing($U$5,_xll.qlInterestRateIndexFixingDate($U$5,AB225,trigger),,trigger)</f>
        <v>1.801933797664497E-2</v>
      </c>
      <c r="AH225" s="50">
        <f t="shared" si="13"/>
        <v>-4.4300684698891923E-6</v>
      </c>
      <c r="AI225" s="53">
        <f t="shared" si="14"/>
        <v>1.0002459112470887</v>
      </c>
    </row>
    <row r="226" spans="27:35" x14ac:dyDescent="0.2">
      <c r="AA226" s="45" t="s">
        <v>74</v>
      </c>
      <c r="AB226" s="46">
        <f>_xll.qlCalendarAdvance(calendar,AB225,AA226,,,trigger)</f>
        <v>49180</v>
      </c>
      <c r="AC226" s="46">
        <f>_xll.qlInterestRateIndexMaturity($U$5,AB226,trigger)</f>
        <v>49366</v>
      </c>
      <c r="AD226" s="50">
        <f>_xll.qlTenorBasisValue($U$13,AB226,trigger)</f>
        <v>6.0090864570025286E-4</v>
      </c>
      <c r="AE226" s="50">
        <f>_xll.qlTenorBasisForwardRate($U$13,AB226,trigger)</f>
        <v>1.7954867612053265E-2</v>
      </c>
      <c r="AF226" s="50">
        <f>_xll.qlTenorBasisForwardRate2($U$13,AB226,AC226,trigger)</f>
        <v>1.7954867612053265E-2</v>
      </c>
      <c r="AG226" s="50">
        <f>_xll.qlIndexFixing($U$5,_xll.qlInterestRateIndexFixingDate($U$5,AB226,trigger),,trigger)</f>
        <v>1.795807005537841E-2</v>
      </c>
      <c r="AH226" s="50">
        <f t="shared" si="13"/>
        <v>-3.202443325144716E-6</v>
      </c>
      <c r="AI226" s="53">
        <f t="shared" si="14"/>
        <v>1.0001783607317156</v>
      </c>
    </row>
    <row r="227" spans="27:35" x14ac:dyDescent="0.2">
      <c r="AA227" s="45" t="s">
        <v>74</v>
      </c>
      <c r="AB227" s="46">
        <f>_xll.qlCalendarAdvance(calendar,AB226,AA227,,,trigger)</f>
        <v>49212</v>
      </c>
      <c r="AC227" s="46">
        <f>_xll.qlInterestRateIndexMaturity($U$5,AB227,trigger)</f>
        <v>49395</v>
      </c>
      <c r="AD227" s="50">
        <f>_xll.qlTenorBasisValue($U$13,AB227,trigger)</f>
        <v>5.9594009691680216E-4</v>
      </c>
      <c r="AE227" s="50">
        <f>_xll.qlTenorBasisForwardRate($U$13,AB227,trigger)</f>
        <v>1.789472447877356E-2</v>
      </c>
      <c r="AF227" s="50">
        <f>_xll.qlTenorBasisForwardRate2($U$13,AB227,AC227,trigger)</f>
        <v>1.789472447877356E-2</v>
      </c>
      <c r="AG227" s="50">
        <f>_xll.qlIndexFixing($U$5,_xll.qlInterestRateIndexFixingDate($U$5,AB227,trigger),,trigger)</f>
        <v>1.7896794598312081E-2</v>
      </c>
      <c r="AH227" s="50">
        <f t="shared" si="13"/>
        <v>-2.0701195385212923E-6</v>
      </c>
      <c r="AI227" s="53">
        <f t="shared" si="14"/>
        <v>1.0001156832306066</v>
      </c>
    </row>
    <row r="228" spans="27:35" x14ac:dyDescent="0.2">
      <c r="AA228" s="45" t="s">
        <v>74</v>
      </c>
      <c r="AB228" s="46">
        <f>_xll.qlCalendarAdvance(calendar,AB227,AA228,,,trigger)</f>
        <v>49242</v>
      </c>
      <c r="AC228" s="46">
        <f>_xll.qlInterestRateIndexMaturity($U$5,AB228,trigger)</f>
        <v>49424</v>
      </c>
      <c r="AD228" s="50">
        <f>_xll.qlTenorBasisValue($U$13,AB228,trigger)</f>
        <v>5.9134216738971051E-4</v>
      </c>
      <c r="AE228" s="50">
        <f>_xll.qlTenorBasisForwardRate($U$13,AB228,trigger)</f>
        <v>1.7836646265046472E-2</v>
      </c>
      <c r="AF228" s="50">
        <f>_xll.qlTenorBasisForwardRate2($U$13,AB228,AC228,trigger)</f>
        <v>1.7836646265046472E-2</v>
      </c>
      <c r="AG228" s="50">
        <f>_xll.qlIndexFixing($U$5,_xll.qlInterestRateIndexFixingDate($U$5,AB228,trigger),,trigger)</f>
        <v>1.7837662281981671E-2</v>
      </c>
      <c r="AH228" s="50">
        <f t="shared" si="13"/>
        <v>-1.0160169351992876E-6</v>
      </c>
      <c r="AI228" s="53">
        <f t="shared" si="14"/>
        <v>1.0000569623302555</v>
      </c>
    </row>
    <row r="229" spans="27:35" x14ac:dyDescent="0.2">
      <c r="AA229" s="45" t="s">
        <v>74</v>
      </c>
      <c r="AB229" s="46">
        <f>_xll.qlCalendarAdvance(calendar,AB228,AA229,,,trigger)</f>
        <v>49275</v>
      </c>
      <c r="AC229" s="46">
        <f>_xll.qlInterestRateIndexMaturity($U$5,AB229,trigger)</f>
        <v>49457</v>
      </c>
      <c r="AD229" s="50">
        <f>_xll.qlTenorBasisValue($U$13,AB229,trigger)</f>
        <v>5.8635086303532942E-4</v>
      </c>
      <c r="AE229" s="50">
        <f>_xll.qlTenorBasisForwardRate($U$13,AB229,trigger)</f>
        <v>1.7771299754002431E-2</v>
      </c>
      <c r="AF229" s="50">
        <f>_xll.qlTenorBasisForwardRate2($U$13,AB229,AC229,trigger)</f>
        <v>1.7771299754002431E-2</v>
      </c>
      <c r="AG229" s="50">
        <f>_xll.qlIndexFixing($U$5,_xll.qlInterestRateIndexFixingDate($U$5,AB229,trigger),,trigger)</f>
        <v>1.7771184119222436E-2</v>
      </c>
      <c r="AH229" s="50">
        <f t="shared" si="13"/>
        <v>1.1563477999437799E-7</v>
      </c>
      <c r="AI229" s="53">
        <f t="shared" si="14"/>
        <v>0.9999934931726101</v>
      </c>
    </row>
    <row r="230" spans="27:35" x14ac:dyDescent="0.2">
      <c r="AA230" s="45" t="s">
        <v>74</v>
      </c>
      <c r="AB230" s="46">
        <f>_xll.qlCalendarAdvance(calendar,AB229,AA230,,,trigger)</f>
        <v>49305</v>
      </c>
      <c r="AC230" s="46">
        <f>_xll.qlInterestRateIndexMaturity($U$5,AB230,trigger)</f>
        <v>49487</v>
      </c>
      <c r="AD230" s="50">
        <f>_xll.qlTenorBasisValue($U$13,AB230,trigger)</f>
        <v>5.818730378924226E-4</v>
      </c>
      <c r="AE230" s="50">
        <f>_xll.qlTenorBasisForwardRate($U$13,AB230,trigger)</f>
        <v>1.7711105670765434E-2</v>
      </c>
      <c r="AF230" s="50">
        <f>_xll.qlTenorBasisForwardRate2($U$13,AB230,AC230,trigger)</f>
        <v>1.7711105670765434E-2</v>
      </c>
      <c r="AG230" s="50">
        <f>_xll.qlIndexFixing($U$5,_xll.qlInterestRateIndexFixingDate($U$5,AB230,trigger),,trigger)</f>
        <v>1.7710004650027995E-2</v>
      </c>
      <c r="AH230" s="50">
        <f t="shared" si="13"/>
        <v>1.1010207374394232E-6</v>
      </c>
      <c r="AI230" s="53">
        <f t="shared" si="14"/>
        <v>0.99993783444365891</v>
      </c>
    </row>
    <row r="231" spans="27:35" x14ac:dyDescent="0.2">
      <c r="AA231" s="45" t="s">
        <v>74</v>
      </c>
      <c r="AB231" s="46">
        <f>_xll.qlCalendarAdvance(calendar,AB230,AA231,,,trigger)</f>
        <v>49338</v>
      </c>
      <c r="AC231" s="46">
        <f>_xll.qlInterestRateIndexMaturity($U$5,AB231,trigger)</f>
        <v>49520</v>
      </c>
      <c r="AD231" s="50">
        <f>_xll.qlTenorBasisValue($U$13,AB231,trigger)</f>
        <v>5.7701238681097063E-4</v>
      </c>
      <c r="AE231" s="50">
        <f>_xll.qlTenorBasisForwardRate($U$13,AB231,trigger)</f>
        <v>1.7644024545663724E-2</v>
      </c>
      <c r="AF231" s="50">
        <f>_xll.qlTenorBasisForwardRate2($U$13,AB231,AC231,trigger)</f>
        <v>1.7644024545663724E-2</v>
      </c>
      <c r="AG231" s="50">
        <f>_xll.qlIndexFixing($U$5,_xll.qlInterestRateIndexFixingDate($U$5,AB231,trigger),,trigger)</f>
        <v>1.7641888061061307E-2</v>
      </c>
      <c r="AH231" s="50">
        <f t="shared" si="13"/>
        <v>2.136484602417027E-6</v>
      </c>
      <c r="AI231" s="53">
        <f t="shared" si="14"/>
        <v>0.99987891171898524</v>
      </c>
    </row>
    <row r="232" spans="27:35" x14ac:dyDescent="0.2">
      <c r="AA232" s="45" t="s">
        <v>74</v>
      </c>
      <c r="AB232" s="46">
        <f>_xll.qlCalendarAdvance(calendar,AB231,AA232,,,trigger)</f>
        <v>49368</v>
      </c>
      <c r="AC232" s="46">
        <f>_xll.qlInterestRateIndexMaturity($U$5,AB232,trigger)</f>
        <v>49552</v>
      </c>
      <c r="AD232" s="50">
        <f>_xll.qlTenorBasisValue($U$13,AB232,trigger)</f>
        <v>5.7265201682658406E-4</v>
      </c>
      <c r="AE232" s="50">
        <f>_xll.qlTenorBasisForwardRate($U$13,AB232,trigger)</f>
        <v>1.758103487703724E-2</v>
      </c>
      <c r="AF232" s="50">
        <f>_xll.qlTenorBasisForwardRate2($U$13,AB232,AC232,trigger)</f>
        <v>1.758103487703724E-2</v>
      </c>
      <c r="AG232" s="50">
        <f>_xll.qlIndexFixing($U$5,_xll.qlInterestRateIndexFixingDate($U$5,AB232,trigger),,trigger)</f>
        <v>1.7577974850787024E-2</v>
      </c>
      <c r="AH232" s="50">
        <f t="shared" si="13"/>
        <v>3.0600262502164521E-6</v>
      </c>
      <c r="AI232" s="53">
        <f t="shared" si="14"/>
        <v>0.99982594731927799</v>
      </c>
    </row>
    <row r="233" spans="27:35" x14ac:dyDescent="0.2">
      <c r="AA233" s="45" t="s">
        <v>74</v>
      </c>
      <c r="AB233" s="46">
        <f>_xll.qlCalendarAdvance(calendar,AB232,AA233,,,trigger)</f>
        <v>49396</v>
      </c>
      <c r="AC233" s="46">
        <f>_xll.qlInterestRateIndexMaturity($U$5,AB233,trigger)</f>
        <v>49580</v>
      </c>
      <c r="AD233" s="50">
        <f>_xll.qlTenorBasisValue($U$13,AB233,trigger)</f>
        <v>5.6863198090709231E-4</v>
      </c>
      <c r="AE233" s="50">
        <f>_xll.qlTenorBasisForwardRate($U$13,AB233,trigger)</f>
        <v>1.7522878438111778E-2</v>
      </c>
      <c r="AF233" s="50">
        <f>_xll.qlTenorBasisForwardRate2($U$13,AB233,AC233,trigger)</f>
        <v>1.7522878438111778E-2</v>
      </c>
      <c r="AG233" s="50">
        <f>_xll.qlIndexFixing($U$5,_xll.qlInterestRateIndexFixingDate($U$5,AB233,trigger),,trigger)</f>
        <v>1.7519030959623365E-2</v>
      </c>
      <c r="AH233" s="50">
        <f t="shared" si="13"/>
        <v>3.8474784884133528E-6</v>
      </c>
      <c r="AI233" s="53">
        <f t="shared" si="14"/>
        <v>0.99978043113738402</v>
      </c>
    </row>
    <row r="234" spans="27:35" x14ac:dyDescent="0.2">
      <c r="AA234" s="45" t="s">
        <v>74</v>
      </c>
      <c r="AB234" s="46">
        <f>_xll.qlCalendarAdvance(calendar,AB233,AA234,,,trigger)</f>
        <v>49429</v>
      </c>
      <c r="AC234" s="46">
        <f>_xll.qlInterestRateIndexMaturity($U$5,AB234,trigger)</f>
        <v>49613</v>
      </c>
      <c r="AD234" s="50">
        <f>_xll.qlTenorBasisValue($U$13,AB234,trigger)</f>
        <v>5.6395494868586964E-4</v>
      </c>
      <c r="AE234" s="50">
        <f>_xll.qlTenorBasisForwardRate($U$13,AB234,trigger)</f>
        <v>1.7454003804038373E-2</v>
      </c>
      <c r="AF234" s="50">
        <f>_xll.qlTenorBasisForwardRate2($U$13,AB234,AC234,trigger)</f>
        <v>1.7454003804038373E-2</v>
      </c>
      <c r="AG234" s="50">
        <f>_xll.qlIndexFixing($U$5,_xll.qlInterestRateIndexFixingDate($U$5,AB234,trigger),,trigger)</f>
        <v>1.7449299929299524E-2</v>
      </c>
      <c r="AH234" s="50">
        <f t="shared" si="13"/>
        <v>4.703874738849062E-6</v>
      </c>
      <c r="AI234" s="53">
        <f t="shared" si="14"/>
        <v>0.99973049881324305</v>
      </c>
    </row>
    <row r="235" spans="27:35" x14ac:dyDescent="0.2">
      <c r="AA235" s="45" t="s">
        <v>74</v>
      </c>
      <c r="AB235" s="46">
        <f>_xll.qlCalendarAdvance(calendar,AB234,AA235,,,trigger)</f>
        <v>49459</v>
      </c>
      <c r="AC235" s="46">
        <f>_xll.qlInterestRateIndexMaturity($U$5,AB235,trigger)</f>
        <v>49643</v>
      </c>
      <c r="AD235" s="50">
        <f>_xll.qlTenorBasisValue($U$13,AB235,trigger)</f>
        <v>5.5975962756760851E-4</v>
      </c>
      <c r="AE235" s="50">
        <f>_xll.qlTenorBasisForwardRate($U$13,AB235,trigger)</f>
        <v>1.7391342235185972E-2</v>
      </c>
      <c r="AF235" s="50">
        <f>_xll.qlTenorBasisForwardRate2($U$13,AB235,AC235,trigger)</f>
        <v>1.7391342235185972E-2</v>
      </c>
      <c r="AG235" s="50">
        <f>_xll.qlIndexFixing($U$5,_xll.qlInterestRateIndexFixingDate($U$5,AB235,trigger),,trigger)</f>
        <v>1.738593955823798E-2</v>
      </c>
      <c r="AH235" s="50">
        <f t="shared" si="13"/>
        <v>5.4026769479922909E-6</v>
      </c>
      <c r="AI235" s="53">
        <f t="shared" si="14"/>
        <v>0.99968934675225574</v>
      </c>
    </row>
    <row r="236" spans="27:35" x14ac:dyDescent="0.2">
      <c r="AA236" s="45" t="s">
        <v>74</v>
      </c>
      <c r="AB236" s="46">
        <f>_xll.qlCalendarAdvance(calendar,AB235,AA236,,,trigger)</f>
        <v>49492</v>
      </c>
      <c r="AC236" s="46">
        <f>_xll.qlInterestRateIndexMaturity($U$5,AB236,trigger)</f>
        <v>49676</v>
      </c>
      <c r="AD236" s="50">
        <f>_xll.qlTenorBasisValue($U$13,AB236,trigger)</f>
        <v>5.5520623670481475E-4</v>
      </c>
      <c r="AE236" s="50">
        <f>_xll.qlTenorBasisForwardRate($U$13,AB236,trigger)</f>
        <v>1.7322668315477695E-2</v>
      </c>
      <c r="AF236" s="50">
        <f>_xll.qlTenorBasisForwardRate2($U$13,AB236,AC236,trigger)</f>
        <v>1.7322668315477695E-2</v>
      </c>
      <c r="AG236" s="50">
        <f>_xll.qlIndexFixing($U$5,_xll.qlInterestRateIndexFixingDate($U$5,AB236,trigger),,trigger)</f>
        <v>1.731659910641151E-2</v>
      </c>
      <c r="AH236" s="50">
        <f t="shared" si="13"/>
        <v>6.0692090661854103E-6</v>
      </c>
      <c r="AI236" s="53">
        <f t="shared" si="14"/>
        <v>0.99964963774889326</v>
      </c>
    </row>
    <row r="237" spans="27:35" x14ac:dyDescent="0.2">
      <c r="AA237" s="45" t="s">
        <v>74</v>
      </c>
      <c r="AB237" s="46">
        <f>_xll.qlCalendarAdvance(calendar,AB236,AA237,,,trigger)</f>
        <v>49523</v>
      </c>
      <c r="AC237" s="46">
        <f>_xll.qlInterestRateIndexMaturity($U$5,AB237,trigger)</f>
        <v>49709</v>
      </c>
      <c r="AD237" s="50">
        <f>_xll.qlTenorBasisValue($U$13,AB237,trigger)</f>
        <v>5.5098679785003826E-4</v>
      </c>
      <c r="AE237" s="50">
        <f>_xll.qlTenorBasisForwardRate($U$13,AB237,trigger)</f>
        <v>1.7257484433462859E-2</v>
      </c>
      <c r="AF237" s="50">
        <f>_xll.qlTenorBasisForwardRate2($U$13,AB237,AC237,trigger)</f>
        <v>1.7257484433462859E-2</v>
      </c>
      <c r="AG237" s="50">
        <f>_xll.qlIndexFixing($U$5,_xll.qlInterestRateIndexFixingDate($U$5,AB237,trigger),,trigger)</f>
        <v>1.7250888666519061E-2</v>
      </c>
      <c r="AH237" s="50">
        <f t="shared" si="13"/>
        <v>6.5957669437982647E-6</v>
      </c>
      <c r="AI237" s="53">
        <f t="shared" si="14"/>
        <v>0.99961780252682664</v>
      </c>
    </row>
    <row r="238" spans="27:35" x14ac:dyDescent="0.2">
      <c r="AA238" s="45" t="s">
        <v>74</v>
      </c>
      <c r="AB238" s="46">
        <f>_xll.qlCalendarAdvance(calendar,AB237,AA238,,,trigger)</f>
        <v>49555</v>
      </c>
      <c r="AC238" s="46">
        <f>_xll.qlInterestRateIndexMaturity($U$5,AB238,trigger)</f>
        <v>49737</v>
      </c>
      <c r="AD238" s="50">
        <f>_xll.qlTenorBasisValue($U$13,AB238,trigger)</f>
        <v>5.4668948718951209E-4</v>
      </c>
      <c r="AE238" s="50">
        <f>_xll.qlTenorBasisForwardRate($U$13,AB238,trigger)</f>
        <v>1.7194620132188785E-2</v>
      </c>
      <c r="AF238" s="50">
        <f>_xll.qlTenorBasisForwardRate2($U$13,AB238,AC238,trigger)</f>
        <v>1.7194620132188785E-2</v>
      </c>
      <c r="AG238" s="50">
        <f>_xll.qlIndexFixing($U$5,_xll.qlInterestRateIndexFixingDate($U$5,AB238,trigger),,trigger)</f>
        <v>1.7187636683902326E-2</v>
      </c>
      <c r="AH238" s="50">
        <f t="shared" si="13"/>
        <v>6.9834482864586378E-6</v>
      </c>
      <c r="AI238" s="53">
        <f t="shared" si="14"/>
        <v>0.99959385853058857</v>
      </c>
    </row>
    <row r="239" spans="27:35" x14ac:dyDescent="0.2">
      <c r="AA239" s="45" t="s">
        <v>74</v>
      </c>
      <c r="AB239" s="46">
        <f>_xll.qlCalendarAdvance(calendar,AB238,AA239,,,trigger)</f>
        <v>49585</v>
      </c>
      <c r="AC239" s="46">
        <f>_xll.qlInterestRateIndexMaturity($U$5,AB239,trigger)</f>
        <v>49768</v>
      </c>
      <c r="AD239" s="50">
        <f>_xll.qlTenorBasisValue($U$13,AB239,trigger)</f>
        <v>5.4271388306812297E-4</v>
      </c>
      <c r="AE239" s="50">
        <f>_xll.qlTenorBasisForwardRate($U$13,AB239,trigger)</f>
        <v>1.7133653074841781E-2</v>
      </c>
      <c r="AF239" s="50">
        <f>_xll.qlTenorBasisForwardRate2($U$13,AB239,AC239,trigger)</f>
        <v>1.7133653074841781E-2</v>
      </c>
      <c r="AG239" s="50">
        <f>_xll.qlIndexFixing($U$5,_xll.qlInterestRateIndexFixingDate($U$5,AB239,trigger),,trigger)</f>
        <v>1.7126401719525355E-2</v>
      </c>
      <c r="AH239" s="50">
        <f t="shared" si="13"/>
        <v>7.251355316425373E-6</v>
      </c>
      <c r="AI239" s="53">
        <f t="shared" si="14"/>
        <v>0.99957677704312375</v>
      </c>
    </row>
    <row r="240" spans="27:35" x14ac:dyDescent="0.2">
      <c r="AA240" s="45" t="s">
        <v>74</v>
      </c>
      <c r="AB240" s="46">
        <f>_xll.qlCalendarAdvance(calendar,AB239,AA240,,,trigger)</f>
        <v>49618</v>
      </c>
      <c r="AC240" s="46">
        <f>_xll.qlInterestRateIndexMaturity($U$5,AB240,trigger)</f>
        <v>49800</v>
      </c>
      <c r="AD240" s="50">
        <f>_xll.qlTenorBasisValue($U$13,AB240,trigger)</f>
        <v>5.383994091767532E-4</v>
      </c>
      <c r="AE240" s="50">
        <f>_xll.qlTenorBasisForwardRate($U$13,AB240,trigger)</f>
        <v>1.7068702634347517E-2</v>
      </c>
      <c r="AF240" s="50">
        <f>_xll.qlTenorBasisForwardRate2($U$13,AB240,AC240,trigger)</f>
        <v>1.7068702634347517E-2</v>
      </c>
      <c r="AG240" s="50">
        <f>_xll.qlIndexFixing($U$5,_xll.qlInterestRateIndexFixingDate($U$5,AB240,trigger),,trigger)</f>
        <v>1.7061294033568944E-2</v>
      </c>
      <c r="AH240" s="50">
        <f t="shared" si="13"/>
        <v>7.4086007785731378E-6</v>
      </c>
      <c r="AI240" s="53">
        <f t="shared" si="14"/>
        <v>0.99956595407763071</v>
      </c>
    </row>
    <row r="241" spans="27:35" x14ac:dyDescent="0.2">
      <c r="AA241" s="45" t="s">
        <v>74</v>
      </c>
      <c r="AB241" s="46">
        <f>_xll.qlCalendarAdvance(calendar,AB240,AA241,,,trigger)</f>
        <v>49648</v>
      </c>
      <c r="AC241" s="46">
        <f>_xll.qlInterestRateIndexMaturity($U$5,AB241,trigger)</f>
        <v>49831</v>
      </c>
      <c r="AD241" s="50">
        <f>_xll.qlTenorBasisValue($U$13,AB241,trigger)</f>
        <v>5.3452990671405036E-4</v>
      </c>
      <c r="AE241" s="50">
        <f>_xll.qlTenorBasisForwardRate($U$13,AB241,trigger)</f>
        <v>1.7009382884261889E-2</v>
      </c>
      <c r="AF241" s="50">
        <f>_xll.qlTenorBasisForwardRate2($U$13,AB241,AC241,trigger)</f>
        <v>1.7009382884261889E-2</v>
      </c>
      <c r="AG241" s="50">
        <f>_xll.qlIndexFixing($U$5,_xll.qlInterestRateIndexFixingDate($U$5,AB241,trigger),,trigger)</f>
        <v>1.7001953917506467E-2</v>
      </c>
      <c r="AH241" s="50">
        <f t="shared" si="13"/>
        <v>7.4289667554225391E-6</v>
      </c>
      <c r="AI241" s="53">
        <f t="shared" si="14"/>
        <v>0.99956324301675303</v>
      </c>
    </row>
    <row r="242" spans="27:35" x14ac:dyDescent="0.2">
      <c r="AA242" s="45" t="s">
        <v>74</v>
      </c>
      <c r="AB242" s="46">
        <f>_xll.qlCalendarAdvance(calendar,AB241,AA242,,,trigger)</f>
        <v>49681</v>
      </c>
      <c r="AC242" s="46">
        <f>_xll.qlInterestRateIndexMaturity($U$5,AB242,trigger)</f>
        <v>49863</v>
      </c>
      <c r="AD242" s="50">
        <f>_xll.qlTenorBasisValue($U$13,AB242,trigger)</f>
        <v>5.3033078939103287E-4</v>
      </c>
      <c r="AE242" s="50">
        <f>_xll.qlTenorBasisForwardRate($U$13,AB242,trigger)</f>
        <v>1.6946198440560153E-2</v>
      </c>
      <c r="AF242" s="50">
        <f>_xll.qlTenorBasisForwardRate2($U$13,AB242,AC242,trigger)</f>
        <v>1.6946198440560153E-2</v>
      </c>
      <c r="AG242" s="50">
        <f>_xll.qlIndexFixing($U$5,_xll.qlInterestRateIndexFixingDate($U$5,AB242,trigger),,trigger)</f>
        <v>1.6938877276730692E-2</v>
      </c>
      <c r="AH242" s="50">
        <f t="shared" si="13"/>
        <v>7.3211638294615189E-6</v>
      </c>
      <c r="AI242" s="53">
        <f t="shared" si="14"/>
        <v>0.99956797603573799</v>
      </c>
    </row>
    <row r="243" spans="27:35" x14ac:dyDescent="0.2">
      <c r="AA243" s="45" t="s">
        <v>74</v>
      </c>
      <c r="AB243" s="46">
        <f>_xll.qlCalendarAdvance(calendar,AB242,AA243,,,trigger)</f>
        <v>49712</v>
      </c>
      <c r="AC243" s="46">
        <f>_xll.qlInterestRateIndexMaturity($U$5,AB243,trigger)</f>
        <v>49894</v>
      </c>
      <c r="AD243" s="50">
        <f>_xll.qlTenorBasisValue($U$13,AB243,trigger)</f>
        <v>5.2644024363611734E-4</v>
      </c>
      <c r="AE243" s="50">
        <f>_xll.qlTenorBasisForwardRate($U$13,AB243,trigger)</f>
        <v>1.6887169852528999E-2</v>
      </c>
      <c r="AF243" s="50">
        <f>_xll.qlTenorBasisForwardRate2($U$13,AB243,AC243,trigger)</f>
        <v>1.6887169852528999E-2</v>
      </c>
      <c r="AG243" s="50">
        <f>_xll.qlIndexFixing($U$5,_xll.qlInterestRateIndexFixingDate($U$5,AB243,trigger),,trigger)</f>
        <v>1.6880081414717335E-2</v>
      </c>
      <c r="AH243" s="50">
        <f t="shared" si="13"/>
        <v>7.0884378116642388E-6</v>
      </c>
      <c r="AI243" s="53">
        <f t="shared" si="14"/>
        <v>0.99958024714185001</v>
      </c>
    </row>
    <row r="244" spans="27:35" x14ac:dyDescent="0.2">
      <c r="AA244" s="45" t="s">
        <v>74</v>
      </c>
      <c r="AB244" s="46">
        <f>_xll.qlCalendarAdvance(calendar,AB243,AA244,,,trigger)</f>
        <v>49741</v>
      </c>
      <c r="AC244" s="46">
        <f>_xll.qlInterestRateIndexMaturity($U$5,AB244,trigger)</f>
        <v>49926</v>
      </c>
      <c r="AD244" s="50">
        <f>_xll.qlTenorBasisValue($U$13,AB244,trigger)</f>
        <v>5.2284758204132812E-4</v>
      </c>
      <c r="AE244" s="50">
        <f>_xll.qlTenorBasisForwardRate($U$13,AB244,trigger)</f>
        <v>1.6831114048769528E-2</v>
      </c>
      <c r="AF244" s="50">
        <f>_xll.qlTenorBasisForwardRate2($U$13,AB244,AC244,trigger)</f>
        <v>1.6831114048769528E-2</v>
      </c>
      <c r="AG244" s="50">
        <f>_xll.qlIndexFixing($U$5,_xll.qlInterestRateIndexFixingDate($U$5,AB244,trigger),,trigger)</f>
        <v>1.6824382568210835E-2</v>
      </c>
      <c r="AH244" s="50">
        <f t="shared" si="13"/>
        <v>6.7314805586929372E-6</v>
      </c>
      <c r="AI244" s="53">
        <f t="shared" si="14"/>
        <v>0.9996000573379048</v>
      </c>
    </row>
    <row r="245" spans="27:35" x14ac:dyDescent="0.2">
      <c r="AA245" s="45" t="s">
        <v>74</v>
      </c>
      <c r="AB245" s="46">
        <f>_xll.qlCalendarAdvance(calendar,AB244,AA245,,,trigger)</f>
        <v>49772</v>
      </c>
      <c r="AC245" s="46">
        <f>_xll.qlInterestRateIndexMaturity($U$5,AB245,trigger)</f>
        <v>49955</v>
      </c>
      <c r="AD245" s="50">
        <f>_xll.qlTenorBasisValue($U$13,AB245,trigger)</f>
        <v>5.1905669690408896E-4</v>
      </c>
      <c r="AE245" s="50">
        <f>_xll.qlTenorBasisForwardRate($U$13,AB245,trigger)</f>
        <v>1.6774745395271209E-2</v>
      </c>
      <c r="AF245" s="50">
        <f>_xll.qlTenorBasisForwardRate2($U$13,AB245,AC245,trigger)</f>
        <v>1.6774745395271209E-2</v>
      </c>
      <c r="AG245" s="50">
        <f>_xll.qlIndexFixing($U$5,_xll.qlInterestRateIndexFixingDate($U$5,AB245,trigger),,trigger)</f>
        <v>1.6768476074490661E-2</v>
      </c>
      <c r="AH245" s="50">
        <f t="shared" si="13"/>
        <v>6.2693207805476769E-6</v>
      </c>
      <c r="AI245" s="53">
        <f t="shared" si="14"/>
        <v>0.99962626432575752</v>
      </c>
    </row>
    <row r="246" spans="27:35" x14ac:dyDescent="0.2">
      <c r="AA246" s="45" t="s">
        <v>74</v>
      </c>
      <c r="AB246" s="46">
        <f>_xll.qlCalendarAdvance(calendar,AB245,AA246,,,trigger)</f>
        <v>49802</v>
      </c>
      <c r="AC246" s="46">
        <f>_xll.qlInterestRateIndexMaturity($U$5,AB246,trigger)</f>
        <v>49986</v>
      </c>
      <c r="AD246" s="50">
        <f>_xll.qlTenorBasisValue($U$13,AB246,trigger)</f>
        <v>5.1543629688729879E-4</v>
      </c>
      <c r="AE246" s="50">
        <f>_xll.qlTenorBasisForwardRate($U$13,AB246,trigger)</f>
        <v>1.6719452100228335E-2</v>
      </c>
      <c r="AF246" s="50">
        <f>_xll.qlTenorBasisForwardRate2($U$13,AB246,AC246,trigger)</f>
        <v>1.6719452100228335E-2</v>
      </c>
      <c r="AG246" s="50">
        <f>_xll.qlIndexFixing($U$5,_xll.qlInterestRateIndexFixingDate($U$5,AB246,trigger),,trigger)</f>
        <v>1.6713779872348764E-2</v>
      </c>
      <c r="AH246" s="50">
        <f t="shared" si="13"/>
        <v>5.6722278795710845E-6</v>
      </c>
      <c r="AI246" s="53">
        <f t="shared" si="14"/>
        <v>0.99966074080385126</v>
      </c>
    </row>
    <row r="247" spans="27:35" x14ac:dyDescent="0.2">
      <c r="AA247" s="45" t="s">
        <v>74</v>
      </c>
      <c r="AB247" s="46">
        <f>_xll.qlCalendarAdvance(calendar,AB246,AA247,,,trigger)</f>
        <v>49835</v>
      </c>
      <c r="AC247" s="46">
        <f>_xll.qlInterestRateIndexMaturity($U$5,AB247,trigger)</f>
        <v>50018</v>
      </c>
      <c r="AD247" s="50">
        <f>_xll.qlTenorBasisValue($U$13,AB247,trigger)</f>
        <v>5.1150796778546941E-4</v>
      </c>
      <c r="AE247" s="50">
        <f>_xll.qlTenorBasisForwardRate($U$13,AB247,trigger)</f>
        <v>1.6660582537661898E-2</v>
      </c>
      <c r="AF247" s="50">
        <f>_xll.qlTenorBasisForwardRate2($U$13,AB247,AC247,trigger)</f>
        <v>1.6660582537661898E-2</v>
      </c>
      <c r="AG247" s="50">
        <f>_xll.qlIndexFixing($U$5,_xll.qlInterestRateIndexFixingDate($U$5,AB247,trigger),,trigger)</f>
        <v>1.6655678881460804E-2</v>
      </c>
      <c r="AH247" s="50">
        <f t="shared" si="13"/>
        <v>4.9036562010940088E-6</v>
      </c>
      <c r="AI247" s="53">
        <f t="shared" si="14"/>
        <v>0.99970567318459547</v>
      </c>
    </row>
    <row r="248" spans="27:35" x14ac:dyDescent="0.2">
      <c r="AA248" s="45" t="s">
        <v>74</v>
      </c>
      <c r="AB248" s="46">
        <f>_xll.qlCalendarAdvance(calendar,AB247,AA248,,,trigger)</f>
        <v>49865</v>
      </c>
      <c r="AC248" s="46">
        <f>_xll.qlInterestRateIndexMaturity($U$5,AB248,trigger)</f>
        <v>50049</v>
      </c>
      <c r="AD248" s="50">
        <f>_xll.qlTenorBasisValue($U$13,AB248,trigger)</f>
        <v>5.0798537518298046E-4</v>
      </c>
      <c r="AE248" s="50">
        <f>_xll.qlTenorBasisForwardRate($U$13,AB248,trigger)</f>
        <v>1.6606927895373606E-2</v>
      </c>
      <c r="AF248" s="50">
        <f>_xll.qlTenorBasisForwardRate2($U$13,AB248,AC248,trigger)</f>
        <v>1.6606927895373606E-2</v>
      </c>
      <c r="AG248" s="50">
        <f>_xll.qlIndexFixing($U$5,_xll.qlInterestRateIndexFixingDate($U$5,AB248,trigger),,trigger)</f>
        <v>1.660287722667271E-2</v>
      </c>
      <c r="AH248" s="50">
        <f t="shared" si="13"/>
        <v>4.050668700895238E-6</v>
      </c>
      <c r="AI248" s="53">
        <f t="shared" si="14"/>
        <v>0.99975608560918583</v>
      </c>
    </row>
    <row r="249" spans="27:35" x14ac:dyDescent="0.2">
      <c r="AA249" s="45" t="s">
        <v>74</v>
      </c>
      <c r="AB249" s="46">
        <f>_xll.qlCalendarAdvance(calendar,AB248,AA249,,,trigger)</f>
        <v>49898</v>
      </c>
      <c r="AC249" s="46">
        <f>_xll.qlInterestRateIndexMaturity($U$5,AB249,trigger)</f>
        <v>50082</v>
      </c>
      <c r="AD249" s="50">
        <f>_xll.qlTenorBasisValue($U$13,AB249,trigger)</f>
        <v>5.0416335191339596E-4</v>
      </c>
      <c r="AE249" s="50">
        <f>_xll.qlTenorBasisForwardRate($U$13,AB249,trigger)</f>
        <v>1.6549340578157032E-2</v>
      </c>
      <c r="AF249" s="50">
        <f>_xll.qlTenorBasisForwardRate2($U$13,AB249,AC249,trigger)</f>
        <v>1.6549340578157032E-2</v>
      </c>
      <c r="AG249" s="50">
        <f>_xll.qlIndexFixing($U$5,_xll.qlInterestRateIndexFixingDate($U$5,AB249,trigger),,trigger)</f>
        <v>1.6546351291636976E-2</v>
      </c>
      <c r="AH249" s="50">
        <f t="shared" si="13"/>
        <v>2.9892865200560614E-6</v>
      </c>
      <c r="AI249" s="53">
        <f t="shared" si="14"/>
        <v>0.99981937126099141</v>
      </c>
    </row>
    <row r="250" spans="27:35" x14ac:dyDescent="0.2">
      <c r="AA250" s="45" t="s">
        <v>74</v>
      </c>
      <c r="AB250" s="46">
        <f>_xll.qlCalendarAdvance(calendar,AB249,AA250,,,trigger)</f>
        <v>49929</v>
      </c>
      <c r="AC250" s="46">
        <f>_xll.qlInterestRateIndexMaturity($U$5,AB250,trigger)</f>
        <v>50110</v>
      </c>
      <c r="AD250" s="50">
        <f>_xll.qlTenorBasisValue($U$13,AB250,trigger)</f>
        <v>5.0062278006893614E-4</v>
      </c>
      <c r="AE250" s="50">
        <f>_xll.qlTenorBasisForwardRate($U$13,AB250,trigger)</f>
        <v>1.6497478335992789E-2</v>
      </c>
      <c r="AF250" s="50">
        <f>_xll.qlTenorBasisForwardRate2($U$13,AB250,AC250,trigger)</f>
        <v>1.6497478335992789E-2</v>
      </c>
      <c r="AG250" s="50">
        <f>_xll.qlIndexFixing($U$5,_xll.qlInterestRateIndexFixingDate($U$5,AB250,trigger),,trigger)</f>
        <v>1.6495556062575217E-2</v>
      </c>
      <c r="AH250" s="50">
        <f t="shared" si="13"/>
        <v>1.9222734175712575E-6</v>
      </c>
      <c r="AI250" s="53">
        <f t="shared" si="14"/>
        <v>0.99988348077333866</v>
      </c>
    </row>
    <row r="251" spans="27:35" x14ac:dyDescent="0.2">
      <c r="AA251" s="45" t="s">
        <v>74</v>
      </c>
      <c r="AB251" s="46">
        <f>_xll.qlCalendarAdvance(calendar,AB250,AA251,,,trigger)</f>
        <v>49961</v>
      </c>
      <c r="AC251" s="46">
        <f>_xll.qlInterestRateIndexMaturity($U$5,AB251,trigger)</f>
        <v>50143</v>
      </c>
      <c r="AD251" s="50">
        <f>_xll.qlTenorBasisValue($U$13,AB251,trigger)</f>
        <v>4.9701799504805718E-4</v>
      </c>
      <c r="AE251" s="50">
        <f>_xll.qlTenorBasisForwardRate($U$13,AB251,trigger)</f>
        <v>1.6442885212829099E-2</v>
      </c>
      <c r="AF251" s="50">
        <f>_xll.qlTenorBasisForwardRate2($U$13,AB251,AC251,trigger)</f>
        <v>1.6442885212829099E-2</v>
      </c>
      <c r="AG251" s="50">
        <f>_xll.qlIndexFixing($U$5,_xll.qlInterestRateIndexFixingDate($U$5,AB251,trigger),,trigger)</f>
        <v>1.6442283027825258E-2</v>
      </c>
      <c r="AH251" s="50">
        <f t="shared" si="13"/>
        <v>6.0218500384096041E-7</v>
      </c>
      <c r="AI251" s="53">
        <f t="shared" si="14"/>
        <v>0.99996337716914963</v>
      </c>
    </row>
    <row r="252" spans="27:35" x14ac:dyDescent="0.2">
      <c r="AA252" s="45" t="s">
        <v>74</v>
      </c>
      <c r="AB252" s="46">
        <f>_xll.qlCalendarAdvance(calendar,AB251,AA252,,,trigger)</f>
        <v>49992</v>
      </c>
      <c r="AC252" s="46">
        <f>_xll.qlInterestRateIndexMaturity($U$5,AB252,trigger)</f>
        <v>50173</v>
      </c>
      <c r="AD252" s="50">
        <f>_xll.qlTenorBasisValue($U$13,AB252,trigger)</f>
        <v>4.9357371455742145E-4</v>
      </c>
      <c r="AE252" s="50">
        <f>_xll.qlTenorBasisForwardRate($U$13,AB252,trigger)</f>
        <v>1.6391719753880419E-2</v>
      </c>
      <c r="AF252" s="50">
        <f>_xll.qlTenorBasisForwardRate2($U$13,AB252,AC252,trigger)</f>
        <v>1.6391719753880419E-2</v>
      </c>
      <c r="AG252" s="50">
        <f>_xll.qlIndexFixing($U$5,_xll.qlInterestRateIndexFixingDate($U$5,AB252,trigger),,trigger)</f>
        <v>1.6392482941227551E-2</v>
      </c>
      <c r="AH252" s="50">
        <f t="shared" si="13"/>
        <v>-7.6318734713171077E-7</v>
      </c>
      <c r="AI252" s="53">
        <f t="shared" si="14"/>
        <v>1.0000465593213275</v>
      </c>
    </row>
    <row r="253" spans="27:35" x14ac:dyDescent="0.2">
      <c r="AA253" s="45" t="s">
        <v>74</v>
      </c>
      <c r="AB253" s="46">
        <f>_xll.qlCalendarAdvance(calendar,AB252,AA253,,,trigger)</f>
        <v>50024</v>
      </c>
      <c r="AC253" s="46">
        <f>_xll.qlInterestRateIndexMaturity($U$5,AB253,trigger)</f>
        <v>50206</v>
      </c>
      <c r="AD253" s="50">
        <f>_xll.qlTenorBasisValue($U$13,AB253,trigger)</f>
        <v>4.9006712577105661E-4</v>
      </c>
      <c r="AE253" s="50">
        <f>_xll.qlTenorBasisForwardRate($U$13,AB253,trigger)</f>
        <v>1.6338866482134728E-2</v>
      </c>
      <c r="AF253" s="50">
        <f>_xll.qlTenorBasisForwardRate2($U$13,AB253,AC253,trigger)</f>
        <v>1.6338866482134728E-2</v>
      </c>
      <c r="AG253" s="50">
        <f>_xll.qlIndexFixing($U$5,_xll.qlInterestRateIndexFixingDate($U$5,AB253,trigger),,trigger)</f>
        <v>1.6341228521028435E-2</v>
      </c>
      <c r="AH253" s="50">
        <f t="shared" si="13"/>
        <v>-2.3620388937065084E-6</v>
      </c>
      <c r="AI253" s="53">
        <f t="shared" si="14"/>
        <v>1.0001445656524759</v>
      </c>
    </row>
    <row r="254" spans="27:35" x14ac:dyDescent="0.2">
      <c r="AA254" s="45" t="s">
        <v>74</v>
      </c>
      <c r="AB254" s="46">
        <f>_xll.qlCalendarAdvance(calendar,AB253,AA254,,,trigger)</f>
        <v>50055</v>
      </c>
      <c r="AC254" s="46">
        <f>_xll.qlInterestRateIndexMaturity($U$5,AB254,trigger)</f>
        <v>50236</v>
      </c>
      <c r="AD254" s="50">
        <f>_xll.qlTenorBasisValue($U$13,AB254,trigger)</f>
        <v>4.8671681932635339E-4</v>
      </c>
      <c r="AE254" s="50">
        <f>_xll.qlTenorBasisForwardRate($U$13,AB254,trigger)</f>
        <v>1.628934172838457E-2</v>
      </c>
      <c r="AF254" s="50">
        <f>_xll.qlTenorBasisForwardRate2($U$13,AB254,AC254,trigger)</f>
        <v>1.628934172838457E-2</v>
      </c>
      <c r="AG254" s="50">
        <f>_xll.qlIndexFixing($U$5,_xll.qlInterestRateIndexFixingDate($U$5,AB254,trigger),,trigger)</f>
        <v>1.6293331567011127E-2</v>
      </c>
      <c r="AH254" s="50">
        <f t="shared" si="13"/>
        <v>-3.9898386265564689E-6</v>
      </c>
      <c r="AI254" s="53">
        <f t="shared" si="14"/>
        <v>1.0002449355347247</v>
      </c>
    </row>
    <row r="255" spans="27:35" x14ac:dyDescent="0.2">
      <c r="AA255" s="45" t="s">
        <v>74</v>
      </c>
      <c r="AB255" s="46">
        <f>_xll.qlCalendarAdvance(calendar,AB254,AA255,,,trigger)</f>
        <v>50087</v>
      </c>
      <c r="AC255" s="46">
        <f>_xll.qlInterestRateIndexMaturity($U$5,AB255,trigger)</f>
        <v>50269</v>
      </c>
      <c r="AD255" s="50">
        <f>_xll.qlTenorBasisValue($U$13,AB255,trigger)</f>
        <v>4.8330605589225472E-4</v>
      </c>
      <c r="AE255" s="50">
        <f>_xll.qlTenorBasisForwardRate($U$13,AB255,trigger)</f>
        <v>1.6238225824883306E-2</v>
      </c>
      <c r="AF255" s="50">
        <f>_xll.qlTenorBasisForwardRate2($U$13,AB255,AC255,trigger)</f>
        <v>1.6238225824883306E-2</v>
      </c>
      <c r="AG255" s="50">
        <f>_xll.qlIndexFixing($U$5,_xll.qlInterestRateIndexFixingDate($U$5,AB255,trigger),,trigger)</f>
        <v>1.6244095663032036E-2</v>
      </c>
      <c r="AH255" s="50">
        <f t="shared" si="13"/>
        <v>-5.8698381487296003E-6</v>
      </c>
      <c r="AI255" s="53">
        <f t="shared" si="14"/>
        <v>1.000361482726748</v>
      </c>
    </row>
    <row r="256" spans="27:35" x14ac:dyDescent="0.2">
      <c r="AA256" s="45" t="s">
        <v>74</v>
      </c>
      <c r="AB256" s="46">
        <f>_xll.qlCalendarAdvance(calendar,AB255,AA256,,,trigger)</f>
        <v>50115</v>
      </c>
      <c r="AC256" s="46">
        <f>_xll.qlInterestRateIndexMaturity($U$5,AB256,trigger)</f>
        <v>50299</v>
      </c>
      <c r="AD256" s="50">
        <f>_xll.qlTenorBasisValue($U$13,AB256,trigger)</f>
        <v>4.8036085183533251E-4</v>
      </c>
      <c r="AE256" s="50">
        <f>_xll.qlTenorBasisForwardRate($U$13,AB256,trigger)</f>
        <v>1.6193785435427179E-2</v>
      </c>
      <c r="AF256" s="50">
        <f>_xll.qlTenorBasisForwardRate2($U$13,AB256,AC256,trigger)</f>
        <v>1.6193785435427179E-2</v>
      </c>
      <c r="AG256" s="50">
        <f>_xll.qlIndexFixing($U$5,_xll.qlInterestRateIndexFixingDate($U$5,AB256,trigger),,trigger)</f>
        <v>1.6201458840318241E-2</v>
      </c>
      <c r="AH256" s="50">
        <f t="shared" si="13"/>
        <v>-7.6734048910613584E-6</v>
      </c>
      <c r="AI256" s="53">
        <f t="shared" si="14"/>
        <v>1.000473848744116</v>
      </c>
    </row>
    <row r="257" spans="27:35" x14ac:dyDescent="0.2">
      <c r="AA257" s="45" t="s">
        <v>74</v>
      </c>
      <c r="AB257" s="46">
        <f>_xll.qlCalendarAdvance(calendar,AB256,AA257,,,trigger)</f>
        <v>50146</v>
      </c>
      <c r="AC257" s="46">
        <f>_xll.qlInterestRateIndexMaturity($U$5,AB257,trigger)</f>
        <v>50329</v>
      </c>
      <c r="AD257" s="50">
        <f>_xll.qlTenorBasisValue($U$13,AB257,trigger)</f>
        <v>4.7714227787748844E-4</v>
      </c>
      <c r="AE257" s="50">
        <f>_xll.qlTenorBasisForwardRate($U$13,AB257,trigger)</f>
        <v>1.614664750475988E-2</v>
      </c>
      <c r="AF257" s="50">
        <f>_xll.qlTenorBasisForwardRate2($U$13,AB257,AC257,trigger)</f>
        <v>1.614664750475988E-2</v>
      </c>
      <c r="AG257" s="50">
        <f>_xll.qlIndexFixing($U$5,_xll.qlInterestRateIndexFixingDate($U$5,AB257,trigger),,trigger)</f>
        <v>1.6156336005924934E-2</v>
      </c>
      <c r="AH257" s="50">
        <f t="shared" si="13"/>
        <v>-9.6885011650546526E-6</v>
      </c>
      <c r="AI257" s="53">
        <f t="shared" si="14"/>
        <v>1.0006000317503803</v>
      </c>
    </row>
    <row r="258" spans="27:35" x14ac:dyDescent="0.2">
      <c r="AA258" s="45" t="s">
        <v>74</v>
      </c>
      <c r="AB258" s="46">
        <f>_xll.qlCalendarAdvance(calendar,AB257,AA258,,,trigger)</f>
        <v>50178</v>
      </c>
      <c r="AC258" s="46">
        <f>_xll.qlInterestRateIndexMaturity($U$5,AB258,trigger)</f>
        <v>50362</v>
      </c>
      <c r="AD258" s="50">
        <f>_xll.qlTenorBasisValue($U$13,AB258,trigger)</f>
        <v>4.7386582923916037E-4</v>
      </c>
      <c r="AE258" s="50">
        <f>_xll.qlTenorBasisForwardRate($U$13,AB258,trigger)</f>
        <v>1.6098060130918451E-2</v>
      </c>
      <c r="AF258" s="50">
        <f>_xll.qlTenorBasisForwardRate2($U$13,AB258,AC258,trigger)</f>
        <v>1.6098060130918451E-2</v>
      </c>
      <c r="AG258" s="50">
        <f>_xll.qlIndexFixing($U$5,_xll.qlInterestRateIndexFixingDate($U$5,AB258,trigger),,trigger)</f>
        <v>1.6110043640228534E-2</v>
      </c>
      <c r="AH258" s="50">
        <f t="shared" si="13"/>
        <v>-1.1983509310083823E-5</v>
      </c>
      <c r="AI258" s="53">
        <f t="shared" si="14"/>
        <v>1.0007444070411358</v>
      </c>
    </row>
    <row r="259" spans="27:35" x14ac:dyDescent="0.2">
      <c r="AA259" s="45" t="s">
        <v>74</v>
      </c>
      <c r="AB259" s="46">
        <f>_xll.qlCalendarAdvance(calendar,AB258,AA259,,,trigger)</f>
        <v>50209</v>
      </c>
      <c r="AC259" s="46">
        <f>_xll.qlInterestRateIndexMaturity($U$5,AB259,trigger)</f>
        <v>50392</v>
      </c>
      <c r="AD259" s="50">
        <f>_xll.qlTenorBasisValue($U$13,AB259,trigger)</f>
        <v>4.7073573780948783E-4</v>
      </c>
      <c r="AE259" s="50">
        <f>_xll.qlTenorBasisForwardRate($U$13,AB259,trigger)</f>
        <v>1.6052556628460397E-2</v>
      </c>
      <c r="AF259" s="50">
        <f>_xll.qlTenorBasisForwardRate2($U$13,AB259,AC259,trigger)</f>
        <v>1.6052556628460397E-2</v>
      </c>
      <c r="AG259" s="50">
        <f>_xll.qlIndexFixing($U$5,_xll.qlInterestRateIndexFixingDate($U$5,AB259,trigger),,trigger)</f>
        <v>1.6066822967734477E-2</v>
      </c>
      <c r="AH259" s="50">
        <f t="shared" si="13"/>
        <v>-1.4266339274079942E-5</v>
      </c>
      <c r="AI259" s="53">
        <f t="shared" si="14"/>
        <v>1.0008887269239584</v>
      </c>
    </row>
    <row r="260" spans="27:35" x14ac:dyDescent="0.2">
      <c r="AA260" s="45" t="s">
        <v>74</v>
      </c>
      <c r="AB260" s="46">
        <f>_xll.qlCalendarAdvance(calendar,AB259,AA260,,,trigger)</f>
        <v>50241</v>
      </c>
      <c r="AC260" s="46">
        <f>_xll.qlInterestRateIndexMaturity($U$5,AB260,trigger)</f>
        <v>50425</v>
      </c>
      <c r="AD260" s="50">
        <f>_xll.qlTenorBasisValue($U$13,AB260,trigger)</f>
        <v>4.6754949777806675E-4</v>
      </c>
      <c r="AE260" s="50">
        <f>_xll.qlTenorBasisForwardRate($U$13,AB260,trigger)</f>
        <v>1.6005700901543567E-2</v>
      </c>
      <c r="AF260" s="50">
        <f>_xll.qlTenorBasisForwardRate2($U$13,AB260,AC260,trigger)</f>
        <v>1.6005700901543567E-2</v>
      </c>
      <c r="AG260" s="50">
        <f>_xll.qlIndexFixing($U$5,_xll.qlInterestRateIndexFixingDate($U$5,AB260,trigger),,trigger)</f>
        <v>1.6022549115554893E-2</v>
      </c>
      <c r="AH260" s="50">
        <f t="shared" ref="AH260:AH323" si="15">AE260-AG260</f>
        <v>-1.6848214011325885E-5</v>
      </c>
      <c r="AI260" s="53">
        <f t="shared" ref="AI260:AI323" si="16">AG260/AF260</f>
        <v>1.0010526383139962</v>
      </c>
    </row>
    <row r="261" spans="27:35" x14ac:dyDescent="0.2">
      <c r="AA261" s="45" t="s">
        <v>74</v>
      </c>
      <c r="AB261" s="46">
        <f>_xll.qlCalendarAdvance(calendar,AB260,AA261,,,trigger)</f>
        <v>50272</v>
      </c>
      <c r="AC261" s="46">
        <f>_xll.qlInterestRateIndexMaturity($U$5,AB261,trigger)</f>
        <v>50458</v>
      </c>
      <c r="AD261" s="50">
        <f>_xll.qlTenorBasisValue($U$13,AB261,trigger)</f>
        <v>4.6450571322645125E-4</v>
      </c>
      <c r="AE261" s="50">
        <f>_xll.qlTenorBasisForwardRate($U$13,AB261,trigger)</f>
        <v>1.596080755495877E-2</v>
      </c>
      <c r="AF261" s="50">
        <f>_xll.qlTenorBasisForwardRate2($U$13,AB261,AC261,trigger)</f>
        <v>1.596080755495877E-2</v>
      </c>
      <c r="AG261" s="50">
        <f>_xll.qlIndexFixing($U$5,_xll.qlInterestRateIndexFixingDate($U$5,AB261,trigger),,trigger)</f>
        <v>1.598034660209343E-2</v>
      </c>
      <c r="AH261" s="50">
        <f t="shared" si="15"/>
        <v>-1.9539047134659732E-5</v>
      </c>
      <c r="AI261" s="53">
        <f t="shared" si="16"/>
        <v>1.0012241891312441</v>
      </c>
    </row>
    <row r="262" spans="27:35" x14ac:dyDescent="0.2">
      <c r="AA262" s="45" t="s">
        <v>74</v>
      </c>
      <c r="AB262" s="46">
        <f>_xll.qlCalendarAdvance(calendar,AB261,AA262,,,trigger)</f>
        <v>50304</v>
      </c>
      <c r="AC262" s="46">
        <f>_xll.qlInterestRateIndexMaturity($U$5,AB262,trigger)</f>
        <v>50486</v>
      </c>
      <c r="AD262" s="50">
        <f>_xll.qlTenorBasisValue($U$13,AB262,trigger)</f>
        <v>4.6140745719346673E-4</v>
      </c>
      <c r="AE262" s="50">
        <f>_xll.qlTenorBasisForwardRate($U$13,AB262,trigger)</f>
        <v>1.5917361647845608E-2</v>
      </c>
      <c r="AF262" s="50">
        <f>_xll.qlTenorBasisForwardRate2($U$13,AB262,AC262,trigger)</f>
        <v>1.5917361647845608E-2</v>
      </c>
      <c r="AG262" s="50">
        <f>_xll.qlIndexFixing($U$5,_xll.qlInterestRateIndexFixingDate($U$5,AB262,trigger),,trigger)</f>
        <v>1.5939536732176143E-2</v>
      </c>
      <c r="AH262" s="50">
        <f t="shared" si="15"/>
        <v>-2.2175084330534889E-5</v>
      </c>
      <c r="AI262" s="53">
        <f t="shared" si="16"/>
        <v>1.0013931381859089</v>
      </c>
    </row>
    <row r="263" spans="27:35" x14ac:dyDescent="0.2">
      <c r="AA263" s="45" t="s">
        <v>74</v>
      </c>
      <c r="AB263" s="46">
        <f>_xll.qlCalendarAdvance(calendar,AB262,AA263,,,trigger)</f>
        <v>50334</v>
      </c>
      <c r="AC263" s="46">
        <f>_xll.qlInterestRateIndexMaturity($U$5,AB263,trigger)</f>
        <v>50516</v>
      </c>
      <c r="AD263" s="50">
        <f>_xll.qlTenorBasisValue($U$13,AB263,trigger)</f>
        <v>4.5854267917357821E-4</v>
      </c>
      <c r="AE263" s="50">
        <f>_xll.qlTenorBasisForwardRate($U$13,AB263,trigger)</f>
        <v>1.5876139928152989E-2</v>
      </c>
      <c r="AF263" s="50">
        <f>_xll.qlTenorBasisForwardRate2($U$13,AB263,AC263,trigger)</f>
        <v>1.5876139928152989E-2</v>
      </c>
      <c r="AG263" s="50">
        <f>_xll.qlIndexFixing($U$5,_xll.qlInterestRateIndexFixingDate($U$5,AB263,trigger),,trigger)</f>
        <v>1.5901090860777164E-2</v>
      </c>
      <c r="AH263" s="50">
        <f t="shared" si="15"/>
        <v>-2.4950932624175082E-5</v>
      </c>
      <c r="AI263" s="53">
        <f t="shared" si="16"/>
        <v>1.0015715994402348</v>
      </c>
    </row>
    <row r="264" spans="27:35" x14ac:dyDescent="0.2">
      <c r="AA264" s="45" t="s">
        <v>74</v>
      </c>
      <c r="AB264" s="46">
        <f>_xll.qlCalendarAdvance(calendar,AB263,AA264,,,trigger)</f>
        <v>50367</v>
      </c>
      <c r="AC264" s="46">
        <f>_xll.qlInterestRateIndexMaturity($U$5,AB264,trigger)</f>
        <v>50549</v>
      </c>
      <c r="AD264" s="50">
        <f>_xll.qlTenorBasisValue($U$13,AB264,trigger)</f>
        <v>4.5543539070457451E-4</v>
      </c>
      <c r="AE264" s="50">
        <f>_xll.qlTenorBasisForwardRate($U$13,AB264,trigger)</f>
        <v>1.5831674441392232E-2</v>
      </c>
      <c r="AF264" s="50">
        <f>_xll.qlTenorBasisForwardRate2($U$13,AB264,AC264,trigger)</f>
        <v>1.5831674441392232E-2</v>
      </c>
      <c r="AG264" s="50">
        <f>_xll.qlIndexFixing($U$5,_xll.qlInterestRateIndexFixingDate($U$5,AB264,trigger),,trigger)</f>
        <v>1.5859826819006398E-2</v>
      </c>
      <c r="AH264" s="50">
        <f t="shared" si="15"/>
        <v>-2.8152377614165669E-5</v>
      </c>
      <c r="AI264" s="53">
        <f t="shared" si="16"/>
        <v>1.0017782312110057</v>
      </c>
    </row>
    <row r="265" spans="27:35" x14ac:dyDescent="0.2">
      <c r="AA265" s="45" t="s">
        <v>74</v>
      </c>
      <c r="AB265" s="46">
        <f>_xll.qlCalendarAdvance(calendar,AB264,AA265,,,trigger)</f>
        <v>50397</v>
      </c>
      <c r="AC265" s="46">
        <f>_xll.qlInterestRateIndexMaturity($U$5,AB265,trigger)</f>
        <v>50579</v>
      </c>
      <c r="AD265" s="50">
        <f>_xll.qlTenorBasisValue($U$13,AB265,trigger)</f>
        <v>4.5265005965291886E-4</v>
      </c>
      <c r="AE265" s="50">
        <f>_xll.qlTenorBasisForwardRate($U$13,AB265,trigger)</f>
        <v>1.5792049280224117E-2</v>
      </c>
      <c r="AF265" s="50">
        <f>_xll.qlTenorBasisForwardRate2($U$13,AB265,AC265,trigger)</f>
        <v>1.5792049280224117E-2</v>
      </c>
      <c r="AG265" s="50">
        <f>_xll.qlIndexFixing($U$5,_xll.qlInterestRateIndexFixingDate($U$5,AB265,trigger),,trigger)</f>
        <v>1.5823247105522211E-2</v>
      </c>
      <c r="AH265" s="50">
        <f t="shared" si="15"/>
        <v>-3.1197825298093923E-5</v>
      </c>
      <c r="AI265" s="53">
        <f t="shared" si="16"/>
        <v>1.0019755400166566</v>
      </c>
    </row>
    <row r="266" spans="27:35" x14ac:dyDescent="0.2">
      <c r="AA266" s="45" t="s">
        <v>74</v>
      </c>
      <c r="AB266" s="46">
        <f>_xll.qlCalendarAdvance(calendar,AB265,AA266,,,trigger)</f>
        <v>50430</v>
      </c>
      <c r="AC266" s="46">
        <f>_xll.qlInterestRateIndexMaturity($U$5,AB266,trigger)</f>
        <v>50612</v>
      </c>
      <c r="AD266" s="50">
        <f>_xll.qlTenorBasisValue($U$13,AB266,trigger)</f>
        <v>4.4962906476511764E-4</v>
      </c>
      <c r="AE266" s="50">
        <f>_xll.qlTenorBasisForwardRate($U$13,AB266,trigger)</f>
        <v>1.5749338804435076E-2</v>
      </c>
      <c r="AF266" s="50">
        <f>_xll.qlTenorBasisForwardRate2($U$13,AB266,AC266,trigger)</f>
        <v>1.5749338804435076E-2</v>
      </c>
      <c r="AG266" s="50">
        <f>_xll.qlIndexFixing($U$5,_xll.qlInterestRateIndexFixingDate($U$5,AB266,trigger),,trigger)</f>
        <v>1.5784035717404204E-2</v>
      </c>
      <c r="AH266" s="50">
        <f t="shared" si="15"/>
        <v>-3.4696912969128108E-5</v>
      </c>
      <c r="AI266" s="53">
        <f t="shared" si="16"/>
        <v>1.0022030710876166</v>
      </c>
    </row>
    <row r="267" spans="27:35" x14ac:dyDescent="0.2">
      <c r="AA267" s="45" t="s">
        <v>74</v>
      </c>
      <c r="AB267" s="46">
        <f>_xll.qlCalendarAdvance(calendar,AB266,AA267,,,trigger)</f>
        <v>50461</v>
      </c>
      <c r="AC267" s="46">
        <f>_xll.qlInterestRateIndexMaturity($U$5,AB267,trigger)</f>
        <v>50642</v>
      </c>
      <c r="AD267" s="50">
        <f>_xll.qlTenorBasisValue($U$13,AB267,trigger)</f>
        <v>4.4683155736863439E-4</v>
      </c>
      <c r="AE267" s="50">
        <f>_xll.qlTenorBasisForwardRate($U$13,AB267,trigger)</f>
        <v>1.5710325968341331E-2</v>
      </c>
      <c r="AF267" s="50">
        <f>_xll.qlTenorBasisForwardRate2($U$13,AB267,AC267,trigger)</f>
        <v>1.5710325968341331E-2</v>
      </c>
      <c r="AG267" s="50">
        <f>_xll.qlIndexFixing($U$5,_xll.qlInterestRateIndexFixingDate($U$5,AB267,trigger),,trigger)</f>
        <v>1.5748392429158424E-2</v>
      </c>
      <c r="AH267" s="50">
        <f t="shared" si="15"/>
        <v>-3.8066460817092612E-5</v>
      </c>
      <c r="AI267" s="53">
        <f t="shared" si="16"/>
        <v>1.0024230217052021</v>
      </c>
    </row>
    <row r="268" spans="27:35" x14ac:dyDescent="0.2">
      <c r="AA268" s="45" t="s">
        <v>74</v>
      </c>
      <c r="AB268" s="46">
        <f>_xll.qlCalendarAdvance(calendar,AB267,AA268,,,trigger)</f>
        <v>50489</v>
      </c>
      <c r="AC268" s="46">
        <f>_xll.qlInterestRateIndexMaturity($U$5,AB268,trigger)</f>
        <v>50675</v>
      </c>
      <c r="AD268" s="50">
        <f>_xll.qlTenorBasisValue($U$13,AB268,trigger)</f>
        <v>4.4433799902374909E-4</v>
      </c>
      <c r="AE268" s="50">
        <f>_xll.qlTenorBasisForwardRate($U$13,AB268,trigger)</f>
        <v>1.5674219127616983E-2</v>
      </c>
      <c r="AF268" s="50">
        <f>_xll.qlTenorBasisForwardRate2($U$13,AB268,AC268,trigger)</f>
        <v>1.5674219127616983E-2</v>
      </c>
      <c r="AG268" s="50">
        <f>_xll.qlIndexFixing($U$5,_xll.qlInterestRateIndexFixingDate($U$5,AB268,trigger),,trigger)</f>
        <v>1.5715813314495407E-2</v>
      </c>
      <c r="AH268" s="50">
        <f t="shared" si="15"/>
        <v>-4.1594186878424894E-5</v>
      </c>
      <c r="AI268" s="53">
        <f t="shared" si="16"/>
        <v>1.0026536688392431</v>
      </c>
    </row>
    <row r="269" spans="27:35" x14ac:dyDescent="0.2">
      <c r="AA269" s="45" t="s">
        <v>74</v>
      </c>
      <c r="AB269" s="46">
        <f>_xll.qlCalendarAdvance(calendar,AB268,AA269,,,trigger)</f>
        <v>50522</v>
      </c>
      <c r="AC269" s="46">
        <f>_xll.qlInterestRateIndexMaturity($U$5,AB269,trigger)</f>
        <v>50705</v>
      </c>
      <c r="AD269" s="50">
        <f>_xll.qlTenorBasisValue($U$13,AB269,trigger)</f>
        <v>4.4143914490130587E-4</v>
      </c>
      <c r="AE269" s="50">
        <f>_xll.qlTenorBasisForwardRate($U$13,AB269,trigger)</f>
        <v>1.563486416840907E-2</v>
      </c>
      <c r="AF269" s="50">
        <f>_xll.qlTenorBasisForwardRate2($U$13,AB269,AC269,trigger)</f>
        <v>1.563486416840907E-2</v>
      </c>
      <c r="AG269" s="50">
        <f>_xll.qlIndexFixing($U$5,_xll.qlInterestRateIndexFixingDate($U$5,AB269,trigger),,trigger)</f>
        <v>1.5680210713844872E-2</v>
      </c>
      <c r="AH269" s="50">
        <f t="shared" si="15"/>
        <v>-4.5346545435802355E-5</v>
      </c>
      <c r="AI269" s="53">
        <f t="shared" si="16"/>
        <v>1.0029003478986038</v>
      </c>
    </row>
    <row r="270" spans="27:35" x14ac:dyDescent="0.2">
      <c r="AA270" s="45" t="s">
        <v>74</v>
      </c>
      <c r="AB270" s="46">
        <f>_xll.qlCalendarAdvance(calendar,AB269,AA270,,,trigger)</f>
        <v>50552</v>
      </c>
      <c r="AC270" s="46">
        <f>_xll.qlInterestRateIndexMaturity($U$5,AB270,trigger)</f>
        <v>50738</v>
      </c>
      <c r="AD270" s="50">
        <f>_xll.qlTenorBasisValue($U$13,AB270,trigger)</f>
        <v>4.3884090270772966E-4</v>
      </c>
      <c r="AE270" s="50">
        <f>_xll.qlTenorBasisForwardRate($U$13,AB270,trigger)</f>
        <v>1.5598453878038271E-2</v>
      </c>
      <c r="AF270" s="50">
        <f>_xll.qlTenorBasisForwardRate2($U$13,AB270,AC270,trigger)</f>
        <v>1.5598453878038271E-2</v>
      </c>
      <c r="AG270" s="50">
        <f>_xll.qlIndexFixing($U$5,_xll.qlInterestRateIndexFixingDate($U$5,AB270,trigger),,trigger)</f>
        <v>1.5647722328839101E-2</v>
      </c>
      <c r="AH270" s="50">
        <f t="shared" si="15"/>
        <v>-4.9268450800830574E-5</v>
      </c>
      <c r="AI270" s="53">
        <f t="shared" si="16"/>
        <v>1.0031585470705016</v>
      </c>
    </row>
    <row r="271" spans="27:35" x14ac:dyDescent="0.2">
      <c r="AA271" s="45" t="s">
        <v>74</v>
      </c>
      <c r="AB271" s="46">
        <f>_xll.qlCalendarAdvance(calendar,AB270,AA271,,,trigger)</f>
        <v>50584</v>
      </c>
      <c r="AC271" s="46">
        <f>_xll.qlInterestRateIndexMaturity($U$5,AB271,trigger)</f>
        <v>50767</v>
      </c>
      <c r="AD271" s="50">
        <f>_xll.qlTenorBasisValue($U$13,AB271,trigger)</f>
        <v>4.3610786949760101E-4</v>
      </c>
      <c r="AE271" s="50">
        <f>_xll.qlTenorBasisForwardRate($U$13,AB271,trigger)</f>
        <v>1.5561928492986796E-2</v>
      </c>
      <c r="AF271" s="50">
        <f>_xll.qlTenorBasisForwardRate2($U$13,AB271,AC271,trigger)</f>
        <v>1.5561928492986796E-2</v>
      </c>
      <c r="AG271" s="50">
        <f>_xll.qlIndexFixing($U$5,_xll.qlInterestRateIndexFixingDate($U$5,AB271,trigger),,trigger)</f>
        <v>1.5615106483611117E-2</v>
      </c>
      <c r="AH271" s="50">
        <f t="shared" si="15"/>
        <v>-5.3177990624320159E-5</v>
      </c>
      <c r="AI271" s="53">
        <f t="shared" si="16"/>
        <v>1.0034171851289695</v>
      </c>
    </row>
    <row r="272" spans="27:35" x14ac:dyDescent="0.2">
      <c r="AA272" s="45" t="s">
        <v>74</v>
      </c>
      <c r="AB272" s="46">
        <f>_xll.qlCalendarAdvance(calendar,AB271,AA272,,,trigger)</f>
        <v>50614</v>
      </c>
      <c r="AC272" s="46">
        <f>_xll.qlInterestRateIndexMaturity($U$5,AB272,trigger)</f>
        <v>50798</v>
      </c>
      <c r="AD272" s="50">
        <f>_xll.qlTenorBasisValue($U$13,AB272,trigger)</f>
        <v>4.3358122618710089E-4</v>
      </c>
      <c r="AE272" s="50">
        <f>_xll.qlTenorBasisForwardRate($U$13,AB272,trigger)</f>
        <v>1.5527581729889054E-2</v>
      </c>
      <c r="AF272" s="50">
        <f>_xll.qlTenorBasisForwardRate2($U$13,AB272,AC272,trigger)</f>
        <v>1.5527581729889054E-2</v>
      </c>
      <c r="AG272" s="50">
        <f>_xll.qlIndexFixing($U$5,_xll.qlInterestRateIndexFixingDate($U$5,AB272,trigger),,trigger)</f>
        <v>1.5584823294220175E-2</v>
      </c>
      <c r="AH272" s="50">
        <f t="shared" si="15"/>
        <v>-5.7241564331121306E-5</v>
      </c>
      <c r="AI272" s="53">
        <f t="shared" si="16"/>
        <v>1.0036864442465587</v>
      </c>
    </row>
    <row r="273" spans="27:35" x14ac:dyDescent="0.2">
      <c r="AA273" s="45" t="s">
        <v>74</v>
      </c>
      <c r="AB273" s="46">
        <f>_xll.qlCalendarAdvance(calendar,AB272,AA273,,,trigger)</f>
        <v>50647</v>
      </c>
      <c r="AC273" s="46">
        <f>_xll.qlInterestRateIndexMaturity($U$5,AB273,trigger)</f>
        <v>50829</v>
      </c>
      <c r="AD273" s="50">
        <f>_xll.qlTenorBasisValue($U$13,AB273,trigger)</f>
        <v>4.3084117052659063E-4</v>
      </c>
      <c r="AE273" s="50">
        <f>_xll.qlTenorBasisForwardRate($U$13,AB273,trigger)</f>
        <v>1.5491329986521947E-2</v>
      </c>
      <c r="AF273" s="50">
        <f>_xll.qlTenorBasisForwardRate2($U$13,AB273,AC273,trigger)</f>
        <v>1.5491329986521947E-2</v>
      </c>
      <c r="AG273" s="50">
        <f>_xll.qlIndexFixing($U$5,_xll.qlInterestRateIndexFixingDate($U$5,AB273,trigger),,trigger)</f>
        <v>1.5552967311831168E-2</v>
      </c>
      <c r="AH273" s="50">
        <f t="shared" si="15"/>
        <v>-6.1637325309220337E-5</v>
      </c>
      <c r="AI273" s="53">
        <f t="shared" si="16"/>
        <v>1.0039788272125665</v>
      </c>
    </row>
    <row r="274" spans="27:35" x14ac:dyDescent="0.2">
      <c r="AA274" s="45" t="s">
        <v>74</v>
      </c>
      <c r="AB274" s="46">
        <f>_xll.qlCalendarAdvance(calendar,AB273,AA274,,,trigger)</f>
        <v>50678</v>
      </c>
      <c r="AC274" s="46">
        <f>_xll.qlInterestRateIndexMaturity($U$5,AB274,trigger)</f>
        <v>50860</v>
      </c>
      <c r="AD274" s="50">
        <f>_xll.qlTenorBasisValue($U$13,AB274,trigger)</f>
        <v>4.2830415871947909E-4</v>
      </c>
      <c r="AE274" s="50">
        <f>_xll.qlTenorBasisForwardRate($U$13,AB274,trigger)</f>
        <v>1.5457702807716923E-2</v>
      </c>
      <c r="AF274" s="50">
        <f>_xll.qlTenorBasisForwardRate2($U$13,AB274,AC274,trigger)</f>
        <v>1.5457702807716923E-2</v>
      </c>
      <c r="AG274" s="50">
        <f>_xll.qlIndexFixing($U$5,_xll.qlInterestRateIndexFixingDate($U$5,AB274,trigger),,trigger)</f>
        <v>1.5523751536889886E-2</v>
      </c>
      <c r="AH274" s="50">
        <f t="shared" si="15"/>
        <v>-6.6048729172962437E-5</v>
      </c>
      <c r="AI274" s="53">
        <f t="shared" si="16"/>
        <v>1.0042728683553153</v>
      </c>
    </row>
    <row r="275" spans="27:35" x14ac:dyDescent="0.2">
      <c r="AA275" s="45" t="s">
        <v>74</v>
      </c>
      <c r="AB275" s="46">
        <f>_xll.qlCalendarAdvance(calendar,AB274,AA275,,,trigger)</f>
        <v>50710</v>
      </c>
      <c r="AC275" s="46">
        <f>_xll.qlInterestRateIndexMaturity($U$5,AB275,trigger)</f>
        <v>50892</v>
      </c>
      <c r="AD275" s="50">
        <f>_xll.qlTenorBasisValue($U$13,AB275,trigger)</f>
        <v>4.257223927871225E-4</v>
      </c>
      <c r="AE275" s="50">
        <f>_xll.qlTenorBasisForwardRate($U$13,AB275,trigger)</f>
        <v>1.5423836613513217E-2</v>
      </c>
      <c r="AF275" s="50">
        <f>_xll.qlTenorBasisForwardRate2($U$13,AB275,AC275,trigger)</f>
        <v>1.5423836613513217E-2</v>
      </c>
      <c r="AG275" s="50">
        <f>_xll.qlIndexFixing($U$5,_xll.qlInterestRateIndexFixingDate($U$5,AB275,trigger),,trigger)</f>
        <v>1.5494588067526493E-2</v>
      </c>
      <c r="AH275" s="50">
        <f t="shared" si="15"/>
        <v>-7.0751454013275733E-5</v>
      </c>
      <c r="AI275" s="53">
        <f t="shared" si="16"/>
        <v>1.0045871501226413</v>
      </c>
    </row>
    <row r="276" spans="27:35" x14ac:dyDescent="0.2">
      <c r="AA276" s="45" t="s">
        <v>74</v>
      </c>
      <c r="AB276" s="46">
        <f>_xll.qlCalendarAdvance(calendar,AB275,AA276,,,trigger)</f>
        <v>50740</v>
      </c>
      <c r="AC276" s="46">
        <f>_xll.qlInterestRateIndexMaturity($U$5,AB276,trigger)</f>
        <v>50922</v>
      </c>
      <c r="AD276" s="50">
        <f>_xll.qlTenorBasisValue($U$13,AB276,trigger)</f>
        <v>4.2333576796958452E-4</v>
      </c>
      <c r="AE276" s="50">
        <f>_xll.qlTenorBasisForwardRate($U$13,AB276,trigger)</f>
        <v>1.539286687440067E-2</v>
      </c>
      <c r="AF276" s="50">
        <f>_xll.qlTenorBasisForwardRate2($U$13,AB276,AC276,trigger)</f>
        <v>1.539286687440067E-2</v>
      </c>
      <c r="AG276" s="50">
        <f>_xll.qlIndexFixing($U$5,_xll.qlInterestRateIndexFixingDate($U$5,AB276,trigger),,trigger)</f>
        <v>1.5468165051213083E-2</v>
      </c>
      <c r="AH276" s="50">
        <f t="shared" si="15"/>
        <v>-7.5298176812413353E-5</v>
      </c>
      <c r="AI276" s="53">
        <f t="shared" si="16"/>
        <v>1.0048917578139807</v>
      </c>
    </row>
    <row r="277" spans="27:35" x14ac:dyDescent="0.2">
      <c r="AA277" s="45" t="s">
        <v>74</v>
      </c>
      <c r="AB277" s="46">
        <f>_xll.qlCalendarAdvance(calendar,AB276,AA277,,,trigger)</f>
        <v>50773</v>
      </c>
      <c r="AC277" s="46">
        <f>_xll.qlInterestRateIndexMaturity($U$5,AB277,trigger)</f>
        <v>50955</v>
      </c>
      <c r="AD277" s="50">
        <f>_xll.qlTenorBasisValue($U$13,AB277,trigger)</f>
        <v>4.2074774791129297E-4</v>
      </c>
      <c r="AE277" s="50">
        <f>_xll.qlTenorBasisForwardRate($U$13,AB277,trigger)</f>
        <v>1.5359671265430022E-2</v>
      </c>
      <c r="AF277" s="50">
        <f>_xll.qlTenorBasisForwardRate2($U$13,AB277,AC277,trigger)</f>
        <v>1.5359671265430022E-2</v>
      </c>
      <c r="AG277" s="50">
        <f>_xll.qlIndexFixing($U$5,_xll.qlInterestRateIndexFixingDate($U$5,AB277,trigger),,trigger)</f>
        <v>1.5440125482490817E-2</v>
      </c>
      <c r="AH277" s="50">
        <f t="shared" si="15"/>
        <v>-8.0454217060795322E-5</v>
      </c>
      <c r="AI277" s="53">
        <f t="shared" si="16"/>
        <v>1.0052380168605479</v>
      </c>
    </row>
    <row r="278" spans="27:35" x14ac:dyDescent="0.2">
      <c r="AA278" s="45" t="s">
        <v>74</v>
      </c>
      <c r="AB278" s="46">
        <f>_xll.qlCalendarAdvance(calendar,AB277,AA278,,,trigger)</f>
        <v>50804</v>
      </c>
      <c r="AC278" s="46">
        <f>_xll.qlInterestRateIndexMaturity($U$5,AB278,trigger)</f>
        <v>50985</v>
      </c>
      <c r="AD278" s="50">
        <f>_xll.qlTenorBasisValue($U$13,AB278,trigger)</f>
        <v>4.1835168324880613E-4</v>
      </c>
      <c r="AE278" s="50">
        <f>_xll.qlTenorBasisForwardRate($U$13,AB278,trigger)</f>
        <v>1.5329463294777395E-2</v>
      </c>
      <c r="AF278" s="50">
        <f>_xll.qlTenorBasisForwardRate2($U$13,AB278,AC278,trigger)</f>
        <v>1.5329463294777395E-2</v>
      </c>
      <c r="AG278" s="50">
        <f>_xll.qlIndexFixing($U$5,_xll.qlInterestRateIndexFixingDate($U$5,AB278,trigger),,trigger)</f>
        <v>1.5414821553069261E-2</v>
      </c>
      <c r="AH278" s="50">
        <f t="shared" si="15"/>
        <v>-8.5358258291865982E-5</v>
      </c>
      <c r="AI278" s="53">
        <f t="shared" si="16"/>
        <v>1.0055682483235371</v>
      </c>
    </row>
    <row r="279" spans="27:35" x14ac:dyDescent="0.2">
      <c r="AA279" s="45" t="s">
        <v>74</v>
      </c>
      <c r="AB279" s="46">
        <f>_xll.qlCalendarAdvance(calendar,AB278,AA279,,,trigger)</f>
        <v>50832</v>
      </c>
      <c r="AC279" s="46">
        <f>_xll.qlInterestRateIndexMaturity($U$5,AB279,trigger)</f>
        <v>51018</v>
      </c>
      <c r="AD279" s="50">
        <f>_xll.qlTenorBasisValue($U$13,AB279,trigger)</f>
        <v>4.1621635709002841E-4</v>
      </c>
      <c r="AE279" s="50">
        <f>_xll.qlTenorBasisForwardRate($U$13,AB279,trigger)</f>
        <v>1.5302058997790427E-2</v>
      </c>
      <c r="AF279" s="50">
        <f>_xll.qlTenorBasisForwardRate2($U$13,AB279,AC279,trigger)</f>
        <v>1.5302058997790427E-2</v>
      </c>
      <c r="AG279" s="50">
        <f>_xll.qlIndexFixing($U$5,_xll.qlInterestRateIndexFixingDate($U$5,AB279,trigger),,trigger)</f>
        <v>1.5392496909525806E-2</v>
      </c>
      <c r="AH279" s="50">
        <f t="shared" si="15"/>
        <v>-9.043791173537867E-5</v>
      </c>
      <c r="AI279" s="53">
        <f t="shared" si="16"/>
        <v>1.0059101792607412</v>
      </c>
    </row>
    <row r="280" spans="27:35" x14ac:dyDescent="0.2">
      <c r="AA280" s="45" t="s">
        <v>74</v>
      </c>
      <c r="AB280" s="46">
        <f>_xll.qlCalendarAdvance(calendar,AB279,AA280,,,trigger)</f>
        <v>50864</v>
      </c>
      <c r="AC280" s="46">
        <f>_xll.qlInterestRateIndexMaturity($U$5,AB280,trigger)</f>
        <v>51047</v>
      </c>
      <c r="AD280" s="50">
        <f>_xll.qlTenorBasisValue($U$13,AB280,trigger)</f>
        <v>4.1380910700700591E-4</v>
      </c>
      <c r="AE280" s="50">
        <f>_xll.qlTenorBasisForwardRate($U$13,AB280,trigger)</f>
        <v>1.52727332410863E-2</v>
      </c>
      <c r="AF280" s="50">
        <f>_xll.qlTenorBasisForwardRate2($U$13,AB280,AC280,trigger)</f>
        <v>1.52727332410863E-2</v>
      </c>
      <c r="AG280" s="50">
        <f>_xll.qlIndexFixing($U$5,_xll.qlInterestRateIndexFixingDate($U$5,AB280,trigger),,trigger)</f>
        <v>1.5368341751790377E-2</v>
      </c>
      <c r="AH280" s="50">
        <f t="shared" si="15"/>
        <v>-9.5608510704076749E-5</v>
      </c>
      <c r="AI280" s="53">
        <f t="shared" si="16"/>
        <v>1.0062600786116576</v>
      </c>
    </row>
    <row r="281" spans="27:35" x14ac:dyDescent="0.2">
      <c r="AA281" s="45" t="s">
        <v>74</v>
      </c>
      <c r="AB281" s="46">
        <f>_xll.qlCalendarAdvance(calendar,AB280,AA281,,,trigger)</f>
        <v>50894</v>
      </c>
      <c r="AC281" s="46">
        <f>_xll.qlInterestRateIndexMaturity($U$5,AB281,trigger)</f>
        <v>51078</v>
      </c>
      <c r="AD281" s="50">
        <f>_xll.qlTenorBasisValue($U$13,AB281,trigger)</f>
        <v>4.1158399874900102E-4</v>
      </c>
      <c r="AE281" s="50">
        <f>_xll.qlTenorBasisForwardRate($U$13,AB281,trigger)</f>
        <v>1.5245531620073482E-2</v>
      </c>
      <c r="AF281" s="50">
        <f>_xll.qlTenorBasisForwardRate2($U$13,AB281,AC281,trigger)</f>
        <v>1.5245531620073482E-2</v>
      </c>
      <c r="AG281" s="50">
        <f>_xll.qlIndexFixing($U$5,_xll.qlInterestRateIndexFixingDate($U$5,AB281,trigger),,trigger)</f>
        <v>1.5346475824962326E-2</v>
      </c>
      <c r="AH281" s="50">
        <f t="shared" si="15"/>
        <v>-1.0094420488884412E-4</v>
      </c>
      <c r="AI281" s="53">
        <f t="shared" si="16"/>
        <v>1.0066212322013051</v>
      </c>
    </row>
    <row r="282" spans="27:35" x14ac:dyDescent="0.2">
      <c r="AA282" s="45" t="s">
        <v>74</v>
      </c>
      <c r="AB282" s="46">
        <f>_xll.qlCalendarAdvance(calendar,AB281,AA282,,,trigger)</f>
        <v>50927</v>
      </c>
      <c r="AC282" s="46">
        <f>_xll.qlInterestRateIndexMaturity($U$5,AB282,trigger)</f>
        <v>51110</v>
      </c>
      <c r="AD282" s="50">
        <f>_xll.qlTenorBasisValue($U$13,AB282,trigger)</f>
        <v>4.0917133381525772E-4</v>
      </c>
      <c r="AE282" s="50">
        <f>_xll.qlTenorBasisForwardRate($U$13,AB282,trigger)</f>
        <v>1.5216710320430536E-2</v>
      </c>
      <c r="AF282" s="50">
        <f>_xll.qlTenorBasisForwardRate2($U$13,AB282,AC282,trigger)</f>
        <v>1.5216710320430536E-2</v>
      </c>
      <c r="AG282" s="50">
        <f>_xll.qlIndexFixing($U$5,_xll.qlInterestRateIndexFixingDate($U$5,AB282,trigger),,trigger)</f>
        <v>1.5323481090939164E-2</v>
      </c>
      <c r="AH282" s="50">
        <f t="shared" si="15"/>
        <v>-1.0677077050862821E-4</v>
      </c>
      <c r="AI282" s="53">
        <f t="shared" si="16"/>
        <v>1.0070166789181281</v>
      </c>
    </row>
    <row r="283" spans="27:35" x14ac:dyDescent="0.2">
      <c r="AA283" s="45" t="s">
        <v>74</v>
      </c>
      <c r="AB283" s="46">
        <f>_xll.qlCalendarAdvance(calendar,AB282,AA283,,,trigger)</f>
        <v>50957</v>
      </c>
      <c r="AC283" s="46">
        <f>_xll.qlInterestRateIndexMaturity($U$5,AB283,trigger)</f>
        <v>51141</v>
      </c>
      <c r="AD283" s="50">
        <f>_xll.qlTenorBasisValue($U$13,AB283,trigger)</f>
        <v>4.0700936865865531E-4</v>
      </c>
      <c r="AE283" s="50">
        <f>_xll.qlTenorBasisForwardRate($U$13,AB283,trigger)</f>
        <v>1.5191111611032643E-2</v>
      </c>
      <c r="AF283" s="50">
        <f>_xll.qlTenorBasisForwardRate2($U$13,AB283,AC283,trigger)</f>
        <v>1.5191111611032643E-2</v>
      </c>
      <c r="AG283" s="50">
        <f>_xll.qlIndexFixing($U$5,_xll.qlInterestRateIndexFixingDate($U$5,AB283,trigger),,trigger)</f>
        <v>1.5303509127854697E-2</v>
      </c>
      <c r="AH283" s="50">
        <f t="shared" si="15"/>
        <v>-1.1239751682205409E-4</v>
      </c>
      <c r="AI283" s="53">
        <f t="shared" si="16"/>
        <v>1.007398900073937</v>
      </c>
    </row>
    <row r="284" spans="27:35" x14ac:dyDescent="0.2">
      <c r="AA284" s="45" t="s">
        <v>74</v>
      </c>
      <c r="AB284" s="46">
        <f>_xll.qlCalendarAdvance(calendar,AB283,AA284,,,trigger)</f>
        <v>50990</v>
      </c>
      <c r="AC284" s="46">
        <f>_xll.qlInterestRateIndexMaturity($U$5,AB284,trigger)</f>
        <v>51174</v>
      </c>
      <c r="AD284" s="50">
        <f>_xll.qlTenorBasisValue($U$13,AB284,trigger)</f>
        <v>4.0466524992622632E-4</v>
      </c>
      <c r="AE284" s="50">
        <f>_xll.qlTenorBasisForwardRate($U$13,AB284,trigger)</f>
        <v>1.516392835278481E-2</v>
      </c>
      <c r="AF284" s="50">
        <f>_xll.qlTenorBasisForwardRate2($U$13,AB284,AC284,trigger)</f>
        <v>1.516392835278481E-2</v>
      </c>
      <c r="AG284" s="50">
        <f>_xll.qlIndexFixing($U$5,_xll.qlInterestRateIndexFixingDate($U$5,AB284,trigger),,trigger)</f>
        <v>1.528256557430979E-2</v>
      </c>
      <c r="AH284" s="50">
        <f t="shared" si="15"/>
        <v>-1.1863722152498021E-4</v>
      </c>
      <c r="AI284" s="53">
        <f t="shared" si="16"/>
        <v>1.0078236469313833</v>
      </c>
    </row>
    <row r="285" spans="27:35" x14ac:dyDescent="0.2">
      <c r="AA285" s="45" t="s">
        <v>74</v>
      </c>
      <c r="AB285" s="46">
        <f>_xll.qlCalendarAdvance(calendar,AB284,AA285,,,trigger)</f>
        <v>51021</v>
      </c>
      <c r="AC285" s="46">
        <f>_xll.qlInterestRateIndexMaturity($U$5,AB285,trigger)</f>
        <v>51203</v>
      </c>
      <c r="AD285" s="50">
        <f>_xll.qlTenorBasisValue($U$13,AB285,trigger)</f>
        <v>4.0249526099212331E-4</v>
      </c>
      <c r="AE285" s="50">
        <f>_xll.qlTenorBasisForwardRate($U$13,AB285,trigger)</f>
        <v>1.5139344196841684E-2</v>
      </c>
      <c r="AF285" s="50">
        <f>_xll.qlTenorBasisForwardRate2($U$13,AB285,AC285,trigger)</f>
        <v>1.5139344196841684E-2</v>
      </c>
      <c r="AG285" s="50">
        <f>_xll.qlIndexFixing($U$5,_xll.qlInterestRateIndexFixingDate($U$5,AB285,trigger),,trigger)</f>
        <v>1.5263782681458095E-2</v>
      </c>
      <c r="AH285" s="50">
        <f t="shared" si="15"/>
        <v>-1.2443848461641052E-4</v>
      </c>
      <c r="AI285" s="53">
        <f t="shared" si="16"/>
        <v>1.0082195426035938</v>
      </c>
    </row>
    <row r="286" spans="27:35" x14ac:dyDescent="0.2">
      <c r="AA286" s="45" t="s">
        <v>74</v>
      </c>
      <c r="AB286" s="46">
        <f>_xll.qlCalendarAdvance(calendar,AB285,AA286,,,trigger)</f>
        <v>51053</v>
      </c>
      <c r="AC286" s="46">
        <f>_xll.qlInterestRateIndexMaturity($U$5,AB286,trigger)</f>
        <v>51236</v>
      </c>
      <c r="AD286" s="50">
        <f>_xll.qlTenorBasisValue($U$13,AB286,trigger)</f>
        <v>4.0028741503065734E-4</v>
      </c>
      <c r="AE286" s="50">
        <f>_xll.qlTenorBasisForwardRate($U$13,AB286,trigger)</f>
        <v>1.5114604986505418E-2</v>
      </c>
      <c r="AF286" s="50">
        <f>_xll.qlTenorBasisForwardRate2($U$13,AB286,AC286,trigger)</f>
        <v>1.5114604986505418E-2</v>
      </c>
      <c r="AG286" s="50">
        <f>_xll.qlIndexFixing($U$5,_xll.qlInterestRateIndexFixingDate($U$5,AB286,trigger),,trigger)</f>
        <v>1.5245506987220672E-2</v>
      </c>
      <c r="AH286" s="50">
        <f t="shared" si="15"/>
        <v>-1.3090200071525469E-4</v>
      </c>
      <c r="AI286" s="53">
        <f t="shared" si="16"/>
        <v>1.0086606299557366</v>
      </c>
    </row>
    <row r="287" spans="27:35" x14ac:dyDescent="0.2">
      <c r="AA287" s="45" t="s">
        <v>74</v>
      </c>
      <c r="AB287" s="46">
        <f>_xll.qlCalendarAdvance(calendar,AB286,AA287,,,trigger)</f>
        <v>51084</v>
      </c>
      <c r="AC287" s="46">
        <f>_xll.qlInterestRateIndexMaturity($U$5,AB287,trigger)</f>
        <v>51266</v>
      </c>
      <c r="AD287" s="50">
        <f>_xll.qlTenorBasisValue($U$13,AB287,trigger)</f>
        <v>3.9817929300760627E-4</v>
      </c>
      <c r="AE287" s="50">
        <f>_xll.qlTenorBasisForwardRate($U$13,AB287,trigger)</f>
        <v>1.5091550734489558E-2</v>
      </c>
      <c r="AF287" s="50">
        <f>_xll.qlTenorBasisForwardRate2($U$13,AB287,AC287,trigger)</f>
        <v>1.5091550734489558E-2</v>
      </c>
      <c r="AG287" s="50">
        <f>_xll.qlIndexFixing($U$5,_xll.qlInterestRateIndexFixingDate($U$5,AB287,trigger),,trigger)</f>
        <v>1.5228650457402007E-2</v>
      </c>
      <c r="AH287" s="50">
        <f t="shared" si="15"/>
        <v>-1.3709972291244855E-4</v>
      </c>
      <c r="AI287" s="53">
        <f t="shared" si="16"/>
        <v>1.0090845351365467</v>
      </c>
    </row>
    <row r="288" spans="27:35" x14ac:dyDescent="0.2">
      <c r="AA288" s="45" t="s">
        <v>74</v>
      </c>
      <c r="AB288" s="46">
        <f>_xll.qlCalendarAdvance(calendar,AB287,AA288,,,trigger)</f>
        <v>51116</v>
      </c>
      <c r="AC288" s="46">
        <f>_xll.qlInterestRateIndexMaturity($U$5,AB288,trigger)</f>
        <v>51299</v>
      </c>
      <c r="AD288" s="50">
        <f>_xll.qlTenorBasisValue($U$13,AB288,trigger)</f>
        <v>3.9603446472487417E-4</v>
      </c>
      <c r="AE288" s="50">
        <f>_xll.qlTenorBasisForwardRate($U$13,AB288,trigger)</f>
        <v>1.5068515294257331E-2</v>
      </c>
      <c r="AF288" s="50">
        <f>_xll.qlTenorBasisForwardRate2($U$13,AB288,AC288,trigger)</f>
        <v>1.5068515294257331E-2</v>
      </c>
      <c r="AG288" s="50">
        <f>_xll.qlIndexFixing($U$5,_xll.qlInterestRateIndexFixingDate($U$5,AB288,trigger),,trigger)</f>
        <v>1.5212393082399422E-2</v>
      </c>
      <c r="AH288" s="50">
        <f t="shared" si="15"/>
        <v>-1.4387778814209037E-4</v>
      </c>
      <c r="AI288" s="53">
        <f t="shared" si="16"/>
        <v>1.0095482391816613</v>
      </c>
    </row>
    <row r="289" spans="27:35" x14ac:dyDescent="0.2">
      <c r="AA289" s="45" t="s">
        <v>74</v>
      </c>
      <c r="AB289" s="46">
        <f>_xll.qlCalendarAdvance(calendar,AB288,AA289,,,trigger)</f>
        <v>51147</v>
      </c>
      <c r="AC289" s="46">
        <f>_xll.qlInterestRateIndexMaturity($U$5,AB289,trigger)</f>
        <v>51329</v>
      </c>
      <c r="AD289" s="50">
        <f>_xll.qlTenorBasisValue($U$13,AB289,trigger)</f>
        <v>3.9398658168408288E-4</v>
      </c>
      <c r="AE289" s="50">
        <f>_xll.qlTenorBasisForwardRate($U$13,AB289,trigger)</f>
        <v>1.5047062873241484E-2</v>
      </c>
      <c r="AF289" s="50">
        <f>_xll.qlTenorBasisForwardRate2($U$13,AB289,AC289,trigger)</f>
        <v>1.5047062873241484E-2</v>
      </c>
      <c r="AG289" s="50">
        <f>_xll.qlIndexFixing($U$5,_xll.qlInterestRateIndexFixingDate($U$5,AB289,trigger),,trigger)</f>
        <v>1.519743332564814E-2</v>
      </c>
      <c r="AH289" s="50">
        <f t="shared" si="15"/>
        <v>-1.5037045240665591E-4</v>
      </c>
      <c r="AI289" s="53">
        <f t="shared" si="16"/>
        <v>1.0099933424664598</v>
      </c>
    </row>
    <row r="290" spans="27:35" x14ac:dyDescent="0.2">
      <c r="AA290" s="45" t="s">
        <v>74</v>
      </c>
      <c r="AB290" s="46">
        <f>_xll.qlCalendarAdvance(calendar,AB289,AA290,,,trigger)</f>
        <v>51179</v>
      </c>
      <c r="AC290" s="46">
        <f>_xll.qlInterestRateIndexMaturity($U$5,AB290,trigger)</f>
        <v>51361</v>
      </c>
      <c r="AD290" s="50">
        <f>_xll.qlTenorBasisValue($U$13,AB290,trigger)</f>
        <v>3.9190310954552394E-4</v>
      </c>
      <c r="AE290" s="50">
        <f>_xll.qlTenorBasisForwardRate($U$13,AB290,trigger)</f>
        <v>1.5025730685596143E-2</v>
      </c>
      <c r="AF290" s="50">
        <f>_xll.qlTenorBasisForwardRate2($U$13,AB290,AC290,trigger)</f>
        <v>1.5025730685596143E-2</v>
      </c>
      <c r="AG290" s="50">
        <f>_xll.qlIndexFixing($U$5,_xll.qlInterestRateIndexFixingDate($U$5,AB290,trigger),,trigger)</f>
        <v>1.5183076183079266E-2</v>
      </c>
      <c r="AH290" s="50">
        <f t="shared" si="15"/>
        <v>-1.5734549748312211E-4</v>
      </c>
      <c r="AI290" s="53">
        <f t="shared" si="16"/>
        <v>1.0104717368343328</v>
      </c>
    </row>
    <row r="291" spans="27:35" x14ac:dyDescent="0.2">
      <c r="AA291" s="45" t="s">
        <v>74</v>
      </c>
      <c r="AB291" s="46">
        <f>_xll.qlCalendarAdvance(calendar,AB290,AA291,,,trigger)</f>
        <v>51208</v>
      </c>
      <c r="AC291" s="46">
        <f>_xll.qlInterestRateIndexMaturity($U$5,AB291,trigger)</f>
        <v>51392</v>
      </c>
      <c r="AD291" s="50">
        <f>_xll.qlTenorBasisValue($U$13,AB291,trigger)</f>
        <v>3.9004135427458259E-4</v>
      </c>
      <c r="AE291" s="50">
        <f>_xll.qlTenorBasisForwardRate($U$13,AB291,trigger)</f>
        <v>1.5007153187893842E-2</v>
      </c>
      <c r="AF291" s="50">
        <f>_xll.qlTenorBasisForwardRate2($U$13,AB291,AC291,trigger)</f>
        <v>1.5007153187893842E-2</v>
      </c>
      <c r="AG291" s="50">
        <f>_xll.qlIndexFixing($U$5,_xll.qlInterestRateIndexFixingDate($U$5,AB291,trigger),,trigger)</f>
        <v>1.5171183149943481E-2</v>
      </c>
      <c r="AH291" s="50">
        <f t="shared" si="15"/>
        <v>-1.6402996204963917E-4</v>
      </c>
      <c r="AI291" s="53">
        <f t="shared" si="16"/>
        <v>1.0109301184572408</v>
      </c>
    </row>
    <row r="292" spans="27:35" x14ac:dyDescent="0.2">
      <c r="AA292" s="45" t="s">
        <v>74</v>
      </c>
      <c r="AB292" s="46">
        <f>_xll.qlCalendarAdvance(calendar,AB291,AA292,,,trigger)</f>
        <v>51239</v>
      </c>
      <c r="AC292" s="46">
        <f>_xll.qlInterestRateIndexMaturity($U$5,AB292,trigger)</f>
        <v>51424</v>
      </c>
      <c r="AD292" s="50">
        <f>_xll.qlTenorBasisValue($U$13,AB292,trigger)</f>
        <v>3.8807859035940452E-4</v>
      </c>
      <c r="AE292" s="50">
        <f>_xll.qlTenorBasisForwardRate($U$13,AB292,trigger)</f>
        <v>1.4988087152216924E-2</v>
      </c>
      <c r="AF292" s="50">
        <f>_xll.qlTenorBasisForwardRate2($U$13,AB292,AC292,trigger)</f>
        <v>1.4988087152216924E-2</v>
      </c>
      <c r="AG292" s="50">
        <f>_xll.qlIndexFixing($U$5,_xll.qlInterestRateIndexFixingDate($U$5,AB292,trigger),,trigger)</f>
        <v>1.5159204923202456E-2</v>
      </c>
      <c r="AH292" s="50">
        <f t="shared" si="15"/>
        <v>-1.7111777098553251E-4</v>
      </c>
      <c r="AI292" s="53">
        <f t="shared" si="16"/>
        <v>1.0114169185999311</v>
      </c>
    </row>
    <row r="293" spans="27:35" x14ac:dyDescent="0.2">
      <c r="AA293" s="45" t="s">
        <v>74</v>
      </c>
      <c r="AB293" s="46">
        <f>_xll.qlCalendarAdvance(calendar,AB292,AA293,,,trigger)</f>
        <v>51270</v>
      </c>
      <c r="AC293" s="46">
        <f>_xll.qlInterestRateIndexMaturity($U$5,AB293,trigger)</f>
        <v>51454</v>
      </c>
      <c r="AD293" s="50">
        <f>_xll.qlTenorBasisValue($U$13,AB293,trigger)</f>
        <v>3.8614376311318531E-4</v>
      </c>
      <c r="AE293" s="50">
        <f>_xll.qlTenorBasisForwardRate($U$13,AB293,trigger)</f>
        <v>1.4969765453135699E-2</v>
      </c>
      <c r="AF293" s="50">
        <f>_xll.qlTenorBasisForwardRate2($U$13,AB293,AC293,trigger)</f>
        <v>1.4969765453135699E-2</v>
      </c>
      <c r="AG293" s="50">
        <f>_xll.qlIndexFixing($U$5,_xll.qlInterestRateIndexFixingDate($U$5,AB293,trigger),,trigger)</f>
        <v>1.514775443669316E-2</v>
      </c>
      <c r="AH293" s="50">
        <f t="shared" si="15"/>
        <v>-1.7798898355746162E-4</v>
      </c>
      <c r="AI293" s="53">
        <f t="shared" si="16"/>
        <v>1.0118898979489475</v>
      </c>
    </row>
    <row r="294" spans="27:35" x14ac:dyDescent="0.2">
      <c r="AA294" s="45" t="s">
        <v>74</v>
      </c>
      <c r="AB294" s="46">
        <f>_xll.qlCalendarAdvance(calendar,AB293,AA294,,,trigger)</f>
        <v>51301</v>
      </c>
      <c r="AC294" s="46">
        <f>_xll.qlInterestRateIndexMaturity($U$5,AB294,trigger)</f>
        <v>51484</v>
      </c>
      <c r="AD294" s="50">
        <f>_xll.qlTenorBasisValue($U$13,AB294,trigger)</f>
        <v>3.8423650412800154E-4</v>
      </c>
      <c r="AE294" s="50">
        <f>_xll.qlTenorBasisForwardRate($U$13,AB294,trigger)</f>
        <v>1.4952205099981505E-2</v>
      </c>
      <c r="AF294" s="50">
        <f>_xll.qlTenorBasisForwardRate2($U$13,AB294,AC294,trigger)</f>
        <v>1.4952205099981505E-2</v>
      </c>
      <c r="AG294" s="50">
        <f>_xll.qlIndexFixing($U$5,_xll.qlInterestRateIndexFixingDate($U$5,AB294,trigger),,trigger)</f>
        <v>1.5137036955671533E-2</v>
      </c>
      <c r="AH294" s="50">
        <f t="shared" si="15"/>
        <v>-1.848318556900274E-4</v>
      </c>
      <c r="AI294" s="53">
        <f t="shared" si="16"/>
        <v>1.012361511526501</v>
      </c>
    </row>
    <row r="295" spans="27:35" x14ac:dyDescent="0.2">
      <c r="AA295" s="45" t="s">
        <v>74</v>
      </c>
      <c r="AB295" s="46">
        <f>_xll.qlCalendarAdvance(calendar,AB294,AA295,,,trigger)</f>
        <v>51333</v>
      </c>
      <c r="AC295" s="46">
        <f>_xll.qlInterestRateIndexMaturity($U$5,AB295,trigger)</f>
        <v>51517</v>
      </c>
      <c r="AD295" s="50">
        <f>_xll.qlTenorBasisValue($U$13,AB295,trigger)</f>
        <v>3.822962511049597E-4</v>
      </c>
      <c r="AE295" s="50">
        <f>_xll.qlTenorBasisForwardRate($U$13,AB295,trigger)</f>
        <v>1.4934989729315097E-2</v>
      </c>
      <c r="AF295" s="50">
        <f>_xll.qlTenorBasisForwardRate2($U$13,AB295,AC295,trigger)</f>
        <v>1.4934989729315097E-2</v>
      </c>
      <c r="AG295" s="50">
        <f>_xll.qlIndexFixing($U$5,_xll.qlInterestRateIndexFixingDate($U$5,AB295,trigger),,trigger)</f>
        <v>1.5127032176792532E-2</v>
      </c>
      <c r="AH295" s="50">
        <f t="shared" si="15"/>
        <v>-1.9204244747743522E-4</v>
      </c>
      <c r="AI295" s="53">
        <f t="shared" si="16"/>
        <v>1.0128585590588313</v>
      </c>
    </row>
    <row r="296" spans="27:35" x14ac:dyDescent="0.2">
      <c r="AA296" s="45" t="s">
        <v>74</v>
      </c>
      <c r="AB296" s="46">
        <f>_xll.qlCalendarAdvance(calendar,AB295,AA296,,,trigger)</f>
        <v>51364</v>
      </c>
      <c r="AC296" s="46">
        <f>_xll.qlInterestRateIndexMaturity($U$5,AB296,trigger)</f>
        <v>51550</v>
      </c>
      <c r="AD296" s="50">
        <f>_xll.qlTenorBasisValue($U$13,AB296,trigger)</f>
        <v>3.8044390011847764E-4</v>
      </c>
      <c r="AE296" s="50">
        <f>_xll.qlTenorBasisForwardRate($U$13,AB296,trigger)</f>
        <v>1.491919644339665E-2</v>
      </c>
      <c r="AF296" s="50">
        <f>_xll.qlTenorBasisForwardRate2($U$13,AB296,AC296,trigger)</f>
        <v>1.491919644339665E-2</v>
      </c>
      <c r="AG296" s="50">
        <f>_xll.qlIndexFixing($U$5,_xll.qlInterestRateIndexFixingDate($U$5,AB296,trigger),,trigger)</f>
        <v>1.5118188817055166E-2</v>
      </c>
      <c r="AH296" s="50">
        <f t="shared" si="15"/>
        <v>-1.9899237365851585E-4</v>
      </c>
      <c r="AI296" s="53">
        <f t="shared" si="16"/>
        <v>1.0133380088139126</v>
      </c>
    </row>
    <row r="297" spans="27:35" x14ac:dyDescent="0.2">
      <c r="AA297" s="45" t="s">
        <v>74</v>
      </c>
      <c r="AB297" s="46">
        <f>_xll.qlCalendarAdvance(calendar,AB296,AA297,,,trigger)</f>
        <v>51396</v>
      </c>
      <c r="AC297" s="46">
        <f>_xll.qlInterestRateIndexMaturity($U$5,AB297,trigger)</f>
        <v>51578</v>
      </c>
      <c r="AD297" s="50">
        <f>_xll.qlTenorBasisValue($U$13,AB297,trigger)</f>
        <v>3.785595634157465E-4</v>
      </c>
      <c r="AE297" s="50">
        <f>_xll.qlTenorBasisForwardRate($U$13,AB297,trigger)</f>
        <v>1.4903255151703459E-2</v>
      </c>
      <c r="AF297" s="50">
        <f>_xll.qlTenorBasisForwardRate2($U$13,AB297,AC297,trigger)</f>
        <v>1.4903255151703459E-2</v>
      </c>
      <c r="AG297" s="50">
        <f>_xll.qlIndexFixing($U$5,_xll.qlInterestRateIndexFixingDate($U$5,AB297,trigger),,trigger)</f>
        <v>1.5108557322007143E-2</v>
      </c>
      <c r="AH297" s="50">
        <f t="shared" si="15"/>
        <v>-2.0530217030368357E-4</v>
      </c>
      <c r="AI297" s="53">
        <f t="shared" si="16"/>
        <v>1.0137756596269654</v>
      </c>
    </row>
    <row r="298" spans="27:35" x14ac:dyDescent="0.2">
      <c r="AA298" s="45" t="s">
        <v>74</v>
      </c>
      <c r="AB298" s="46">
        <f>_xll.qlCalendarAdvance(calendar,AB297,AA298,,,trigger)</f>
        <v>51426</v>
      </c>
      <c r="AC298" s="46">
        <f>_xll.qlInterestRateIndexMaturity($U$5,AB298,trigger)</f>
        <v>51608</v>
      </c>
      <c r="AD298" s="50">
        <f>_xll.qlTenorBasisValue($U$13,AB298,trigger)</f>
        <v>3.7681827627923816E-4</v>
      </c>
      <c r="AE298" s="50">
        <f>_xll.qlTenorBasisForwardRate($U$13,AB298,trigger)</f>
        <v>1.4889319450440173E-2</v>
      </c>
      <c r="AF298" s="50">
        <f>_xll.qlTenorBasisForwardRate2($U$13,AB298,AC298,trigger)</f>
        <v>1.4889319450440173E-2</v>
      </c>
      <c r="AG298" s="50">
        <f>_xll.qlIndexFixing($U$5,_xll.qlInterestRateIndexFixingDate($U$5,AB298,trigger),,trigger)</f>
        <v>1.5100782402044792E-2</v>
      </c>
      <c r="AH298" s="50">
        <f t="shared" si="15"/>
        <v>-2.1146295160461882E-4</v>
      </c>
      <c r="AI298" s="53">
        <f t="shared" si="16"/>
        <v>1.0142023248482568</v>
      </c>
    </row>
    <row r="299" spans="27:35" x14ac:dyDescent="0.2">
      <c r="AA299" s="45" t="s">
        <v>74</v>
      </c>
      <c r="AB299" s="46">
        <f>_xll.qlCalendarAdvance(calendar,AB298,AA299,,,trigger)</f>
        <v>51459</v>
      </c>
      <c r="AC299" s="46">
        <f>_xll.qlInterestRateIndexMaturity($U$5,AB299,trigger)</f>
        <v>51641</v>
      </c>
      <c r="AD299" s="50">
        <f>_xll.qlTenorBasisValue($U$13,AB299,trigger)</f>
        <v>3.7493073125800883E-4</v>
      </c>
      <c r="AE299" s="50">
        <f>_xll.qlTenorBasisForwardRate($U$13,AB299,trigger)</f>
        <v>1.4874824818089978E-2</v>
      </c>
      <c r="AF299" s="50">
        <f>_xll.qlTenorBasisForwardRate2($U$13,AB299,AC299,trigger)</f>
        <v>1.4874824818089978E-2</v>
      </c>
      <c r="AG299" s="50">
        <f>_xll.qlIndexFixing($U$5,_xll.qlInterestRateIndexFixingDate($U$5,AB299,trigger),,trigger)</f>
        <v>1.509286813446592E-2</v>
      </c>
      <c r="AH299" s="50">
        <f t="shared" si="15"/>
        <v>-2.1804331637594217E-4</v>
      </c>
      <c r="AI299" s="53">
        <f t="shared" si="16"/>
        <v>1.0146585468429026</v>
      </c>
    </row>
    <row r="300" spans="27:35" x14ac:dyDescent="0.2">
      <c r="AA300" s="45" t="s">
        <v>74</v>
      </c>
      <c r="AB300" s="46">
        <f>_xll.qlCalendarAdvance(calendar,AB299,AA300,,,trigger)</f>
        <v>51489</v>
      </c>
      <c r="AC300" s="46">
        <f>_xll.qlInterestRateIndexMaturity($U$5,AB300,trigger)</f>
        <v>51671</v>
      </c>
      <c r="AD300" s="50">
        <f>_xll.qlTenorBasisValue($U$13,AB300,trigger)</f>
        <v>3.7323978057517734E-4</v>
      </c>
      <c r="AE300" s="50">
        <f>_xll.qlTenorBasisForwardRate($U$13,AB300,trigger)</f>
        <v>1.486240629085969E-2</v>
      </c>
      <c r="AF300" s="50">
        <f>_xll.qlTenorBasisForwardRate2($U$13,AB300,AC300,trigger)</f>
        <v>1.486240629085969E-2</v>
      </c>
      <c r="AG300" s="50">
        <f>_xll.qlIndexFixing($U$5,_xll.qlInterestRateIndexFixingDate($U$5,AB300,trigger),,trigger)</f>
        <v>1.5086253470519669E-2</v>
      </c>
      <c r="AH300" s="50">
        <f t="shared" si="15"/>
        <v>-2.2384717965997884E-4</v>
      </c>
      <c r="AI300" s="53">
        <f t="shared" si="16"/>
        <v>1.0150613013316454</v>
      </c>
    </row>
    <row r="301" spans="27:35" x14ac:dyDescent="0.2">
      <c r="AA301" s="45" t="s">
        <v>74</v>
      </c>
      <c r="AB301" s="46">
        <f>_xll.qlCalendarAdvance(calendar,AB300,AA301,,,trigger)</f>
        <v>51522</v>
      </c>
      <c r="AC301" s="46">
        <f>_xll.qlInterestRateIndexMaturity($U$5,AB301,trigger)</f>
        <v>51704</v>
      </c>
      <c r="AD301" s="50">
        <f>_xll.qlTenorBasisValue($U$13,AB301,trigger)</f>
        <v>3.7140685508229009E-4</v>
      </c>
      <c r="AE301" s="50">
        <f>_xll.qlTenorBasisForwardRate($U$13,AB301,trigger)</f>
        <v>1.4849579769721734E-2</v>
      </c>
      <c r="AF301" s="50">
        <f>_xll.qlTenorBasisForwardRate2($U$13,AB301,AC301,trigger)</f>
        <v>1.4849579769721734E-2</v>
      </c>
      <c r="AG301" s="50">
        <f>_xll.qlIndexFixing($U$5,_xll.qlInterestRateIndexFixingDate($U$5,AB301,trigger),,trigger)</f>
        <v>1.5079615470640672E-2</v>
      </c>
      <c r="AH301" s="50">
        <f t="shared" si="15"/>
        <v>-2.3003570091893744E-4</v>
      </c>
      <c r="AI301" s="53">
        <f t="shared" si="16"/>
        <v>1.0154910579616523</v>
      </c>
    </row>
    <row r="302" spans="27:35" x14ac:dyDescent="0.2">
      <c r="AA302" s="45" t="s">
        <v>74</v>
      </c>
      <c r="AB302" s="46">
        <f>_xll.qlCalendarAdvance(calendar,AB301,AA302,,,trigger)</f>
        <v>51553</v>
      </c>
      <c r="AC302" s="46">
        <f>_xll.qlInterestRateIndexMaturity($U$5,AB302,trigger)</f>
        <v>51734</v>
      </c>
      <c r="AD302" s="50">
        <f>_xll.qlTenorBasisValue($U$13,AB302,trigger)</f>
        <v>3.6971054705633256E-4</v>
      </c>
      <c r="AE302" s="50">
        <f>_xll.qlTenorBasisForwardRate($U$13,AB302,trigger)</f>
        <v>1.4838184245347304E-2</v>
      </c>
      <c r="AF302" s="50">
        <f>_xll.qlTenorBasisForwardRate2($U$13,AB302,AC302,trigger)</f>
        <v>1.4838184245347304E-2</v>
      </c>
      <c r="AG302" s="50">
        <f>_xll.qlIndexFixing($U$5,_xll.qlInterestRateIndexFixingDate($U$5,AB302,trigger),,trigger)</f>
        <v>1.5073750736800923E-2</v>
      </c>
      <c r="AH302" s="50">
        <f t="shared" si="15"/>
        <v>-2.3556649145361867E-4</v>
      </c>
      <c r="AI302" s="53">
        <f t="shared" si="16"/>
        <v>1.0158756952709684</v>
      </c>
    </row>
    <row r="303" spans="27:35" x14ac:dyDescent="0.2">
      <c r="AA303" s="45" t="s">
        <v>74</v>
      </c>
      <c r="AB303" s="46">
        <f>_xll.qlCalendarAdvance(calendar,AB302,AA303,,,trigger)</f>
        <v>51581</v>
      </c>
      <c r="AC303" s="46">
        <f>_xll.qlInterestRateIndexMaturity($U$5,AB303,trigger)</f>
        <v>51767</v>
      </c>
      <c r="AD303" s="50">
        <f>_xll.qlTenorBasisValue($U$13,AB303,trigger)</f>
        <v>3.6819937472765271E-4</v>
      </c>
      <c r="AE303" s="50">
        <f>_xll.qlTenorBasisForwardRate($U$13,AB303,trigger)</f>
        <v>1.4829436282031507E-2</v>
      </c>
      <c r="AF303" s="50">
        <f>_xll.qlTenorBasisForwardRate2($U$13,AB303,AC303,trigger)</f>
        <v>1.4829436282031507E-2</v>
      </c>
      <c r="AG303" s="50">
        <f>_xll.qlIndexFixing($U$5,_xll.qlInterestRateIndexFixingDate($U$5,AB303,trigger),,trigger)</f>
        <v>1.5070401285626414E-2</v>
      </c>
      <c r="AH303" s="50">
        <f t="shared" si="15"/>
        <v>-2.4096500359490659E-4</v>
      </c>
      <c r="AI303" s="53">
        <f t="shared" si="16"/>
        <v>1.0162491007083578</v>
      </c>
    </row>
    <row r="304" spans="27:35" x14ac:dyDescent="0.2">
      <c r="AA304" s="45" t="s">
        <v>74</v>
      </c>
      <c r="AB304" s="46">
        <f>_xll.qlCalendarAdvance(calendar,AB303,AA304,,,trigger)</f>
        <v>51614</v>
      </c>
      <c r="AC304" s="46">
        <f>_xll.qlInterestRateIndexMaturity($U$5,AB304,trigger)</f>
        <v>51797</v>
      </c>
      <c r="AD304" s="50">
        <f>_xll.qlTenorBasisValue($U$13,AB304,trigger)</f>
        <v>3.6644357157217462E-4</v>
      </c>
      <c r="AE304" s="50">
        <f>_xll.qlTenorBasisForwardRate($U$13,AB304,trigger)</f>
        <v>1.4818595666882171E-2</v>
      </c>
      <c r="AF304" s="50">
        <f>_xll.qlTenorBasisForwardRate2($U$13,AB304,AC304,trigger)</f>
        <v>1.4818595666882171E-2</v>
      </c>
      <c r="AG304" s="50">
        <f>_xll.qlIndexFixing($U$5,_xll.qlInterestRateIndexFixingDate($U$5,AB304,trigger),,trigger)</f>
        <v>1.5064895844191331E-2</v>
      </c>
      <c r="AH304" s="50">
        <f t="shared" si="15"/>
        <v>-2.4630017730916005E-4</v>
      </c>
      <c r="AI304" s="53">
        <f t="shared" si="16"/>
        <v>1.0166210201591244</v>
      </c>
    </row>
    <row r="305" spans="27:35" x14ac:dyDescent="0.2">
      <c r="AA305" s="45" t="s">
        <v>74</v>
      </c>
      <c r="AB305" s="46">
        <f>_xll.qlCalendarAdvance(calendar,AB304,AA305,,,trigger)</f>
        <v>51644</v>
      </c>
      <c r="AC305" s="46">
        <f>_xll.qlInterestRateIndexMaturity($U$5,AB305,trigger)</f>
        <v>51830</v>
      </c>
      <c r="AD305" s="50">
        <f>_xll.qlTenorBasisValue($U$13,AB305,trigger)</f>
        <v>3.6487075561750595E-4</v>
      </c>
      <c r="AE305" s="50">
        <f>_xll.qlTenorBasisForwardRate($U$13,AB305,trigger)</f>
        <v>1.481044902553626E-2</v>
      </c>
      <c r="AF305" s="50">
        <f>_xll.qlTenorBasisForwardRate2($U$13,AB305,AC305,trigger)</f>
        <v>1.481044902553626E-2</v>
      </c>
      <c r="AG305" s="50">
        <f>_xll.qlIndexFixing($U$5,_xll.qlInterestRateIndexFixingDate($U$5,AB305,trigger),,trigger)</f>
        <v>1.5061942775196274E-2</v>
      </c>
      <c r="AH305" s="50">
        <f t="shared" si="15"/>
        <v>-2.5149374966001309E-4</v>
      </c>
      <c r="AI305" s="53">
        <f t="shared" si="16"/>
        <v>1.0169808321966731</v>
      </c>
    </row>
    <row r="306" spans="27:35" x14ac:dyDescent="0.2">
      <c r="AA306" s="45" t="s">
        <v>74</v>
      </c>
      <c r="AB306" s="46">
        <f>_xll.qlCalendarAdvance(calendar,AB305,AA306,,,trigger)</f>
        <v>51676</v>
      </c>
      <c r="AC306" s="46">
        <f>_xll.qlInterestRateIndexMaturity($U$5,AB306,trigger)</f>
        <v>51859</v>
      </c>
      <c r="AD306" s="50">
        <f>_xll.qlTenorBasisValue($U$13,AB306,trigger)</f>
        <v>3.6321727884590729E-4</v>
      </c>
      <c r="AE306" s="50">
        <f>_xll.qlTenorBasisForwardRate($U$13,AB306,trigger)</f>
        <v>1.4801450906691827E-2</v>
      </c>
      <c r="AF306" s="50">
        <f>_xll.qlTenorBasisForwardRate2($U$13,AB306,AC306,trigger)</f>
        <v>1.4801450906691827E-2</v>
      </c>
      <c r="AG306" s="50">
        <f>_xll.qlIndexFixing($U$5,_xll.qlInterestRateIndexFixingDate($U$5,AB306,trigger),,trigger)</f>
        <v>1.5057752526134482E-2</v>
      </c>
      <c r="AH306" s="50">
        <f t="shared" si="15"/>
        <v>-2.563016194426556E-4</v>
      </c>
      <c r="AI306" s="53">
        <f t="shared" si="16"/>
        <v>1.0173159794305557</v>
      </c>
    </row>
    <row r="307" spans="27:35" x14ac:dyDescent="0.2">
      <c r="AA307" s="45" t="s">
        <v>74</v>
      </c>
      <c r="AB307" s="46">
        <f>_xll.qlCalendarAdvance(calendar,AB306,AA307,,,trigger)</f>
        <v>51706</v>
      </c>
      <c r="AC307" s="46">
        <f>_xll.qlInterestRateIndexMaturity($U$5,AB307,trigger)</f>
        <v>51890</v>
      </c>
      <c r="AD307" s="50">
        <f>_xll.qlTenorBasisValue($U$13,AB307,trigger)</f>
        <v>3.6168952319198745E-4</v>
      </c>
      <c r="AE307" s="50">
        <f>_xll.qlTenorBasisForwardRate($U$13,AB307,trigger)</f>
        <v>1.4794461056341128E-2</v>
      </c>
      <c r="AF307" s="50">
        <f>_xll.qlTenorBasisForwardRate2($U$13,AB307,AC307,trigger)</f>
        <v>1.4794461056341128E-2</v>
      </c>
      <c r="AG307" s="50">
        <f>_xll.qlIndexFixing($U$5,_xll.qlInterestRateIndexFixingDate($U$5,AB307,trigger),,trigger)</f>
        <v>1.5055427824425552E-2</v>
      </c>
      <c r="AH307" s="50">
        <f t="shared" si="15"/>
        <v>-2.6096676808442382E-4</v>
      </c>
      <c r="AI307" s="53">
        <f t="shared" si="16"/>
        <v>1.0176394913671134</v>
      </c>
    </row>
    <row r="308" spans="27:35" x14ac:dyDescent="0.2">
      <c r="AA308" s="45" t="s">
        <v>74</v>
      </c>
      <c r="AB308" s="46">
        <f>_xll.qlCalendarAdvance(calendar,AB307,AA308,,,trigger)</f>
        <v>51739</v>
      </c>
      <c r="AC308" s="46">
        <f>_xll.qlInterestRateIndexMaturity($U$5,AB308,trigger)</f>
        <v>51923</v>
      </c>
      <c r="AD308" s="50">
        <f>_xll.qlTenorBasisValue($U$13,AB308,trigger)</f>
        <v>3.6003366058439995E-4</v>
      </c>
      <c r="AE308" s="50">
        <f>_xll.qlTenorBasisForwardRate($U$13,AB308,trigger)</f>
        <v>1.478739461750618E-2</v>
      </c>
      <c r="AF308" s="50">
        <f>_xll.qlTenorBasisForwardRate2($U$13,AB308,AC308,trigger)</f>
        <v>1.478739461750618E-2</v>
      </c>
      <c r="AG308" s="50">
        <f>_xll.qlIndexFixing($U$5,_xll.qlInterestRateIndexFixingDate($U$5,AB308,trigger),,trigger)</f>
        <v>1.5053205772569992E-2</v>
      </c>
      <c r="AH308" s="50">
        <f t="shared" si="15"/>
        <v>-2.6581115506381196E-4</v>
      </c>
      <c r="AI308" s="53">
        <f t="shared" si="16"/>
        <v>1.0179755232033323</v>
      </c>
    </row>
    <row r="309" spans="27:35" x14ac:dyDescent="0.2">
      <c r="AA309" s="45" t="s">
        <v>74</v>
      </c>
      <c r="AB309" s="46">
        <f>_xll.qlCalendarAdvance(calendar,AB308,AA309,,,trigger)</f>
        <v>51770</v>
      </c>
      <c r="AC309" s="46">
        <f>_xll.qlInterestRateIndexMaturity($U$5,AB309,trigger)</f>
        <v>51951</v>
      </c>
      <c r="AD309" s="50">
        <f>_xll.qlTenorBasisValue($U$13,AB309,trigger)</f>
        <v>3.5850137272815834E-4</v>
      </c>
      <c r="AE309" s="50">
        <f>_xll.qlTenorBasisForwardRate($U$13,AB309,trigger)</f>
        <v>1.4780870105295017E-2</v>
      </c>
      <c r="AF309" s="50">
        <f>_xll.qlTenorBasisForwardRate2($U$13,AB309,AC309,trigger)</f>
        <v>1.4780870105295017E-2</v>
      </c>
      <c r="AG309" s="50">
        <f>_xll.qlIndexFixing($U$5,_xll.qlInterestRateIndexFixingDate($U$5,AB309,trigger),,trigger)</f>
        <v>1.5050815794831468E-2</v>
      </c>
      <c r="AH309" s="50">
        <f t="shared" si="15"/>
        <v>-2.6994568953645111E-4</v>
      </c>
      <c r="AI309" s="53">
        <f t="shared" si="16"/>
        <v>1.0182631798813893</v>
      </c>
    </row>
    <row r="310" spans="27:35" x14ac:dyDescent="0.2">
      <c r="AA310" s="45" t="s">
        <v>74</v>
      </c>
      <c r="AB310" s="46">
        <f>_xll.qlCalendarAdvance(calendar,AB309,AA310,,,trigger)</f>
        <v>51802</v>
      </c>
      <c r="AC310" s="46">
        <f>_xll.qlInterestRateIndexMaturity($U$5,AB310,trigger)</f>
        <v>51984</v>
      </c>
      <c r="AD310" s="50">
        <f>_xll.qlTenorBasisValue($U$13,AB310,trigger)</f>
        <v>3.5694292016237063E-4</v>
      </c>
      <c r="AE310" s="50">
        <f>_xll.qlTenorBasisForwardRate($U$13,AB310,trigger)</f>
        <v>1.4775843063680025E-2</v>
      </c>
      <c r="AF310" s="50">
        <f>_xll.qlTenorBasisForwardRate2($U$13,AB310,AC310,trigger)</f>
        <v>1.4775843063680025E-2</v>
      </c>
      <c r="AG310" s="50">
        <f>_xll.qlIndexFixing($U$5,_xll.qlInterestRateIndexFixingDate($U$5,AB310,trigger),,trigger)</f>
        <v>1.5050192608263837E-2</v>
      </c>
      <c r="AH310" s="50">
        <f t="shared" si="15"/>
        <v>-2.7434954458381219E-4</v>
      </c>
      <c r="AI310" s="53">
        <f t="shared" si="16"/>
        <v>1.0185674376346201</v>
      </c>
    </row>
    <row r="311" spans="27:35" x14ac:dyDescent="0.2">
      <c r="AA311" s="45" t="s">
        <v>74</v>
      </c>
      <c r="AB311" s="46">
        <f>_xll.qlCalendarAdvance(calendar,AB310,AA311,,,trigger)</f>
        <v>51833</v>
      </c>
      <c r="AC311" s="46">
        <f>_xll.qlInterestRateIndexMaturity($U$5,AB311,trigger)</f>
        <v>52014</v>
      </c>
      <c r="AD311" s="50">
        <f>_xll.qlTenorBasisValue($U$13,AB311,trigger)</f>
        <v>3.5545539698557833E-4</v>
      </c>
      <c r="AE311" s="50">
        <f>_xll.qlTenorBasisForwardRate($U$13,AB311,trigger)</f>
        <v>1.4771283008239782E-2</v>
      </c>
      <c r="AF311" s="50">
        <f>_xll.qlTenorBasisForwardRate2($U$13,AB311,AC311,trigger)</f>
        <v>1.4771283008239782E-2</v>
      </c>
      <c r="AG311" s="50">
        <f>_xll.qlIndexFixing($U$5,_xll.qlInterestRateIndexFixingDate($U$5,AB311,trigger),,trigger)</f>
        <v>1.5049571224914729E-2</v>
      </c>
      <c r="AH311" s="50">
        <f t="shared" si="15"/>
        <v>-2.7828821667494688E-4</v>
      </c>
      <c r="AI311" s="53">
        <f t="shared" si="16"/>
        <v>1.0188398134758985</v>
      </c>
    </row>
    <row r="312" spans="27:35" x14ac:dyDescent="0.2">
      <c r="AA312" s="45" t="s">
        <v>74</v>
      </c>
      <c r="AB312" s="46">
        <f>_xll.qlCalendarAdvance(calendar,AB311,AA312,,,trigger)</f>
        <v>51865</v>
      </c>
      <c r="AC312" s="46">
        <f>_xll.qlInterestRateIndexMaturity($U$5,AB312,trigger)</f>
        <v>52047</v>
      </c>
      <c r="AD312" s="50">
        <f>_xll.qlTenorBasisValue($U$13,AB312,trigger)</f>
        <v>3.5394251536052378E-4</v>
      </c>
      <c r="AE312" s="50">
        <f>_xll.qlTenorBasisForwardRate($U$13,AB312,trigger)</f>
        <v>1.476789070459494E-2</v>
      </c>
      <c r="AF312" s="50">
        <f>_xll.qlTenorBasisForwardRate2($U$13,AB312,AC312,trigger)</f>
        <v>1.476789070459494E-2</v>
      </c>
      <c r="AG312" s="50">
        <f>_xll.qlIndexFixing($U$5,_xll.qlInterestRateIndexFixingDate($U$5,AB312,trigger),,trigger)</f>
        <v>1.505020484204969E-2</v>
      </c>
      <c r="AH312" s="50">
        <f t="shared" si="15"/>
        <v>-2.8231413745474949E-4</v>
      </c>
      <c r="AI312" s="53">
        <f t="shared" si="16"/>
        <v>1.0191167542543438</v>
      </c>
    </row>
    <row r="313" spans="27:35" x14ac:dyDescent="0.2">
      <c r="AA313" s="45" t="s">
        <v>74</v>
      </c>
      <c r="AB313" s="46">
        <f>_xll.qlCalendarAdvance(calendar,AB312,AA313,,,trigger)</f>
        <v>51896</v>
      </c>
      <c r="AC313" s="46">
        <f>_xll.qlInterestRateIndexMaturity($U$5,AB313,trigger)</f>
        <v>52077</v>
      </c>
      <c r="AD313" s="50">
        <f>_xll.qlTenorBasisValue($U$13,AB313,trigger)</f>
        <v>3.5249852875094274E-4</v>
      </c>
      <c r="AE313" s="50">
        <f>_xll.qlTenorBasisForwardRate($U$13,AB313,trigger)</f>
        <v>1.4764864829962759E-2</v>
      </c>
      <c r="AF313" s="50">
        <f>_xll.qlTenorBasisForwardRate2($U$13,AB313,AC313,trigger)</f>
        <v>1.4764864829962759E-2</v>
      </c>
      <c r="AG313" s="50">
        <f>_xll.qlIndexFixing($U$5,_xll.qlInterestRateIndexFixingDate($U$5,AB313,trigger),,trigger)</f>
        <v>1.5050762919636416E-2</v>
      </c>
      <c r="AH313" s="50">
        <f t="shared" si="15"/>
        <v>-2.858980896736571E-4</v>
      </c>
      <c r="AI313" s="53">
        <f t="shared" si="16"/>
        <v>1.0193634071809095</v>
      </c>
    </row>
    <row r="314" spans="27:35" x14ac:dyDescent="0.2">
      <c r="AA314" s="45" t="s">
        <v>74</v>
      </c>
      <c r="AB314" s="46">
        <f>_xll.qlCalendarAdvance(calendar,AB313,AA314,,,trigger)</f>
        <v>51925</v>
      </c>
      <c r="AC314" s="46">
        <f>_xll.qlInterestRateIndexMaturity($U$5,AB314,trigger)</f>
        <v>52107</v>
      </c>
      <c r="AD314" s="50">
        <f>_xll.qlTenorBasisValue($U$13,AB314,trigger)</f>
        <v>3.5116670251376231E-4</v>
      </c>
      <c r="AE314" s="50">
        <f>_xll.qlTenorBasisForwardRate($U$13,AB314,trigger)</f>
        <v>1.476326215415707E-2</v>
      </c>
      <c r="AF314" s="50">
        <f>_xll.qlTenorBasisForwardRate2($U$13,AB314,AC314,trigger)</f>
        <v>1.476326215415707E-2</v>
      </c>
      <c r="AG314" s="50">
        <f>_xll.qlIndexFixing($U$5,_xll.qlInterestRateIndexFixingDate($U$5,AB314,trigger),,trigger)</f>
        <v>1.5052481596522114E-2</v>
      </c>
      <c r="AH314" s="50">
        <f t="shared" si="15"/>
        <v>-2.8921944236504418E-4</v>
      </c>
      <c r="AI314" s="53">
        <f t="shared" si="16"/>
        <v>1.0195904834138303</v>
      </c>
    </row>
    <row r="315" spans="27:35" x14ac:dyDescent="0.2">
      <c r="AA315" s="45" t="s">
        <v>74</v>
      </c>
      <c r="AB315" s="46">
        <f>_xll.qlCalendarAdvance(calendar,AB314,AA315,,,trigger)</f>
        <v>51953</v>
      </c>
      <c r="AC315" s="46">
        <f>_xll.qlInterestRateIndexMaturity($U$5,AB315,trigger)</f>
        <v>52138</v>
      </c>
      <c r="AD315" s="50">
        <f>_xll.qlTenorBasisValue($U$13,AB315,trigger)</f>
        <v>3.4989800355841524E-4</v>
      </c>
      <c r="AE315" s="50">
        <f>_xll.qlTenorBasisForwardRate($U$13,AB315,trigger)</f>
        <v>1.4762981791772106E-2</v>
      </c>
      <c r="AF315" s="50">
        <f>_xll.qlTenorBasisForwardRate2($U$13,AB315,AC315,trigger)</f>
        <v>1.4762981791772106E-2</v>
      </c>
      <c r="AG315" s="50">
        <f>_xll.qlIndexFixing($U$5,_xll.qlInterestRateIndexFixingDate($U$5,AB315,trigger),,trigger)</f>
        <v>1.5055381490721558E-2</v>
      </c>
      <c r="AH315" s="50">
        <f t="shared" si="15"/>
        <v>-2.9239969894945261E-4</v>
      </c>
      <c r="AI315" s="53">
        <f t="shared" si="16"/>
        <v>1.0198062764740667</v>
      </c>
    </row>
    <row r="316" spans="27:35" x14ac:dyDescent="0.2">
      <c r="AA316" s="45" t="s">
        <v>74</v>
      </c>
      <c r="AB316" s="46">
        <f>_xll.qlCalendarAdvance(calendar,AB315,AA316,,,trigger)</f>
        <v>51984</v>
      </c>
      <c r="AC316" s="46">
        <f>_xll.qlInterestRateIndexMaturity($U$5,AB316,trigger)</f>
        <v>52167</v>
      </c>
      <c r="AD316" s="50">
        <f>_xll.qlTenorBasisValue($U$13,AB316,trigger)</f>
        <v>3.4851283100418011E-4</v>
      </c>
      <c r="AE316" s="50">
        <f>_xll.qlTenorBasisForwardRate($U$13,AB316,trigger)</f>
        <v>1.4761821564874532E-2</v>
      </c>
      <c r="AF316" s="50">
        <f>_xll.qlTenorBasisForwardRate2($U$13,AB316,AC316,trigger)</f>
        <v>1.4761821564874532E-2</v>
      </c>
      <c r="AG316" s="50">
        <f>_xll.qlIndexFixing($U$5,_xll.qlInterestRateIndexFixingDate($U$5,AB316,trigger),,trigger)</f>
        <v>1.5057245116573994E-2</v>
      </c>
      <c r="AH316" s="50">
        <f t="shared" si="15"/>
        <v>-2.9542355169946168E-4</v>
      </c>
      <c r="AI316" s="53">
        <f t="shared" si="16"/>
        <v>1.0200126759696388</v>
      </c>
    </row>
    <row r="317" spans="27:35" x14ac:dyDescent="0.2">
      <c r="AA317" s="45" t="s">
        <v>74</v>
      </c>
      <c r="AB317" s="46">
        <f>_xll.qlCalendarAdvance(calendar,AB316,AA317,,,trigger)</f>
        <v>52014</v>
      </c>
      <c r="AC317" s="46">
        <f>_xll.qlInterestRateIndexMaturity($U$5,AB317,trigger)</f>
        <v>52198</v>
      </c>
      <c r="AD317" s="50">
        <f>_xll.qlTenorBasisValue($U$13,AB317,trigger)</f>
        <v>3.4719155531418114E-4</v>
      </c>
      <c r="AE317" s="50">
        <f>_xll.qlTenorBasisForwardRate($U$13,AB317,trigger)</f>
        <v>1.4762330225490818E-2</v>
      </c>
      <c r="AF317" s="50">
        <f>_xll.qlTenorBasisForwardRate2($U$13,AB317,AC317,trigger)</f>
        <v>1.4762330225490818E-2</v>
      </c>
      <c r="AG317" s="50">
        <f>_xll.qlIndexFixing($U$5,_xll.qlInterestRateIndexFixingDate($U$5,AB317,trigger),,trigger)</f>
        <v>1.5060687390449128E-2</v>
      </c>
      <c r="AH317" s="50">
        <f t="shared" si="15"/>
        <v>-2.9835716495830999E-4</v>
      </c>
      <c r="AI317" s="53">
        <f t="shared" si="16"/>
        <v>1.0202107093122144</v>
      </c>
    </row>
    <row r="318" spans="27:35" x14ac:dyDescent="0.2">
      <c r="AA318" s="45" t="s">
        <v>74</v>
      </c>
      <c r="AB318" s="46">
        <f>_xll.qlCalendarAdvance(calendar,AB317,AA318,,,trigger)</f>
        <v>52047</v>
      </c>
      <c r="AC318" s="46">
        <f>_xll.qlInterestRateIndexMaturity($U$5,AB318,trigger)</f>
        <v>52231</v>
      </c>
      <c r="AD318" s="50">
        <f>_xll.qlTenorBasisValue($U$13,AB318,trigger)</f>
        <v>3.4575967777838253E-4</v>
      </c>
      <c r="AE318" s="50">
        <f>_xll.qlTenorBasisForwardRate($U$13,AB318,trigger)</f>
        <v>1.4763375543829229E-2</v>
      </c>
      <c r="AF318" s="50">
        <f>_xll.qlTenorBasisForwardRate2($U$13,AB318,AC318,trigger)</f>
        <v>1.4763375543829229E-2</v>
      </c>
      <c r="AG318" s="50">
        <f>_xll.qlIndexFixing($U$5,_xll.qlInterestRateIndexFixingDate($U$5,AB318,trigger),,trigger)</f>
        <v>1.5064705045275347E-2</v>
      </c>
      <c r="AH318" s="50">
        <f t="shared" si="15"/>
        <v>-3.0132950144611849E-4</v>
      </c>
      <c r="AI318" s="53">
        <f t="shared" si="16"/>
        <v>1.0204106100635004</v>
      </c>
    </row>
    <row r="319" spans="27:35" x14ac:dyDescent="0.2">
      <c r="AA319" s="45" t="s">
        <v>74</v>
      </c>
      <c r="AB319" s="46">
        <f>_xll.qlCalendarAdvance(calendar,AB318,AA319,,,trigger)</f>
        <v>52077</v>
      </c>
      <c r="AC319" s="46">
        <f>_xll.qlInterestRateIndexMaturity($U$5,AB319,trigger)</f>
        <v>52261</v>
      </c>
      <c r="AD319" s="50">
        <f>_xll.qlTenorBasisValue($U$13,AB319,trigger)</f>
        <v>3.4447727104041406E-4</v>
      </c>
      <c r="AE319" s="50">
        <f>_xll.qlTenorBasisForwardRate($U$13,AB319,trigger)</f>
        <v>1.4765078501191312E-2</v>
      </c>
      <c r="AF319" s="50">
        <f>_xll.qlTenorBasisForwardRate2($U$13,AB319,AC319,trigger)</f>
        <v>1.4765078501191312E-2</v>
      </c>
      <c r="AG319" s="50">
        <f>_xll.qlIndexFixing($U$5,_xll.qlInterestRateIndexFixingDate($U$5,AB319,trigger),,trigger)</f>
        <v>1.5068937606505108E-2</v>
      </c>
      <c r="AH319" s="50">
        <f t="shared" si="15"/>
        <v>-3.0385910531379595E-4</v>
      </c>
      <c r="AI319" s="53">
        <f t="shared" si="16"/>
        <v>1.0205795793967014</v>
      </c>
    </row>
    <row r="320" spans="27:35" x14ac:dyDescent="0.2">
      <c r="AA320" s="45" t="s">
        <v>74</v>
      </c>
      <c r="AB320" s="46">
        <f>_xll.qlCalendarAdvance(calendar,AB319,AA320,,,trigger)</f>
        <v>52110</v>
      </c>
      <c r="AC320" s="46">
        <f>_xll.qlInterestRateIndexMaturity($U$5,AB320,trigger)</f>
        <v>52292</v>
      </c>
      <c r="AD320" s="50">
        <f>_xll.qlTenorBasisValue($U$13,AB320,trigger)</f>
        <v>3.4308755244625482E-4</v>
      </c>
      <c r="AE320" s="50">
        <f>_xll.qlTenorBasisForwardRate($U$13,AB320,trigger)</f>
        <v>1.4767056281862272E-2</v>
      </c>
      <c r="AF320" s="50">
        <f>_xll.qlTenorBasisForwardRate2($U$13,AB320,AC320,trigger)</f>
        <v>1.4767056281862272E-2</v>
      </c>
      <c r="AG320" s="50">
        <f>_xll.qlIndexFixing($U$5,_xll.qlInterestRateIndexFixingDate($U$5,AB320,trigger),,trigger)</f>
        <v>1.5073413066959467E-2</v>
      </c>
      <c r="AH320" s="50">
        <f t="shared" si="15"/>
        <v>-3.0635678509719454E-4</v>
      </c>
      <c r="AI320" s="53">
        <f t="shared" si="16"/>
        <v>1.0207459617712353</v>
      </c>
    </row>
    <row r="321" spans="27:35" x14ac:dyDescent="0.2">
      <c r="AA321" s="45" t="s">
        <v>74</v>
      </c>
      <c r="AB321" s="46">
        <f>_xll.qlCalendarAdvance(calendar,AB320,AA321,,,trigger)</f>
        <v>52140</v>
      </c>
      <c r="AC321" s="46">
        <f>_xll.qlInterestRateIndexMaturity($U$5,AB321,trigger)</f>
        <v>52322</v>
      </c>
      <c r="AD321" s="50">
        <f>_xll.qlTenorBasisValue($U$13,AB321,trigger)</f>
        <v>3.4184293608742727E-4</v>
      </c>
      <c r="AE321" s="50">
        <f>_xll.qlTenorBasisForwardRate($U$13,AB321,trigger)</f>
        <v>1.4770239651377515E-2</v>
      </c>
      <c r="AF321" s="50">
        <f>_xll.qlTenorBasisForwardRate2($U$13,AB321,AC321,trigger)</f>
        <v>1.4770239651377515E-2</v>
      </c>
      <c r="AG321" s="50">
        <f>_xll.qlIndexFixing($U$5,_xll.qlInterestRateIndexFixingDate($U$5,AB321,trigger),,trigger)</f>
        <v>1.507878706985534E-2</v>
      </c>
      <c r="AH321" s="50">
        <f t="shared" si="15"/>
        <v>-3.085474184778246E-4</v>
      </c>
      <c r="AI321" s="53">
        <f t="shared" si="16"/>
        <v>1.0208898044825596</v>
      </c>
    </row>
    <row r="322" spans="27:35" x14ac:dyDescent="0.2">
      <c r="AA322" s="45" t="s">
        <v>74</v>
      </c>
      <c r="AB322" s="46">
        <f>_xll.qlCalendarAdvance(calendar,AB321,AA322,,,trigger)</f>
        <v>52173</v>
      </c>
      <c r="AC322" s="46">
        <f>_xll.qlInterestRateIndexMaturity($U$5,AB322,trigger)</f>
        <v>52355</v>
      </c>
      <c r="AD322" s="50">
        <f>_xll.qlTenorBasisValue($U$13,AB322,trigger)</f>
        <v>3.4049420492964595E-4</v>
      </c>
      <c r="AE322" s="50">
        <f>_xll.qlTenorBasisForwardRate($U$13,AB322,trigger)</f>
        <v>1.4774568365287911E-2</v>
      </c>
      <c r="AF322" s="50">
        <f>_xll.qlTenorBasisForwardRate2($U$13,AB322,AC322,trigger)</f>
        <v>1.4774568365287911E-2</v>
      </c>
      <c r="AG322" s="50">
        <f>_xll.qlIndexFixing($U$5,_xll.qlInterestRateIndexFixingDate($U$5,AB322,trigger),,trigger)</f>
        <v>1.5085336596714219E-2</v>
      </c>
      <c r="AH322" s="50">
        <f t="shared" si="15"/>
        <v>-3.1076823142630813E-4</v>
      </c>
      <c r="AI322" s="53">
        <f t="shared" si="16"/>
        <v>1.0210339973218061</v>
      </c>
    </row>
    <row r="323" spans="27:35" x14ac:dyDescent="0.2">
      <c r="AA323" s="45" t="s">
        <v>74</v>
      </c>
      <c r="AB323" s="46">
        <f>_xll.qlCalendarAdvance(calendar,AB322,AA323,,,trigger)</f>
        <v>52203</v>
      </c>
      <c r="AC323" s="46">
        <f>_xll.qlInterestRateIndexMaturity($U$5,AB323,trigger)</f>
        <v>52385</v>
      </c>
      <c r="AD323" s="50">
        <f>_xll.qlTenorBasisValue($U$13,AB323,trigger)</f>
        <v>3.3928632738099558E-4</v>
      </c>
      <c r="AE323" s="50">
        <f>_xll.qlTenorBasisForwardRate($U$13,AB323,trigger)</f>
        <v>1.4779255135249926E-2</v>
      </c>
      <c r="AF323" s="50">
        <f>_xll.qlTenorBasisForwardRate2($U$13,AB323,AC323,trigger)</f>
        <v>1.4779255135249926E-2</v>
      </c>
      <c r="AG323" s="50">
        <f>_xll.qlIndexFixing($U$5,_xll.qlInterestRateIndexFixingDate($U$5,AB323,trigger),,trigger)</f>
        <v>1.5091870829844176E-2</v>
      </c>
      <c r="AH323" s="50">
        <f t="shared" si="15"/>
        <v>-3.1261569459425063E-4</v>
      </c>
      <c r="AI323" s="53">
        <f t="shared" si="16"/>
        <v>1.0211523308673813</v>
      </c>
    </row>
    <row r="324" spans="27:35" x14ac:dyDescent="0.2">
      <c r="AA324" s="45" t="s">
        <v>74</v>
      </c>
      <c r="AB324" s="46">
        <f>_xll.qlCalendarAdvance(calendar,AB323,AA324,,,trigger)</f>
        <v>52236</v>
      </c>
      <c r="AC324" s="46">
        <f>_xll.qlInterestRateIndexMaturity($U$5,AB324,trigger)</f>
        <v>52418</v>
      </c>
      <c r="AD324" s="50">
        <f>_xll.qlTenorBasisValue($U$13,AB324,trigger)</f>
        <v>3.3797744156332274E-4</v>
      </c>
      <c r="AE324" s="50">
        <f>_xll.qlTenorBasisForwardRate($U$13,AB324,trigger)</f>
        <v>1.4785237036660183E-2</v>
      </c>
      <c r="AF324" s="50">
        <f>_xll.qlTenorBasisForwardRate2($U$13,AB324,AC324,trigger)</f>
        <v>1.4785237036660183E-2</v>
      </c>
      <c r="AG324" s="50">
        <f>_xll.qlIndexFixing($U$5,_xll.qlInterestRateIndexFixingDate($U$5,AB324,trigger),,trigger)</f>
        <v>1.5099696622564841E-2</v>
      </c>
      <c r="AH324" s="50">
        <f t="shared" ref="AH324:AH387" si="17">AE324-AG324</f>
        <v>-3.144595859046577E-4</v>
      </c>
      <c r="AI324" s="53">
        <f t="shared" ref="AI324:AI387" si="18">AG324/AF324</f>
        <v>1.0212684845785664</v>
      </c>
    </row>
    <row r="325" spans="27:35" x14ac:dyDescent="0.2">
      <c r="AA325" s="45" t="s">
        <v>74</v>
      </c>
      <c r="AB325" s="46">
        <f>_xll.qlCalendarAdvance(calendar,AB324,AA325,,,trigger)</f>
        <v>52267</v>
      </c>
      <c r="AC325" s="46">
        <f>_xll.qlInterestRateIndexMaturity($U$5,AB325,trigger)</f>
        <v>52448</v>
      </c>
      <c r="AD325" s="50">
        <f>_xll.qlTenorBasisValue($U$13,AB325,trigger)</f>
        <v>3.3676649366008314E-4</v>
      </c>
      <c r="AE325" s="50">
        <f>_xll.qlTenorBasisForwardRate($U$13,AB325,trigger)</f>
        <v>1.4791220289587851E-2</v>
      </c>
      <c r="AF325" s="50">
        <f>_xll.qlTenorBasisForwardRate2($U$13,AB325,AC325,trigger)</f>
        <v>1.4791220289587851E-2</v>
      </c>
      <c r="AG325" s="50">
        <f>_xll.qlIndexFixing($U$5,_xll.qlInterestRateIndexFixingDate($U$5,AB325,trigger),,trigger)</f>
        <v>1.5107198560144655E-2</v>
      </c>
      <c r="AH325" s="50">
        <f t="shared" si="17"/>
        <v>-3.1597827055680414E-4</v>
      </c>
      <c r="AI325" s="53">
        <f t="shared" si="18"/>
        <v>1.0213625559196922</v>
      </c>
    </row>
    <row r="326" spans="27:35" x14ac:dyDescent="0.2">
      <c r="AA326" s="45" t="s">
        <v>74</v>
      </c>
      <c r="AB326" s="46">
        <f>_xll.qlCalendarAdvance(calendar,AB325,AA326,,,trigger)</f>
        <v>52295</v>
      </c>
      <c r="AC326" s="46">
        <f>_xll.qlInterestRateIndexMaturity($U$5,AB326,trigger)</f>
        <v>52481</v>
      </c>
      <c r="AD326" s="50">
        <f>_xll.qlTenorBasisValue($U$13,AB326,trigger)</f>
        <v>3.3568801872203206E-4</v>
      </c>
      <c r="AE326" s="50">
        <f>_xll.qlTenorBasisForwardRate($U$13,AB326,trigger)</f>
        <v>1.4799835347623365E-2</v>
      </c>
      <c r="AF326" s="50">
        <f>_xll.qlTenorBasisForwardRate2($U$13,AB326,AC326,trigger)</f>
        <v>1.4799835347623365E-2</v>
      </c>
      <c r="AG326" s="50">
        <f>_xll.qlIndexFixing($U$5,_xll.qlInterestRateIndexFixingDate($U$5,AB326,trigger),,trigger)</f>
        <v>1.5117226425824372E-2</v>
      </c>
      <c r="AH326" s="50">
        <f t="shared" si="17"/>
        <v>-3.1739107820100664E-4</v>
      </c>
      <c r="AI326" s="53">
        <f t="shared" si="18"/>
        <v>1.0214455817072299</v>
      </c>
    </row>
    <row r="327" spans="27:35" x14ac:dyDescent="0.2">
      <c r="AA327" s="45" t="s">
        <v>74</v>
      </c>
      <c r="AB327" s="46">
        <f>_xll.qlCalendarAdvance(calendar,AB326,AA327,,,trigger)</f>
        <v>52327</v>
      </c>
      <c r="AC327" s="46">
        <f>_xll.qlInterestRateIndexMaturity($U$5,AB327,trigger)</f>
        <v>52510</v>
      </c>
      <c r="AD327" s="50">
        <f>_xll.qlTenorBasisValue($U$13,AB327,trigger)</f>
        <v>3.3447299860467588E-4</v>
      </c>
      <c r="AE327" s="50">
        <f>_xll.qlTenorBasisForwardRate($U$13,AB327,trigger)</f>
        <v>1.480666513348599E-2</v>
      </c>
      <c r="AF327" s="50">
        <f>_xll.qlTenorBasisForwardRate2($U$13,AB327,AC327,trigger)</f>
        <v>1.480666513348599E-2</v>
      </c>
      <c r="AG327" s="50">
        <f>_xll.qlIndexFixing($U$5,_xll.qlInterestRateIndexFixingDate($U$5,AB327,trigger),,trigger)</f>
        <v>1.5125218365524338E-2</v>
      </c>
      <c r="AH327" s="50">
        <f t="shared" si="17"/>
        <v>-3.185532320383478E-4</v>
      </c>
      <c r="AI327" s="53">
        <f t="shared" si="18"/>
        <v>1.0215141781870871</v>
      </c>
    </row>
    <row r="328" spans="27:35" x14ac:dyDescent="0.2">
      <c r="AA328" s="45" t="s">
        <v>74</v>
      </c>
      <c r="AB328" s="46">
        <f>_xll.qlCalendarAdvance(calendar,AB327,AA328,,,trigger)</f>
        <v>52357</v>
      </c>
      <c r="AC328" s="46">
        <f>_xll.qlInterestRateIndexMaturity($U$5,AB328,trigger)</f>
        <v>52541</v>
      </c>
      <c r="AD328" s="50">
        <f>_xll.qlTenorBasisValue($U$13,AB328,trigger)</f>
        <v>3.333506639364876E-4</v>
      </c>
      <c r="AE328" s="50">
        <f>_xll.qlTenorBasisForwardRate($U$13,AB328,trigger)</f>
        <v>1.4815496778132547E-2</v>
      </c>
      <c r="AF328" s="50">
        <f>_xll.qlTenorBasisForwardRate2($U$13,AB328,AC328,trigger)</f>
        <v>1.4815496778132547E-2</v>
      </c>
      <c r="AG328" s="50">
        <f>_xll.qlIndexFixing($U$5,_xll.qlInterestRateIndexFixingDate($U$5,AB328,trigger),,trigger)</f>
        <v>1.5135086163672994E-2</v>
      </c>
      <c r="AH328" s="50">
        <f t="shared" si="17"/>
        <v>-3.1958938554044712E-4</v>
      </c>
      <c r="AI328" s="53">
        <f t="shared" si="18"/>
        <v>1.0215712905430316</v>
      </c>
    </row>
    <row r="329" spans="27:35" x14ac:dyDescent="0.2">
      <c r="AA329" s="45" t="s">
        <v>74</v>
      </c>
      <c r="AB329" s="46">
        <f>_xll.qlCalendarAdvance(calendar,AB328,AA329,,,trigger)</f>
        <v>52390</v>
      </c>
      <c r="AC329" s="46">
        <f>_xll.qlInterestRateIndexMaturity($U$5,AB329,trigger)</f>
        <v>52573</v>
      </c>
      <c r="AD329" s="50">
        <f>_xll.qlTenorBasisValue($U$13,AB329,trigger)</f>
        <v>3.3213454819116194E-4</v>
      </c>
      <c r="AE329" s="50">
        <f>_xll.qlTenorBasisForwardRate($U$13,AB329,trigger)</f>
        <v>1.4825067059923721E-2</v>
      </c>
      <c r="AF329" s="50">
        <f>_xll.qlTenorBasisForwardRate2($U$13,AB329,AC329,trigger)</f>
        <v>1.4825067059923721E-2</v>
      </c>
      <c r="AG329" s="50">
        <f>_xll.qlIndexFixing($U$5,_xll.qlInterestRateIndexFixingDate($U$5,AB329,trigger),,trigger)</f>
        <v>1.5145554701039579E-2</v>
      </c>
      <c r="AH329" s="50">
        <f t="shared" si="17"/>
        <v>-3.2048764111585783E-4</v>
      </c>
      <c r="AI329" s="53">
        <f t="shared" si="18"/>
        <v>1.0216179555762162</v>
      </c>
    </row>
    <row r="330" spans="27:35" x14ac:dyDescent="0.2">
      <c r="AA330" s="45" t="s">
        <v>74</v>
      </c>
      <c r="AB330" s="46">
        <f>_xll.qlCalendarAdvance(calendar,AB329,AA330,,,trigger)</f>
        <v>52420</v>
      </c>
      <c r="AC330" s="46">
        <f>_xll.qlInterestRateIndexMaturity($U$5,AB330,trigger)</f>
        <v>52604</v>
      </c>
      <c r="AD330" s="50">
        <f>_xll.qlTenorBasisValue($U$13,AB330,trigger)</f>
        <v>3.3104552953885252E-4</v>
      </c>
      <c r="AE330" s="50">
        <f>_xll.qlTenorBasisForwardRate($U$13,AB330,trigger)</f>
        <v>1.4835424671407653E-2</v>
      </c>
      <c r="AF330" s="50">
        <f>_xll.qlTenorBasisForwardRate2($U$13,AB330,AC330,trigger)</f>
        <v>1.4835424671407653E-2</v>
      </c>
      <c r="AG330" s="50">
        <f>_xll.qlIndexFixing($U$5,_xll.qlInterestRateIndexFixingDate($U$5,AB330,trigger),,trigger)</f>
        <v>1.5156603121032765E-2</v>
      </c>
      <c r="AH330" s="50">
        <f t="shared" si="17"/>
        <v>-3.2117844962511154E-4</v>
      </c>
      <c r="AI330" s="53">
        <f t="shared" si="18"/>
        <v>1.0216494274170742</v>
      </c>
    </row>
    <row r="331" spans="27:35" x14ac:dyDescent="0.2">
      <c r="AA331" s="45" t="s">
        <v>74</v>
      </c>
      <c r="AB331" s="46">
        <f>_xll.qlCalendarAdvance(calendar,AB330,AA331,,,trigger)</f>
        <v>52453</v>
      </c>
      <c r="AC331" s="46">
        <f>_xll.qlInterestRateIndexMaturity($U$5,AB331,trigger)</f>
        <v>52637</v>
      </c>
      <c r="AD331" s="50">
        <f>_xll.qlTenorBasisValue($U$13,AB331,trigger)</f>
        <v>3.2986554221619906E-4</v>
      </c>
      <c r="AE331" s="50">
        <f>_xll.qlTenorBasisForwardRate($U$13,AB331,trigger)</f>
        <v>1.4847119979732485E-2</v>
      </c>
      <c r="AF331" s="50">
        <f>_xll.qlTenorBasisForwardRate2($U$13,AB331,AC331,trigger)</f>
        <v>1.4847119979732485E-2</v>
      </c>
      <c r="AG331" s="50">
        <f>_xll.qlIndexFixing($U$5,_xll.qlInterestRateIndexFixingDate($U$5,AB331,trigger),,trigger)</f>
        <v>1.5168846477342417E-2</v>
      </c>
      <c r="AH331" s="50">
        <f t="shared" si="17"/>
        <v>-3.2172649760993204E-4</v>
      </c>
      <c r="AI331" s="53">
        <f t="shared" si="18"/>
        <v>1.0216692865720163</v>
      </c>
    </row>
    <row r="332" spans="27:35" x14ac:dyDescent="0.2">
      <c r="AA332" s="45" t="s">
        <v>74</v>
      </c>
      <c r="AB332" s="46">
        <f>_xll.qlCalendarAdvance(calendar,AB331,AA332,,,trigger)</f>
        <v>52484</v>
      </c>
      <c r="AC332" s="46">
        <f>_xll.qlInterestRateIndexMaturity($U$5,AB332,trigger)</f>
        <v>52666</v>
      </c>
      <c r="AD332" s="50">
        <f>_xll.qlTenorBasisValue($U$13,AB332,trigger)</f>
        <v>3.2877394135511309E-4</v>
      </c>
      <c r="AE332" s="50">
        <f>_xll.qlTenorBasisForwardRate($U$13,AB332,trigger)</f>
        <v>1.4857865753386211E-2</v>
      </c>
      <c r="AF332" s="50">
        <f>_xll.qlTenorBasisForwardRate2($U$13,AB332,AC332,trigger)</f>
        <v>1.4857865753386211E-2</v>
      </c>
      <c r="AG332" s="50">
        <f>_xll.qlIndexFixing($U$5,_xll.qlInterestRateIndexFixingDate($U$5,AB332,trigger),,trigger)</f>
        <v>1.5179899847236127E-2</v>
      </c>
      <c r="AH332" s="50">
        <f t="shared" si="17"/>
        <v>-3.2203409384991624E-4</v>
      </c>
      <c r="AI332" s="53">
        <f t="shared" si="18"/>
        <v>1.0216743171055049</v>
      </c>
    </row>
    <row r="333" spans="27:35" x14ac:dyDescent="0.2">
      <c r="AA333" s="45" t="s">
        <v>74</v>
      </c>
      <c r="AB333" s="46">
        <f>_xll.qlCalendarAdvance(calendar,AB332,AA333,,,trigger)</f>
        <v>52516</v>
      </c>
      <c r="AC333" s="46">
        <f>_xll.qlInterestRateIndexMaturity($U$5,AB333,trigger)</f>
        <v>52699</v>
      </c>
      <c r="AD333" s="50">
        <f>_xll.qlTenorBasisValue($U$13,AB333,trigger)</f>
        <v>3.2766402424152407E-4</v>
      </c>
      <c r="AE333" s="50">
        <f>_xll.qlTenorBasisForwardRate($U$13,AB333,trigger)</f>
        <v>1.4871318589532806E-2</v>
      </c>
      <c r="AF333" s="50">
        <f>_xll.qlTenorBasisForwardRate2($U$13,AB333,AC333,trigger)</f>
        <v>1.4871318589532806E-2</v>
      </c>
      <c r="AG333" s="50">
        <f>_xll.qlIndexFixing($U$5,_xll.qlInterestRateIndexFixingDate($U$5,AB333,trigger),,trigger)</f>
        <v>1.5193537913517458E-2</v>
      </c>
      <c r="AH333" s="50">
        <f t="shared" si="17"/>
        <v>-3.2221932398465193E-4</v>
      </c>
      <c r="AI333" s="53">
        <f t="shared" si="18"/>
        <v>1.0216671656951419</v>
      </c>
    </row>
    <row r="334" spans="27:35" x14ac:dyDescent="0.2">
      <c r="AA334" s="45" t="s">
        <v>74</v>
      </c>
      <c r="AB334" s="46">
        <f>_xll.qlCalendarAdvance(calendar,AB333,AA334,,,trigger)</f>
        <v>52547</v>
      </c>
      <c r="AC334" s="46">
        <f>_xll.qlInterestRateIndexMaturity($U$5,AB334,trigger)</f>
        <v>52729</v>
      </c>
      <c r="AD334" s="50">
        <f>_xll.qlTenorBasisValue($U$13,AB334,trigger)</f>
        <v>3.2660492897054576E-4</v>
      </c>
      <c r="AE334" s="50">
        <f>_xll.qlTenorBasisForwardRate($U$13,AB334,trigger)</f>
        <v>1.4884087832135889E-2</v>
      </c>
      <c r="AF334" s="50">
        <f>_xll.qlTenorBasisForwardRate2($U$13,AB334,AC334,trigger)</f>
        <v>1.4884087832135889E-2</v>
      </c>
      <c r="AG334" s="50">
        <f>_xll.qlIndexFixing($U$5,_xll.qlInterestRateIndexFixingDate($U$5,AB334,trigger),,trigger)</f>
        <v>1.5206288598871409E-2</v>
      </c>
      <c r="AH334" s="50">
        <f t="shared" si="17"/>
        <v>-3.2220076673552048E-4</v>
      </c>
      <c r="AI334" s="53">
        <f t="shared" si="18"/>
        <v>1.0216473303819038</v>
      </c>
    </row>
    <row r="335" spans="27:35" x14ac:dyDescent="0.2">
      <c r="AA335" s="45" t="s">
        <v>74</v>
      </c>
      <c r="AB335" s="46">
        <f>_xll.qlCalendarAdvance(calendar,AB334,AA335,,,trigger)</f>
        <v>52579</v>
      </c>
      <c r="AC335" s="46">
        <f>_xll.qlInterestRateIndexMaturity($U$5,AB335,trigger)</f>
        <v>52762</v>
      </c>
      <c r="AD335" s="50">
        <f>_xll.qlTenorBasisValue($U$13,AB335,trigger)</f>
        <v>3.2552808821865309E-4</v>
      </c>
      <c r="AE335" s="50">
        <f>_xll.qlTenorBasisForwardRate($U$13,AB335,trigger)</f>
        <v>1.4899164571932279E-2</v>
      </c>
      <c r="AF335" s="50">
        <f>_xll.qlTenorBasisForwardRate2($U$13,AB335,AC335,trigger)</f>
        <v>1.4899164571932279E-2</v>
      </c>
      <c r="AG335" s="50">
        <f>_xll.qlIndexFixing($U$5,_xll.qlInterestRateIndexFixingDate($U$5,AB335,trigger),,trigger)</f>
        <v>1.522118496742096E-2</v>
      </c>
      <c r="AH335" s="50">
        <f t="shared" si="17"/>
        <v>-3.2202039548868099E-4</v>
      </c>
      <c r="AI335" s="53">
        <f t="shared" si="18"/>
        <v>1.0216133189169088</v>
      </c>
    </row>
    <row r="336" spans="27:35" x14ac:dyDescent="0.2">
      <c r="AA336" s="45" t="s">
        <v>74</v>
      </c>
      <c r="AB336" s="46">
        <f>_xll.qlCalendarAdvance(calendar,AB335,AA336,,,trigger)</f>
        <v>52610</v>
      </c>
      <c r="AC336" s="46">
        <f>_xll.qlInterestRateIndexMaturity($U$5,AB336,trigger)</f>
        <v>52792</v>
      </c>
      <c r="AD336" s="50">
        <f>_xll.qlTenorBasisValue($U$13,AB336,trigger)</f>
        <v>3.2450057881044719E-4</v>
      </c>
      <c r="AE336" s="50">
        <f>_xll.qlTenorBasisForwardRate($U$13,AB336,trigger)</f>
        <v>1.4913455160404423E-2</v>
      </c>
      <c r="AF336" s="50">
        <f>_xll.qlTenorBasisForwardRate2($U$13,AB336,AC336,trigger)</f>
        <v>1.4913455160404423E-2</v>
      </c>
      <c r="AG336" s="50">
        <f>_xll.qlIndexFixing($U$5,_xll.qlInterestRateIndexFixingDate($U$5,AB336,trigger),,trigger)</f>
        <v>1.5235114290177407E-2</v>
      </c>
      <c r="AH336" s="50">
        <f t="shared" si="17"/>
        <v>-3.2165912977298421E-4</v>
      </c>
      <c r="AI336" s="53">
        <f t="shared" si="18"/>
        <v>1.0215683841412551</v>
      </c>
    </row>
    <row r="337" spans="27:35" x14ac:dyDescent="0.2">
      <c r="AA337" s="45" t="s">
        <v>74</v>
      </c>
      <c r="AB337" s="46">
        <f>_xll.qlCalendarAdvance(calendar,AB336,AA337,,,trigger)</f>
        <v>52642</v>
      </c>
      <c r="AC337" s="46">
        <f>_xll.qlInterestRateIndexMaturity($U$5,AB337,trigger)</f>
        <v>52824</v>
      </c>
      <c r="AD337" s="50">
        <f>_xll.qlTenorBasisValue($U$13,AB337,trigger)</f>
        <v>3.2345587741372176E-4</v>
      </c>
      <c r="AE337" s="50">
        <f>_xll.qlTenorBasisForwardRate($U$13,AB337,trigger)</f>
        <v>1.4929575886864969E-2</v>
      </c>
      <c r="AF337" s="50">
        <f>_xll.qlTenorBasisForwardRate2($U$13,AB337,AC337,trigger)</f>
        <v>1.4929575886864969E-2</v>
      </c>
      <c r="AG337" s="50">
        <f>_xll.qlIndexFixing($U$5,_xll.qlInterestRateIndexFixingDate($U$5,AB337,trigger),,trigger)</f>
        <v>1.5250689214568919E-2</v>
      </c>
      <c r="AH337" s="50">
        <f t="shared" si="17"/>
        <v>-3.2111332770395039E-4</v>
      </c>
      <c r="AI337" s="53">
        <f t="shared" si="18"/>
        <v>1.0215085364873939</v>
      </c>
    </row>
    <row r="338" spans="27:35" x14ac:dyDescent="0.2">
      <c r="AA338" s="45" t="s">
        <v>74</v>
      </c>
      <c r="AB338" s="46">
        <f>_xll.qlCalendarAdvance(calendar,AB337,AA338,,,trigger)</f>
        <v>52671</v>
      </c>
      <c r="AC338" s="46">
        <f>_xll.qlInterestRateIndexMaturity($U$5,AB338,trigger)</f>
        <v>52855</v>
      </c>
      <c r="AD338" s="50">
        <f>_xll.qlTenorBasisValue($U$13,AB338,trigger)</f>
        <v>3.2252292069090524E-4</v>
      </c>
      <c r="AE338" s="50">
        <f>_xll.qlTenorBasisForwardRate($U$13,AB338,trigger)</f>
        <v>1.4946068526452611E-2</v>
      </c>
      <c r="AF338" s="50">
        <f>_xll.qlTenorBasisForwardRate2($U$13,AB338,AC338,trigger)</f>
        <v>1.4946068526452611E-2</v>
      </c>
      <c r="AG338" s="50">
        <f>_xll.qlIndexFixing($U$5,_xll.qlInterestRateIndexFixingDate($U$5,AB338,trigger),,trigger)</f>
        <v>1.5266526194467672E-2</v>
      </c>
      <c r="AH338" s="50">
        <f t="shared" si="17"/>
        <v>-3.2045766801506136E-4</v>
      </c>
      <c r="AI338" s="53">
        <f t="shared" si="18"/>
        <v>1.0214409339451302</v>
      </c>
    </row>
    <row r="339" spans="27:35" x14ac:dyDescent="0.2">
      <c r="AA339" s="45" t="s">
        <v>74</v>
      </c>
      <c r="AB339" s="46">
        <f>_xll.qlCalendarAdvance(calendar,AB338,AA339,,,trigger)</f>
        <v>52706</v>
      </c>
      <c r="AC339" s="46">
        <f>_xll.qlInterestRateIndexMaturity($U$5,AB339,trigger)</f>
        <v>52889</v>
      </c>
      <c r="AD339" s="50">
        <f>_xll.qlTenorBasisValue($U$13,AB339,trigger)</f>
        <v>3.2141416351272664E-4</v>
      </c>
      <c r="AE339" s="50">
        <f>_xll.qlTenorBasisForwardRate($U$13,AB339,trigger)</f>
        <v>1.4964855530635559E-2</v>
      </c>
      <c r="AF339" s="50">
        <f>_xll.qlTenorBasisForwardRate2($U$13,AB339,AC339,trigger)</f>
        <v>1.4964855530635559E-2</v>
      </c>
      <c r="AG339" s="50">
        <f>_xll.qlIndexFixing($U$5,_xll.qlInterestRateIndexFixingDate($U$5,AB339,trigger),,trigger)</f>
        <v>1.5284326342986404E-2</v>
      </c>
      <c r="AH339" s="50">
        <f t="shared" si="17"/>
        <v>-3.194708123508451E-4</v>
      </c>
      <c r="AI339" s="53">
        <f t="shared" si="18"/>
        <v>1.0213480719340615</v>
      </c>
    </row>
    <row r="340" spans="27:35" x14ac:dyDescent="0.2">
      <c r="AA340" s="45" t="s">
        <v>74</v>
      </c>
      <c r="AB340" s="46">
        <f>_xll.qlCalendarAdvance(calendar,AB339,AA340,,,trigger)</f>
        <v>52736</v>
      </c>
      <c r="AC340" s="46">
        <f>_xll.qlInterestRateIndexMaturity($U$5,AB340,trigger)</f>
        <v>52922</v>
      </c>
      <c r="AD340" s="50">
        <f>_xll.qlTenorBasisValue($U$13,AB340,trigger)</f>
        <v>3.2047858145896834E-4</v>
      </c>
      <c r="AE340" s="50">
        <f>_xll.qlTenorBasisForwardRate($U$13,AB340,trigger)</f>
        <v>1.4984094757469934E-2</v>
      </c>
      <c r="AF340" s="50">
        <f>_xll.qlTenorBasisForwardRate2($U$13,AB340,AC340,trigger)</f>
        <v>1.4984094757469934E-2</v>
      </c>
      <c r="AG340" s="50">
        <f>_xll.qlIndexFixing($U$5,_xll.qlInterestRateIndexFixingDate($U$5,AB340,trigger),,trigger)</f>
        <v>1.5302521770680973E-2</v>
      </c>
      <c r="AH340" s="50">
        <f t="shared" si="17"/>
        <v>-3.184270132110395E-4</v>
      </c>
      <c r="AI340" s="53">
        <f t="shared" si="18"/>
        <v>1.021251001035768</v>
      </c>
    </row>
    <row r="341" spans="27:35" x14ac:dyDescent="0.2">
      <c r="AA341" s="45" t="s">
        <v>74</v>
      </c>
      <c r="AB341" s="46">
        <f>_xll.qlCalendarAdvance(calendar,AB340,AA341,,,trigger)</f>
        <v>52768</v>
      </c>
      <c r="AC341" s="46">
        <f>_xll.qlInterestRateIndexMaturity($U$5,AB341,trigger)</f>
        <v>52951</v>
      </c>
      <c r="AD341" s="50">
        <f>_xll.qlTenorBasisValue($U$13,AB341,trigger)</f>
        <v>3.1949544472524257E-4</v>
      </c>
      <c r="AE341" s="50">
        <f>_xll.qlTenorBasisForwardRate($U$13,AB341,trigger)</f>
        <v>1.5001563007283369E-2</v>
      </c>
      <c r="AF341" s="50">
        <f>_xll.qlTenorBasisForwardRate2($U$13,AB341,AC341,trigger)</f>
        <v>1.5001563007283369E-2</v>
      </c>
      <c r="AG341" s="50">
        <f>_xll.qlIndexFixing($U$5,_xll.qlInterestRateIndexFixingDate($U$5,AB341,trigger),,trigger)</f>
        <v>1.5318749170167009E-2</v>
      </c>
      <c r="AH341" s="50">
        <f t="shared" si="17"/>
        <v>-3.1718616288363942E-4</v>
      </c>
      <c r="AI341" s="53">
        <f t="shared" si="18"/>
        <v>1.0211435410250014</v>
      </c>
    </row>
    <row r="342" spans="27:35" x14ac:dyDescent="0.2">
      <c r="AA342" s="45" t="s">
        <v>74</v>
      </c>
      <c r="AB342" s="46">
        <f>_xll.qlCalendarAdvance(calendar,AB341,AA342,,,trigger)</f>
        <v>52798</v>
      </c>
      <c r="AC342" s="46">
        <f>_xll.qlInterestRateIndexMaturity($U$5,AB342,trigger)</f>
        <v>52982</v>
      </c>
      <c r="AD342" s="50">
        <f>_xll.qlTenorBasisValue($U$13,AB342,trigger)</f>
        <v>3.1858745106721982E-4</v>
      </c>
      <c r="AE342" s="50">
        <f>_xll.qlTenorBasisForwardRate($U$13,AB342,trigger)</f>
        <v>1.5021061367228585E-2</v>
      </c>
      <c r="AF342" s="50">
        <f>_xll.qlTenorBasisForwardRate2($U$13,AB342,AC342,trigger)</f>
        <v>1.5021061367228585E-2</v>
      </c>
      <c r="AG342" s="50">
        <f>_xll.qlIndexFixing($U$5,_xll.qlInterestRateIndexFixingDate($U$5,AB342,trigger),,trigger)</f>
        <v>1.5336884498967593E-2</v>
      </c>
      <c r="AH342" s="50">
        <f t="shared" si="17"/>
        <v>-3.1582313173900839E-4</v>
      </c>
      <c r="AI342" s="53">
        <f t="shared" si="18"/>
        <v>1.0210253539359102</v>
      </c>
    </row>
    <row r="343" spans="27:35" x14ac:dyDescent="0.2">
      <c r="AA343" s="45" t="s">
        <v>74</v>
      </c>
      <c r="AB343" s="46">
        <f>_xll.qlCalendarAdvance(calendar,AB342,AA343,,,trigger)</f>
        <v>52831</v>
      </c>
      <c r="AC343" s="46">
        <f>_xll.qlInterestRateIndexMaturity($U$5,AB343,trigger)</f>
        <v>53015</v>
      </c>
      <c r="AD343" s="50">
        <f>_xll.qlTenorBasisValue($U$13,AB343,trigger)</f>
        <v>3.176037464346964E-4</v>
      </c>
      <c r="AE343" s="50">
        <f>_xll.qlTenorBasisForwardRate($U$13,AB343,trigger)</f>
        <v>1.5042636212330346E-2</v>
      </c>
      <c r="AF343" s="50">
        <f>_xll.qlTenorBasisForwardRate2($U$13,AB343,AC343,trigger)</f>
        <v>1.5042636212330346E-2</v>
      </c>
      <c r="AG343" s="50">
        <f>_xll.qlIndexFixing($U$5,_xll.qlInterestRateIndexFixingDate($U$5,AB343,trigger),,trigger)</f>
        <v>1.5356787935589039E-2</v>
      </c>
      <c r="AH343" s="50">
        <f t="shared" si="17"/>
        <v>-3.1415172325869288E-4</v>
      </c>
      <c r="AI343" s="53">
        <f t="shared" si="18"/>
        <v>1.0208840869927562</v>
      </c>
    </row>
    <row r="344" spans="27:35" x14ac:dyDescent="0.2">
      <c r="AA344" s="45" t="s">
        <v>74</v>
      </c>
      <c r="AB344" s="46">
        <f>_xll.qlCalendarAdvance(calendar,AB343,AA344,,,trigger)</f>
        <v>52862</v>
      </c>
      <c r="AC344" s="46">
        <f>_xll.qlInterestRateIndexMaturity($U$5,AB344,trigger)</f>
        <v>53043</v>
      </c>
      <c r="AD344" s="50">
        <f>_xll.qlTenorBasisValue($U$13,AB344,trigger)</f>
        <v>3.1669385295037363E-4</v>
      </c>
      <c r="AE344" s="50">
        <f>_xll.qlTenorBasisForwardRate($U$13,AB344,trigger)</f>
        <v>1.5061672826745854E-2</v>
      </c>
      <c r="AF344" s="50">
        <f>_xll.qlTenorBasisForwardRate2($U$13,AB344,AC344,trigger)</f>
        <v>1.5061672826745854E-2</v>
      </c>
      <c r="AG344" s="50">
        <f>_xll.qlIndexFixing($U$5,_xll.qlInterestRateIndexFixingDate($U$5,AB344,trigger),,trigger)</f>
        <v>1.5374136225628058E-2</v>
      </c>
      <c r="AH344" s="50">
        <f t="shared" si="17"/>
        <v>-3.1246339888220398E-4</v>
      </c>
      <c r="AI344" s="53">
        <f t="shared" si="18"/>
        <v>1.0207455972836792</v>
      </c>
    </row>
    <row r="345" spans="27:35" x14ac:dyDescent="0.2">
      <c r="AA345" s="45" t="s">
        <v>74</v>
      </c>
      <c r="AB345" s="46">
        <f>_xll.qlCalendarAdvance(calendar,AB344,AA345,,,trigger)</f>
        <v>52894</v>
      </c>
      <c r="AC345" s="46">
        <f>_xll.qlInterestRateIndexMaturity($U$5,AB345,trigger)</f>
        <v>53076</v>
      </c>
      <c r="AD345" s="50">
        <f>_xll.qlTenorBasisValue($U$13,AB345,trigger)</f>
        <v>3.157688184830955E-4</v>
      </c>
      <c r="AE345" s="50">
        <f>_xll.qlTenorBasisForwardRate($U$13,AB345,trigger)</f>
        <v>1.5084844687346914E-2</v>
      </c>
      <c r="AF345" s="50">
        <f>_xll.qlTenorBasisForwardRate2($U$13,AB345,AC345,trigger)</f>
        <v>1.5084844687346914E-2</v>
      </c>
      <c r="AG345" s="50">
        <f>_xll.qlIndexFixing($U$5,_xll.qlInterestRateIndexFixingDate($U$5,AB345,trigger),,trigger)</f>
        <v>1.5395315643765974E-2</v>
      </c>
      <c r="AH345" s="50">
        <f t="shared" si="17"/>
        <v>-3.1047095641906046E-4</v>
      </c>
      <c r="AI345" s="53">
        <f t="shared" si="18"/>
        <v>1.020581647531279</v>
      </c>
    </row>
    <row r="346" spans="27:35" x14ac:dyDescent="0.2">
      <c r="AA346" s="45" t="s">
        <v>74</v>
      </c>
      <c r="AB346" s="46">
        <f>_xll.qlCalendarAdvance(calendar,AB345,AA346,,,trigger)</f>
        <v>52925</v>
      </c>
      <c r="AC346" s="46">
        <f>_xll.qlInterestRateIndexMaturity($U$5,AB346,trigger)</f>
        <v>53106</v>
      </c>
      <c r="AD346" s="50">
        <f>_xll.qlTenorBasisValue($U$13,AB346,trigger)</f>
        <v>3.1488626005879319E-4</v>
      </c>
      <c r="AE346" s="50">
        <f>_xll.qlTenorBasisForwardRate($U$13,AB346,trigger)</f>
        <v>1.5106715600825708E-2</v>
      </c>
      <c r="AF346" s="50">
        <f>_xll.qlTenorBasisForwardRate2($U$13,AB346,AC346,trigger)</f>
        <v>1.5106715600825708E-2</v>
      </c>
      <c r="AG346" s="50">
        <f>_xll.qlIndexFixing($U$5,_xll.qlInterestRateIndexFixingDate($U$5,AB346,trigger),,trigger)</f>
        <v>1.5415127287188388E-2</v>
      </c>
      <c r="AH346" s="50">
        <f t="shared" si="17"/>
        <v>-3.0841168636267999E-4</v>
      </c>
      <c r="AI346" s="53">
        <f t="shared" si="18"/>
        <v>1.0204155353494457</v>
      </c>
    </row>
    <row r="347" spans="27:35" x14ac:dyDescent="0.2">
      <c r="AA347" s="45" t="s">
        <v>74</v>
      </c>
      <c r="AB347" s="46">
        <f>_xll.qlCalendarAdvance(calendar,AB346,AA347,,,trigger)</f>
        <v>52958</v>
      </c>
      <c r="AC347" s="46">
        <f>_xll.qlInterestRateIndexMaturity($U$5,AB347,trigger)</f>
        <v>53140</v>
      </c>
      <c r="AD347" s="50">
        <f>_xll.qlTenorBasisValue($U$13,AB347,trigger)</f>
        <v>3.1396122044179044E-4</v>
      </c>
      <c r="AE347" s="50">
        <f>_xll.qlTenorBasisForwardRate($U$13,AB347,trigger)</f>
        <v>1.5132273277096139E-2</v>
      </c>
      <c r="AF347" s="50">
        <f>_xll.qlTenorBasisForwardRate2($U$13,AB347,AC347,trigger)</f>
        <v>1.5132273277096139E-2</v>
      </c>
      <c r="AG347" s="50">
        <f>_xll.qlIndexFixing($U$5,_xll.qlInterestRateIndexFixingDate($U$5,AB347,trigger),,trigger)</f>
        <v>1.5438256273998653E-2</v>
      </c>
      <c r="AH347" s="50">
        <f t="shared" si="17"/>
        <v>-3.0598299690251345E-4</v>
      </c>
      <c r="AI347" s="53">
        <f t="shared" si="18"/>
        <v>1.0202205571694005</v>
      </c>
    </row>
    <row r="348" spans="27:35" x14ac:dyDescent="0.2">
      <c r="AA348" s="45" t="s">
        <v>74</v>
      </c>
      <c r="AB348" s="46">
        <f>_xll.qlCalendarAdvance(calendar,AB347,AA348,,,trigger)</f>
        <v>52989</v>
      </c>
      <c r="AC348" s="46">
        <f>_xll.qlInterestRateIndexMaturity($U$5,AB348,trigger)</f>
        <v>53170</v>
      </c>
      <c r="AD348" s="50">
        <f>_xll.qlTenorBasisValue($U$13,AB348,trigger)</f>
        <v>3.1310562817419679E-4</v>
      </c>
      <c r="AE348" s="50">
        <f>_xll.qlTenorBasisForwardRate($U$13,AB348,trigger)</f>
        <v>1.5155684323295371E-2</v>
      </c>
      <c r="AF348" s="50">
        <f>_xll.qlTenorBasisForwardRate2($U$13,AB348,AC348,trigger)</f>
        <v>1.5155684323295371E-2</v>
      </c>
      <c r="AG348" s="50">
        <f>_xll.qlIndexFixing($U$5,_xll.qlInterestRateIndexFixingDate($U$5,AB348,trigger),,trigger)</f>
        <v>1.5459264944432397E-2</v>
      </c>
      <c r="AH348" s="50">
        <f t="shared" si="17"/>
        <v>-3.035806211370267E-4</v>
      </c>
      <c r="AI348" s="53">
        <f t="shared" si="18"/>
        <v>1.0200308092106671</v>
      </c>
    </row>
    <row r="349" spans="27:35" x14ac:dyDescent="0.2">
      <c r="AA349" s="45" t="s">
        <v>74</v>
      </c>
      <c r="AB349" s="46">
        <f>_xll.qlCalendarAdvance(calendar,AB348,AA349,,,trigger)</f>
        <v>53020</v>
      </c>
      <c r="AC349" s="46">
        <f>_xll.qlInterestRateIndexMaturity($U$5,AB349,trigger)</f>
        <v>53202</v>
      </c>
      <c r="AD349" s="50">
        <f>_xll.qlTenorBasisValue($U$13,AB349,trigger)</f>
        <v>3.1226281325108458E-4</v>
      </c>
      <c r="AE349" s="50">
        <f>_xll.qlTenorBasisForwardRate($U$13,AB349,trigger)</f>
        <v>1.5181286533494693E-2</v>
      </c>
      <c r="AF349" s="50">
        <f>_xll.qlTenorBasisForwardRate2($U$13,AB349,AC349,trigger)</f>
        <v>1.5181286533494693E-2</v>
      </c>
      <c r="AG349" s="50">
        <f>_xll.qlIndexFixing($U$5,_xll.qlInterestRateIndexFixingDate($U$5,AB349,trigger),,trigger)</f>
        <v>1.5482234598744066E-2</v>
      </c>
      <c r="AH349" s="50">
        <f t="shared" si="17"/>
        <v>-3.0094806524937241E-4</v>
      </c>
      <c r="AI349" s="53">
        <f t="shared" si="18"/>
        <v>1.0198236206520037</v>
      </c>
    </row>
    <row r="350" spans="27:35" x14ac:dyDescent="0.2">
      <c r="AA350" s="45" t="s">
        <v>74</v>
      </c>
      <c r="AB350" s="46">
        <f>_xll.qlCalendarAdvance(calendar,AB349,AA350,,,trigger)</f>
        <v>53048</v>
      </c>
      <c r="AC350" s="46">
        <f>_xll.qlInterestRateIndexMaturity($U$5,AB350,trigger)</f>
        <v>53232</v>
      </c>
      <c r="AD350" s="50">
        <f>_xll.qlTenorBasisValue($U$13,AB350,trigger)</f>
        <v>3.1151239179213358E-4</v>
      </c>
      <c r="AE350" s="50">
        <f>_xll.qlTenorBasisForwardRate($U$13,AB350,trigger)</f>
        <v>1.5205734602042019E-2</v>
      </c>
      <c r="AF350" s="50">
        <f>_xll.qlTenorBasisForwardRate2($U$13,AB350,AC350,trigger)</f>
        <v>1.5205734602042019E-2</v>
      </c>
      <c r="AG350" s="50">
        <f>_xll.qlIndexFixing($U$5,_xll.qlInterestRateIndexFixingDate($U$5,AB350,trigger),,trigger)</f>
        <v>1.5504109134045957E-2</v>
      </c>
      <c r="AH350" s="50">
        <f t="shared" si="17"/>
        <v>-2.9837453200393799E-4</v>
      </c>
      <c r="AI350" s="53">
        <f t="shared" si="18"/>
        <v>1.0196225003140504</v>
      </c>
    </row>
    <row r="351" spans="27:35" x14ac:dyDescent="0.2">
      <c r="AA351" s="45" t="s">
        <v>74</v>
      </c>
      <c r="AB351" s="46">
        <f>_xll.qlCalendarAdvance(calendar,AB350,AA351,,,trigger)</f>
        <v>53079</v>
      </c>
      <c r="AC351" s="46">
        <f>_xll.qlInterestRateIndexMaturity($U$5,AB351,trigger)</f>
        <v>53262</v>
      </c>
      <c r="AD351" s="50">
        <f>_xll.qlTenorBasisValue($U$13,AB351,trigger)</f>
        <v>3.106933934478674E-4</v>
      </c>
      <c r="AE351" s="50">
        <f>_xll.qlTenorBasisForwardRate($U$13,AB351,trigger)</f>
        <v>1.5230746578633044E-2</v>
      </c>
      <c r="AF351" s="50">
        <f>_xll.qlTenorBasisForwardRate2($U$13,AB351,AC351,trigger)</f>
        <v>1.5230746578633044E-2</v>
      </c>
      <c r="AG351" s="50">
        <f>_xll.qlIndexFixing($U$5,_xll.qlInterestRateIndexFixingDate($U$5,AB351,trigger),,trigger)</f>
        <v>1.5526209664356647E-2</v>
      </c>
      <c r="AH351" s="50">
        <f t="shared" si="17"/>
        <v>-2.9546308572360284E-4</v>
      </c>
      <c r="AI351" s="53">
        <f t="shared" si="18"/>
        <v>1.0193991203384674</v>
      </c>
    </row>
    <row r="352" spans="27:35" x14ac:dyDescent="0.2">
      <c r="AA352" s="45" t="s">
        <v>74</v>
      </c>
      <c r="AB352" s="46">
        <f>_xll.qlCalendarAdvance(calendar,AB351,AA352,,,trigger)</f>
        <v>53111</v>
      </c>
      <c r="AC352" s="46">
        <f>_xll.qlInterestRateIndexMaturity($U$5,AB352,trigger)</f>
        <v>53295</v>
      </c>
      <c r="AD352" s="50">
        <f>_xll.qlTenorBasisValue($U$13,AB352,trigger)</f>
        <v>3.0986082794879868E-4</v>
      </c>
      <c r="AE352" s="50">
        <f>_xll.qlTenorBasisForwardRate($U$13,AB352,trigger)</f>
        <v>1.5258171484935648E-2</v>
      </c>
      <c r="AF352" s="50">
        <f>_xll.qlTenorBasisForwardRate2($U$13,AB352,AC352,trigger)</f>
        <v>1.5258171484935648E-2</v>
      </c>
      <c r="AG352" s="50">
        <f>_xll.qlIndexFixing($U$5,_xll.qlInterestRateIndexFixingDate($U$5,AB352,trigger),,trigger)</f>
        <v>1.555034597446755E-2</v>
      </c>
      <c r="AH352" s="50">
        <f t="shared" si="17"/>
        <v>-2.9217448953190207E-4</v>
      </c>
      <c r="AI352" s="53">
        <f t="shared" si="18"/>
        <v>1.0191487223629885</v>
      </c>
    </row>
    <row r="353" spans="27:35" x14ac:dyDescent="0.2">
      <c r="AA353" s="45" t="s">
        <v>74</v>
      </c>
      <c r="AB353" s="46">
        <f>_xll.qlCalendarAdvance(calendar,AB352,AA353,,,trigger)</f>
        <v>53142</v>
      </c>
      <c r="AC353" s="46">
        <f>_xll.qlInterestRateIndexMaturity($U$5,AB353,trigger)</f>
        <v>53325</v>
      </c>
      <c r="AD353" s="50">
        <f>_xll.qlTenorBasisValue($U$13,AB353,trigger)</f>
        <v>3.0906655058103881E-4</v>
      </c>
      <c r="AE353" s="50">
        <f>_xll.qlTenorBasisForwardRate($U$13,AB353,trigger)</f>
        <v>1.5283146339658131E-2</v>
      </c>
      <c r="AF353" s="50">
        <f>_xll.qlTenorBasisForwardRate2($U$13,AB353,AC353,trigger)</f>
        <v>1.5283146339658131E-2</v>
      </c>
      <c r="AG353" s="50">
        <f>_xll.qlIndexFixing($U$5,_xll.qlInterestRateIndexFixingDate($U$5,AB353,trigger),,trigger)</f>
        <v>1.5572014566600258E-2</v>
      </c>
      <c r="AH353" s="50">
        <f t="shared" si="17"/>
        <v>-2.888682269421277E-4</v>
      </c>
      <c r="AI353" s="53">
        <f t="shared" si="18"/>
        <v>1.0189010967062813</v>
      </c>
    </row>
    <row r="354" spans="27:35" x14ac:dyDescent="0.2">
      <c r="AA354" s="45" t="s">
        <v>74</v>
      </c>
      <c r="AB354" s="46">
        <f>_xll.qlCalendarAdvance(calendar,AB353,AA354,,,trigger)</f>
        <v>53174</v>
      </c>
      <c r="AC354" s="46">
        <f>_xll.qlInterestRateIndexMaturity($U$5,AB354,trigger)</f>
        <v>53358</v>
      </c>
      <c r="AD354" s="50">
        <f>_xll.qlTenorBasisValue($U$13,AB354,trigger)</f>
        <v>3.0825913234030621E-4</v>
      </c>
      <c r="AE354" s="50">
        <f>_xll.qlTenorBasisForwardRate($U$13,AB354,trigger)</f>
        <v>1.5309993924218503E-2</v>
      </c>
      <c r="AF354" s="50">
        <f>_xll.qlTenorBasisForwardRate2($U$13,AB354,AC354,trigger)</f>
        <v>1.5309993924218503E-2</v>
      </c>
      <c r="AG354" s="50">
        <f>_xll.qlIndexFixing($U$5,_xll.qlInterestRateIndexFixingDate($U$5,AB354,trigger),,trigger)</f>
        <v>1.5595132172200129E-2</v>
      </c>
      <c r="AH354" s="50">
        <f t="shared" si="17"/>
        <v>-2.8513824798162557E-4</v>
      </c>
      <c r="AI354" s="53">
        <f t="shared" si="18"/>
        <v>1.0186243214329807</v>
      </c>
    </row>
    <row r="355" spans="27:35" x14ac:dyDescent="0.2">
      <c r="AA355" s="45" t="s">
        <v>74</v>
      </c>
      <c r="AB355" s="46">
        <f>_xll.qlCalendarAdvance(calendar,AB354,AA355,,,trigger)</f>
        <v>53205</v>
      </c>
      <c r="AC355" s="46">
        <f>_xll.qlInterestRateIndexMaturity($U$5,AB355,trigger)</f>
        <v>53386</v>
      </c>
      <c r="AD355" s="50">
        <f>_xll.qlTenorBasisValue($U$13,AB355,trigger)</f>
        <v>3.0748886165002739E-4</v>
      </c>
      <c r="AE355" s="50">
        <f>_xll.qlTenorBasisForwardRate($U$13,AB355,trigger)</f>
        <v>1.5332554722430048E-2</v>
      </c>
      <c r="AF355" s="50">
        <f>_xll.qlTenorBasisForwardRate2($U$13,AB355,AC355,trigger)</f>
        <v>1.5332554722430048E-2</v>
      </c>
      <c r="AG355" s="50">
        <f>_xll.qlIndexFixing($U$5,_xll.qlInterestRateIndexFixingDate($U$5,AB355,trigger),,trigger)</f>
        <v>1.5614064733692576E-2</v>
      </c>
      <c r="AH355" s="50">
        <f t="shared" si="17"/>
        <v>-2.8151001126252781E-4</v>
      </c>
      <c r="AI355" s="53">
        <f t="shared" si="18"/>
        <v>1.0183602808767873</v>
      </c>
    </row>
    <row r="356" spans="27:35" x14ac:dyDescent="0.2">
      <c r="AA356" s="45" t="s">
        <v>74</v>
      </c>
      <c r="AB356" s="46">
        <f>_xll.qlCalendarAdvance(calendar,AB355,AA356,,,trigger)</f>
        <v>53237</v>
      </c>
      <c r="AC356" s="46">
        <f>_xll.qlInterestRateIndexMaturity($U$5,AB356,trigger)</f>
        <v>53419</v>
      </c>
      <c r="AD356" s="50">
        <f>_xll.qlTenorBasisValue($U$13,AB356,trigger)</f>
        <v>3.0670586331451926E-4</v>
      </c>
      <c r="AE356" s="50">
        <f>_xll.qlTenorBasisForwardRate($U$13,AB356,trigger)</f>
        <v>1.5358063160888185E-2</v>
      </c>
      <c r="AF356" s="50">
        <f>_xll.qlTenorBasisForwardRate2($U$13,AB356,AC356,trigger)</f>
        <v>1.5358063160888185E-2</v>
      </c>
      <c r="AG356" s="50">
        <f>_xll.qlIndexFixing($U$5,_xll.qlInterestRateIndexFixingDate($U$5,AB356,trigger),,trigger)</f>
        <v>1.5635380706605653E-2</v>
      </c>
      <c r="AH356" s="50">
        <f t="shared" si="17"/>
        <v>-2.7731754571746862E-4</v>
      </c>
      <c r="AI356" s="53">
        <f t="shared" si="18"/>
        <v>1.0180568046121663</v>
      </c>
    </row>
    <row r="357" spans="27:35" x14ac:dyDescent="0.2">
      <c r="AA357" s="45" t="s">
        <v>74</v>
      </c>
      <c r="AB357" s="46">
        <f>_xll.qlCalendarAdvance(calendar,AB356,AA357,,,trigger)</f>
        <v>53268</v>
      </c>
      <c r="AC357" s="46">
        <f>_xll.qlInterestRateIndexMaturity($U$5,AB357,trigger)</f>
        <v>53449</v>
      </c>
      <c r="AD357" s="50">
        <f>_xll.qlTenorBasisValue($U$13,AB357,trigger)</f>
        <v>3.0595890424032341E-4</v>
      </c>
      <c r="AE357" s="50">
        <f>_xll.qlTenorBasisForwardRate($U$13,AB357,trigger)</f>
        <v>1.5380720093760288E-2</v>
      </c>
      <c r="AF357" s="50">
        <f>_xll.qlTenorBasisForwardRate2($U$13,AB357,AC357,trigger)</f>
        <v>1.5380720093760288E-2</v>
      </c>
      <c r="AG357" s="50">
        <f>_xll.qlIndexFixing($U$5,_xll.qlInterestRateIndexFixingDate($U$5,AB357,trigger),,trigger)</f>
        <v>1.5653865460312454E-2</v>
      </c>
      <c r="AH357" s="50">
        <f t="shared" si="17"/>
        <v>-2.7314536655216604E-4</v>
      </c>
      <c r="AI357" s="53">
        <f t="shared" si="18"/>
        <v>1.0177589452826059</v>
      </c>
    </row>
    <row r="358" spans="27:35" x14ac:dyDescent="0.2">
      <c r="AA358" s="45" t="s">
        <v>74</v>
      </c>
      <c r="AB358" s="46">
        <f>_xll.qlCalendarAdvance(calendar,AB357,AA358,,,trigger)</f>
        <v>53300</v>
      </c>
      <c r="AC358" s="46">
        <f>_xll.qlInterestRateIndexMaturity($U$5,AB358,trigger)</f>
        <v>53482</v>
      </c>
      <c r="AD358" s="50">
        <f>_xll.qlTenorBasisValue($U$13,AB358,trigger)</f>
        <v>3.0519961807996614E-4</v>
      </c>
      <c r="AE358" s="50">
        <f>_xll.qlTenorBasisForwardRate($U$13,AB358,trigger)</f>
        <v>1.5404805033179128E-2</v>
      </c>
      <c r="AF358" s="50">
        <f>_xll.qlTenorBasisForwardRate2($U$13,AB358,AC358,trigger)</f>
        <v>1.5404805033179128E-2</v>
      </c>
      <c r="AG358" s="50">
        <f>_xll.qlIndexFixing($U$5,_xll.qlInterestRateIndexFixingDate($U$5,AB358,trigger),,trigger)</f>
        <v>1.5673285897943468E-2</v>
      </c>
      <c r="AH358" s="50">
        <f t="shared" si="17"/>
        <v>-2.6848086476433976E-4</v>
      </c>
      <c r="AI358" s="53">
        <f t="shared" si="18"/>
        <v>1.017428384467449</v>
      </c>
    </row>
    <row r="359" spans="27:35" x14ac:dyDescent="0.2">
      <c r="AA359" s="45" t="s">
        <v>74</v>
      </c>
      <c r="AB359" s="46">
        <f>_xll.qlCalendarAdvance(calendar,AB358,AA359,,,trigger)</f>
        <v>53331</v>
      </c>
      <c r="AC359" s="46">
        <f>_xll.qlInterestRateIndexMaturity($U$5,AB359,trigger)</f>
        <v>53512</v>
      </c>
      <c r="AD359" s="50">
        <f>_xll.qlTenorBasisValue($U$13,AB359,trigger)</f>
        <v>3.0447529434432979E-4</v>
      </c>
      <c r="AE359" s="50">
        <f>_xll.qlTenorBasisForwardRate($U$13,AB359,trigger)</f>
        <v>1.5426121845587119E-2</v>
      </c>
      <c r="AF359" s="50">
        <f>_xll.qlTenorBasisForwardRate2($U$13,AB359,AC359,trigger)</f>
        <v>1.5426121845587119E-2</v>
      </c>
      <c r="AG359" s="50">
        <f>_xll.qlIndexFixing($U$5,_xll.qlInterestRateIndexFixingDate($U$5,AB359,trigger),,trigger)</f>
        <v>1.5689988532170396E-2</v>
      </c>
      <c r="AH359" s="50">
        <f t="shared" si="17"/>
        <v>-2.6386668658327783E-4</v>
      </c>
      <c r="AI359" s="53">
        <f t="shared" si="18"/>
        <v>1.0171051862045781</v>
      </c>
    </row>
    <row r="360" spans="27:35" x14ac:dyDescent="0.2">
      <c r="AA360" s="45" t="s">
        <v>74</v>
      </c>
      <c r="AB360" s="46">
        <f>_xll.qlCalendarAdvance(calendar,AB359,AA360,,,trigger)</f>
        <v>53363</v>
      </c>
      <c r="AC360" s="46">
        <f>_xll.qlInterestRateIndexMaturity($U$5,AB360,trigger)</f>
        <v>53545</v>
      </c>
      <c r="AD360" s="50">
        <f>_xll.qlTenorBasisValue($U$13,AB360,trigger)</f>
        <v>3.0373903178757851E-4</v>
      </c>
      <c r="AE360" s="50">
        <f>_xll.qlTenorBasisForwardRate($U$13,AB360,trigger)</f>
        <v>1.5448782379767207E-2</v>
      </c>
      <c r="AF360" s="50">
        <f>_xll.qlTenorBasisForwardRate2($U$13,AB360,AC360,trigger)</f>
        <v>1.5448782379767207E-2</v>
      </c>
      <c r="AG360" s="50">
        <f>_xll.qlIndexFixing($U$5,_xll.qlInterestRateIndexFixingDate($U$5,AB360,trigger),,trigger)</f>
        <v>1.5707513173542725E-2</v>
      </c>
      <c r="AH360" s="50">
        <f t="shared" si="17"/>
        <v>-2.5873079377551796E-4</v>
      </c>
      <c r="AI360" s="53">
        <f t="shared" si="18"/>
        <v>1.0167476495826862</v>
      </c>
    </row>
    <row r="361" spans="27:35" x14ac:dyDescent="0.2">
      <c r="AA361" s="45" t="s">
        <v>74</v>
      </c>
      <c r="AB361" s="46">
        <f>_xll.qlCalendarAdvance(calendar,AB360,AA361,,,trigger)</f>
        <v>53391</v>
      </c>
      <c r="AC361" s="46">
        <f>_xll.qlInterestRateIndexMaturity($U$5,AB361,trigger)</f>
        <v>53575</v>
      </c>
      <c r="AD361" s="50">
        <f>_xll.qlTenorBasisValue($U$13,AB361,trigger)</f>
        <v>3.0310418967524351E-4</v>
      </c>
      <c r="AE361" s="50">
        <f>_xll.qlTenorBasisForwardRate($U$13,AB361,trigger)</f>
        <v>1.5468737974018059E-2</v>
      </c>
      <c r="AF361" s="50">
        <f>_xll.qlTenorBasisForwardRate2($U$13,AB361,AC361,trigger)</f>
        <v>1.5468737974018059E-2</v>
      </c>
      <c r="AG361" s="50">
        <f>_xll.qlIndexFixing($U$5,_xll.qlInterestRateIndexFixingDate($U$5,AB361,trigger),,trigger)</f>
        <v>1.5722688922052783E-2</v>
      </c>
      <c r="AH361" s="50">
        <f t="shared" si="17"/>
        <v>-2.5395094803472469E-4</v>
      </c>
      <c r="AI361" s="53">
        <f t="shared" si="18"/>
        <v>1.0164170437472837</v>
      </c>
    </row>
    <row r="362" spans="27:35" x14ac:dyDescent="0.2">
      <c r="AA362" s="45" t="s">
        <v>74</v>
      </c>
      <c r="AB362" s="46">
        <f>_xll.qlCalendarAdvance(calendar,AB361,AA362,,,trigger)</f>
        <v>53422</v>
      </c>
      <c r="AC362" s="46">
        <f>_xll.qlInterestRateIndexMaturity($U$5,AB362,trigger)</f>
        <v>53605</v>
      </c>
      <c r="AD362" s="50">
        <f>_xll.qlTenorBasisValue($U$13,AB362,trigger)</f>
        <v>3.0241140457762508E-4</v>
      </c>
      <c r="AE362" s="50">
        <f>_xll.qlTenorBasisForwardRate($U$13,AB362,trigger)</f>
        <v>1.5488098454891859E-2</v>
      </c>
      <c r="AF362" s="50">
        <f>_xll.qlTenorBasisForwardRate2($U$13,AB362,AC362,trigger)</f>
        <v>1.5488098454891859E-2</v>
      </c>
      <c r="AG362" s="50">
        <f>_xll.qlIndexFixing($U$5,_xll.qlInterestRateIndexFixingDate($U$5,AB362,trigger),,trigger)</f>
        <v>1.5736790603467322E-2</v>
      </c>
      <c r="AH362" s="50">
        <f t="shared" si="17"/>
        <v>-2.4869214857546271E-4</v>
      </c>
      <c r="AI362" s="53">
        <f t="shared" si="18"/>
        <v>1.0160569839673839</v>
      </c>
    </row>
    <row r="363" spans="27:35" x14ac:dyDescent="0.2">
      <c r="AA363" s="45" t="s">
        <v>74</v>
      </c>
      <c r="AB363" s="46">
        <f>_xll.qlCalendarAdvance(calendar,AB362,AA363,,,trigger)</f>
        <v>53454</v>
      </c>
      <c r="AC363" s="46">
        <f>_xll.qlInterestRateIndexMaturity($U$5,AB363,trigger)</f>
        <v>53638</v>
      </c>
      <c r="AD363" s="50">
        <f>_xll.qlTenorBasisValue($U$13,AB363,trigger)</f>
        <v>3.017072205177742E-4</v>
      </c>
      <c r="AE363" s="50">
        <f>_xll.qlTenorBasisForwardRate($U$13,AB363,trigger)</f>
        <v>1.5508678959384967E-2</v>
      </c>
      <c r="AF363" s="50">
        <f>_xll.qlTenorBasisForwardRate2($U$13,AB363,AC363,trigger)</f>
        <v>1.5508678959384967E-2</v>
      </c>
      <c r="AG363" s="50">
        <f>_xll.qlIndexFixing($U$5,_xll.qlInterestRateIndexFixingDate($U$5,AB363,trigger),,trigger)</f>
        <v>1.5751547450808149E-2</v>
      </c>
      <c r="AH363" s="50">
        <f t="shared" si="17"/>
        <v>-2.4286849142318191E-4</v>
      </c>
      <c r="AI363" s="53">
        <f t="shared" si="18"/>
        <v>1.0156601662887741</v>
      </c>
    </row>
    <row r="364" spans="27:35" x14ac:dyDescent="0.2">
      <c r="AA364" s="45" t="s">
        <v>74</v>
      </c>
      <c r="AB364" s="46">
        <f>_xll.qlCalendarAdvance(calendar,AB363,AA364,,,trigger)</f>
        <v>53485</v>
      </c>
      <c r="AC364" s="46">
        <f>_xll.qlInterestRateIndexMaturity($U$5,AB364,trigger)</f>
        <v>53668</v>
      </c>
      <c r="AD364" s="50">
        <f>_xll.qlTenorBasisValue($U$13,AB364,trigger)</f>
        <v>3.0103549394775537E-4</v>
      </c>
      <c r="AE364" s="50">
        <f>_xll.qlTenorBasisForwardRate($U$13,AB364,trigger)</f>
        <v>1.5526697722711471E-2</v>
      </c>
      <c r="AF364" s="50">
        <f>_xll.qlTenorBasisForwardRate2($U$13,AB364,AC364,trigger)</f>
        <v>1.5526697722711471E-2</v>
      </c>
      <c r="AG364" s="50">
        <f>_xll.qlIndexFixing($U$5,_xll.qlInterestRateIndexFixingDate($U$5,AB364,trigger),,trigger)</f>
        <v>1.5763867031946755E-2</v>
      </c>
      <c r="AH364" s="50">
        <f t="shared" si="17"/>
        <v>-2.3716930923528383E-4</v>
      </c>
      <c r="AI364" s="53">
        <f t="shared" si="18"/>
        <v>1.0152749356927564</v>
      </c>
    </row>
    <row r="365" spans="27:35" x14ac:dyDescent="0.2">
      <c r="AA365" s="45" t="s">
        <v>74</v>
      </c>
      <c r="AB365" s="46">
        <f>_xll.qlCalendarAdvance(calendar,AB364,AA365,,,trigger)</f>
        <v>53517</v>
      </c>
      <c r="AC365" s="46">
        <f>_xll.qlInterestRateIndexMaturity($U$5,AB365,trigger)</f>
        <v>53701</v>
      </c>
      <c r="AD365" s="50">
        <f>_xll.qlTenorBasisValue($U$13,AB365,trigger)</f>
        <v>3.0035272814094905E-4</v>
      </c>
      <c r="AE365" s="50">
        <f>_xll.qlTenorBasisForwardRate($U$13,AB365,trigger)</f>
        <v>1.5545851574056149E-2</v>
      </c>
      <c r="AF365" s="50">
        <f>_xll.qlTenorBasisForwardRate2($U$13,AB365,AC365,trigger)</f>
        <v>1.5545851574056149E-2</v>
      </c>
      <c r="AG365" s="50">
        <f>_xll.qlIndexFixing($U$5,_xll.qlInterestRateIndexFixingDate($U$5,AB365,trigger),,trigger)</f>
        <v>1.5776727317774415E-2</v>
      </c>
      <c r="AH365" s="50">
        <f t="shared" si="17"/>
        <v>-2.3087574371826597E-4</v>
      </c>
      <c r="AI365" s="53">
        <f t="shared" si="18"/>
        <v>1.0148512767292572</v>
      </c>
    </row>
    <row r="366" spans="27:35" x14ac:dyDescent="0.2">
      <c r="AA366" s="45" t="s">
        <v>74</v>
      </c>
      <c r="AB366" s="46">
        <f>_xll.qlCalendarAdvance(calendar,AB365,AA366,,,trigger)</f>
        <v>53548</v>
      </c>
      <c r="AC366" s="46">
        <f>_xll.qlInterestRateIndexMaturity($U$5,AB366,trigger)</f>
        <v>53734</v>
      </c>
      <c r="AD366" s="50">
        <f>_xll.qlTenorBasisValue($U$13,AB366,trigger)</f>
        <v>2.9970144515290156E-4</v>
      </c>
      <c r="AE366" s="50">
        <f>_xll.qlTenorBasisForwardRate($U$13,AB366,trigger)</f>
        <v>1.5564321826154925E-2</v>
      </c>
      <c r="AF366" s="50">
        <f>_xll.qlTenorBasisForwardRate2($U$13,AB366,AC366,trigger)</f>
        <v>1.5564321826154925E-2</v>
      </c>
      <c r="AG366" s="50">
        <f>_xll.qlIndexFixing($U$5,_xll.qlInterestRateIndexFixingDate($U$5,AB366,trigger),,trigger)</f>
        <v>1.5788770218216751E-2</v>
      </c>
      <c r="AH366" s="50">
        <f t="shared" si="17"/>
        <v>-2.2444839206182607E-4</v>
      </c>
      <c r="AI366" s="53">
        <f t="shared" si="18"/>
        <v>1.0144206984775048</v>
      </c>
    </row>
    <row r="367" spans="27:35" x14ac:dyDescent="0.2">
      <c r="AA367" s="45" t="s">
        <v>74</v>
      </c>
      <c r="AB367" s="46">
        <f>_xll.qlCalendarAdvance(calendar,AB366,AA367,,,trigger)</f>
        <v>53580</v>
      </c>
      <c r="AC367" s="46">
        <f>_xll.qlInterestRateIndexMaturity($U$5,AB367,trigger)</f>
        <v>53762</v>
      </c>
      <c r="AD367" s="50">
        <f>_xll.qlTenorBasisValue($U$13,AB367,trigger)</f>
        <v>2.9903947157135897E-4</v>
      </c>
      <c r="AE367" s="50">
        <f>_xll.qlTenorBasisForwardRate($U$13,AB367,trigger)</f>
        <v>1.5579078844890005E-2</v>
      </c>
      <c r="AF367" s="50">
        <f>_xll.qlTenorBasisForwardRate2($U$13,AB367,AC367,trigger)</f>
        <v>1.5579078844890005E-2</v>
      </c>
      <c r="AG367" s="50">
        <f>_xll.qlIndexFixing($U$5,_xll.qlInterestRateIndexFixingDate($U$5,AB367,trigger),,trigger)</f>
        <v>1.5797252716356642E-2</v>
      </c>
      <c r="AH367" s="50">
        <f t="shared" si="17"/>
        <v>-2.1817387146663703E-4</v>
      </c>
      <c r="AI367" s="53">
        <f t="shared" si="18"/>
        <v>1.0140042857243898</v>
      </c>
    </row>
    <row r="368" spans="27:35" x14ac:dyDescent="0.2">
      <c r="AA368" s="45" t="s">
        <v>74</v>
      </c>
      <c r="AB368" s="46">
        <f>_xll.qlCalendarAdvance(calendar,AB367,AA368,,,trigger)</f>
        <v>53610</v>
      </c>
      <c r="AC368" s="46">
        <f>_xll.qlInterestRateIndexMaturity($U$5,AB368,trigger)</f>
        <v>53792</v>
      </c>
      <c r="AD368" s="50">
        <f>_xll.qlTenorBasisValue($U$13,AB368,trigger)</f>
        <v>2.9842825320404453E-4</v>
      </c>
      <c r="AE368" s="50">
        <f>_xll.qlTenorBasisForwardRate($U$13,AB368,trigger)</f>
        <v>1.5594506886414767E-2</v>
      </c>
      <c r="AF368" s="50">
        <f>_xll.qlTenorBasisForwardRate2($U$13,AB368,AC368,trigger)</f>
        <v>1.5594506886414767E-2</v>
      </c>
      <c r="AG368" s="50">
        <f>_xll.qlIndexFixing($U$5,_xll.qlInterestRateIndexFixingDate($U$5,AB368,trigger),,trigger)</f>
        <v>1.5806225302661354E-2</v>
      </c>
      <c r="AH368" s="50">
        <f t="shared" si="17"/>
        <v>-2.1171841624658717E-4</v>
      </c>
      <c r="AI368" s="53">
        <f t="shared" si="18"/>
        <v>1.0135764739333326</v>
      </c>
    </row>
    <row r="369" spans="27:35" x14ac:dyDescent="0.2">
      <c r="AA369" s="45" t="s">
        <v>74</v>
      </c>
      <c r="AB369" s="46">
        <f>_xll.qlCalendarAdvance(calendar,AB368,AA369,,,trigger)</f>
        <v>53643</v>
      </c>
      <c r="AC369" s="46">
        <f>_xll.qlInterestRateIndexMaturity($U$5,AB369,trigger)</f>
        <v>53825</v>
      </c>
      <c r="AD369" s="50">
        <f>_xll.qlTenorBasisValue($U$13,AB369,trigger)</f>
        <v>2.9776624388355873E-4</v>
      </c>
      <c r="AE369" s="50">
        <f>_xll.qlTenorBasisForwardRate($U$13,AB369,trigger)</f>
        <v>1.5610751862622948E-2</v>
      </c>
      <c r="AF369" s="50">
        <f>_xll.qlTenorBasisForwardRate2($U$13,AB369,AC369,trigger)</f>
        <v>1.5610751862622948E-2</v>
      </c>
      <c r="AG369" s="50">
        <f>_xll.qlIndexFixing($U$5,_xll.qlInterestRateIndexFixingDate($U$5,AB369,trigger),,trigger)</f>
        <v>1.5815131690486404E-2</v>
      </c>
      <c r="AH369" s="50">
        <f t="shared" si="17"/>
        <v>-2.0437982786345593E-4</v>
      </c>
      <c r="AI369" s="53">
        <f t="shared" si="18"/>
        <v>1.0130922475523301</v>
      </c>
    </row>
    <row r="370" spans="27:35" x14ac:dyDescent="0.2">
      <c r="AA370" s="45" t="s">
        <v>74</v>
      </c>
      <c r="AB370" s="46">
        <f>_xll.qlCalendarAdvance(calendar,AB369,AA370,,,trigger)</f>
        <v>53673</v>
      </c>
      <c r="AC370" s="46">
        <f>_xll.qlInterestRateIndexMaturity($U$5,AB370,trigger)</f>
        <v>53855</v>
      </c>
      <c r="AD370" s="50">
        <f>_xll.qlTenorBasisValue($U$13,AB370,trigger)</f>
        <v>2.9717367235255142E-4</v>
      </c>
      <c r="AE370" s="50">
        <f>_xll.qlTenorBasisForwardRate($U$13,AB370,trigger)</f>
        <v>1.5624859990401497E-2</v>
      </c>
      <c r="AF370" s="50">
        <f>_xll.qlTenorBasisForwardRate2($U$13,AB370,AC370,trigger)</f>
        <v>1.5624859990401497E-2</v>
      </c>
      <c r="AG370" s="50">
        <f>_xll.qlIndexFixing($U$5,_xll.qlInterestRateIndexFixingDate($U$5,AB370,trigger),,trigger)</f>
        <v>1.5822352525564406E-2</v>
      </c>
      <c r="AH370" s="50">
        <f t="shared" si="17"/>
        <v>-1.9749253516290928E-4</v>
      </c>
      <c r="AI370" s="53">
        <f t="shared" si="18"/>
        <v>1.012639635509325</v>
      </c>
    </row>
    <row r="371" spans="27:35" x14ac:dyDescent="0.2">
      <c r="AA371" s="45" t="s">
        <v>74</v>
      </c>
      <c r="AB371" s="46">
        <f>_xll.qlCalendarAdvance(calendar,AB370,AA371,,,trigger)</f>
        <v>53706</v>
      </c>
      <c r="AC371" s="46">
        <f>_xll.qlInterestRateIndexMaturity($U$5,AB371,trigger)</f>
        <v>53888</v>
      </c>
      <c r="AD371" s="50">
        <f>_xll.qlTenorBasisValue($U$13,AB371,trigger)</f>
        <v>2.9653187136615712E-4</v>
      </c>
      <c r="AE371" s="50">
        <f>_xll.qlTenorBasisForwardRate($U$13,AB371,trigger)</f>
        <v>1.5639652726676972E-2</v>
      </c>
      <c r="AF371" s="50">
        <f>_xll.qlTenorBasisForwardRate2($U$13,AB371,AC371,trigger)</f>
        <v>1.5639652726676972E-2</v>
      </c>
      <c r="AG371" s="50">
        <f>_xll.qlIndexFixing($U$5,_xll.qlInterestRateIndexFixingDate($U$5,AB371,trigger),,trigger)</f>
        <v>1.5829331963746529E-2</v>
      </c>
      <c r="AH371" s="50">
        <f t="shared" si="17"/>
        <v>-1.8967923706955658E-4</v>
      </c>
      <c r="AI371" s="53">
        <f t="shared" si="18"/>
        <v>1.0121280977515579</v>
      </c>
    </row>
    <row r="372" spans="27:35" x14ac:dyDescent="0.2">
      <c r="AA372" s="45" t="s">
        <v>74</v>
      </c>
      <c r="AB372" s="46">
        <f>_xll.qlCalendarAdvance(calendar,AB371,AA372,,,trigger)</f>
        <v>53737</v>
      </c>
      <c r="AC372" s="46">
        <f>_xll.qlInterestRateIndexMaturity($U$5,AB372,trigger)</f>
        <v>53918</v>
      </c>
      <c r="AD372" s="50">
        <f>_xll.qlTenorBasisValue($U$13,AB372,trigger)</f>
        <v>2.9593839598601534E-4</v>
      </c>
      <c r="AE372" s="50">
        <f>_xll.qlTenorBasisForwardRate($U$13,AB372,trigger)</f>
        <v>1.5652319320730124E-2</v>
      </c>
      <c r="AF372" s="50">
        <f>_xll.qlTenorBasisForwardRate2($U$13,AB372,AC372,trigger)</f>
        <v>1.5652319320730124E-2</v>
      </c>
      <c r="AG372" s="50">
        <f>_xll.qlIndexFixing($U$5,_xll.qlInterestRateIndexFixingDate($U$5,AB372,trigger),,trigger)</f>
        <v>1.5834551785329151E-2</v>
      </c>
      <c r="AH372" s="50">
        <f t="shared" si="17"/>
        <v>-1.8223246459902684E-4</v>
      </c>
      <c r="AI372" s="53">
        <f t="shared" si="18"/>
        <v>1.0116425215244411</v>
      </c>
    </row>
    <row r="373" spans="27:35" x14ac:dyDescent="0.2">
      <c r="AA373" s="45" t="s">
        <v>74</v>
      </c>
      <c r="AB373" s="46">
        <f>_xll.qlCalendarAdvance(calendar,AB372,AA373,,,trigger)</f>
        <v>53765</v>
      </c>
      <c r="AC373" s="46">
        <f>_xll.qlInterestRateIndexMaturity($U$5,AB373,trigger)</f>
        <v>53951</v>
      </c>
      <c r="AD373" s="50">
        <f>_xll.qlTenorBasisValue($U$13,AB373,trigger)</f>
        <v>2.9541009123846141E-4</v>
      </c>
      <c r="AE373" s="50">
        <f>_xll.qlTenorBasisForwardRate($U$13,AB373,trigger)</f>
        <v>1.5666310269619659E-2</v>
      </c>
      <c r="AF373" s="50">
        <f>_xll.qlTenorBasisForwardRate2($U$13,AB373,AC373,trigger)</f>
        <v>1.5666310269619659E-2</v>
      </c>
      <c r="AG373" s="50">
        <f>_xll.qlIndexFixing($U$5,_xll.qlInterestRateIndexFixingDate($U$5,AB373,trigger),,trigger)</f>
        <v>1.5840909343018458E-2</v>
      </c>
      <c r="AH373" s="50">
        <f t="shared" si="17"/>
        <v>-1.7459907339879843E-4</v>
      </c>
      <c r="AI373" s="53">
        <f t="shared" si="18"/>
        <v>1.011144875238261</v>
      </c>
    </row>
    <row r="374" spans="27:35" x14ac:dyDescent="0.2">
      <c r="AA374" s="45" t="s">
        <v>74</v>
      </c>
      <c r="AB374" s="46">
        <f>_xll.qlCalendarAdvance(calendar,AB373,AA374,,,trigger)</f>
        <v>53798</v>
      </c>
      <c r="AC374" s="46">
        <f>_xll.qlInterestRateIndexMaturity($U$5,AB374,trigger)</f>
        <v>53981</v>
      </c>
      <c r="AD374" s="50">
        <f>_xll.qlTenorBasisValue($U$13,AB374,trigger)</f>
        <v>2.947967385948584E-4</v>
      </c>
      <c r="AE374" s="50">
        <f>_xll.qlTenorBasisForwardRate($U$13,AB374,trigger)</f>
        <v>1.5677390557324759E-2</v>
      </c>
      <c r="AF374" s="50">
        <f>_xll.qlTenorBasisForwardRate2($U$13,AB374,AC374,trigger)</f>
        <v>1.5677390557324759E-2</v>
      </c>
      <c r="AG374" s="50">
        <f>_xll.qlIndexFixing($U$5,_xll.qlInterestRateIndexFixingDate($U$5,AB374,trigger),,trigger)</f>
        <v>1.5843849177484191E-2</v>
      </c>
      <c r="AH374" s="50">
        <f t="shared" si="17"/>
        <v>-1.6645862015943202E-4</v>
      </c>
      <c r="AI374" s="53">
        <f t="shared" si="18"/>
        <v>1.0106177504190363</v>
      </c>
    </row>
    <row r="375" spans="27:35" x14ac:dyDescent="0.2">
      <c r="AA375" s="45" t="s">
        <v>74</v>
      </c>
      <c r="AB375" s="46">
        <f>_xll.qlCalendarAdvance(calendar,AB374,AA375,,,trigger)</f>
        <v>53828</v>
      </c>
      <c r="AC375" s="46">
        <f>_xll.qlInterestRateIndexMaturity($U$5,AB375,trigger)</f>
        <v>54014</v>
      </c>
      <c r="AD375" s="50">
        <f>_xll.qlTenorBasisValue($U$13,AB375,trigger)</f>
        <v>2.9424774503325777E-4</v>
      </c>
      <c r="AE375" s="50">
        <f>_xll.qlTenorBasisForwardRate($U$13,AB375,trigger)</f>
        <v>1.568975525205597E-2</v>
      </c>
      <c r="AF375" s="50">
        <f>_xll.qlTenorBasisForwardRate2($U$13,AB375,AC375,trigger)</f>
        <v>1.568975525205597E-2</v>
      </c>
      <c r="AG375" s="50">
        <f>_xll.qlIndexFixing($U$5,_xll.qlInterestRateIndexFixingDate($U$5,AB375,trigger),,trigger)</f>
        <v>1.5847870008407053E-2</v>
      </c>
      <c r="AH375" s="50">
        <f t="shared" si="17"/>
        <v>-1.5811475635108332E-4</v>
      </c>
      <c r="AI375" s="53">
        <f t="shared" si="18"/>
        <v>1.0100775795295063</v>
      </c>
    </row>
    <row r="376" spans="27:35" x14ac:dyDescent="0.2">
      <c r="AA376" s="45" t="s">
        <v>74</v>
      </c>
      <c r="AB376" s="46">
        <f>_xll.qlCalendarAdvance(calendar,AB375,AA376,,,trigger)</f>
        <v>53860</v>
      </c>
      <c r="AC376" s="46">
        <f>_xll.qlInterestRateIndexMaturity($U$5,AB376,trigger)</f>
        <v>54043</v>
      </c>
      <c r="AD376" s="50">
        <f>_xll.qlTenorBasisValue($U$13,AB376,trigger)</f>
        <v>2.9367104457032997E-4</v>
      </c>
      <c r="AE376" s="50">
        <f>_xll.qlTenorBasisForwardRate($U$13,AB376,trigger)</f>
        <v>1.569911632426281E-2</v>
      </c>
      <c r="AF376" s="50">
        <f>_xll.qlTenorBasisForwardRate2($U$13,AB376,AC376,trigger)</f>
        <v>1.569911632426281E-2</v>
      </c>
      <c r="AG376" s="50">
        <f>_xll.qlIndexFixing($U$5,_xll.qlInterestRateIndexFixingDate($U$5,AB376,trigger),,trigger)</f>
        <v>1.5848916875065108E-2</v>
      </c>
      <c r="AH376" s="50">
        <f t="shared" si="17"/>
        <v>-1.4980055080229815E-4</v>
      </c>
      <c r="AI376" s="53">
        <f t="shared" si="18"/>
        <v>1.0095419734275606</v>
      </c>
    </row>
    <row r="377" spans="27:35" x14ac:dyDescent="0.2">
      <c r="AA377" s="45" t="s">
        <v>74</v>
      </c>
      <c r="AB377" s="46">
        <f>_xll.qlCalendarAdvance(calendar,AB376,AA377,,,trigger)</f>
        <v>53890</v>
      </c>
      <c r="AC377" s="46">
        <f>_xll.qlInterestRateIndexMaturity($U$5,AB377,trigger)</f>
        <v>54074</v>
      </c>
      <c r="AD377" s="50">
        <f>_xll.qlTenorBasisValue($U$13,AB377,trigger)</f>
        <v>2.9313860408707965E-4</v>
      </c>
      <c r="AE377" s="50">
        <f>_xll.qlTenorBasisForwardRate($U$13,AB377,trigger)</f>
        <v>1.570914842168792E-2</v>
      </c>
      <c r="AF377" s="50">
        <f>_xll.qlTenorBasisForwardRate2($U$13,AB377,AC377,trigger)</f>
        <v>1.570914842168792E-2</v>
      </c>
      <c r="AG377" s="50">
        <f>_xll.qlIndexFixing($U$5,_xll.qlInterestRateIndexFixingDate($U$5,AB377,trigger),,trigger)</f>
        <v>1.5850436104730598E-2</v>
      </c>
      <c r="AH377" s="50">
        <f t="shared" si="17"/>
        <v>-1.4128768304267833E-4</v>
      </c>
      <c r="AI377" s="53">
        <f t="shared" si="18"/>
        <v>1.0089939746732304</v>
      </c>
    </row>
    <row r="378" spans="27:35" x14ac:dyDescent="0.2">
      <c r="AA378" s="45" t="s">
        <v>74</v>
      </c>
      <c r="AB378" s="46">
        <f>_xll.qlCalendarAdvance(calendar,AB377,AA378,,,trigger)</f>
        <v>53923</v>
      </c>
      <c r="AC378" s="46">
        <f>_xll.qlInterestRateIndexMaturity($U$5,AB378,trigger)</f>
        <v>54107</v>
      </c>
      <c r="AD378" s="50">
        <f>_xll.qlTenorBasisValue($U$13,AB378,trigger)</f>
        <v>2.9256196580276198E-4</v>
      </c>
      <c r="AE378" s="50">
        <f>_xll.qlTenorBasisForwardRate($U$13,AB378,trigger)</f>
        <v>1.5718911895684591E-2</v>
      </c>
      <c r="AF378" s="50">
        <f>_xll.qlTenorBasisForwardRate2($U$13,AB378,AC378,trigger)</f>
        <v>1.5718911895684591E-2</v>
      </c>
      <c r="AG378" s="50">
        <f>_xll.qlIndexFixing($U$5,_xll.qlInterestRateIndexFixingDate($U$5,AB378,trigger),,trigger)</f>
        <v>1.5850747482091448E-2</v>
      </c>
      <c r="AH378" s="50">
        <f t="shared" si="17"/>
        <v>-1.3183558640685739E-4</v>
      </c>
      <c r="AI378" s="53">
        <f t="shared" si="18"/>
        <v>1.0083870682195917</v>
      </c>
    </row>
    <row r="379" spans="27:35" x14ac:dyDescent="0.2">
      <c r="AA379" s="45" t="s">
        <v>74</v>
      </c>
      <c r="AB379" s="46">
        <f>_xll.qlCalendarAdvance(calendar,AB378,AA379,,,trigger)</f>
        <v>53954</v>
      </c>
      <c r="AC379" s="46">
        <f>_xll.qlInterestRateIndexMaturity($U$5,AB379,trigger)</f>
        <v>54136</v>
      </c>
      <c r="AD379" s="50">
        <f>_xll.qlTenorBasisValue($U$13,AB379,trigger)</f>
        <v>2.9202878030514532E-4</v>
      </c>
      <c r="AE379" s="50">
        <f>_xll.qlTenorBasisForwardRate($U$13,AB379,trigger)</f>
        <v>1.572646257396515E-2</v>
      </c>
      <c r="AF379" s="50">
        <f>_xll.qlTenorBasisForwardRate2($U$13,AB379,AC379,trigger)</f>
        <v>1.572646257396515E-2</v>
      </c>
      <c r="AG379" s="50">
        <f>_xll.qlIndexFixing($U$5,_xll.qlInterestRateIndexFixingDate($U$5,AB379,trigger),,trigger)</f>
        <v>1.5849486862108665E-2</v>
      </c>
      <c r="AH379" s="50">
        <f t="shared" si="17"/>
        <v>-1.2302428814351535E-4</v>
      </c>
      <c r="AI379" s="53">
        <f t="shared" si="18"/>
        <v>1.0078227565522064</v>
      </c>
    </row>
    <row r="380" spans="27:35" x14ac:dyDescent="0.2">
      <c r="AA380" s="45" t="s">
        <v>74</v>
      </c>
      <c r="AB380" s="46">
        <f>_xll.qlCalendarAdvance(calendar,AB379,AA380,,,trigger)</f>
        <v>53986</v>
      </c>
      <c r="AC380" s="46">
        <f>_xll.qlInterestRateIndexMaturity($U$5,AB380,trigger)</f>
        <v>54169</v>
      </c>
      <c r="AD380" s="50">
        <f>_xll.qlTenorBasisValue($U$13,AB380,trigger)</f>
        <v>2.9148690663855192E-4</v>
      </c>
      <c r="AE380" s="50">
        <f>_xll.qlTenorBasisForwardRate($U$13,AB380,trigger)</f>
        <v>1.5734982346023215E-2</v>
      </c>
      <c r="AF380" s="50">
        <f>_xll.qlTenorBasisForwardRate2($U$13,AB380,AC380,trigger)</f>
        <v>1.5734982346023215E-2</v>
      </c>
      <c r="AG380" s="50">
        <f>_xll.qlIndexFixing($U$5,_xll.qlInterestRateIndexFixingDate($U$5,AB380,trigger),,trigger)</f>
        <v>1.5848236991476555E-2</v>
      </c>
      <c r="AH380" s="50">
        <f t="shared" si="17"/>
        <v>-1.1325464545334021E-4</v>
      </c>
      <c r="AI380" s="53">
        <f t="shared" si="18"/>
        <v>1.0071976340972486</v>
      </c>
    </row>
    <row r="381" spans="27:35" x14ac:dyDescent="0.2">
      <c r="AA381" s="45" t="s">
        <v>74</v>
      </c>
      <c r="AB381" s="46">
        <f>_xll.qlCalendarAdvance(calendar,AB380,AA381,,,trigger)</f>
        <v>54017</v>
      </c>
      <c r="AC381" s="46">
        <f>_xll.qlInterestRateIndexMaturity($U$5,AB381,trigger)</f>
        <v>54199</v>
      </c>
      <c r="AD381" s="50">
        <f>_xll.qlTenorBasisValue($U$13,AB381,trigger)</f>
        <v>2.9097008957206357E-4</v>
      </c>
      <c r="AE381" s="50">
        <f>_xll.qlTenorBasisForwardRate($U$13,AB381,trigger)</f>
        <v>1.5741661085983742E-2</v>
      </c>
      <c r="AF381" s="50">
        <f>_xll.qlTenorBasisForwardRate2($U$13,AB381,AC381,trigger)</f>
        <v>1.5741661085983742E-2</v>
      </c>
      <c r="AG381" s="50">
        <f>_xll.qlIndexFixing($U$5,_xll.qlInterestRateIndexFixingDate($U$5,AB381,trigger),,trigger)</f>
        <v>1.5845526439109445E-2</v>
      </c>
      <c r="AH381" s="50">
        <f t="shared" si="17"/>
        <v>-1.0386535312570389E-4</v>
      </c>
      <c r="AI381" s="53">
        <f t="shared" si="18"/>
        <v>1.006598119001443</v>
      </c>
    </row>
    <row r="382" spans="27:35" x14ac:dyDescent="0.2">
      <c r="AA382" s="45" t="s">
        <v>74</v>
      </c>
      <c r="AB382" s="46">
        <f>_xll.qlCalendarAdvance(calendar,AB381,AA382,,,trigger)</f>
        <v>54049</v>
      </c>
      <c r="AC382" s="46">
        <f>_xll.qlInterestRateIndexMaturity($U$5,AB382,trigger)</f>
        <v>54232</v>
      </c>
      <c r="AD382" s="50">
        <f>_xll.qlTenorBasisValue($U$13,AB382,trigger)</f>
        <v>2.9044486024505238E-4</v>
      </c>
      <c r="AE382" s="50">
        <f>_xll.qlTenorBasisForwardRate($U$13,AB382,trigger)</f>
        <v>1.5748747973040936E-2</v>
      </c>
      <c r="AF382" s="50">
        <f>_xll.qlTenorBasisForwardRate2($U$13,AB382,AC382,trigger)</f>
        <v>1.5748747973040936E-2</v>
      </c>
      <c r="AG382" s="50">
        <f>_xll.qlIndexFixing($U$5,_xll.qlInterestRateIndexFixingDate($U$5,AB382,trigger),,trigger)</f>
        <v>1.584237847837066E-2</v>
      </c>
      <c r="AH382" s="50">
        <f t="shared" si="17"/>
        <v>-9.3630505329723307E-5</v>
      </c>
      <c r="AI382" s="53">
        <f t="shared" si="18"/>
        <v>1.0059452666008752</v>
      </c>
    </row>
    <row r="383" spans="27:35" x14ac:dyDescent="0.2">
      <c r="AA383" s="45" t="s">
        <v>74</v>
      </c>
      <c r="AB383" s="46">
        <f>_xll.qlCalendarAdvance(calendar,AB382,AA383,,,trigger)</f>
        <v>54080</v>
      </c>
      <c r="AC383" s="46">
        <f>_xll.qlInterestRateIndexMaturity($U$5,AB383,trigger)</f>
        <v>54262</v>
      </c>
      <c r="AD383" s="50">
        <f>_xll.qlTenorBasisValue($U$13,AB383,trigger)</f>
        <v>2.8994392658547824E-4</v>
      </c>
      <c r="AE383" s="50">
        <f>_xll.qlTenorBasisForwardRate($U$13,AB383,trigger)</f>
        <v>1.575408060104231E-2</v>
      </c>
      <c r="AF383" s="50">
        <f>_xll.qlTenorBasisForwardRate2($U$13,AB383,AC383,trigger)</f>
        <v>1.575408060104231E-2</v>
      </c>
      <c r="AG383" s="50">
        <f>_xll.qlIndexFixing($U$5,_xll.qlInterestRateIndexFixingDate($U$5,AB383,trigger),,trigger)</f>
        <v>1.5837887146998464E-2</v>
      </c>
      <c r="AH383" s="50">
        <f t="shared" si="17"/>
        <v>-8.3806545956154055E-5</v>
      </c>
      <c r="AI383" s="53">
        <f t="shared" si="18"/>
        <v>1.0053196722854527</v>
      </c>
    </row>
    <row r="384" spans="27:35" x14ac:dyDescent="0.2">
      <c r="AA384" s="45" t="s">
        <v>74</v>
      </c>
      <c r="AB384" s="46">
        <f>_xll.qlCalendarAdvance(calendar,AB383,AA384,,,trigger)</f>
        <v>54112</v>
      </c>
      <c r="AC384" s="46">
        <f>_xll.qlInterestRateIndexMaturity($U$5,AB384,trigger)</f>
        <v>54294</v>
      </c>
      <c r="AD384" s="50">
        <f>_xll.qlTenorBasisValue($U$13,AB384,trigger)</f>
        <v>2.8943484800114292E-4</v>
      </c>
      <c r="AE384" s="50">
        <f>_xll.qlTenorBasisForwardRate($U$13,AB384,trigger)</f>
        <v>1.5759324333624085E-2</v>
      </c>
      <c r="AF384" s="50">
        <f>_xll.qlTenorBasisForwardRate2($U$13,AB384,AC384,trigger)</f>
        <v>1.5759324333624085E-2</v>
      </c>
      <c r="AG384" s="50">
        <f>_xll.qlIndexFixing($U$5,_xll.qlInterestRateIndexFixingDate($U$5,AB384,trigger),,trigger)</f>
        <v>1.5832597995222127E-2</v>
      </c>
      <c r="AH384" s="50">
        <f t="shared" si="17"/>
        <v>-7.3273661598042411E-5</v>
      </c>
      <c r="AI384" s="53">
        <f t="shared" si="18"/>
        <v>1.0046495433463289</v>
      </c>
    </row>
    <row r="385" spans="27:35" x14ac:dyDescent="0.2">
      <c r="AA385" s="45" t="s">
        <v>74</v>
      </c>
      <c r="AB385" s="46">
        <f>_xll.qlCalendarAdvance(calendar,AB384,AA385,,,trigger)</f>
        <v>54141</v>
      </c>
      <c r="AC385" s="46">
        <f>_xll.qlInterestRateIndexMaturity($U$5,AB385,trigger)</f>
        <v>54325</v>
      </c>
      <c r="AD385" s="50">
        <f>_xll.qlTenorBasisValue($U$13,AB385,trigger)</f>
        <v>2.889804253871465E-4</v>
      </c>
      <c r="AE385" s="50">
        <f>_xll.qlTenorBasisForwardRate($U$13,AB385,trigger)</f>
        <v>1.5764255890290645E-2</v>
      </c>
      <c r="AF385" s="50">
        <f>_xll.qlTenorBasisForwardRate2($U$13,AB385,AC385,trigger)</f>
        <v>1.5764255890290645E-2</v>
      </c>
      <c r="AG385" s="50">
        <f>_xll.qlIndexFixing($U$5,_xll.qlInterestRateIndexFixingDate($U$5,AB385,trigger),,trigger)</f>
        <v>1.5827443110007621E-2</v>
      </c>
      <c r="AH385" s="50">
        <f t="shared" si="17"/>
        <v>-6.3187219716976523E-5</v>
      </c>
      <c r="AI385" s="53">
        <f t="shared" si="18"/>
        <v>1.004008258947122</v>
      </c>
    </row>
    <row r="386" spans="27:35" x14ac:dyDescent="0.2">
      <c r="AA386" s="45" t="s">
        <v>74</v>
      </c>
      <c r="AB386" s="46">
        <f>_xll.qlCalendarAdvance(calendar,AB385,AA386,,,trigger)</f>
        <v>54172</v>
      </c>
      <c r="AC386" s="46">
        <f>_xll.qlInterestRateIndexMaturity($U$5,AB386,trigger)</f>
        <v>54357</v>
      </c>
      <c r="AD386" s="50">
        <f>_xll.qlTenorBasisValue($U$13,AB386,trigger)</f>
        <v>2.8850184336741554E-4</v>
      </c>
      <c r="AE386" s="50">
        <f>_xll.qlTenorBasisForwardRate($U$13,AB386,trigger)</f>
        <v>1.5768388861479611E-2</v>
      </c>
      <c r="AF386" s="50">
        <f>_xll.qlTenorBasisForwardRate2($U$13,AB386,AC386,trigger)</f>
        <v>1.5768388861479611E-2</v>
      </c>
      <c r="AG386" s="50">
        <f>_xll.qlIndexFixing($U$5,_xll.qlInterestRateIndexFixingDate($U$5,AB386,trigger),,trigger)</f>
        <v>1.5820765530627588E-2</v>
      </c>
      <c r="AH386" s="50">
        <f t="shared" si="17"/>
        <v>-5.2376669147976423E-5</v>
      </c>
      <c r="AI386" s="53">
        <f t="shared" si="18"/>
        <v>1.0033216246509449</v>
      </c>
    </row>
    <row r="387" spans="27:35" x14ac:dyDescent="0.2">
      <c r="AA387" s="45" t="s">
        <v>74</v>
      </c>
      <c r="AB387" s="46">
        <f>_xll.qlCalendarAdvance(calendar,AB386,AA387,,,trigger)</f>
        <v>54203</v>
      </c>
      <c r="AC387" s="46">
        <f>_xll.qlInterestRateIndexMaturity($U$5,AB387,trigger)</f>
        <v>54387</v>
      </c>
      <c r="AD387" s="50">
        <f>_xll.qlTenorBasisValue($U$13,AB387,trigger)</f>
        <v>2.8803057367592219E-4</v>
      </c>
      <c r="AE387" s="50">
        <f>_xll.qlTenorBasisForwardRate($U$13,AB387,trigger)</f>
        <v>1.5771071310346354E-2</v>
      </c>
      <c r="AF387" s="50">
        <f>_xll.qlTenorBasisForwardRate2($U$13,AB387,AC387,trigger)</f>
        <v>1.5771071310346354E-2</v>
      </c>
      <c r="AG387" s="50">
        <f>_xll.qlIndexFixing($U$5,_xll.qlInterestRateIndexFixingDate($U$5,AB387,trigger),,trigger)</f>
        <v>1.5812769186757211E-2</v>
      </c>
      <c r="AH387" s="50">
        <f t="shared" si="17"/>
        <v>-4.1697876410857343E-5</v>
      </c>
      <c r="AI387" s="53">
        <f t="shared" si="18"/>
        <v>1.0026439469830755</v>
      </c>
    </row>
    <row r="388" spans="27:35" x14ac:dyDescent="0.2">
      <c r="AA388" s="45" t="s">
        <v>74</v>
      </c>
      <c r="AB388" s="46">
        <f>_xll.qlCalendarAdvance(calendar,AB387,AA388,,,trigger)</f>
        <v>54234</v>
      </c>
      <c r="AC388" s="46">
        <f>_xll.qlInterestRateIndexMaturity($U$5,AB388,trigger)</f>
        <v>54420</v>
      </c>
      <c r="AD388" s="50">
        <f>_xll.qlTenorBasisValue($U$13,AB388,trigger)</f>
        <v>2.8756650837301887E-4</v>
      </c>
      <c r="AE388" s="50">
        <f>_xll.qlTenorBasisForwardRate($U$13,AB388,trigger)</f>
        <v>1.5774202424261519E-2</v>
      </c>
      <c r="AF388" s="50">
        <f>_xll.qlTenorBasisForwardRate2($U$13,AB388,AC388,trigger)</f>
        <v>1.5774202424261519E-2</v>
      </c>
      <c r="AG388" s="50">
        <f>_xll.qlIndexFixing($U$5,_xll.qlInterestRateIndexFixingDate($U$5,AB388,trigger),,trigger)</f>
        <v>1.580446478702691E-2</v>
      </c>
      <c r="AH388" s="50">
        <f t="shared" ref="AH388:AH451" si="19">AE388-AG388</f>
        <v>-3.0262362765390294E-5</v>
      </c>
      <c r="AI388" s="53">
        <f t="shared" ref="AI388:AI451" si="20">AG388/AF388</f>
        <v>1.0019184718156555</v>
      </c>
    </row>
    <row r="389" spans="27:35" x14ac:dyDescent="0.2">
      <c r="AA389" s="45" t="s">
        <v>74</v>
      </c>
      <c r="AB389" s="46">
        <f>_xll.qlCalendarAdvance(calendar,AB388,AA389,,,trigger)</f>
        <v>54266</v>
      </c>
      <c r="AC389" s="46">
        <f>_xll.qlInterestRateIndexMaturity($U$5,AB389,trigger)</f>
        <v>54450</v>
      </c>
      <c r="AD389" s="50">
        <f>_xll.qlTenorBasisValue($U$13,AB389,trigger)</f>
        <v>2.8709491713797857E-4</v>
      </c>
      <c r="AE389" s="50">
        <f>_xll.qlTenorBasisForwardRate($U$13,AB389,trigger)</f>
        <v>1.5775236600211549E-2</v>
      </c>
      <c r="AF389" s="50">
        <f>_xll.qlTenorBasisForwardRate2($U$13,AB389,AC389,trigger)</f>
        <v>1.5775236600211549E-2</v>
      </c>
      <c r="AG389" s="50">
        <f>_xll.qlIndexFixing($U$5,_xll.qlInterestRateIndexFixingDate($U$5,AB389,trigger),,trigger)</f>
        <v>1.5794208781851605E-2</v>
      </c>
      <c r="AH389" s="50">
        <f t="shared" si="19"/>
        <v>-1.8972181640056207E-5</v>
      </c>
      <c r="AI389" s="53">
        <f t="shared" si="20"/>
        <v>1.0012026559170466</v>
      </c>
    </row>
    <row r="390" spans="27:35" x14ac:dyDescent="0.2">
      <c r="AA390" s="45" t="s">
        <v>74</v>
      </c>
      <c r="AB390" s="46">
        <f>_xll.qlCalendarAdvance(calendar,AB389,AA390,,,trigger)</f>
        <v>54297</v>
      </c>
      <c r="AC390" s="46">
        <f>_xll.qlInterestRateIndexMaturity($U$5,AB390,trigger)</f>
        <v>54480</v>
      </c>
      <c r="AD390" s="50">
        <f>_xll.qlTenorBasisValue($U$13,AB390,trigger)</f>
        <v>2.8664516667386718E-4</v>
      </c>
      <c r="AE390" s="50">
        <f>_xll.qlTenorBasisForwardRate($U$13,AB390,trigger)</f>
        <v>1.5775919344412387E-2</v>
      </c>
      <c r="AF390" s="50">
        <f>_xll.qlTenorBasisForwardRate2($U$13,AB390,AC390,trigger)</f>
        <v>1.5775919344412387E-2</v>
      </c>
      <c r="AG390" s="50">
        <f>_xll.qlIndexFixing($U$5,_xll.qlInterestRateIndexFixingDate($U$5,AB390,trigger),,trigger)</f>
        <v>1.5783570615724652E-2</v>
      </c>
      <c r="AH390" s="50">
        <f t="shared" si="19"/>
        <v>-7.651271312265201E-6</v>
      </c>
      <c r="AI390" s="53">
        <f t="shared" si="20"/>
        <v>1.0004849968578835</v>
      </c>
    </row>
    <row r="391" spans="27:35" x14ac:dyDescent="0.2">
      <c r="AA391" s="45" t="s">
        <v>74</v>
      </c>
      <c r="AB391" s="46">
        <f>_xll.qlCalendarAdvance(calendar,AB390,AA391,,,trigger)</f>
        <v>54329</v>
      </c>
      <c r="AC391" s="46">
        <f>_xll.qlInterestRateIndexMaturity($U$5,AB391,trigger)</f>
        <v>54511</v>
      </c>
      <c r="AD391" s="50">
        <f>_xll.qlTenorBasisValue($U$13,AB391,trigger)</f>
        <v>2.8618813001745637E-4</v>
      </c>
      <c r="AE391" s="50">
        <f>_xll.qlTenorBasisForwardRate($U$13,AB391,trigger)</f>
        <v>1.57759505276386E-2</v>
      </c>
      <c r="AF391" s="50">
        <f>_xll.qlTenorBasisForwardRate2($U$13,AB391,AC391,trigger)</f>
        <v>1.57759505276386E-2</v>
      </c>
      <c r="AG391" s="50">
        <f>_xll.qlIndexFixing($U$5,_xll.qlInterestRateIndexFixingDate($U$5,AB391,trigger),,trigger)</f>
        <v>1.5771690334255919E-2</v>
      </c>
      <c r="AH391" s="50">
        <f t="shared" si="19"/>
        <v>4.2601933826803828E-6</v>
      </c>
      <c r="AI391" s="53">
        <f t="shared" si="20"/>
        <v>0.99972995646917018</v>
      </c>
    </row>
    <row r="392" spans="27:35" x14ac:dyDescent="0.2">
      <c r="AA392" s="45" t="s">
        <v>74</v>
      </c>
      <c r="AB392" s="46">
        <f>_xll.qlCalendarAdvance(calendar,AB391,AA392,,,trigger)</f>
        <v>54359</v>
      </c>
      <c r="AC392" s="46">
        <f>_xll.qlInterestRateIndexMaturity($U$5,AB392,trigger)</f>
        <v>54541</v>
      </c>
      <c r="AD392" s="50">
        <f>_xll.qlTenorBasisValue($U$13,AB392,trigger)</f>
        <v>2.8576622254335507E-4</v>
      </c>
      <c r="AE392" s="50">
        <f>_xll.qlTenorBasisForwardRate($U$13,AB392,trigger)</f>
        <v>1.5775651403865814E-2</v>
      </c>
      <c r="AF392" s="50">
        <f>_xll.qlTenorBasisForwardRate2($U$13,AB392,AC392,trigger)</f>
        <v>1.5775651403865814E-2</v>
      </c>
      <c r="AG392" s="50">
        <f>_xll.qlIndexFixing($U$5,_xll.qlInterestRateIndexFixingDate($U$5,AB392,trigger),,trigger)</f>
        <v>1.5759836026680803E-2</v>
      </c>
      <c r="AH392" s="50">
        <f t="shared" si="19"/>
        <v>1.5815377185011276E-5</v>
      </c>
      <c r="AI392" s="53">
        <f t="shared" si="20"/>
        <v>0.99899748182942638</v>
      </c>
    </row>
    <row r="393" spans="27:35" x14ac:dyDescent="0.2">
      <c r="AA393" s="45" t="s">
        <v>74</v>
      </c>
      <c r="AB393" s="46">
        <f>_xll.qlCalendarAdvance(calendar,AB392,AA393,,,trigger)</f>
        <v>54392</v>
      </c>
      <c r="AC393" s="46">
        <f>_xll.qlInterestRateIndexMaturity($U$5,AB393,trigger)</f>
        <v>54574</v>
      </c>
      <c r="AD393" s="50">
        <f>_xll.qlTenorBasisValue($U$13,AB393,trigger)</f>
        <v>2.8530935058110226E-4</v>
      </c>
      <c r="AE393" s="50">
        <f>_xll.qlTenorBasisForwardRate($U$13,AB393,trigger)</f>
        <v>1.5774593211084941E-2</v>
      </c>
      <c r="AF393" s="50">
        <f>_xll.qlTenorBasisForwardRate2($U$13,AB393,AC393,trigger)</f>
        <v>1.5774593211084941E-2</v>
      </c>
      <c r="AG393" s="50">
        <f>_xll.qlIndexFixing($U$5,_xll.qlInterestRateIndexFixingDate($U$5,AB393,trigger),,trigger)</f>
        <v>1.5745832899493772E-2</v>
      </c>
      <c r="AH393" s="50">
        <f t="shared" si="19"/>
        <v>2.8760311591168736E-5</v>
      </c>
      <c r="AI393" s="53">
        <f t="shared" si="20"/>
        <v>0.99817679535653836</v>
      </c>
    </row>
    <row r="394" spans="27:35" x14ac:dyDescent="0.2">
      <c r="AA394" s="45" t="s">
        <v>74</v>
      </c>
      <c r="AB394" s="46">
        <f>_xll.qlCalendarAdvance(calendar,AB393,AA394,,,trigger)</f>
        <v>54422</v>
      </c>
      <c r="AC394" s="46">
        <f>_xll.qlInterestRateIndexMaturity($U$5,AB394,trigger)</f>
        <v>54604</v>
      </c>
      <c r="AD394" s="50">
        <f>_xll.qlTenorBasisValue($U$13,AB394,trigger)</f>
        <v>2.849004843472415E-4</v>
      </c>
      <c r="AE394" s="50">
        <f>_xll.qlTenorBasisForwardRate($U$13,AB394,trigger)</f>
        <v>1.5772968252031474E-2</v>
      </c>
      <c r="AF394" s="50">
        <f>_xll.qlTenorBasisForwardRate2($U$13,AB394,AC394,trigger)</f>
        <v>1.5772968252031474E-2</v>
      </c>
      <c r="AG394" s="50">
        <f>_xll.qlIndexFixing($U$5,_xll.qlInterestRateIndexFixingDate($U$5,AB394,trigger),,trigger)</f>
        <v>1.5732226993157235E-2</v>
      </c>
      <c r="AH394" s="50">
        <f t="shared" si="19"/>
        <v>4.0741258874238406E-5</v>
      </c>
      <c r="AI394" s="53">
        <f t="shared" si="20"/>
        <v>0.99741702016873135</v>
      </c>
    </row>
    <row r="395" spans="27:35" x14ac:dyDescent="0.2">
      <c r="AA395" s="45" t="s">
        <v>74</v>
      </c>
      <c r="AB395" s="46">
        <f>_xll.qlCalendarAdvance(calendar,AB394,AA395,,,trigger)</f>
        <v>54455</v>
      </c>
      <c r="AC395" s="46">
        <f>_xll.qlInterestRateIndexMaturity($U$5,AB395,trigger)</f>
        <v>54637</v>
      </c>
      <c r="AD395" s="50">
        <f>_xll.qlTenorBasisValue($U$13,AB395,trigger)</f>
        <v>2.8445774156980763E-4</v>
      </c>
      <c r="AE395" s="50">
        <f>_xll.qlTenorBasisForwardRate($U$13,AB395,trigger)</f>
        <v>1.5770451428296119E-2</v>
      </c>
      <c r="AF395" s="50">
        <f>_xll.qlTenorBasisForwardRate2($U$13,AB395,AC395,trigger)</f>
        <v>1.5770451428296119E-2</v>
      </c>
      <c r="AG395" s="50">
        <f>_xll.qlIndexFixing($U$5,_xll.qlInterestRateIndexFixingDate($U$5,AB395,trigger),,trigger)</f>
        <v>1.5716297147442625E-2</v>
      </c>
      <c r="AH395" s="50">
        <f t="shared" si="19"/>
        <v>5.4154280853493941E-5</v>
      </c>
      <c r="AI395" s="53">
        <f t="shared" si="20"/>
        <v>0.99656609190296686</v>
      </c>
    </row>
    <row r="396" spans="27:35" x14ac:dyDescent="0.2">
      <c r="AA396" s="45" t="s">
        <v>74</v>
      </c>
      <c r="AB396" s="46">
        <f>_xll.qlCalendarAdvance(calendar,AB395,AA396,,,trigger)</f>
        <v>54483</v>
      </c>
      <c r="AC396" s="46">
        <f>_xll.qlInterestRateIndexMaturity($U$5,AB396,trigger)</f>
        <v>54667</v>
      </c>
      <c r="AD396" s="50">
        <f>_xll.qlTenorBasisValue($U$13,AB396,trigger)</f>
        <v>2.8408775644930557E-4</v>
      </c>
      <c r="AE396" s="50">
        <f>_xll.qlTenorBasisForwardRate($U$13,AB396,trigger)</f>
        <v>1.5768276189358211E-2</v>
      </c>
      <c r="AF396" s="50">
        <f>_xll.qlTenorBasisForwardRate2($U$13,AB396,AC396,trigger)</f>
        <v>1.5768276189358211E-2</v>
      </c>
      <c r="AG396" s="50">
        <f>_xll.qlIndexFixing($U$5,_xll.qlInterestRateIndexFixingDate($U$5,AB396,trigger),,trigger)</f>
        <v>1.5702119835362356E-2</v>
      </c>
      <c r="AH396" s="50">
        <f t="shared" si="19"/>
        <v>6.6156353995854705E-5</v>
      </c>
      <c r="AI396" s="53">
        <f t="shared" si="20"/>
        <v>0.99580446504098508</v>
      </c>
    </row>
    <row r="397" spans="27:35" x14ac:dyDescent="0.2">
      <c r="AA397" s="45" t="s">
        <v>74</v>
      </c>
      <c r="AB397" s="46">
        <f>_xll.qlCalendarAdvance(calendar,AB396,AA397,,,trigger)</f>
        <v>54514</v>
      </c>
      <c r="AC397" s="46">
        <f>_xll.qlInterestRateIndexMaturity($U$5,AB397,trigger)</f>
        <v>54697</v>
      </c>
      <c r="AD397" s="50">
        <f>_xll.qlTenorBasisValue($U$13,AB397,trigger)</f>
        <v>2.8368411818925556E-4</v>
      </c>
      <c r="AE397" s="50">
        <f>_xll.qlTenorBasisForwardRate($U$13,AB397,trigger)</f>
        <v>1.5764315864969524E-2</v>
      </c>
      <c r="AF397" s="50">
        <f>_xll.qlTenorBasisForwardRate2($U$13,AB397,AC397,trigger)</f>
        <v>1.5764315864969524E-2</v>
      </c>
      <c r="AG397" s="50">
        <f>_xll.qlIndexFixing($U$5,_xll.qlInterestRateIndexFixingDate($U$5,AB397,trigger),,trigger)</f>
        <v>1.5685351653935115E-2</v>
      </c>
      <c r="AH397" s="50">
        <f t="shared" si="19"/>
        <v>7.8964211034409509E-5</v>
      </c>
      <c r="AI397" s="53">
        <f t="shared" si="20"/>
        <v>0.9949909522423438</v>
      </c>
    </row>
    <row r="398" spans="27:35" x14ac:dyDescent="0.2">
      <c r="AA398" s="45" t="s">
        <v>74</v>
      </c>
      <c r="AB398" s="46">
        <f>_xll.qlCalendarAdvance(calendar,AB397,AA398,,,trigger)</f>
        <v>54546</v>
      </c>
      <c r="AC398" s="46">
        <f>_xll.qlInterestRateIndexMaturity($U$5,AB398,trigger)</f>
        <v>54730</v>
      </c>
      <c r="AD398" s="50">
        <f>_xll.qlTenorBasisValue($U$13,AB398,trigger)</f>
        <v>2.8327396365425937E-4</v>
      </c>
      <c r="AE398" s="50">
        <f>_xll.qlTenorBasisForwardRate($U$13,AB398,trigger)</f>
        <v>1.576006606647232E-2</v>
      </c>
      <c r="AF398" s="50">
        <f>_xll.qlTenorBasisForwardRate2($U$13,AB398,AC398,trigger)</f>
        <v>1.576006606647232E-2</v>
      </c>
      <c r="AG398" s="50">
        <f>_xll.qlIndexFixing($U$5,_xll.qlInterestRateIndexFixingDate($U$5,AB398,trigger),,trigger)</f>
        <v>1.5667209842447218E-2</v>
      </c>
      <c r="AH398" s="50">
        <f t="shared" si="19"/>
        <v>9.2856224025102824E-5</v>
      </c>
      <c r="AI398" s="53">
        <f t="shared" si="20"/>
        <v>0.99410813231153616</v>
      </c>
    </row>
    <row r="399" spans="27:35" x14ac:dyDescent="0.2">
      <c r="AA399" s="45" t="s">
        <v>74</v>
      </c>
      <c r="AB399" s="46">
        <f>_xll.qlCalendarAdvance(calendar,AB398,AA399,,,trigger)</f>
        <v>54577</v>
      </c>
      <c r="AC399" s="46">
        <f>_xll.qlInterestRateIndexMaturity($U$5,AB399,trigger)</f>
        <v>54760</v>
      </c>
      <c r="AD399" s="50">
        <f>_xll.qlTenorBasisValue($U$13,AB399,trigger)</f>
        <v>2.8288283273211046E-4</v>
      </c>
      <c r="AE399" s="50">
        <f>_xll.qlTenorBasisForwardRate($U$13,AB399,trigger)</f>
        <v>1.5754757186303012E-2</v>
      </c>
      <c r="AF399" s="50">
        <f>_xll.qlTenorBasisForwardRate2($U$13,AB399,AC399,trigger)</f>
        <v>1.5754757186303012E-2</v>
      </c>
      <c r="AG399" s="50">
        <f>_xll.qlIndexFixing($U$5,_xll.qlInterestRateIndexFixingDate($U$5,AB399,trigger),,trigger)</f>
        <v>1.5648662514532907E-2</v>
      </c>
      <c r="AH399" s="50">
        <f t="shared" si="19"/>
        <v>1.0609467177010584E-4</v>
      </c>
      <c r="AI399" s="53">
        <f t="shared" si="20"/>
        <v>0.99326586436620279</v>
      </c>
    </row>
    <row r="400" spans="27:35" x14ac:dyDescent="0.2">
      <c r="AA400" s="45" t="s">
        <v>74</v>
      </c>
      <c r="AB400" s="46">
        <f>_xll.qlCalendarAdvance(calendar,AB399,AA400,,,trigger)</f>
        <v>54609</v>
      </c>
      <c r="AC400" s="46">
        <f>_xll.qlInterestRateIndexMaturity($U$5,AB400,trigger)</f>
        <v>54793</v>
      </c>
      <c r="AD400" s="50">
        <f>_xll.qlTenorBasisValue($U$13,AB400,trigger)</f>
        <v>2.8248539372658293E-4</v>
      </c>
      <c r="AE400" s="50">
        <f>_xll.qlTenorBasisForwardRate($U$13,AB400,trigger)</f>
        <v>1.5749069348423985E-2</v>
      </c>
      <c r="AF400" s="50">
        <f>_xll.qlTenorBasisForwardRate2($U$13,AB400,AC400,trigger)</f>
        <v>1.5749069348423985E-2</v>
      </c>
      <c r="AG400" s="50">
        <f>_xll.qlIndexFixing($U$5,_xll.qlInterestRateIndexFixingDate($U$5,AB400,trigger),,trigger)</f>
        <v>1.5628621659683727E-2</v>
      </c>
      <c r="AH400" s="50">
        <f t="shared" si="19"/>
        <v>1.2044768874025849E-4</v>
      </c>
      <c r="AI400" s="53">
        <f t="shared" si="20"/>
        <v>0.99235207579092211</v>
      </c>
    </row>
    <row r="401" spans="27:35" x14ac:dyDescent="0.2">
      <c r="AA401" s="45" t="s">
        <v>74</v>
      </c>
      <c r="AB401" s="46">
        <f>_xll.qlCalendarAdvance(calendar,AB400,AA401,,,trigger)</f>
        <v>54640</v>
      </c>
      <c r="AC401" s="46">
        <f>_xll.qlInterestRateIndexMaturity($U$5,AB401,trigger)</f>
        <v>54826</v>
      </c>
      <c r="AD401" s="50">
        <f>_xll.qlTenorBasisValue($U$13,AB401,trigger)</f>
        <v>2.8210639451917608E-4</v>
      </c>
      <c r="AE401" s="50">
        <f>_xll.qlTenorBasisForwardRate($U$13,AB401,trigger)</f>
        <v>1.57430812308057E-2</v>
      </c>
      <c r="AF401" s="50">
        <f>_xll.qlTenorBasisForwardRate2($U$13,AB401,AC401,trigger)</f>
        <v>1.57430812308057E-2</v>
      </c>
      <c r="AG401" s="50">
        <f>_xll.qlIndexFixing($U$5,_xll.qlInterestRateIndexFixingDate($U$5,AB401,trigger),,trigger)</f>
        <v>1.5608259058313296E-2</v>
      </c>
      <c r="AH401" s="50">
        <f t="shared" si="19"/>
        <v>1.3482217249240376E-4</v>
      </c>
      <c r="AI401" s="53">
        <f t="shared" si="20"/>
        <v>0.99143610005463312</v>
      </c>
    </row>
    <row r="402" spans="27:35" x14ac:dyDescent="0.2">
      <c r="AA402" s="45" t="s">
        <v>74</v>
      </c>
      <c r="AB402" s="46">
        <f>_xll.qlCalendarAdvance(calendar,AB401,AA402,,,trigger)</f>
        <v>54672</v>
      </c>
      <c r="AC402" s="46">
        <f>_xll.qlInterestRateIndexMaturity($U$5,AB402,trigger)</f>
        <v>54854</v>
      </c>
      <c r="AD402" s="50">
        <f>_xll.qlTenorBasisValue($U$13,AB402,trigger)</f>
        <v>2.8172128889882974E-4</v>
      </c>
      <c r="AE402" s="50">
        <f>_xll.qlTenorBasisForwardRate($U$13,AB402,trigger)</f>
        <v>1.5734861378987157E-2</v>
      </c>
      <c r="AF402" s="50">
        <f>_xll.qlTenorBasisForwardRate2($U$13,AB402,AC402,trigger)</f>
        <v>1.5734861378987157E-2</v>
      </c>
      <c r="AG402" s="50">
        <f>_xll.qlIndexFixing($U$5,_xll.qlInterestRateIndexFixingDate($U$5,AB402,trigger),,trigger)</f>
        <v>1.5586410312928381E-2</v>
      </c>
      <c r="AH402" s="50">
        <f t="shared" si="19"/>
        <v>1.484510660587756E-4</v>
      </c>
      <c r="AI402" s="53">
        <f t="shared" si="20"/>
        <v>0.99056546718250582</v>
      </c>
    </row>
    <row r="403" spans="27:35" x14ac:dyDescent="0.2">
      <c r="AA403" s="45" t="s">
        <v>74</v>
      </c>
      <c r="AB403" s="46">
        <f>_xll.qlCalendarAdvance(calendar,AB402,AA403,,,trigger)</f>
        <v>54702</v>
      </c>
      <c r="AC403" s="46">
        <f>_xll.qlInterestRateIndexMaturity($U$5,AB403,trigger)</f>
        <v>54884</v>
      </c>
      <c r="AD403" s="50">
        <f>_xll.qlTenorBasisValue($U$13,AB403,trigger)</f>
        <v>2.8136581396515423E-4</v>
      </c>
      <c r="AE403" s="50">
        <f>_xll.qlTenorBasisForwardRate($U$13,AB403,trigger)</f>
        <v>1.5727339430553367E-2</v>
      </c>
      <c r="AF403" s="50">
        <f>_xll.qlTenorBasisForwardRate2($U$13,AB403,AC403,trigger)</f>
        <v>1.5727339430553367E-2</v>
      </c>
      <c r="AG403" s="50">
        <f>_xll.qlIndexFixing($U$5,_xll.qlInterestRateIndexFixingDate($U$5,AB403,trigger),,trigger)</f>
        <v>1.5565020569023064E-2</v>
      </c>
      <c r="AH403" s="50">
        <f t="shared" si="19"/>
        <v>1.6231886153030353E-4</v>
      </c>
      <c r="AI403" s="53">
        <f t="shared" si="20"/>
        <v>0.98967919130587545</v>
      </c>
    </row>
    <row r="404" spans="27:35" x14ac:dyDescent="0.2">
      <c r="AA404" s="45" t="s">
        <v>74</v>
      </c>
      <c r="AB404" s="46">
        <f>_xll.qlCalendarAdvance(calendar,AB403,AA404,,,trigger)</f>
        <v>54735</v>
      </c>
      <c r="AC404" s="46">
        <f>_xll.qlInterestRateIndexMaturity($U$5,AB404,trigger)</f>
        <v>54917</v>
      </c>
      <c r="AD404" s="50">
        <f>_xll.qlTenorBasisValue($U$13,AB404,trigger)</f>
        <v>2.8098091314192141E-4</v>
      </c>
      <c r="AE404" s="50">
        <f>_xll.qlTenorBasisForwardRate($U$13,AB404,trigger)</f>
        <v>1.5718335084626469E-2</v>
      </c>
      <c r="AF404" s="50">
        <f>_xll.qlTenorBasisForwardRate2($U$13,AB404,AC404,trigger)</f>
        <v>1.5718335084626469E-2</v>
      </c>
      <c r="AG404" s="50">
        <f>_xll.qlIndexFixing($U$5,_xll.qlInterestRateIndexFixingDate($U$5,AB404,trigger),,trigger)</f>
        <v>1.5540528744744512E-2</v>
      </c>
      <c r="AH404" s="50">
        <f t="shared" si="19"/>
        <v>1.7780633988195675E-4</v>
      </c>
      <c r="AI404" s="53">
        <f t="shared" si="20"/>
        <v>0.98868796606481157</v>
      </c>
    </row>
    <row r="405" spans="27:35" x14ac:dyDescent="0.2">
      <c r="AA405" s="45" t="s">
        <v>74</v>
      </c>
      <c r="AB405" s="46">
        <f>_xll.qlCalendarAdvance(calendar,AB404,AA405,,,trigger)</f>
        <v>54765</v>
      </c>
      <c r="AC405" s="46">
        <f>_xll.qlInterestRateIndexMaturity($U$5,AB405,trigger)</f>
        <v>54947</v>
      </c>
      <c r="AD405" s="50">
        <f>_xll.qlTenorBasisValue($U$13,AB405,trigger)</f>
        <v>2.8063648523104286E-4</v>
      </c>
      <c r="AE405" s="50">
        <f>_xll.qlTenorBasisForwardRate($U$13,AB405,trigger)</f>
        <v>1.5709485420695134E-2</v>
      </c>
      <c r="AF405" s="50">
        <f>_xll.qlTenorBasisForwardRate2($U$13,AB405,AC405,trigger)</f>
        <v>1.5709485420695134E-2</v>
      </c>
      <c r="AG405" s="50">
        <f>_xll.qlIndexFixing($U$5,_xll.qlInterestRateIndexFixingDate($U$5,AB405,trigger),,trigger)</f>
        <v>1.5517387929372907E-2</v>
      </c>
      <c r="AH405" s="50">
        <f t="shared" si="19"/>
        <v>1.9209749132222641E-4</v>
      </c>
      <c r="AI405" s="53">
        <f t="shared" si="20"/>
        <v>0.98777187882493189</v>
      </c>
    </row>
    <row r="406" spans="27:35" x14ac:dyDescent="0.2">
      <c r="AA406" s="45" t="s">
        <v>74</v>
      </c>
      <c r="AB406" s="46">
        <f>_xll.qlCalendarAdvance(calendar,AB405,AA406,,,trigger)</f>
        <v>54798</v>
      </c>
      <c r="AC406" s="46">
        <f>_xll.qlInterestRateIndexMaturity($U$5,AB406,trigger)</f>
        <v>54980</v>
      </c>
      <c r="AD406" s="50">
        <f>_xll.qlTenorBasisValue($U$13,AB406,trigger)</f>
        <v>2.8026355158689015E-4</v>
      </c>
      <c r="AE406" s="50">
        <f>_xll.qlTenorBasisForwardRate($U$13,AB406,trigger)</f>
        <v>1.5699020423734701E-2</v>
      </c>
      <c r="AF406" s="50">
        <f>_xll.qlTenorBasisForwardRate2($U$13,AB406,AC406,trigger)</f>
        <v>1.5699020423734701E-2</v>
      </c>
      <c r="AG406" s="50">
        <f>_xll.qlIndexFixing($U$5,_xll.qlInterestRateIndexFixingDate($U$5,AB406,trigger),,trigger)</f>
        <v>1.5490969995613215E-2</v>
      </c>
      <c r="AH406" s="50">
        <f t="shared" si="19"/>
        <v>2.0805042812148573E-4</v>
      </c>
      <c r="AI406" s="53">
        <f t="shared" si="20"/>
        <v>0.98674755350932963</v>
      </c>
    </row>
    <row r="407" spans="27:35" x14ac:dyDescent="0.2">
      <c r="AA407" s="45" t="s">
        <v>74</v>
      </c>
      <c r="AB407" s="46">
        <f>_xll.qlCalendarAdvance(calendar,AB406,AA407,,,trigger)</f>
        <v>54829</v>
      </c>
      <c r="AC407" s="46">
        <f>_xll.qlInterestRateIndexMaturity($U$5,AB407,trigger)</f>
        <v>55010</v>
      </c>
      <c r="AD407" s="50">
        <f>_xll.qlTenorBasisValue($U$13,AB407,trigger)</f>
        <v>2.7991880005789232E-4</v>
      </c>
      <c r="AE407" s="50">
        <f>_xll.qlTenorBasisForwardRate($U$13,AB407,trigger)</f>
        <v>1.5688337445372062E-2</v>
      </c>
      <c r="AF407" s="50">
        <f>_xll.qlTenorBasisForwardRate2($U$13,AB407,AC407,trigger)</f>
        <v>1.5688337445372062E-2</v>
      </c>
      <c r="AG407" s="50">
        <f>_xll.qlIndexFixing($U$5,_xll.qlInterestRateIndexFixingDate($U$5,AB407,trigger),,trigger)</f>
        <v>1.5465339293367405E-2</v>
      </c>
      <c r="AH407" s="50">
        <f t="shared" si="19"/>
        <v>2.2299815200465742E-4</v>
      </c>
      <c r="AI407" s="53">
        <f t="shared" si="20"/>
        <v>0.98578573715786311</v>
      </c>
    </row>
    <row r="408" spans="27:35" x14ac:dyDescent="0.2">
      <c r="AA408" s="45" t="s">
        <v>74</v>
      </c>
      <c r="AB408" s="46">
        <f>_xll.qlCalendarAdvance(calendar,AB407,AA408,,,trigger)</f>
        <v>54857</v>
      </c>
      <c r="AC408" s="46">
        <f>_xll.qlInterestRateIndexMaturity($U$5,AB408,trigger)</f>
        <v>55043</v>
      </c>
      <c r="AD408" s="50">
        <f>_xll.qlTenorBasisValue($U$13,AB408,trigger)</f>
        <v>2.7961198904622819E-4</v>
      </c>
      <c r="AE408" s="50">
        <f>_xll.qlTenorBasisForwardRate($U$13,AB408,trigger)</f>
        <v>1.5678980220685167E-2</v>
      </c>
      <c r="AF408" s="50">
        <f>_xll.qlTenorBasisForwardRate2($U$13,AB408,AC408,trigger)</f>
        <v>1.5678980220685167E-2</v>
      </c>
      <c r="AG408" s="50">
        <f>_xll.qlIndexFixing($U$5,_xll.qlInterestRateIndexFixingDate($U$5,AB408,trigger),,trigger)</f>
        <v>1.5440825974403178E-2</v>
      </c>
      <c r="AH408" s="50">
        <f t="shared" si="19"/>
        <v>2.381542462819887E-4</v>
      </c>
      <c r="AI408" s="53">
        <f t="shared" si="20"/>
        <v>0.98481060356414041</v>
      </c>
    </row>
    <row r="409" spans="27:35" x14ac:dyDescent="0.2">
      <c r="AA409" s="45" t="s">
        <v>74</v>
      </c>
      <c r="AB409" s="46">
        <f>_xll.qlCalendarAdvance(calendar,AB408,AA409,,,trigger)</f>
        <v>54890</v>
      </c>
      <c r="AC409" s="46">
        <f>_xll.qlInterestRateIndexMaturity($U$5,AB409,trigger)</f>
        <v>55073</v>
      </c>
      <c r="AD409" s="50">
        <f>_xll.qlTenorBasisValue($U$13,AB409,trigger)</f>
        <v>2.7925588542120273E-4</v>
      </c>
      <c r="AE409" s="50">
        <f>_xll.qlTenorBasisForwardRate($U$13,AB409,trigger)</f>
        <v>1.5665937039266407E-2</v>
      </c>
      <c r="AF409" s="50">
        <f>_xll.qlTenorBasisForwardRate2($U$13,AB409,AC409,trigger)</f>
        <v>1.5665937039266407E-2</v>
      </c>
      <c r="AG409" s="50">
        <f>_xll.qlIndexFixing($U$5,_xll.qlInterestRateIndexFixingDate($U$5,AB409,trigger),,trigger)</f>
        <v>1.5412313408564242E-2</v>
      </c>
      <c r="AH409" s="50">
        <f t="shared" si="19"/>
        <v>2.5362363070216554E-4</v>
      </c>
      <c r="AI409" s="53">
        <f t="shared" si="20"/>
        <v>0.98381050363815059</v>
      </c>
    </row>
    <row r="410" spans="27:35" x14ac:dyDescent="0.2">
      <c r="AA410" s="45" t="s">
        <v>74</v>
      </c>
      <c r="AB410" s="46">
        <f>_xll.qlCalendarAdvance(calendar,AB409,AA410,,,trigger)</f>
        <v>54920</v>
      </c>
      <c r="AC410" s="46">
        <f>_xll.qlInterestRateIndexMaturity($U$5,AB410,trigger)</f>
        <v>55106</v>
      </c>
      <c r="AD410" s="50">
        <f>_xll.qlTenorBasisValue($U$13,AB410,trigger)</f>
        <v>2.7893723845484733E-4</v>
      </c>
      <c r="AE410" s="50">
        <f>_xll.qlTenorBasisForwardRate($U$13,AB410,trigger)</f>
        <v>1.5654171284310247E-2</v>
      </c>
      <c r="AF410" s="50">
        <f>_xll.qlTenorBasisForwardRate2($U$13,AB410,AC410,trigger)</f>
        <v>1.5654171284310247E-2</v>
      </c>
      <c r="AG410" s="50">
        <f>_xll.qlIndexFixing($U$5,_xll.qlInterestRateIndexFixingDate($U$5,AB410,trigger),,trigger)</f>
        <v>1.5385388623547911E-2</v>
      </c>
      <c r="AH410" s="50">
        <f t="shared" si="19"/>
        <v>2.6878266076233587E-4</v>
      </c>
      <c r="AI410" s="53">
        <f t="shared" si="20"/>
        <v>0.98282996551649271</v>
      </c>
    </row>
    <row r="411" spans="27:35" x14ac:dyDescent="0.2">
      <c r="AA411" s="45" t="s">
        <v>74</v>
      </c>
      <c r="AB411" s="46">
        <f>_xll.qlCalendarAdvance(calendar,AB410,AA411,,,trigger)</f>
        <v>54952</v>
      </c>
      <c r="AC411" s="46">
        <f>_xll.qlInterestRateIndexMaturity($U$5,AB411,trigger)</f>
        <v>55135</v>
      </c>
      <c r="AD411" s="50">
        <f>_xll.qlTenorBasisValue($U$13,AB411,trigger)</f>
        <v>2.7860260301628293E-4</v>
      </c>
      <c r="AE411" s="50">
        <f>_xll.qlTenorBasisForwardRate($U$13,AB411,trigger)</f>
        <v>1.5640173978843035E-2</v>
      </c>
      <c r="AF411" s="50">
        <f>_xll.qlTenorBasisForwardRate2($U$13,AB411,AC411,trigger)</f>
        <v>1.5640173978843035E-2</v>
      </c>
      <c r="AG411" s="50">
        <f>_xll.qlIndexFixing($U$5,_xll.qlInterestRateIndexFixingDate($U$5,AB411,trigger),,trigger)</f>
        <v>1.5357300018901485E-2</v>
      </c>
      <c r="AH411" s="50">
        <f t="shared" si="19"/>
        <v>2.8287395994154932E-4</v>
      </c>
      <c r="AI411" s="53">
        <f t="shared" si="20"/>
        <v>0.98191363086342887</v>
      </c>
    </row>
    <row r="412" spans="27:35" x14ac:dyDescent="0.2">
      <c r="AA412" s="45" t="s">
        <v>74</v>
      </c>
      <c r="AB412" s="46">
        <f>_xll.qlCalendarAdvance(calendar,AB411,AA412,,,trigger)</f>
        <v>54982</v>
      </c>
      <c r="AC412" s="46">
        <f>_xll.qlInterestRateIndexMaturity($U$5,AB412,trigger)</f>
        <v>55166</v>
      </c>
      <c r="AD412" s="50">
        <f>_xll.qlTenorBasisValue($U$13,AB412,trigger)</f>
        <v>2.7829373536473356E-4</v>
      </c>
      <c r="AE412" s="50">
        <f>_xll.qlTenorBasisForwardRate($U$13,AB412,trigger)</f>
        <v>1.5626835993233803E-2</v>
      </c>
      <c r="AF412" s="50">
        <f>_xll.qlTenorBasisForwardRate2($U$13,AB412,AC412,trigger)</f>
        <v>1.5626835993233803E-2</v>
      </c>
      <c r="AG412" s="50">
        <f>_xll.qlIndexFixing($U$5,_xll.qlInterestRateIndexFixingDate($U$5,AB412,trigger),,trigger)</f>
        <v>1.533067917184849E-2</v>
      </c>
      <c r="AH412" s="50">
        <f t="shared" si="19"/>
        <v>2.9615682138531274E-4</v>
      </c>
      <c r="AI412" s="53">
        <f t="shared" si="20"/>
        <v>0.98104819033657586</v>
      </c>
    </row>
    <row r="413" spans="27:35" x14ac:dyDescent="0.2">
      <c r="AA413" s="45" t="s">
        <v>74</v>
      </c>
      <c r="AB413" s="46">
        <f>_xll.qlCalendarAdvance(calendar,AB412,AA413,,,trigger)</f>
        <v>55015</v>
      </c>
      <c r="AC413" s="46">
        <f>_xll.qlInterestRateIndexMaturity($U$5,AB413,trigger)</f>
        <v>55199</v>
      </c>
      <c r="AD413" s="50">
        <f>_xll.qlTenorBasisValue($U$13,AB413,trigger)</f>
        <v>2.7795932220171565E-4</v>
      </c>
      <c r="AE413" s="50">
        <f>_xll.qlTenorBasisForwardRate($U$13,AB413,trigger)</f>
        <v>1.5611313005553761E-2</v>
      </c>
      <c r="AF413" s="50">
        <f>_xll.qlTenorBasisForwardRate2($U$13,AB413,AC413,trigger)</f>
        <v>1.5611313005553761E-2</v>
      </c>
      <c r="AG413" s="50">
        <f>_xll.qlIndexFixing($U$5,_xll.qlInterestRateIndexFixingDate($U$5,AB413,trigger),,trigger)</f>
        <v>1.5301958095031215E-2</v>
      </c>
      <c r="AH413" s="50">
        <f t="shared" si="19"/>
        <v>3.0935491052254578E-4</v>
      </c>
      <c r="AI413" s="53">
        <f t="shared" si="20"/>
        <v>0.9801839274881945</v>
      </c>
    </row>
    <row r="414" spans="27:35" x14ac:dyDescent="0.2">
      <c r="AA414" s="45" t="s">
        <v>74</v>
      </c>
      <c r="AB414" s="46">
        <f>_xll.qlCalendarAdvance(calendar,AB413,AA414,,,trigger)</f>
        <v>55046</v>
      </c>
      <c r="AC414" s="46">
        <f>_xll.qlInterestRateIndexMaturity($U$5,AB414,trigger)</f>
        <v>55227</v>
      </c>
      <c r="AD414" s="50">
        <f>_xll.qlTenorBasisValue($U$13,AB414,trigger)</f>
        <v>2.776501962481622E-4</v>
      </c>
      <c r="AE414" s="50">
        <f>_xll.qlTenorBasisForwardRate($U$13,AB414,trigger)</f>
        <v>1.5595809348326993E-2</v>
      </c>
      <c r="AF414" s="50">
        <f>_xll.qlTenorBasisForwardRate2($U$13,AB414,AC414,trigger)</f>
        <v>1.5595809348326993E-2</v>
      </c>
      <c r="AG414" s="50">
        <f>_xll.qlIndexFixing($U$5,_xll.qlInterestRateIndexFixingDate($U$5,AB414,trigger),,trigger)</f>
        <v>1.5275823465233554E-2</v>
      </c>
      <c r="AH414" s="50">
        <f t="shared" si="19"/>
        <v>3.1998588309343871E-4</v>
      </c>
      <c r="AI414" s="53">
        <f t="shared" si="20"/>
        <v>0.97948257278948048</v>
      </c>
    </row>
    <row r="415" spans="27:35" x14ac:dyDescent="0.2">
      <c r="AA415" s="45" t="s">
        <v>74</v>
      </c>
      <c r="AB415" s="46">
        <f>_xll.qlCalendarAdvance(calendar,AB414,AA415,,,trigger)</f>
        <v>55078</v>
      </c>
      <c r="AC415" s="46">
        <f>_xll.qlInterestRateIndexMaturity($U$5,AB415,trigger)</f>
        <v>55260</v>
      </c>
      <c r="AD415" s="50">
        <f>_xll.qlTenorBasisValue($U$13,AB415,trigger)</f>
        <v>2.7733612001180761E-4</v>
      </c>
      <c r="AE415" s="50">
        <f>_xll.qlTenorBasisForwardRate($U$13,AB415,trigger)</f>
        <v>1.5579426546559659E-2</v>
      </c>
      <c r="AF415" s="50">
        <f>_xll.qlTenorBasisForwardRate2($U$13,AB415,AC415,trigger)</f>
        <v>1.5579426546559659E-2</v>
      </c>
      <c r="AG415" s="50">
        <f>_xll.qlIndexFixing($U$5,_xll.qlInterestRateIndexFixingDate($U$5,AB415,trigger),,trigger)</f>
        <v>1.5249065745301328E-2</v>
      </c>
      <c r="AH415" s="50">
        <f t="shared" si="19"/>
        <v>3.3036080125833055E-4</v>
      </c>
      <c r="AI415" s="53">
        <f t="shared" si="20"/>
        <v>0.97879506025006535</v>
      </c>
    </row>
    <row r="416" spans="27:35" x14ac:dyDescent="0.2">
      <c r="AA416" s="45" t="s">
        <v>74</v>
      </c>
      <c r="AB416" s="46">
        <f>_xll.qlCalendarAdvance(calendar,AB415,AA416,,,trigger)</f>
        <v>55109</v>
      </c>
      <c r="AC416" s="46">
        <f>_xll.qlInterestRateIndexMaturity($U$5,AB416,trigger)</f>
        <v>55290</v>
      </c>
      <c r="AD416" s="50">
        <f>_xll.qlTenorBasisValue($U$13,AB416,trigger)</f>
        <v>2.770366492532089E-4</v>
      </c>
      <c r="AE416" s="50">
        <f>_xll.qlTenorBasisForwardRate($U$13,AB416,trigger)</f>
        <v>1.5562745139948469E-2</v>
      </c>
      <c r="AF416" s="50">
        <f>_xll.qlTenorBasisForwardRate2($U$13,AB416,AC416,trigger)</f>
        <v>1.5562745139948469E-2</v>
      </c>
      <c r="AG416" s="50">
        <f>_xll.qlIndexFixing($U$5,_xll.qlInterestRateIndexFixingDate($U$5,AB416,trigger),,trigger)</f>
        <v>1.5223886299865996E-2</v>
      </c>
      <c r="AH416" s="50">
        <f t="shared" si="19"/>
        <v>3.3885884008247324E-4</v>
      </c>
      <c r="AI416" s="53">
        <f t="shared" si="20"/>
        <v>0.978226280965519</v>
      </c>
    </row>
    <row r="417" spans="27:35" x14ac:dyDescent="0.2">
      <c r="AA417" s="45" t="s">
        <v>74</v>
      </c>
      <c r="AB417" s="46">
        <f>_xll.qlCalendarAdvance(calendar,AB416,AA417,,,trigger)</f>
        <v>55141</v>
      </c>
      <c r="AC417" s="46">
        <f>_xll.qlInterestRateIndexMaturity($U$5,AB417,trigger)</f>
        <v>55323</v>
      </c>
      <c r="AD417" s="50">
        <f>_xll.qlTenorBasisValue($U$13,AB417,trigger)</f>
        <v>2.767323872066673E-4</v>
      </c>
      <c r="AE417" s="50">
        <f>_xll.qlTenorBasisForwardRate($U$13,AB417,trigger)</f>
        <v>1.5544920891520901E-2</v>
      </c>
      <c r="AF417" s="50">
        <f>_xll.qlTenorBasisForwardRate2($U$13,AB417,AC417,trigger)</f>
        <v>1.5544920891520901E-2</v>
      </c>
      <c r="AG417" s="50">
        <f>_xll.qlIndexFixing($U$5,_xll.qlInterestRateIndexFixingDate($U$5,AB417,trigger),,trigger)</f>
        <v>1.5198348805912046E-2</v>
      </c>
      <c r="AH417" s="50">
        <f t="shared" si="19"/>
        <v>3.4657208560885493E-4</v>
      </c>
      <c r="AI417" s="53">
        <f t="shared" si="20"/>
        <v>0.97770512387760711</v>
      </c>
    </row>
    <row r="418" spans="27:35" x14ac:dyDescent="0.2">
      <c r="AA418" s="45" t="s">
        <v>74</v>
      </c>
      <c r="AB418" s="46">
        <f>_xll.qlCalendarAdvance(calendar,AB417,AA418,,,trigger)</f>
        <v>55172</v>
      </c>
      <c r="AC418" s="46">
        <f>_xll.qlInterestRateIndexMaturity($U$5,AB418,trigger)</f>
        <v>55353</v>
      </c>
      <c r="AD418" s="50">
        <f>_xll.qlTenorBasisValue($U$13,AB418,trigger)</f>
        <v>2.7644227840219209E-4</v>
      </c>
      <c r="AE418" s="50">
        <f>_xll.qlTenorBasisForwardRate($U$13,AB418,trigger)</f>
        <v>1.5526889519078737E-2</v>
      </c>
      <c r="AF418" s="50">
        <f>_xll.qlTenorBasisForwardRate2($U$13,AB418,AC418,trigger)</f>
        <v>1.5526889519078737E-2</v>
      </c>
      <c r="AG418" s="50">
        <f>_xll.qlIndexFixing($U$5,_xll.qlInterestRateIndexFixingDate($U$5,AB418,trigger),,trigger)</f>
        <v>1.5174318593977446E-2</v>
      </c>
      <c r="AH418" s="50">
        <f t="shared" si="19"/>
        <v>3.5257092510129068E-4</v>
      </c>
      <c r="AI418" s="53">
        <f t="shared" si="20"/>
        <v>0.97729288118730617</v>
      </c>
    </row>
    <row r="419" spans="27:35" x14ac:dyDescent="0.2">
      <c r="AA419" s="45" t="s">
        <v>74</v>
      </c>
      <c r="AB419" s="46">
        <f>_xll.qlCalendarAdvance(calendar,AB418,AA419,,,trigger)</f>
        <v>55204</v>
      </c>
      <c r="AC419" s="46">
        <f>_xll.qlInterestRateIndexMaturity($U$5,AB419,trigger)</f>
        <v>55386</v>
      </c>
      <c r="AD419" s="50">
        <f>_xll.qlTenorBasisValue($U$13,AB419,trigger)</f>
        <v>2.7614753228976687E-4</v>
      </c>
      <c r="AE419" s="50">
        <f>_xll.qlTenorBasisForwardRate($U$13,AB419,trigger)</f>
        <v>1.5507623481932409E-2</v>
      </c>
      <c r="AF419" s="50">
        <f>_xll.qlTenorBasisForwardRate2($U$13,AB419,AC419,trigger)</f>
        <v>1.5507623481932409E-2</v>
      </c>
      <c r="AG419" s="50">
        <f>_xll.qlIndexFixing($U$5,_xll.qlInterestRateIndexFixingDate($U$5,AB419,trigger),,trigger)</f>
        <v>1.5150001340718516E-2</v>
      </c>
      <c r="AH419" s="50">
        <f t="shared" si="19"/>
        <v>3.5762214121389316E-4</v>
      </c>
      <c r="AI419" s="53">
        <f t="shared" si="20"/>
        <v>0.97693894608477239</v>
      </c>
    </row>
    <row r="420" spans="27:35" x14ac:dyDescent="0.2">
      <c r="AA420" s="45" t="s">
        <v>74</v>
      </c>
      <c r="AB420" s="46">
        <f>_xll.qlCalendarAdvance(calendar,AB419,AA420,,,trigger)</f>
        <v>55232</v>
      </c>
      <c r="AC420" s="46">
        <f>_xll.qlInterestRateIndexMaturity($U$5,AB420,trigger)</f>
        <v>55416</v>
      </c>
      <c r="AD420" s="50">
        <f>_xll.qlTenorBasisValue($U$13,AB420,trigger)</f>
        <v>2.7589350553594235E-4</v>
      </c>
      <c r="AE420" s="50">
        <f>_xll.qlTenorBasisForwardRate($U$13,AB420,trigger)</f>
        <v>1.549015967436642E-2</v>
      </c>
      <c r="AF420" s="50">
        <f>_xll.qlTenorBasisForwardRate2($U$13,AB420,AC420,trigger)</f>
        <v>1.549015967436642E-2</v>
      </c>
      <c r="AG420" s="50">
        <f>_xll.qlIndexFixing($U$5,_xll.qlInterestRateIndexFixingDate($U$5,AB420,trigger),,trigger)</f>
        <v>1.5129194862788907E-2</v>
      </c>
      <c r="AH420" s="50">
        <f t="shared" si="19"/>
        <v>3.609648115775136E-4</v>
      </c>
      <c r="AI420" s="53">
        <f t="shared" si="20"/>
        <v>0.97669715360166043</v>
      </c>
    </row>
    <row r="421" spans="27:35" x14ac:dyDescent="0.2">
      <c r="AA421" s="45" t="s">
        <v>74</v>
      </c>
      <c r="AB421" s="46">
        <f>_xll.qlCalendarAdvance(calendar,AB420,AA421,,,trigger)</f>
        <v>55263</v>
      </c>
      <c r="AC421" s="46">
        <f>_xll.qlInterestRateIndexMaturity($U$5,AB421,trigger)</f>
        <v>55446</v>
      </c>
      <c r="AD421" s="50">
        <f>_xll.qlTenorBasisValue($U$13,AB421,trigger)</f>
        <v>2.75616419139895E-4</v>
      </c>
      <c r="AE421" s="50">
        <f>_xll.qlTenorBasisForwardRate($U$13,AB421,trigger)</f>
        <v>1.5470155180459246E-2</v>
      </c>
      <c r="AF421" s="50">
        <f>_xll.qlTenorBasisForwardRate2($U$13,AB421,AC421,trigger)</f>
        <v>1.5470155180459246E-2</v>
      </c>
      <c r="AG421" s="50">
        <f>_xll.qlIndexFixing($U$5,_xll.qlInterestRateIndexFixingDate($U$5,AB421,trigger),,trigger)</f>
        <v>1.5106840594024765E-2</v>
      </c>
      <c r="AH421" s="50">
        <f t="shared" si="19"/>
        <v>3.6331458643448084E-4</v>
      </c>
      <c r="AI421" s="53">
        <f t="shared" si="20"/>
        <v>0.97651512979692712</v>
      </c>
    </row>
    <row r="422" spans="27:35" x14ac:dyDescent="0.2">
      <c r="AA422" s="45" t="s">
        <v>74</v>
      </c>
      <c r="AB422" s="46">
        <f>_xll.qlCalendarAdvance(calendar,AB421,AA422,,,trigger)</f>
        <v>55295</v>
      </c>
      <c r="AC422" s="46">
        <f>_xll.qlInterestRateIndexMaturity($U$5,AB422,trigger)</f>
        <v>55479</v>
      </c>
      <c r="AD422" s="50">
        <f>_xll.qlTenorBasisValue($U$13,AB422,trigger)</f>
        <v>2.7533490930993124E-4</v>
      </c>
      <c r="AE422" s="50">
        <f>_xll.qlTenorBasisForwardRate($U$13,AB422,trigger)</f>
        <v>1.5448781134019674E-2</v>
      </c>
      <c r="AF422" s="50">
        <f>_xll.qlTenorBasisForwardRate2($U$13,AB422,AC422,trigger)</f>
        <v>1.5448781134019674E-2</v>
      </c>
      <c r="AG422" s="50">
        <f>_xll.qlIndexFixing($U$5,_xll.qlInterestRateIndexFixingDate($U$5,AB422,trigger),,trigger)</f>
        <v>1.5084303521482047E-2</v>
      </c>
      <c r="AH422" s="50">
        <f t="shared" si="19"/>
        <v>3.6447761253762673E-4</v>
      </c>
      <c r="AI422" s="53">
        <f t="shared" si="20"/>
        <v>0.97640735476956086</v>
      </c>
    </row>
    <row r="423" spans="27:35" x14ac:dyDescent="0.2">
      <c r="AA423" s="45" t="s">
        <v>74</v>
      </c>
      <c r="AB423" s="46">
        <f>_xll.qlCalendarAdvance(calendar,AB422,AA423,,,trigger)</f>
        <v>55326</v>
      </c>
      <c r="AC423" s="46">
        <f>_xll.qlInterestRateIndexMaturity($U$5,AB423,trigger)</f>
        <v>55509</v>
      </c>
      <c r="AD423" s="50">
        <f>_xll.qlTenorBasisValue($U$13,AB423,trigger)</f>
        <v>2.7506650358844441E-4</v>
      </c>
      <c r="AE423" s="50">
        <f>_xll.qlTenorBasisForwardRate($U$13,AB423,trigger)</f>
        <v>1.5427426369537407E-2</v>
      </c>
      <c r="AF423" s="50">
        <f>_xll.qlTenorBasisForwardRate2($U$13,AB423,AC423,trigger)</f>
        <v>1.5427426369537407E-2</v>
      </c>
      <c r="AG423" s="50">
        <f>_xll.qlIndexFixing($U$5,_xll.qlInterestRateIndexFixingDate($U$5,AB423,trigger),,trigger)</f>
        <v>1.5063098127878033E-2</v>
      </c>
      <c r="AH423" s="50">
        <f t="shared" si="19"/>
        <v>3.6432824165937364E-4</v>
      </c>
      <c r="AI423" s="53">
        <f t="shared" si="20"/>
        <v>0.97638437980953408</v>
      </c>
    </row>
    <row r="424" spans="27:35" x14ac:dyDescent="0.2">
      <c r="AA424" s="45" t="s">
        <v>74</v>
      </c>
      <c r="AB424" s="46">
        <f>_xll.qlCalendarAdvance(calendar,AB423,AA424,,,trigger)</f>
        <v>55358</v>
      </c>
      <c r="AC424" s="46">
        <f>_xll.qlInterestRateIndexMaturity($U$5,AB424,trigger)</f>
        <v>55542</v>
      </c>
      <c r="AD424" s="50">
        <f>_xll.qlTenorBasisValue($U$13,AB424,trigger)</f>
        <v>2.7479381679512525E-4</v>
      </c>
      <c r="AE424" s="50">
        <f>_xll.qlTenorBasisForwardRate($U$13,AB424,trigger)</f>
        <v>1.540460964138392E-2</v>
      </c>
      <c r="AF424" s="50">
        <f>_xll.qlTenorBasisForwardRate2($U$13,AB424,AC424,trigger)</f>
        <v>1.540460964138392E-2</v>
      </c>
      <c r="AG424" s="50">
        <f>_xll.qlIndexFixing($U$5,_xll.qlInterestRateIndexFixingDate($U$5,AB424,trigger),,trigger)</f>
        <v>1.5041781453827239E-2</v>
      </c>
      <c r="AH424" s="50">
        <f t="shared" si="19"/>
        <v>3.6282818755668106E-4</v>
      </c>
      <c r="AI424" s="53">
        <f t="shared" si="20"/>
        <v>0.97644677820449555</v>
      </c>
    </row>
    <row r="425" spans="27:35" x14ac:dyDescent="0.2">
      <c r="AA425" s="45" t="s">
        <v>74</v>
      </c>
      <c r="AB425" s="46">
        <f>_xll.qlCalendarAdvance(calendar,AB424,AA425,,,trigger)</f>
        <v>55389</v>
      </c>
      <c r="AC425" s="46">
        <f>_xll.qlInterestRateIndexMaturity($U$5,AB425,trigger)</f>
        <v>55575</v>
      </c>
      <c r="AD425" s="50">
        <f>_xll.qlTenorBasisValue($U$13,AB425,trigger)</f>
        <v>2.7453382699197884E-4</v>
      </c>
      <c r="AE425" s="50">
        <f>_xll.qlTenorBasisForwardRate($U$13,AB425,trigger)</f>
        <v>1.5381737358927366E-2</v>
      </c>
      <c r="AF425" s="50">
        <f>_xll.qlTenorBasisForwardRate2($U$13,AB425,AC425,trigger)</f>
        <v>1.5381737358927366E-2</v>
      </c>
      <c r="AG425" s="50">
        <f>_xll.qlIndexFixing($U$5,_xll.qlInterestRateIndexFixingDate($U$5,AB425,trigger),,trigger)</f>
        <v>1.5021733827323072E-2</v>
      </c>
      <c r="AH425" s="50">
        <f t="shared" si="19"/>
        <v>3.6000353160429467E-4</v>
      </c>
      <c r="AI425" s="53">
        <f t="shared" si="20"/>
        <v>0.97659539210664303</v>
      </c>
    </row>
    <row r="426" spans="27:35" x14ac:dyDescent="0.2">
      <c r="AA426" s="45" t="s">
        <v>74</v>
      </c>
      <c r="AB426" s="46">
        <f>_xll.qlCalendarAdvance(calendar,AB425,AA426,,,trigger)</f>
        <v>55421</v>
      </c>
      <c r="AC426" s="46">
        <f>_xll.qlInterestRateIndexMaturity($U$5,AB426,trigger)</f>
        <v>55603</v>
      </c>
      <c r="AD426" s="50">
        <f>_xll.qlTenorBasisValue($U$13,AB426,trigger)</f>
        <v>2.7426969397690703E-4</v>
      </c>
      <c r="AE426" s="50">
        <f>_xll.qlTenorBasisForwardRate($U$13,AB426,trigger)</f>
        <v>1.5357780121377236E-2</v>
      </c>
      <c r="AF426" s="50">
        <f>_xll.qlTenorBasisForwardRate2($U$13,AB426,AC426,trigger)</f>
        <v>1.5357780121377236E-2</v>
      </c>
      <c r="AG426" s="50">
        <f>_xll.qlIndexFixing($U$5,_xll.qlInterestRateIndexFixingDate($U$5,AB426,trigger),,trigger)</f>
        <v>1.500160557633331E-2</v>
      </c>
      <c r="AH426" s="50">
        <f t="shared" si="19"/>
        <v>3.5617454504392569E-4</v>
      </c>
      <c r="AI426" s="53">
        <f t="shared" si="20"/>
        <v>0.97680820130064572</v>
      </c>
    </row>
    <row r="427" spans="27:35" x14ac:dyDescent="0.2">
      <c r="AA427" s="45" t="s">
        <v>74</v>
      </c>
      <c r="AB427" s="46">
        <f>_xll.qlCalendarAdvance(calendar,AB426,AA427,,,trigger)</f>
        <v>55451</v>
      </c>
      <c r="AC427" s="46">
        <f>_xll.qlInterestRateIndexMaturity($U$5,AB427,trigger)</f>
        <v>55634</v>
      </c>
      <c r="AD427" s="50">
        <f>_xll.qlTenorBasisValue($U$13,AB427,trigger)</f>
        <v>2.7402592513237002E-4</v>
      </c>
      <c r="AE427" s="50">
        <f>_xll.qlTenorBasisForwardRate($U$13,AB427,trigger)</f>
        <v>1.5334378118246767E-2</v>
      </c>
      <c r="AF427" s="50">
        <f>_xll.qlTenorBasisForwardRate2($U$13,AB427,AC427,trigger)</f>
        <v>1.5334378118246767E-2</v>
      </c>
      <c r="AG427" s="50">
        <f>_xll.qlIndexFixing($U$5,_xll.qlInterestRateIndexFixingDate($U$5,AB427,trigger),,trigger)</f>
        <v>1.4983320947040673E-2</v>
      </c>
      <c r="AH427" s="50">
        <f t="shared" si="19"/>
        <v>3.5105717120609455E-4</v>
      </c>
      <c r="AI427" s="53">
        <f t="shared" si="20"/>
        <v>0.97710652701407152</v>
      </c>
    </row>
    <row r="428" spans="27:35" x14ac:dyDescent="0.2">
      <c r="AA428" s="45" t="s">
        <v>74</v>
      </c>
      <c r="AB428" s="46">
        <f>_xll.qlCalendarAdvance(calendar,AB427,AA428,,,trigger)</f>
        <v>55484</v>
      </c>
      <c r="AC428" s="46">
        <f>_xll.qlInterestRateIndexMaturity($U$5,AB428,trigger)</f>
        <v>55666</v>
      </c>
      <c r="AD428" s="50">
        <f>_xll.qlTenorBasisValue($U$13,AB428,trigger)</f>
        <v>2.7376202252018129E-4</v>
      </c>
      <c r="AE428" s="50">
        <f>_xll.qlTenorBasisForwardRate($U$13,AB428,trigger)</f>
        <v>1.5308070288350654E-2</v>
      </c>
      <c r="AF428" s="50">
        <f>_xll.qlTenorBasisForwardRate2($U$13,AB428,AC428,trigger)</f>
        <v>1.5308070288350654E-2</v>
      </c>
      <c r="AG428" s="50">
        <f>_xll.qlIndexFixing($U$5,_xll.qlInterestRateIndexFixingDate($U$5,AB428,trigger),,trigger)</f>
        <v>1.496378713957879E-2</v>
      </c>
      <c r="AH428" s="50">
        <f t="shared" si="19"/>
        <v>3.4428314877186367E-4</v>
      </c>
      <c r="AI428" s="53">
        <f t="shared" si="20"/>
        <v>0.97750969637016494</v>
      </c>
    </row>
    <row r="429" spans="27:35" x14ac:dyDescent="0.2">
      <c r="AA429" s="45" t="s">
        <v>74</v>
      </c>
      <c r="AB429" s="46">
        <f>_xll.qlCalendarAdvance(calendar,AB428,AA429,,,trigger)</f>
        <v>55514</v>
      </c>
      <c r="AC429" s="46">
        <f>_xll.qlInterestRateIndexMaturity($U$5,AB429,trigger)</f>
        <v>55697</v>
      </c>
      <c r="AD429" s="50">
        <f>_xll.qlTenorBasisValue($U$13,AB429,trigger)</f>
        <v>2.735259099151145E-4</v>
      </c>
      <c r="AE429" s="50">
        <f>_xll.qlTenorBasisForwardRate($U$13,AB429,trigger)</f>
        <v>1.528331366237032E-2</v>
      </c>
      <c r="AF429" s="50">
        <f>_xll.qlTenorBasisForwardRate2($U$13,AB429,AC429,trigger)</f>
        <v>1.528331366237032E-2</v>
      </c>
      <c r="AG429" s="50">
        <f>_xll.qlIndexFixing($U$5,_xll.qlInterestRateIndexFixingDate($U$5,AB429,trigger),,trigger)</f>
        <v>1.4946647729322108E-2</v>
      </c>
      <c r="AH429" s="50">
        <f t="shared" si="19"/>
        <v>3.3666593304821149E-4</v>
      </c>
      <c r="AI429" s="53">
        <f t="shared" si="20"/>
        <v>0.97797166632278631</v>
      </c>
    </row>
    <row r="430" spans="27:35" x14ac:dyDescent="0.2">
      <c r="AA430" s="45" t="s">
        <v>74</v>
      </c>
      <c r="AB430" s="46">
        <f>_xll.qlCalendarAdvance(calendar,AB429,AA430,,,trigger)</f>
        <v>55547</v>
      </c>
      <c r="AC430" s="46">
        <f>_xll.qlInterestRateIndexMaturity($U$5,AB430,trigger)</f>
        <v>55729</v>
      </c>
      <c r="AD430" s="50">
        <f>_xll.qlTenorBasisValue($U$13,AB430,trigger)</f>
        <v>2.7327029933563705E-4</v>
      </c>
      <c r="AE430" s="50">
        <f>_xll.qlTenorBasisForwardRate($U$13,AB430,trigger)</f>
        <v>1.5255566781373436E-2</v>
      </c>
      <c r="AF430" s="50">
        <f>_xll.qlTenorBasisForwardRate2($U$13,AB430,AC430,trigger)</f>
        <v>1.5255566781373436E-2</v>
      </c>
      <c r="AG430" s="50">
        <f>_xll.qlIndexFixing($U$5,_xll.qlInterestRateIndexFixingDate($U$5,AB430,trigger),,trigger)</f>
        <v>1.4928337340826055E-2</v>
      </c>
      <c r="AH430" s="50">
        <f t="shared" si="19"/>
        <v>3.2722944054738162E-4</v>
      </c>
      <c r="AI430" s="53">
        <f t="shared" si="20"/>
        <v>0.97855016170576381</v>
      </c>
    </row>
    <row r="431" spans="27:35" x14ac:dyDescent="0.2">
      <c r="AA431" s="45" t="s">
        <v>74</v>
      </c>
      <c r="AB431" s="46">
        <f>_xll.qlCalendarAdvance(calendar,AB430,AA431,,,trigger)</f>
        <v>55578</v>
      </c>
      <c r="AC431" s="46">
        <f>_xll.qlInterestRateIndexMaturity($U$5,AB431,trigger)</f>
        <v>55761</v>
      </c>
      <c r="AD431" s="50">
        <f>_xll.qlTenorBasisValue($U$13,AB431,trigger)</f>
        <v>2.730340453836889E-4</v>
      </c>
      <c r="AE431" s="50">
        <f>_xll.qlTenorBasisForwardRate($U$13,AB431,trigger)</f>
        <v>1.5228577868392582E-2</v>
      </c>
      <c r="AF431" s="50">
        <f>_xll.qlTenorBasisForwardRate2($U$13,AB431,AC431,trigger)</f>
        <v>1.5228577868392582E-2</v>
      </c>
      <c r="AG431" s="50">
        <f>_xll.qlIndexFixing($U$5,_xll.qlInterestRateIndexFixingDate($U$5,AB431,trigger),,trigger)</f>
        <v>1.4911817769056663E-2</v>
      </c>
      <c r="AH431" s="50">
        <f t="shared" si="19"/>
        <v>3.1676009933591896E-4</v>
      </c>
      <c r="AI431" s="53">
        <f t="shared" si="20"/>
        <v>0.97919962703849284</v>
      </c>
    </row>
    <row r="432" spans="27:35" x14ac:dyDescent="0.2">
      <c r="AA432" s="45" t="s">
        <v>74</v>
      </c>
      <c r="AB432" s="46">
        <f>_xll.qlCalendarAdvance(calendar,AB431,AA432,,,trigger)</f>
        <v>55607</v>
      </c>
      <c r="AC432" s="46">
        <f>_xll.qlInterestRateIndexMaturity($U$5,AB432,trigger)</f>
        <v>55792</v>
      </c>
      <c r="AD432" s="50">
        <f>_xll.qlTenorBasisValue($U$13,AB432,trigger)</f>
        <v>2.7281637183634367E-4</v>
      </c>
      <c r="AE432" s="50">
        <f>_xll.qlTenorBasisForwardRate($U$13,AB432,trigger)</f>
        <v>1.520254654866684E-2</v>
      </c>
      <c r="AF432" s="50">
        <f>_xll.qlTenorBasisForwardRate2($U$13,AB432,AC432,trigger)</f>
        <v>1.520254654866684E-2</v>
      </c>
      <c r="AG432" s="50">
        <f>_xll.qlIndexFixing($U$5,_xll.qlInterestRateIndexFixingDate($U$5,AB432,trigger),,trigger)</f>
        <v>1.4896965824220364E-2</v>
      </c>
      <c r="AH432" s="50">
        <f t="shared" si="19"/>
        <v>3.0558072444647651E-4</v>
      </c>
      <c r="AI432" s="53">
        <f t="shared" si="20"/>
        <v>0.97989937255128656</v>
      </c>
    </row>
    <row r="433" spans="27:35" x14ac:dyDescent="0.2">
      <c r="AA433" s="45" t="s">
        <v>74</v>
      </c>
      <c r="AB433" s="46">
        <f>_xll.qlCalendarAdvance(calendar,AB432,AA433,,,trigger)</f>
        <v>55638</v>
      </c>
      <c r="AC433" s="46">
        <f>_xll.qlInterestRateIndexMaturity($U$5,AB433,trigger)</f>
        <v>55821</v>
      </c>
      <c r="AD433" s="50">
        <f>_xll.qlTenorBasisValue($U$13,AB433,trigger)</f>
        <v>2.7258720165560137E-4</v>
      </c>
      <c r="AE433" s="50">
        <f>_xll.qlTenorBasisForwardRate($U$13,AB433,trigger)</f>
        <v>1.5174644191042825E-2</v>
      </c>
      <c r="AF433" s="50">
        <f>_xll.qlTenorBasisForwardRate2($U$13,AB433,AC433,trigger)</f>
        <v>1.5174644191042825E-2</v>
      </c>
      <c r="AG433" s="50">
        <f>_xll.qlIndexFixing($U$5,_xll.qlInterestRateIndexFixingDate($U$5,AB433,trigger),,trigger)</f>
        <v>1.4881384642034066E-2</v>
      </c>
      <c r="AH433" s="50">
        <f t="shared" si="19"/>
        <v>2.9325954900875917E-4</v>
      </c>
      <c r="AI433" s="53">
        <f t="shared" si="20"/>
        <v>0.98067437065958607</v>
      </c>
    </row>
    <row r="434" spans="27:35" x14ac:dyDescent="0.2">
      <c r="AA434" s="45" t="s">
        <v>74</v>
      </c>
      <c r="AB434" s="46">
        <f>_xll.qlCalendarAdvance(calendar,AB433,AA434,,,trigger)</f>
        <v>55668</v>
      </c>
      <c r="AC434" s="46">
        <f>_xll.qlInterestRateIndexMaturity($U$5,AB434,trigger)</f>
        <v>55852</v>
      </c>
      <c r="AD434" s="50">
        <f>_xll.qlTenorBasisValue($U$13,AB434,trigger)</f>
        <v>2.723688317670329E-4</v>
      </c>
      <c r="AE434" s="50">
        <f>_xll.qlTenorBasisForwardRate($U$13,AB434,trigger)</f>
        <v>1.5146563275320579E-2</v>
      </c>
      <c r="AF434" s="50">
        <f>_xll.qlTenorBasisForwardRate2($U$13,AB434,AC434,trigger)</f>
        <v>1.5146563275320579E-2</v>
      </c>
      <c r="AG434" s="50">
        <f>_xll.qlIndexFixing($U$5,_xll.qlInterestRateIndexFixingDate($U$5,AB434,trigger),,trigger)</f>
        <v>1.4867053374110208E-2</v>
      </c>
      <c r="AH434" s="50">
        <f t="shared" si="19"/>
        <v>2.7950990121037092E-4</v>
      </c>
      <c r="AI434" s="53">
        <f t="shared" si="20"/>
        <v>0.98154631541626358</v>
      </c>
    </row>
    <row r="435" spans="27:35" x14ac:dyDescent="0.2">
      <c r="AA435" s="45" t="s">
        <v>74</v>
      </c>
      <c r="AB435" s="46">
        <f>_xll.qlCalendarAdvance(calendar,AB434,AA435,,,trigger)</f>
        <v>55701</v>
      </c>
      <c r="AC435" s="46">
        <f>_xll.qlInterestRateIndexMaturity($U$5,AB435,trigger)</f>
        <v>55886</v>
      </c>
      <c r="AD435" s="50">
        <f>_xll.qlTenorBasisValue($U$13,AB435,trigger)</f>
        <v>2.7213243671376066E-4</v>
      </c>
      <c r="AE435" s="50">
        <f>_xll.qlTenorBasisForwardRate($U$13,AB435,trigger)</f>
        <v>1.5114932602394146E-2</v>
      </c>
      <c r="AF435" s="50">
        <f>_xll.qlTenorBasisForwardRate2($U$13,AB435,AC435,trigger)</f>
        <v>1.5114932602394146E-2</v>
      </c>
      <c r="AG435" s="50">
        <f>_xll.qlIndexFixing($U$5,_xll.qlInterestRateIndexFixingDate($U$5,AB435,trigger),,trigger)</f>
        <v>1.485191993124573E-2</v>
      </c>
      <c r="AH435" s="50">
        <f t="shared" si="19"/>
        <v>2.6301267114841632E-4</v>
      </c>
      <c r="AI435" s="53">
        <f t="shared" si="20"/>
        <v>0.98259915025312405</v>
      </c>
    </row>
    <row r="436" spans="27:35" x14ac:dyDescent="0.2">
      <c r="AA436" s="45" t="s">
        <v>74</v>
      </c>
      <c r="AB436" s="46">
        <f>_xll.qlCalendarAdvance(calendar,AB435,AA436,,,trigger)</f>
        <v>55732</v>
      </c>
      <c r="AC436" s="46">
        <f>_xll.qlInterestRateIndexMaturity($U$5,AB436,trigger)</f>
        <v>55918</v>
      </c>
      <c r="AD436" s="50">
        <f>_xll.qlTenorBasisValue($U$13,AB436,trigger)</f>
        <v>2.7191395028535961E-4</v>
      </c>
      <c r="AE436" s="50">
        <f>_xll.qlTenorBasisForwardRate($U$13,AB436,trigger)</f>
        <v>1.5084485100009096E-2</v>
      </c>
      <c r="AF436" s="50">
        <f>_xll.qlTenorBasisForwardRate2($U$13,AB436,AC436,trigger)</f>
        <v>1.5084485100009096E-2</v>
      </c>
      <c r="AG436" s="50">
        <f>_xll.qlIndexFixing($U$5,_xll.qlInterestRateIndexFixingDate($U$5,AB436,trigger),,trigger)</f>
        <v>1.4838318590167392E-2</v>
      </c>
      <c r="AH436" s="50">
        <f t="shared" si="19"/>
        <v>2.4616650984170436E-4</v>
      </c>
      <c r="AI436" s="53">
        <f t="shared" si="20"/>
        <v>0.98368081454490242</v>
      </c>
    </row>
    <row r="437" spans="27:35" x14ac:dyDescent="0.2">
      <c r="AA437" s="45" t="s">
        <v>74</v>
      </c>
      <c r="AB437" s="46">
        <f>_xll.qlCalendarAdvance(calendar,AB436,AA437,,,trigger)</f>
        <v>55764</v>
      </c>
      <c r="AC437" s="46">
        <f>_xll.qlInterestRateIndexMaturity($U$5,AB437,trigger)</f>
        <v>55946</v>
      </c>
      <c r="AD437" s="50">
        <f>_xll.qlTenorBasisValue($U$13,AB437,trigger)</f>
        <v>2.7169199809119526E-4</v>
      </c>
      <c r="AE437" s="50">
        <f>_xll.qlTenorBasisForwardRate($U$13,AB437,trigger)</f>
        <v>1.5053334231365723E-2</v>
      </c>
      <c r="AF437" s="50">
        <f>_xll.qlTenorBasisForwardRate2($U$13,AB437,AC437,trigger)</f>
        <v>1.5053334231365723E-2</v>
      </c>
      <c r="AG437" s="50">
        <f>_xll.qlIndexFixing($U$5,_xll.qlInterestRateIndexFixingDate($U$5,AB437,trigger),,trigger)</f>
        <v>1.4824361110271354E-2</v>
      </c>
      <c r="AH437" s="50">
        <f t="shared" si="19"/>
        <v>2.2897312109436928E-4</v>
      </c>
      <c r="AI437" s="53">
        <f t="shared" si="20"/>
        <v>0.98478920898353062</v>
      </c>
    </row>
    <row r="438" spans="27:35" x14ac:dyDescent="0.2">
      <c r="AA438" s="45" t="s">
        <v>74</v>
      </c>
      <c r="AB438" s="46">
        <f>_xll.qlCalendarAdvance(calendar,AB437,AA438,,,trigger)</f>
        <v>55794</v>
      </c>
      <c r="AC438" s="46">
        <f>_xll.qlInterestRateIndexMaturity($U$5,AB438,trigger)</f>
        <v>55976</v>
      </c>
      <c r="AD438" s="50">
        <f>_xll.qlTenorBasisValue($U$13,AB438,trigger)</f>
        <v>2.7148717250660248E-4</v>
      </c>
      <c r="AE438" s="50">
        <f>_xll.qlTenorBasisForwardRate($U$13,AB438,trigger)</f>
        <v>1.5022767218108036E-2</v>
      </c>
      <c r="AF438" s="50">
        <f>_xll.qlTenorBasisForwardRate2($U$13,AB438,AC438,trigger)</f>
        <v>1.5022767218108036E-2</v>
      </c>
      <c r="AG438" s="50">
        <f>_xll.qlIndexFixing($U$5,_xll.qlInterestRateIndexFixingDate($U$5,AB438,trigger),,trigger)</f>
        <v>1.4812197231266649E-2</v>
      </c>
      <c r="AH438" s="50">
        <f t="shared" si="19"/>
        <v>2.1056998684138711E-4</v>
      </c>
      <c r="AI438" s="53">
        <f t="shared" si="20"/>
        <v>0.98598327566524679</v>
      </c>
    </row>
    <row r="439" spans="27:35" x14ac:dyDescent="0.2">
      <c r="AA439" s="45" t="s">
        <v>74</v>
      </c>
      <c r="AB439" s="46">
        <f>_xll.qlCalendarAdvance(calendar,AB438,AA439,,,trigger)</f>
        <v>55827</v>
      </c>
      <c r="AC439" s="46">
        <f>_xll.qlInterestRateIndexMaturity($U$5,AB439,trigger)</f>
        <v>56009</v>
      </c>
      <c r="AD439" s="50">
        <f>_xll.qlTenorBasisValue($U$13,AB439,trigger)</f>
        <v>2.7126544548578441E-4</v>
      </c>
      <c r="AE439" s="50">
        <f>_xll.qlTenorBasisForwardRate($U$13,AB439,trigger)</f>
        <v>1.4988411549558881E-2</v>
      </c>
      <c r="AF439" s="50">
        <f>_xll.qlTenorBasisForwardRate2($U$13,AB439,AC439,trigger)</f>
        <v>1.4988411549558881E-2</v>
      </c>
      <c r="AG439" s="50">
        <f>_xll.qlIndexFixing($U$5,_xll.qlInterestRateIndexFixingDate($U$5,AB439,trigger),,trigger)</f>
        <v>1.4799437179899478E-2</v>
      </c>
      <c r="AH439" s="50">
        <f t="shared" si="19"/>
        <v>1.8897436965940352E-4</v>
      </c>
      <c r="AI439" s="53">
        <f t="shared" si="20"/>
        <v>0.98739196818591723</v>
      </c>
    </row>
    <row r="440" spans="27:35" x14ac:dyDescent="0.2">
      <c r="AA440" s="45" t="s">
        <v>74</v>
      </c>
      <c r="AB440" s="46">
        <f>_xll.qlCalendarAdvance(calendar,AB439,AA440,,,trigger)</f>
        <v>55857</v>
      </c>
      <c r="AC440" s="46">
        <f>_xll.qlInterestRateIndexMaturity($U$5,AB440,trigger)</f>
        <v>56039</v>
      </c>
      <c r="AD440" s="50">
        <f>_xll.qlTenorBasisValue($U$13,AB440,trigger)</f>
        <v>2.7106708134085132E-4</v>
      </c>
      <c r="AE440" s="50">
        <f>_xll.qlTenorBasisForwardRate($U$13,AB440,trigger)</f>
        <v>1.4956513693817067E-2</v>
      </c>
      <c r="AF440" s="50">
        <f>_xll.qlTenorBasisForwardRate2($U$13,AB440,AC440,trigger)</f>
        <v>1.4956513693817067E-2</v>
      </c>
      <c r="AG440" s="50">
        <f>_xll.qlIndexFixing($U$5,_xll.qlInterestRateIndexFixingDate($U$5,AB440,trigger),,trigger)</f>
        <v>1.478840095533405E-2</v>
      </c>
      <c r="AH440" s="50">
        <f t="shared" si="19"/>
        <v>1.6811273848301757E-4</v>
      </c>
      <c r="AI440" s="53">
        <f t="shared" si="20"/>
        <v>0.98875989806685272</v>
      </c>
    </row>
    <row r="441" spans="27:35" x14ac:dyDescent="0.2">
      <c r="AA441" s="45" t="s">
        <v>74</v>
      </c>
      <c r="AB441" s="46">
        <f>_xll.qlCalendarAdvance(calendar,AB440,AA441,,,trigger)</f>
        <v>55890</v>
      </c>
      <c r="AC441" s="46">
        <f>_xll.qlInterestRateIndexMaturity($U$5,AB441,trigger)</f>
        <v>56072</v>
      </c>
      <c r="AD441" s="50">
        <f>_xll.qlTenorBasisValue($U$13,AB441,trigger)</f>
        <v>2.7085235166364599E-4</v>
      </c>
      <c r="AE441" s="50">
        <f>_xll.qlTenorBasisForwardRate($U$13,AB441,trigger)</f>
        <v>1.4920694061950306E-2</v>
      </c>
      <c r="AF441" s="50">
        <f>_xll.qlTenorBasisForwardRate2($U$13,AB441,AC441,trigger)</f>
        <v>1.4920694061950306E-2</v>
      </c>
      <c r="AG441" s="50">
        <f>_xll.qlIndexFixing($U$5,_xll.qlInterestRateIndexFixingDate($U$5,AB441,trigger),,trigger)</f>
        <v>1.4776881301670989E-2</v>
      </c>
      <c r="AH441" s="50">
        <f t="shared" si="19"/>
        <v>1.4381276027931704E-4</v>
      </c>
      <c r="AI441" s="53">
        <f t="shared" si="20"/>
        <v>0.99036152341960704</v>
      </c>
    </row>
    <row r="442" spans="27:35" x14ac:dyDescent="0.2">
      <c r="AA442" s="45" t="s">
        <v>74</v>
      </c>
      <c r="AB442" s="46">
        <f>_xll.qlCalendarAdvance(calendar,AB441,AA442,,,trigger)</f>
        <v>55921</v>
      </c>
      <c r="AC442" s="46">
        <f>_xll.qlInterestRateIndexMaturity($U$5,AB442,trigger)</f>
        <v>56102</v>
      </c>
      <c r="AD442" s="50">
        <f>_xll.qlTenorBasisValue($U$13,AB442,trigger)</f>
        <v>2.7065389703640017E-4</v>
      </c>
      <c r="AE442" s="50">
        <f>_xll.qlTenorBasisForwardRate($U$13,AB442,trigger)</f>
        <v>1.4886609745996293E-2</v>
      </c>
      <c r="AF442" s="50">
        <f>_xll.qlTenorBasisForwardRate2($U$13,AB442,AC442,trigger)</f>
        <v>1.4886609745996293E-2</v>
      </c>
      <c r="AG442" s="50">
        <f>_xll.qlIndexFixing($U$5,_xll.qlInterestRateIndexFixingDate($U$5,AB442,trigger),,trigger)</f>
        <v>1.4766500970950313E-2</v>
      </c>
      <c r="AH442" s="50">
        <f t="shared" si="19"/>
        <v>1.201087750459795E-4</v>
      </c>
      <c r="AI442" s="53">
        <f t="shared" si="20"/>
        <v>0.99193175766038455</v>
      </c>
    </row>
    <row r="443" spans="27:35" x14ac:dyDescent="0.2">
      <c r="AA443" s="45" t="s">
        <v>74</v>
      </c>
      <c r="AB443" s="46">
        <f>_xll.qlCalendarAdvance(calendar,AB442,AA443,,,trigger)</f>
        <v>55949</v>
      </c>
      <c r="AC443" s="46">
        <f>_xll.qlInterestRateIndexMaturity($U$5,AB443,trigger)</f>
        <v>56135</v>
      </c>
      <c r="AD443" s="50">
        <f>_xll.qlTenorBasisValue($U$13,AB443,trigger)</f>
        <v>2.7047732203363823E-4</v>
      </c>
      <c r="AE443" s="50">
        <f>_xll.qlTenorBasisForwardRate($U$13,AB443,trigger)</f>
        <v>1.4853642390954814E-2</v>
      </c>
      <c r="AF443" s="50">
        <f>_xll.qlTenorBasisForwardRate2($U$13,AB443,AC443,trigger)</f>
        <v>1.4853642390954814E-2</v>
      </c>
      <c r="AG443" s="50">
        <f>_xll.qlIndexFixing($U$5,_xll.qlInterestRateIndexFixingDate($U$5,AB443,trigger),,trigger)</f>
        <v>1.4758541427804759E-2</v>
      </c>
      <c r="AH443" s="50">
        <f t="shared" si="19"/>
        <v>9.5100963150055243E-5</v>
      </c>
      <c r="AI443" s="53">
        <f t="shared" si="20"/>
        <v>0.99359746514377056</v>
      </c>
    </row>
    <row r="444" spans="27:35" x14ac:dyDescent="0.2">
      <c r="AA444" s="45" t="s">
        <v>74</v>
      </c>
      <c r="AB444" s="46">
        <f>_xll.qlCalendarAdvance(calendar,AB443,AA444,,,trigger)</f>
        <v>55982</v>
      </c>
      <c r="AC444" s="46">
        <f>_xll.qlInterestRateIndexMaturity($U$5,AB444,trigger)</f>
        <v>56165</v>
      </c>
      <c r="AD444" s="50">
        <f>_xll.qlTenorBasisValue($U$13,AB444,trigger)</f>
        <v>2.7027242521266169E-4</v>
      </c>
      <c r="AE444" s="50">
        <f>_xll.qlTenorBasisForwardRate($U$13,AB444,trigger)</f>
        <v>1.4816496523584516E-2</v>
      </c>
      <c r="AF444" s="50">
        <f>_xll.qlTenorBasisForwardRate2($U$13,AB444,AC444,trigger)</f>
        <v>1.4816496523584516E-2</v>
      </c>
      <c r="AG444" s="50">
        <f>_xll.qlIndexFixing($U$5,_xll.qlInterestRateIndexFixingDate($U$5,AB444,trigger),,trigger)</f>
        <v>1.4748364735549798E-2</v>
      </c>
      <c r="AH444" s="50">
        <f t="shared" si="19"/>
        <v>6.813178803471813E-5</v>
      </c>
      <c r="AI444" s="53">
        <f t="shared" si="20"/>
        <v>0.99540162629362028</v>
      </c>
    </row>
    <row r="445" spans="27:35" x14ac:dyDescent="0.2">
      <c r="AA445" s="45" t="s">
        <v>74</v>
      </c>
      <c r="AB445" s="46">
        <f>_xll.qlCalendarAdvance(calendar,AB444,AA445,,,trigger)</f>
        <v>56012</v>
      </c>
      <c r="AC445" s="46">
        <f>_xll.qlInterestRateIndexMaturity($U$5,AB445,trigger)</f>
        <v>56198</v>
      </c>
      <c r="AD445" s="50">
        <f>_xll.qlTenorBasisValue($U$13,AB445,trigger)</f>
        <v>2.7008912357464487E-4</v>
      </c>
      <c r="AE445" s="50">
        <f>_xll.qlTenorBasisForwardRate($U$13,AB445,trigger)</f>
        <v>1.4780411652714969E-2</v>
      </c>
      <c r="AF445" s="50">
        <f>_xll.qlTenorBasisForwardRate2($U$13,AB445,AC445,trigger)</f>
        <v>1.4780411652714969E-2</v>
      </c>
      <c r="AG445" s="50">
        <f>_xll.qlIndexFixing($U$5,_xll.qlInterestRateIndexFixingDate($U$5,AB445,trigger),,trigger)</f>
        <v>1.4740643328511362E-2</v>
      </c>
      <c r="AH445" s="50">
        <f t="shared" si="19"/>
        <v>3.9768324203607458E-5</v>
      </c>
      <c r="AI445" s="53">
        <f t="shared" si="20"/>
        <v>0.99730938994542129</v>
      </c>
    </row>
    <row r="446" spans="27:35" x14ac:dyDescent="0.2">
      <c r="AA446" s="45" t="s">
        <v>74</v>
      </c>
      <c r="AB446" s="46">
        <f>_xll.qlCalendarAdvance(calendar,AB445,AA446,,,trigger)</f>
        <v>56044</v>
      </c>
      <c r="AC446" s="46">
        <f>_xll.qlInterestRateIndexMaturity($U$5,AB446,trigger)</f>
        <v>56227</v>
      </c>
      <c r="AD446" s="50">
        <f>_xll.qlTenorBasisValue($U$13,AB446,trigger)</f>
        <v>2.6989666892279925E-4</v>
      </c>
      <c r="AE446" s="50">
        <f>_xll.qlTenorBasisForwardRate($U$13,AB446,trigger)</f>
        <v>1.4743083463808119E-2</v>
      </c>
      <c r="AF446" s="50">
        <f>_xll.qlTenorBasisForwardRate2($U$13,AB446,AC446,trigger)</f>
        <v>1.4743083463808119E-2</v>
      </c>
      <c r="AG446" s="50">
        <f>_xll.qlIndexFixing($U$5,_xll.qlInterestRateIndexFixingDate($U$5,AB446,trigger),,trigger)</f>
        <v>1.4731899577202671E-2</v>
      </c>
      <c r="AH446" s="50">
        <f t="shared" si="19"/>
        <v>1.1183886605448459E-5</v>
      </c>
      <c r="AI446" s="53">
        <f t="shared" si="20"/>
        <v>0.99924141468554373</v>
      </c>
    </row>
    <row r="447" spans="27:35" x14ac:dyDescent="0.2">
      <c r="AA447" s="45" t="s">
        <v>74</v>
      </c>
      <c r="AB447" s="46">
        <f>_xll.qlCalendarAdvance(calendar,AB446,AA447,,,trigger)</f>
        <v>56074</v>
      </c>
      <c r="AC447" s="46">
        <f>_xll.qlInterestRateIndexMaturity($U$5,AB447,trigger)</f>
        <v>56258</v>
      </c>
      <c r="AD447" s="50">
        <f>_xll.qlTenorBasisValue($U$13,AB447,trigger)</f>
        <v>2.6971907450853982E-4</v>
      </c>
      <c r="AE447" s="50">
        <f>_xll.qlTenorBasisForwardRate($U$13,AB447,trigger)</f>
        <v>1.4706264364693791E-2</v>
      </c>
      <c r="AF447" s="50">
        <f>_xll.qlTenorBasisForwardRate2($U$13,AB447,AC447,trigger)</f>
        <v>1.4706264364693791E-2</v>
      </c>
      <c r="AG447" s="50">
        <f>_xll.qlIndexFixing($U$5,_xll.qlInterestRateIndexFixingDate($U$5,AB447,trigger),,trigger)</f>
        <v>1.4724950874896907E-2</v>
      </c>
      <c r="AH447" s="50">
        <f t="shared" si="19"/>
        <v>-1.8686510203116263E-5</v>
      </c>
      <c r="AI447" s="53">
        <f t="shared" si="20"/>
        <v>1.0012706496864001</v>
      </c>
    </row>
    <row r="448" spans="27:35" x14ac:dyDescent="0.2">
      <c r="AA448" s="45" t="s">
        <v>74</v>
      </c>
      <c r="AB448" s="46">
        <f>_xll.qlCalendarAdvance(calendar,AB447,AA448,,,trigger)</f>
        <v>56107</v>
      </c>
      <c r="AC448" s="46">
        <f>_xll.qlInterestRateIndexMaturity($U$5,AB448,trigger)</f>
        <v>56291</v>
      </c>
      <c r="AD448" s="50">
        <f>_xll.qlTenorBasisValue($U$13,AB448,trigger)</f>
        <v>2.69526836350453E-4</v>
      </c>
      <c r="AE448" s="50">
        <f>_xll.qlTenorBasisForwardRate($U$13,AB448,trigger)</f>
        <v>1.4665375218281988E-2</v>
      </c>
      <c r="AF448" s="50">
        <f>_xll.qlTenorBasisForwardRate2($U$13,AB448,AC448,trigger)</f>
        <v>1.4665375218281988E-2</v>
      </c>
      <c r="AG448" s="50">
        <f>_xll.qlIndexFixing($U$5,_xll.qlInterestRateIndexFixingDate($U$5,AB448,trigger),,trigger)</f>
        <v>1.4717722513163825E-2</v>
      </c>
      <c r="AH448" s="50">
        <f t="shared" si="19"/>
        <v>-5.2347294881837161E-5</v>
      </c>
      <c r="AI448" s="53">
        <f t="shared" si="20"/>
        <v>1.003569448043619</v>
      </c>
    </row>
    <row r="449" spans="27:35" x14ac:dyDescent="0.2">
      <c r="AA449" s="45" t="s">
        <v>74</v>
      </c>
      <c r="AB449" s="46">
        <f>_xll.qlCalendarAdvance(calendar,AB448,AA449,,,trigger)</f>
        <v>56138</v>
      </c>
      <c r="AC449" s="46">
        <f>_xll.qlInterestRateIndexMaturity($U$5,AB449,trigger)</f>
        <v>56319</v>
      </c>
      <c r="AD449" s="50">
        <f>_xll.qlTenorBasisValue($U$13,AB449,trigger)</f>
        <v>2.6934917623379915E-4</v>
      </c>
      <c r="AE449" s="50">
        <f>_xll.qlTenorBasisForwardRate($U$13,AB449,trigger)</f>
        <v>1.4627316338675044E-2</v>
      </c>
      <c r="AF449" s="50">
        <f>_xll.qlTenorBasisForwardRate2($U$13,AB449,AC449,trigger)</f>
        <v>1.4627316338675044E-2</v>
      </c>
      <c r="AG449" s="50">
        <f>_xll.qlIndexFixing($U$5,_xll.qlInterestRateIndexFixingDate($U$5,AB449,trigger),,trigger)</f>
        <v>1.4710884047681935E-2</v>
      </c>
      <c r="AH449" s="50">
        <f t="shared" si="19"/>
        <v>-8.3567709006891061E-5</v>
      </c>
      <c r="AI449" s="53">
        <f t="shared" si="20"/>
        <v>1.0057131265279289</v>
      </c>
    </row>
    <row r="450" spans="27:35" x14ac:dyDescent="0.2">
      <c r="AA450" s="45" t="s">
        <v>74</v>
      </c>
      <c r="AB450" s="46">
        <f>_xll.qlCalendarAdvance(calendar,AB449,AA450,,,trigger)</f>
        <v>56170</v>
      </c>
      <c r="AC450" s="46">
        <f>_xll.qlInterestRateIndexMaturity($U$5,AB450,trigger)</f>
        <v>56352</v>
      </c>
      <c r="AD450" s="50">
        <f>_xll.qlTenorBasisValue($U$13,AB450,trigger)</f>
        <v>2.6916871250300871E-4</v>
      </c>
      <c r="AE450" s="50">
        <f>_xll.qlTenorBasisForwardRate($U$13,AB450,trigger)</f>
        <v>1.4585910976399809E-2</v>
      </c>
      <c r="AF450" s="50">
        <f>_xll.qlTenorBasisForwardRate2($U$13,AB450,AC450,trigger)</f>
        <v>1.4585910976399809E-2</v>
      </c>
      <c r="AG450" s="50">
        <f>_xll.qlIndexFixing($U$5,_xll.qlInterestRateIndexFixingDate($U$5,AB450,trigger),,trigger)</f>
        <v>1.4705281560685179E-2</v>
      </c>
      <c r="AH450" s="50">
        <f t="shared" si="19"/>
        <v>-1.1937058428537067E-4</v>
      </c>
      <c r="AI450" s="53">
        <f t="shared" si="20"/>
        <v>1.0081839649562179</v>
      </c>
    </row>
    <row r="451" spans="27:35" x14ac:dyDescent="0.2">
      <c r="AA451" s="45" t="s">
        <v>74</v>
      </c>
      <c r="AB451" s="46">
        <f>_xll.qlCalendarAdvance(calendar,AB450,AA451,,,trigger)</f>
        <v>56201</v>
      </c>
      <c r="AC451" s="46">
        <f>_xll.qlInterestRateIndexMaturity($U$5,AB451,trigger)</f>
        <v>56382</v>
      </c>
      <c r="AD451" s="50">
        <f>_xll.qlTenorBasisValue($U$13,AB451,trigger)</f>
        <v>2.6899668014298531E-4</v>
      </c>
      <c r="AE451" s="50">
        <f>_xll.qlTenorBasisForwardRate($U$13,AB451,trigger)</f>
        <v>1.4545826337543512E-2</v>
      </c>
      <c r="AF451" s="50">
        <f>_xll.qlTenorBasisForwardRate2($U$13,AB451,AC451,trigger)</f>
        <v>1.4545826337543512E-2</v>
      </c>
      <c r="AG451" s="50">
        <f>_xll.qlIndexFixing($U$5,_xll.qlInterestRateIndexFixingDate($U$5,AB451,trigger),,trigger)</f>
        <v>1.4699998713507566E-2</v>
      </c>
      <c r="AH451" s="50">
        <f t="shared" si="19"/>
        <v>-1.5417237596405432E-4</v>
      </c>
      <c r="AI451" s="53">
        <f t="shared" si="20"/>
        <v>1.0105990799275617</v>
      </c>
    </row>
    <row r="452" spans="27:35" x14ac:dyDescent="0.2">
      <c r="AA452" s="45" t="s">
        <v>74</v>
      </c>
      <c r="AB452" s="46">
        <f>_xll.qlCalendarAdvance(calendar,AB451,AA452,,,trigger)</f>
        <v>56233</v>
      </c>
      <c r="AC452" s="46">
        <f>_xll.qlInterestRateIndexMaturity($U$5,AB452,trigger)</f>
        <v>56415</v>
      </c>
      <c r="AD452" s="50">
        <f>_xll.qlTenorBasisValue($U$13,AB452,trigger)</f>
        <v>2.6882193508412757E-4</v>
      </c>
      <c r="AE452" s="50">
        <f>_xll.qlTenorBasisForwardRate($U$13,AB452,trigger)</f>
        <v>1.4502975708432314E-2</v>
      </c>
      <c r="AF452" s="50">
        <f>_xll.qlTenorBasisForwardRate2($U$13,AB452,AC452,trigger)</f>
        <v>1.4502975708432314E-2</v>
      </c>
      <c r="AG452" s="50">
        <f>_xll.qlIndexFixing($U$5,_xll.qlInterestRateIndexFixingDate($U$5,AB452,trigger),,trigger)</f>
        <v>1.4695617219668932E-2</v>
      </c>
      <c r="AH452" s="50">
        <f t="shared" ref="AH452:AH515" si="21">AE452-AG452</f>
        <v>-1.9264151123661762E-4</v>
      </c>
      <c r="AI452" s="53">
        <f t="shared" ref="AI452:AI515" si="22">AG452/AF452</f>
        <v>1.0132828955318882</v>
      </c>
    </row>
    <row r="453" spans="27:35" x14ac:dyDescent="0.2">
      <c r="AA453" s="45" t="s">
        <v>74</v>
      </c>
      <c r="AB453" s="46">
        <f>_xll.qlCalendarAdvance(calendar,AB452,AA453,,,trigger)</f>
        <v>56264</v>
      </c>
      <c r="AC453" s="46">
        <f>_xll.qlInterestRateIndexMaturity($U$5,AB453,trigger)</f>
        <v>56445</v>
      </c>
      <c r="AD453" s="50">
        <f>_xll.qlTenorBasisValue($U$13,AB453,trigger)</f>
        <v>2.6865535621350587E-4</v>
      </c>
      <c r="AE453" s="50">
        <f>_xll.qlTenorBasisForwardRate($U$13,AB453,trigger)</f>
        <v>1.4461541214676146E-2</v>
      </c>
      <c r="AF453" s="50">
        <f>_xll.qlTenorBasisForwardRate2($U$13,AB453,AC453,trigger)</f>
        <v>1.4461541214676146E-2</v>
      </c>
      <c r="AG453" s="50">
        <f>_xll.qlIndexFixing($U$5,_xll.qlInterestRateIndexFixingDate($U$5,AB453,trigger),,trigger)</f>
        <v>1.4691480981527937E-2</v>
      </c>
      <c r="AH453" s="50">
        <f t="shared" si="21"/>
        <v>-2.2993976685179059E-4</v>
      </c>
      <c r="AI453" s="53">
        <f t="shared" si="22"/>
        <v>1.0159000872340245</v>
      </c>
    </row>
    <row r="454" spans="27:35" x14ac:dyDescent="0.2">
      <c r="AA454" s="45" t="s">
        <v>74</v>
      </c>
      <c r="AB454" s="46">
        <f>_xll.qlCalendarAdvance(calendar,AB453,AA454,,,trigger)</f>
        <v>56296</v>
      </c>
      <c r="AC454" s="46">
        <f>_xll.qlInterestRateIndexMaturity($U$5,AB454,trigger)</f>
        <v>56478</v>
      </c>
      <c r="AD454" s="50">
        <f>_xll.qlTenorBasisValue($U$13,AB454,trigger)</f>
        <v>2.6848615265593777E-4</v>
      </c>
      <c r="AE454" s="50">
        <f>_xll.qlTenorBasisForwardRate($U$13,AB454,trigger)</f>
        <v>1.4417245227893083E-2</v>
      </c>
      <c r="AF454" s="50">
        <f>_xll.qlTenorBasisForwardRate2($U$13,AB454,AC454,trigger)</f>
        <v>1.4417245227893083E-2</v>
      </c>
      <c r="AG454" s="50">
        <f>_xll.qlIndexFixing($U$5,_xll.qlInterestRateIndexFixingDate($U$5,AB454,trigger),,trigger)</f>
        <v>1.4688320560727258E-2</v>
      </c>
      <c r="AH454" s="50">
        <f t="shared" si="21"/>
        <v>-2.7107533283417425E-4</v>
      </c>
      <c r="AI454" s="53">
        <f t="shared" si="22"/>
        <v>1.0188021587029485</v>
      </c>
    </row>
    <row r="455" spans="27:35" x14ac:dyDescent="0.2">
      <c r="AA455" s="45" t="s">
        <v>74</v>
      </c>
      <c r="AB455" s="46">
        <f>_xll.qlCalendarAdvance(calendar,AB454,AA455,,,trigger)</f>
        <v>56324</v>
      </c>
      <c r="AC455" s="46">
        <f>_xll.qlInterestRateIndexMaturity($U$5,AB455,trigger)</f>
        <v>56508</v>
      </c>
      <c r="AD455" s="50">
        <f>_xll.qlTenorBasisValue($U$13,AB455,trigger)</f>
        <v>2.6834035574372218E-4</v>
      </c>
      <c r="AE455" s="50">
        <f>_xll.qlTenorBasisForwardRate($U$13,AB455,trigger)</f>
        <v>1.4377393778239444E-2</v>
      </c>
      <c r="AF455" s="50">
        <f>_xll.qlTenorBasisForwardRate2($U$13,AB455,AC455,trigger)</f>
        <v>1.4377393778239444E-2</v>
      </c>
      <c r="AG455" s="50">
        <f>_xll.qlIndexFixing($U$5,_xll.qlInterestRateIndexFixingDate($U$5,AB455,trigger),,trigger)</f>
        <v>1.468637338524025E-2</v>
      </c>
      <c r="AH455" s="50">
        <f t="shared" si="21"/>
        <v>-3.0897960700080641E-4</v>
      </c>
      <c r="AI455" s="53">
        <f t="shared" si="22"/>
        <v>1.0214906548270559</v>
      </c>
    </row>
    <row r="456" spans="27:35" x14ac:dyDescent="0.2">
      <c r="AA456" s="45" t="s">
        <v>74</v>
      </c>
      <c r="AB456" s="46">
        <f>_xll.qlCalendarAdvance(calendar,AB455,AA456,,,trigger)</f>
        <v>56355</v>
      </c>
      <c r="AC456" s="46">
        <f>_xll.qlInterestRateIndexMaturity($U$5,AB456,trigger)</f>
        <v>56538</v>
      </c>
      <c r="AD456" s="50">
        <f>_xll.qlTenorBasisValue($U$13,AB456,trigger)</f>
        <v>2.6818135704307494E-4</v>
      </c>
      <c r="AE456" s="50">
        <f>_xll.qlTenorBasisForwardRate($U$13,AB456,trigger)</f>
        <v>1.4333984924849802E-2</v>
      </c>
      <c r="AF456" s="50">
        <f>_xll.qlTenorBasisForwardRate2($U$13,AB456,AC456,trigger)</f>
        <v>1.4333984924849802E-2</v>
      </c>
      <c r="AG456" s="50">
        <f>_xll.qlIndexFixing($U$5,_xll.qlInterestRateIndexFixingDate($U$5,AB456,trigger),,trigger)</f>
        <v>1.468391107149402E-2</v>
      </c>
      <c r="AH456" s="50">
        <f t="shared" si="21"/>
        <v>-3.4992614664421801E-4</v>
      </c>
      <c r="AI456" s="53">
        <f t="shared" si="22"/>
        <v>1.0244123423094702</v>
      </c>
    </row>
    <row r="457" spans="27:35" x14ac:dyDescent="0.2">
      <c r="AA457" s="45" t="s">
        <v>74</v>
      </c>
      <c r="AB457" s="46">
        <f>_xll.qlCalendarAdvance(calendar,AB456,AA457,,,trigger)</f>
        <v>56387</v>
      </c>
      <c r="AC457" s="46">
        <f>_xll.qlInterestRateIndexMaturity($U$5,AB457,trigger)</f>
        <v>56571</v>
      </c>
      <c r="AD457" s="50">
        <f>_xll.qlTenorBasisValue($U$13,AB457,trigger)</f>
        <v>2.6801985584158872E-4</v>
      </c>
      <c r="AE457" s="50">
        <f>_xll.qlTenorBasisForwardRate($U$13,AB457,trigger)</f>
        <v>1.4287574318679018E-2</v>
      </c>
      <c r="AF457" s="50">
        <f>_xll.qlTenorBasisForwardRate2($U$13,AB457,AC457,trigger)</f>
        <v>1.4287574318679018E-2</v>
      </c>
      <c r="AG457" s="50">
        <f>_xll.qlIndexFixing($U$5,_xll.qlInterestRateIndexFixingDate($U$5,AB457,trigger),,trigger)</f>
        <v>1.4682533937302409E-2</v>
      </c>
      <c r="AH457" s="50">
        <f t="shared" si="21"/>
        <v>-3.9495961862339064E-4</v>
      </c>
      <c r="AI457" s="53">
        <f t="shared" si="22"/>
        <v>1.027643574046508</v>
      </c>
    </row>
    <row r="458" spans="27:35" x14ac:dyDescent="0.2">
      <c r="AA458" s="45" t="s">
        <v>74</v>
      </c>
      <c r="AB458" s="46">
        <f>_xll.qlCalendarAdvance(calendar,AB457,AA458,,,trigger)</f>
        <v>56418</v>
      </c>
      <c r="AC458" s="46">
        <f>_xll.qlInterestRateIndexMaturity($U$5,AB458,trigger)</f>
        <v>56601</v>
      </c>
      <c r="AD458" s="50">
        <f>_xll.qlTenorBasisValue($U$13,AB458,trigger)</f>
        <v>2.6786590635306687E-4</v>
      </c>
      <c r="AE458" s="50">
        <f>_xll.qlTenorBasisForwardRate($U$13,AB458,trigger)</f>
        <v>1.4242815785711163E-2</v>
      </c>
      <c r="AF458" s="50">
        <f>_xll.qlTenorBasisForwardRate2($U$13,AB458,AC458,trigger)</f>
        <v>1.4242815785711163E-2</v>
      </c>
      <c r="AG458" s="50">
        <f>_xll.qlIndexFixing($U$5,_xll.qlInterestRateIndexFixingDate($U$5,AB458,trigger),,trigger)</f>
        <v>1.4681218062526719E-2</v>
      </c>
      <c r="AH458" s="50">
        <f t="shared" si="21"/>
        <v>-4.3840227681555578E-4</v>
      </c>
      <c r="AI458" s="53">
        <f t="shared" si="22"/>
        <v>1.0307805902576774</v>
      </c>
    </row>
    <row r="459" spans="27:35" x14ac:dyDescent="0.2">
      <c r="AA459" s="45" t="s">
        <v>74</v>
      </c>
      <c r="AB459" s="46">
        <f>_xll.qlCalendarAdvance(calendar,AB458,AA459,,,trigger)</f>
        <v>56450</v>
      </c>
      <c r="AC459" s="46">
        <f>_xll.qlInterestRateIndexMaturity($U$5,AB459,trigger)</f>
        <v>56634</v>
      </c>
      <c r="AD459" s="50">
        <f>_xll.qlTenorBasisValue($U$13,AB459,trigger)</f>
        <v>2.6770953565539871E-4</v>
      </c>
      <c r="AE459" s="50">
        <f>_xll.qlTenorBasisForwardRate($U$13,AB459,trigger)</f>
        <v>1.4194959565271765E-2</v>
      </c>
      <c r="AF459" s="50">
        <f>_xll.qlTenorBasisForwardRate2($U$13,AB459,AC459,trigger)</f>
        <v>1.4194959565271765E-2</v>
      </c>
      <c r="AG459" s="50">
        <f>_xll.qlIndexFixing($U$5,_xll.qlInterestRateIndexFixingDate($U$5,AB459,trigger),,trigger)</f>
        <v>1.468106231509223E-2</v>
      </c>
      <c r="AH459" s="50">
        <f t="shared" si="21"/>
        <v>-4.8610274982046481E-4</v>
      </c>
      <c r="AI459" s="53">
        <f t="shared" si="22"/>
        <v>1.0342447435362707</v>
      </c>
    </row>
    <row r="460" spans="27:35" x14ac:dyDescent="0.2">
      <c r="AA460" s="45" t="s">
        <v>74</v>
      </c>
      <c r="AB460" s="46">
        <f>_xll.qlCalendarAdvance(calendar,AB459,AA460,,,trigger)</f>
        <v>56481</v>
      </c>
      <c r="AC460" s="46">
        <f>_xll.qlInterestRateIndexMaturity($U$5,AB460,trigger)</f>
        <v>56667</v>
      </c>
      <c r="AD460" s="50">
        <f>_xll.qlTenorBasisValue($U$13,AB460,trigger)</f>
        <v>2.6756047849927462E-4</v>
      </c>
      <c r="AE460" s="50">
        <f>_xll.qlTenorBasisForwardRate($U$13,AB460,trigger)</f>
        <v>1.4147379520694708E-2</v>
      </c>
      <c r="AF460" s="50">
        <f>_xll.qlTenorBasisForwardRate2($U$13,AB460,AC460,trigger)</f>
        <v>1.4147379520694708E-2</v>
      </c>
      <c r="AG460" s="50">
        <f>_xll.qlIndexFixing($U$5,_xll.qlInterestRateIndexFixingDate($U$5,AB460,trigger),,trigger)</f>
        <v>1.4681837261551315E-2</v>
      </c>
      <c r="AH460" s="50">
        <f t="shared" si="21"/>
        <v>-5.344577408566073E-4</v>
      </c>
      <c r="AI460" s="53">
        <f t="shared" si="22"/>
        <v>1.0377778612692765</v>
      </c>
    </row>
    <row r="461" spans="27:35" x14ac:dyDescent="0.2">
      <c r="AA461" s="45" t="s">
        <v>74</v>
      </c>
      <c r="AB461" s="46">
        <f>_xll.qlCalendarAdvance(calendar,AB460,AA461,,,trigger)</f>
        <v>56513</v>
      </c>
      <c r="AC461" s="46">
        <f>_xll.qlInterestRateIndexMaturity($U$5,AB461,trigger)</f>
        <v>56695</v>
      </c>
      <c r="AD461" s="50">
        <f>_xll.qlTenorBasisValue($U$13,AB461,trigger)</f>
        <v>2.6740907882385307E-4</v>
      </c>
      <c r="AE461" s="50">
        <f>_xll.qlTenorBasisForwardRate($U$13,AB461,trigger)</f>
        <v>1.4100556389072096E-2</v>
      </c>
      <c r="AF461" s="50">
        <f>_xll.qlTenorBasisForwardRate2($U$13,AB461,AC461,trigger)</f>
        <v>1.4100556389072096E-2</v>
      </c>
      <c r="AG461" s="50">
        <f>_xll.qlIndexFixing($U$5,_xll.qlInterestRateIndexFixingDate($U$5,AB461,trigger),,trigger)</f>
        <v>1.4681310333328684E-2</v>
      </c>
      <c r="AH461" s="50">
        <f t="shared" si="21"/>
        <v>-5.8075394425658768E-4</v>
      </c>
      <c r="AI461" s="53">
        <f t="shared" si="22"/>
        <v>1.0411865977647996</v>
      </c>
    </row>
    <row r="462" spans="27:35" x14ac:dyDescent="0.2">
      <c r="AA462" s="45" t="s">
        <v>74</v>
      </c>
      <c r="AB462" s="46">
        <f>_xll.qlCalendarAdvance(calendar,AB461,AA462,,,trigger)</f>
        <v>56543</v>
      </c>
      <c r="AC462" s="46">
        <f>_xll.qlInterestRateIndexMaturity($U$5,AB462,trigger)</f>
        <v>56725</v>
      </c>
      <c r="AD462" s="50">
        <f>_xll.qlTenorBasisValue($U$13,AB462,trigger)</f>
        <v>2.6726938148866498E-4</v>
      </c>
      <c r="AE462" s="50">
        <f>_xll.qlTenorBasisForwardRate($U$13,AB462,trigger)</f>
        <v>1.4054165398069574E-2</v>
      </c>
      <c r="AF462" s="50">
        <f>_xll.qlTenorBasisForwardRate2($U$13,AB462,AC462,trigger)</f>
        <v>1.4054165398069574E-2</v>
      </c>
      <c r="AG462" s="50">
        <f>_xll.qlIndexFixing($U$5,_xll.qlInterestRateIndexFixingDate($U$5,AB462,trigger),,trigger)</f>
        <v>1.4682551323873297E-2</v>
      </c>
      <c r="AH462" s="50">
        <f t="shared" si="21"/>
        <v>-6.2838592580372228E-4</v>
      </c>
      <c r="AI462" s="53">
        <f t="shared" si="22"/>
        <v>1.0447117212588117</v>
      </c>
    </row>
    <row r="463" spans="27:35" x14ac:dyDescent="0.2">
      <c r="AA463" s="45" t="s">
        <v>74</v>
      </c>
      <c r="AB463" s="46">
        <f>_xll.qlCalendarAdvance(calendar,AB462,AA463,,,trigger)</f>
        <v>56576</v>
      </c>
      <c r="AC463" s="46">
        <f>_xll.qlInterestRateIndexMaturity($U$5,AB463,trigger)</f>
        <v>56758</v>
      </c>
      <c r="AD463" s="50">
        <f>_xll.qlTenorBasisValue($U$13,AB463,trigger)</f>
        <v>2.6711817852639804E-4</v>
      </c>
      <c r="AE463" s="50">
        <f>_xll.qlTenorBasisForwardRate($U$13,AB463,trigger)</f>
        <v>1.4002403311981874E-2</v>
      </c>
      <c r="AF463" s="50">
        <f>_xll.qlTenorBasisForwardRate2($U$13,AB463,AC463,trigger)</f>
        <v>1.4002403311981874E-2</v>
      </c>
      <c r="AG463" s="50">
        <f>_xll.qlIndexFixing($U$5,_xll.qlInterestRateIndexFixingDate($U$5,AB463,trigger),,trigger)</f>
        <v>1.4684536508394241E-2</v>
      </c>
      <c r="AH463" s="50">
        <f t="shared" si="21"/>
        <v>-6.8213319641236697E-4</v>
      </c>
      <c r="AI463" s="53">
        <f t="shared" si="22"/>
        <v>1.0487154370013514</v>
      </c>
    </row>
    <row r="464" spans="27:35" x14ac:dyDescent="0.2">
      <c r="AA464" s="45" t="s">
        <v>74</v>
      </c>
      <c r="AB464" s="46">
        <f>_xll.qlCalendarAdvance(calendar,AB463,AA464,,,trigger)</f>
        <v>56606</v>
      </c>
      <c r="AC464" s="46">
        <f>_xll.qlInterestRateIndexMaturity($U$5,AB464,trigger)</f>
        <v>56788</v>
      </c>
      <c r="AD464" s="50">
        <f>_xll.qlTenorBasisValue($U$13,AB464,trigger)</f>
        <v>2.6698292678052317E-4</v>
      </c>
      <c r="AE464" s="50">
        <f>_xll.qlTenorBasisForwardRate($U$13,AB464,trigger)</f>
        <v>1.395468143356589E-2</v>
      </c>
      <c r="AF464" s="50">
        <f>_xll.qlTenorBasisForwardRate2($U$13,AB464,AC464,trigger)</f>
        <v>1.395468143356589E-2</v>
      </c>
      <c r="AG464" s="50">
        <f>_xll.qlIndexFixing($U$5,_xll.qlInterestRateIndexFixingDate($U$5,AB464,trigger),,trigger)</f>
        <v>1.4686904945834257E-2</v>
      </c>
      <c r="AH464" s="50">
        <f t="shared" si="21"/>
        <v>-7.3222351226836721E-4</v>
      </c>
      <c r="AI464" s="53">
        <f t="shared" si="22"/>
        <v>1.0524715319195401</v>
      </c>
    </row>
    <row r="465" spans="27:35" x14ac:dyDescent="0.2">
      <c r="AA465" s="45" t="s">
        <v>74</v>
      </c>
      <c r="AB465" s="46">
        <f>_xll.qlCalendarAdvance(calendar,AB464,AA465,,,trigger)</f>
        <v>56639</v>
      </c>
      <c r="AC465" s="46">
        <f>_xll.qlInterestRateIndexMaturity($U$5,AB465,trigger)</f>
        <v>56821</v>
      </c>
      <c r="AD465" s="50">
        <f>_xll.qlTenorBasisValue($U$13,AB465,trigger)</f>
        <v>2.668365372079216E-4</v>
      </c>
      <c r="AE465" s="50">
        <f>_xll.qlTenorBasisForwardRate($U$13,AB465,trigger)</f>
        <v>1.3901455404845577E-2</v>
      </c>
      <c r="AF465" s="50">
        <f>_xll.qlTenorBasisForwardRate2($U$13,AB465,AC465,trigger)</f>
        <v>1.3901455404845577E-2</v>
      </c>
      <c r="AG465" s="50">
        <f>_xll.qlIndexFixing($U$5,_xll.qlInterestRateIndexFixingDate($U$5,AB465,trigger),,trigger)</f>
        <v>1.4690130326038496E-2</v>
      </c>
      <c r="AH465" s="50">
        <f t="shared" si="21"/>
        <v>-7.8867492119291845E-4</v>
      </c>
      <c r="AI465" s="53">
        <f t="shared" si="22"/>
        <v>1.0567332626854318</v>
      </c>
    </row>
    <row r="466" spans="27:35" x14ac:dyDescent="0.2">
      <c r="AA466" s="45" t="s">
        <v>74</v>
      </c>
      <c r="AB466" s="46">
        <f>_xll.qlCalendarAdvance(calendar,AB465,AA466,,,trigger)</f>
        <v>56670</v>
      </c>
      <c r="AC466" s="46">
        <f>_xll.qlInterestRateIndexMaturity($U$5,AB466,trigger)</f>
        <v>56851</v>
      </c>
      <c r="AD466" s="50">
        <f>_xll.qlTenorBasisValue($U$13,AB466,trigger)</f>
        <v>2.667012623875584E-4</v>
      </c>
      <c r="AE466" s="50">
        <f>_xll.qlTenorBasisForwardRate($U$13,AB466,trigger)</f>
        <v>1.38513366131248E-2</v>
      </c>
      <c r="AF466" s="50">
        <f>_xll.qlTenorBasisForwardRate2($U$13,AB466,AC466,trigger)</f>
        <v>1.38513366131248E-2</v>
      </c>
      <c r="AG466" s="50">
        <f>_xll.qlIndexFixing($U$5,_xll.qlInterestRateIndexFixingDate($U$5,AB466,trigger),,trigger)</f>
        <v>1.4693359582675728E-2</v>
      </c>
      <c r="AH466" s="50">
        <f t="shared" si="21"/>
        <v>-8.4202296955092869E-4</v>
      </c>
      <c r="AI466" s="53">
        <f t="shared" si="22"/>
        <v>1.0607900156547398</v>
      </c>
    </row>
    <row r="467" spans="27:35" x14ac:dyDescent="0.2">
      <c r="AA467" s="45" t="s">
        <v>74</v>
      </c>
      <c r="AB467" s="46">
        <f>_xll.qlCalendarAdvance(calendar,AB466,AA467,,,trigger)</f>
        <v>56698</v>
      </c>
      <c r="AC467" s="46">
        <f>_xll.qlInterestRateIndexMaturity($U$5,AB467,trigger)</f>
        <v>56884</v>
      </c>
      <c r="AD467" s="50">
        <f>_xll.qlTenorBasisValue($U$13,AB467,trigger)</f>
        <v>2.6658091746831143E-4</v>
      </c>
      <c r="AE467" s="50">
        <f>_xll.qlTenorBasisForwardRate($U$13,AB467,trigger)</f>
        <v>1.3802260447633099E-2</v>
      </c>
      <c r="AF467" s="50">
        <f>_xll.qlTenorBasisForwardRate2($U$13,AB467,AC467,trigger)</f>
        <v>1.3802260447633099E-2</v>
      </c>
      <c r="AG467" s="50">
        <f>_xll.qlIndexFixing($U$5,_xll.qlInterestRateIndexFixingDate($U$5,AB467,trigger),,trigger)</f>
        <v>1.4698683946018972E-2</v>
      </c>
      <c r="AH467" s="50">
        <f t="shared" si="21"/>
        <v>-8.9642349838587286E-4</v>
      </c>
      <c r="AI467" s="53">
        <f t="shared" si="22"/>
        <v>1.0649475860701931</v>
      </c>
    </row>
    <row r="468" spans="27:35" x14ac:dyDescent="0.2">
      <c r="AA468" s="45" t="s">
        <v>74</v>
      </c>
      <c r="AB468" s="46">
        <f>_xll.qlCalendarAdvance(calendar,AB467,AA468,,,trigger)</f>
        <v>56730</v>
      </c>
      <c r="AC468" s="46">
        <f>_xll.qlInterestRateIndexMaturity($U$5,AB468,trigger)</f>
        <v>56913</v>
      </c>
      <c r="AD468" s="50">
        <f>_xll.qlTenorBasisValue($U$13,AB468,trigger)</f>
        <v>2.664454851431729E-4</v>
      </c>
      <c r="AE468" s="50">
        <f>_xll.qlTenorBasisForwardRate($U$13,AB468,trigger)</f>
        <v>1.3750848403864308E-2</v>
      </c>
      <c r="AF468" s="50">
        <f>_xll.qlTenorBasisForwardRate2($U$13,AB468,AC468,trigger)</f>
        <v>1.3750848403864308E-2</v>
      </c>
      <c r="AG468" s="50">
        <f>_xll.qlIndexFixing($U$5,_xll.qlInterestRateIndexFixingDate($U$5,AB468,trigger),,trigger)</f>
        <v>1.4701478740313138E-2</v>
      </c>
      <c r="AH468" s="50">
        <f t="shared" si="21"/>
        <v>-9.5063033644882979E-4</v>
      </c>
      <c r="AI468" s="53">
        <f t="shared" si="22"/>
        <v>1.0691324861222149</v>
      </c>
    </row>
    <row r="469" spans="27:35" x14ac:dyDescent="0.2">
      <c r="AA469" s="45" t="s">
        <v>74</v>
      </c>
      <c r="AB469" s="46">
        <f>_xll.qlCalendarAdvance(calendar,AB468,AA469,,,trigger)</f>
        <v>56760</v>
      </c>
      <c r="AC469" s="46">
        <f>_xll.qlInterestRateIndexMaturity($U$5,AB469,trigger)</f>
        <v>56944</v>
      </c>
      <c r="AD469" s="50">
        <f>_xll.qlTenorBasisValue($U$13,AB469,trigger)</f>
        <v>2.6632052573568086E-4</v>
      </c>
      <c r="AE469" s="50">
        <f>_xll.qlTenorBasisForwardRate($U$13,AB469,trigger)</f>
        <v>1.3700411976137377E-2</v>
      </c>
      <c r="AF469" s="50">
        <f>_xll.qlTenorBasisForwardRate2($U$13,AB469,AC469,trigger)</f>
        <v>1.3700411976137377E-2</v>
      </c>
      <c r="AG469" s="50">
        <f>_xll.qlIndexFixing($U$5,_xll.qlInterestRateIndexFixingDate($U$5,AB469,trigger),,trigger)</f>
        <v>1.4704959379657238E-2</v>
      </c>
      <c r="AH469" s="50">
        <f t="shared" si="21"/>
        <v>-1.0045474035198614E-3</v>
      </c>
      <c r="AI469" s="53">
        <f t="shared" si="22"/>
        <v>1.0733224230971687</v>
      </c>
    </row>
    <row r="470" spans="27:35" x14ac:dyDescent="0.2">
      <c r="AA470" s="45" t="s">
        <v>74</v>
      </c>
      <c r="AB470" s="46">
        <f>_xll.qlCalendarAdvance(calendar,AB469,AA470,,,trigger)</f>
        <v>56793</v>
      </c>
      <c r="AC470" s="46">
        <f>_xll.qlInterestRateIndexMaturity($U$5,AB470,trigger)</f>
        <v>56976</v>
      </c>
      <c r="AD470" s="50">
        <f>_xll.qlTenorBasisValue($U$13,AB470,trigger)</f>
        <v>2.6618527974475546E-4</v>
      </c>
      <c r="AE470" s="50">
        <f>_xll.qlTenorBasisForwardRate($U$13,AB470,trigger)</f>
        <v>1.3646302002496582E-2</v>
      </c>
      <c r="AF470" s="50">
        <f>_xll.qlTenorBasisForwardRate2($U$13,AB470,AC470,trigger)</f>
        <v>1.3646302002496582E-2</v>
      </c>
      <c r="AG470" s="50">
        <f>_xll.qlIndexFixing($U$5,_xll.qlInterestRateIndexFixingDate($U$5,AB470,trigger),,trigger)</f>
        <v>1.4707099035294898E-2</v>
      </c>
      <c r="AH470" s="50">
        <f t="shared" si="21"/>
        <v>-1.0607970327983166E-3</v>
      </c>
      <c r="AI470" s="53">
        <f t="shared" si="22"/>
        <v>1.0777351279932281</v>
      </c>
    </row>
    <row r="471" spans="27:35" x14ac:dyDescent="0.2">
      <c r="AA471" s="45" t="s">
        <v>74</v>
      </c>
      <c r="AB471" s="46">
        <f>_xll.qlCalendarAdvance(calendar,AB470,AA471,,,trigger)</f>
        <v>56823</v>
      </c>
      <c r="AC471" s="46">
        <f>_xll.qlInterestRateIndexMaturity($U$5,AB471,trigger)</f>
        <v>57007</v>
      </c>
      <c r="AD471" s="50">
        <f>_xll.qlTenorBasisValue($U$13,AB471,trigger)</f>
        <v>2.6606430622560216E-4</v>
      </c>
      <c r="AE471" s="50">
        <f>_xll.qlTenorBasisForwardRate($U$13,AB471,trigger)</f>
        <v>1.3596434555995652E-2</v>
      </c>
      <c r="AF471" s="50">
        <f>_xll.qlTenorBasisForwardRate2($U$13,AB471,AC471,trigger)</f>
        <v>1.3596434555995652E-2</v>
      </c>
      <c r="AG471" s="50">
        <f>_xll.qlIndexFixing($U$5,_xll.qlInterestRateIndexFixingDate($U$5,AB471,trigger),,trigger)</f>
        <v>1.4708310083434284E-2</v>
      </c>
      <c r="AH471" s="50">
        <f t="shared" si="21"/>
        <v>-1.1118755274386327E-3</v>
      </c>
      <c r="AI471" s="53">
        <f t="shared" si="22"/>
        <v>1.0817769925534138</v>
      </c>
    </row>
    <row r="472" spans="27:35" x14ac:dyDescent="0.2">
      <c r="AA472" s="45" t="s">
        <v>74</v>
      </c>
      <c r="AB472" s="46">
        <f>_xll.qlCalendarAdvance(calendar,AB471,AA472,,,trigger)</f>
        <v>56856</v>
      </c>
      <c r="AC472" s="46">
        <f>_xll.qlInterestRateIndexMaturity($U$5,AB472,trigger)</f>
        <v>57039</v>
      </c>
      <c r="AD472" s="50">
        <f>_xll.qlTenorBasisValue($U$13,AB472,trigger)</f>
        <v>2.659333756732972E-4</v>
      </c>
      <c r="AE472" s="50">
        <f>_xll.qlTenorBasisForwardRate($U$13,AB472,trigger)</f>
        <v>1.3543398538195247E-2</v>
      </c>
      <c r="AF472" s="50">
        <f>_xll.qlTenorBasisForwardRate2($U$13,AB472,AC472,trigger)</f>
        <v>1.3543398538195247E-2</v>
      </c>
      <c r="AG472" s="50">
        <f>_xll.qlIndexFixing($U$5,_xll.qlInterestRateIndexFixingDate($U$5,AB472,trigger),,trigger)</f>
        <v>1.4707215705912546E-2</v>
      </c>
      <c r="AH472" s="50">
        <f t="shared" si="21"/>
        <v>-1.1638171677172994E-3</v>
      </c>
      <c r="AI472" s="53">
        <f t="shared" si="22"/>
        <v>1.0859324315411001</v>
      </c>
    </row>
    <row r="473" spans="27:35" x14ac:dyDescent="0.2">
      <c r="AA473" s="45" t="s">
        <v>74</v>
      </c>
      <c r="AB473" s="46">
        <f>_xll.qlCalendarAdvance(calendar,AB472,AA473,,,trigger)</f>
        <v>56887</v>
      </c>
      <c r="AC473" s="46">
        <f>_xll.qlInterestRateIndexMaturity($U$5,AB473,trigger)</f>
        <v>57069</v>
      </c>
      <c r="AD473" s="50">
        <f>_xll.qlTenorBasisValue($U$13,AB473,trigger)</f>
        <v>2.6581239080570939E-4</v>
      </c>
      <c r="AE473" s="50">
        <f>_xll.qlTenorBasisForwardRate($U$13,AB473,trigger)</f>
        <v>1.3494289944028372E-2</v>
      </c>
      <c r="AF473" s="50">
        <f>_xll.qlTenorBasisForwardRate2($U$13,AB473,AC473,trigger)</f>
        <v>1.3494289944028372E-2</v>
      </c>
      <c r="AG473" s="50">
        <f>_xll.qlIndexFixing($U$5,_xll.qlInterestRateIndexFixingDate($U$5,AB473,trigger),,trigger)</f>
        <v>1.4704345505606896E-2</v>
      </c>
      <c r="AH473" s="50">
        <f t="shared" si="21"/>
        <v>-1.2100555615785231E-3</v>
      </c>
      <c r="AI473" s="53">
        <f t="shared" si="22"/>
        <v>1.0896716734706007</v>
      </c>
    </row>
    <row r="474" spans="27:35" x14ac:dyDescent="0.2">
      <c r="AA474" s="45" t="s">
        <v>74</v>
      </c>
      <c r="AB474" s="46">
        <f>_xll.qlCalendarAdvance(calendar,AB473,AA474,,,trigger)</f>
        <v>56919</v>
      </c>
      <c r="AC474" s="46">
        <f>_xll.qlInterestRateIndexMaturity($U$5,AB474,trigger)</f>
        <v>57102</v>
      </c>
      <c r="AD474" s="50">
        <f>_xll.qlTenorBasisValue($U$13,AB474,trigger)</f>
        <v>2.6568951341099389E-4</v>
      </c>
      <c r="AE474" s="50">
        <f>_xll.qlTenorBasisForwardRate($U$13,AB474,trigger)</f>
        <v>1.3443225331505163E-2</v>
      </c>
      <c r="AF474" s="50">
        <f>_xll.qlTenorBasisForwardRate2($U$13,AB474,AC474,trigger)</f>
        <v>1.3443225331505163E-2</v>
      </c>
      <c r="AG474" s="50">
        <f>_xll.qlIndexFixing($U$5,_xll.qlInterestRateIndexFixingDate($U$5,AB474,trigger),,trigger)</f>
        <v>1.4699899083375422E-2</v>
      </c>
      <c r="AH474" s="50">
        <f t="shared" si="21"/>
        <v>-1.2566737518702586E-3</v>
      </c>
      <c r="AI474" s="53">
        <f t="shared" si="22"/>
        <v>1.0934800779486418</v>
      </c>
    </row>
    <row r="475" spans="27:35" x14ac:dyDescent="0.2">
      <c r="AA475" s="45" t="s">
        <v>74</v>
      </c>
      <c r="AB475" s="46">
        <f>_xll.qlCalendarAdvance(calendar,AB474,AA475,,,trigger)</f>
        <v>56949</v>
      </c>
      <c r="AC475" s="46">
        <f>_xll.qlInterestRateIndexMaturity($U$5,AB475,trigger)</f>
        <v>57132</v>
      </c>
      <c r="AD475" s="50">
        <f>_xll.qlTenorBasisValue($U$13,AB475,trigger)</f>
        <v>2.6557614171866291E-4</v>
      </c>
      <c r="AE475" s="50">
        <f>_xll.qlTenorBasisForwardRate($U$13,AB475,trigger)</f>
        <v>1.3396506062306069E-2</v>
      </c>
      <c r="AF475" s="50">
        <f>_xll.qlTenorBasisForwardRate2($U$13,AB475,AC475,trigger)</f>
        <v>1.3396506062306069E-2</v>
      </c>
      <c r="AG475" s="50">
        <f>_xll.qlIndexFixing($U$5,_xll.qlInterestRateIndexFixingDate($U$5,AB475,trigger),,trigger)</f>
        <v>1.4693761879388006E-2</v>
      </c>
      <c r="AH475" s="50">
        <f t="shared" si="21"/>
        <v>-1.2972558170819375E-3</v>
      </c>
      <c r="AI475" s="53">
        <f t="shared" si="22"/>
        <v>1.0968353846180867</v>
      </c>
    </row>
    <row r="476" spans="27:35" x14ac:dyDescent="0.2">
      <c r="AA476" s="45" t="s">
        <v>74</v>
      </c>
      <c r="AB476" s="46">
        <f>_xll.qlCalendarAdvance(calendar,AB475,AA476,,,trigger)</f>
        <v>56982</v>
      </c>
      <c r="AC476" s="46">
        <f>_xll.qlInterestRateIndexMaturity($U$5,AB476,trigger)</f>
        <v>57164</v>
      </c>
      <c r="AD476" s="50">
        <f>_xll.qlTenorBasisValue($U$13,AB476,trigger)</f>
        <v>2.6545344133193218E-4</v>
      </c>
      <c r="AE476" s="50">
        <f>_xll.qlTenorBasisForwardRate($U$13,AB476,trigger)</f>
        <v>1.3346351005426521E-2</v>
      </c>
      <c r="AF476" s="50">
        <f>_xll.qlTenorBasisForwardRate2($U$13,AB476,AC476,trigger)</f>
        <v>1.3346351005426521E-2</v>
      </c>
      <c r="AG476" s="50">
        <f>_xll.qlIndexFixing($U$5,_xll.qlInterestRateIndexFixingDate($U$5,AB476,trigger),,trigger)</f>
        <v>1.4684911835304891E-2</v>
      </c>
      <c r="AH476" s="50">
        <f t="shared" si="21"/>
        <v>-1.3385608298783699E-3</v>
      </c>
      <c r="AI476" s="53">
        <f t="shared" si="22"/>
        <v>1.1002941425213619</v>
      </c>
    </row>
    <row r="477" spans="27:35" x14ac:dyDescent="0.2">
      <c r="AA477" s="45" t="s">
        <v>74</v>
      </c>
      <c r="AB477" s="46">
        <f>_xll.qlCalendarAdvance(calendar,AB476,AA477,,,trigger)</f>
        <v>57013</v>
      </c>
      <c r="AC477" s="46">
        <f>_xll.qlInterestRateIndexMaturity($U$5,AB477,trigger)</f>
        <v>57195</v>
      </c>
      <c r="AD477" s="50">
        <f>_xll.qlTenorBasisValue($U$13,AB477,trigger)</f>
        <v>2.6534006393208226E-4</v>
      </c>
      <c r="AE477" s="50">
        <f>_xll.qlTenorBasisForwardRate($U$13,AB477,trigger)</f>
        <v>1.3299451022912643E-2</v>
      </c>
      <c r="AF477" s="50">
        <f>_xll.qlTenorBasisForwardRate2($U$13,AB477,AC477,trigger)</f>
        <v>1.3299451022912643E-2</v>
      </c>
      <c r="AG477" s="50">
        <f>_xll.qlIndexFixing($U$5,_xll.qlInterestRateIndexFixingDate($U$5,AB477,trigger),,trigger)</f>
        <v>1.4674856197078624E-2</v>
      </c>
      <c r="AH477" s="50">
        <f t="shared" si="21"/>
        <v>-1.3754051741659817E-3</v>
      </c>
      <c r="AI477" s="53">
        <f t="shared" si="22"/>
        <v>1.1034181916077888</v>
      </c>
    </row>
    <row r="478" spans="27:35" x14ac:dyDescent="0.2">
      <c r="AA478" s="45" t="s">
        <v>74</v>
      </c>
      <c r="AB478" s="46">
        <f>_xll.qlCalendarAdvance(calendar,AB477,AA478,,,trigger)</f>
        <v>57042</v>
      </c>
      <c r="AC478" s="46">
        <f>_xll.qlInterestRateIndexMaturity($U$5,AB478,trigger)</f>
        <v>57227</v>
      </c>
      <c r="AD478" s="50">
        <f>_xll.qlTenorBasisValue($U$13,AB478,trigger)</f>
        <v>2.6523563005798203E-4</v>
      </c>
      <c r="AE478" s="50">
        <f>_xll.qlTenorBasisForwardRate($U$13,AB478,trigger)</f>
        <v>1.3254730173559931E-2</v>
      </c>
      <c r="AF478" s="50">
        <f>_xll.qlTenorBasisForwardRate2($U$13,AB478,AC478,trigger)</f>
        <v>1.3254730173559931E-2</v>
      </c>
      <c r="AG478" s="50">
        <f>_xll.qlIndexFixing($U$5,_xll.qlInterestRateIndexFixingDate($U$5,AB478,trigger),,trigger)</f>
        <v>1.466398562747034E-2</v>
      </c>
      <c r="AH478" s="50">
        <f t="shared" si="21"/>
        <v>-1.4092554539104091E-3</v>
      </c>
      <c r="AI478" s="53">
        <f t="shared" si="22"/>
        <v>1.1063209462174901</v>
      </c>
    </row>
    <row r="479" spans="27:35" x14ac:dyDescent="0.2">
      <c r="AA479" s="45" t="s">
        <v>74</v>
      </c>
      <c r="AB479" s="46">
        <f>_xll.qlCalendarAdvance(calendar,AB478,AA479,,,trigger)</f>
        <v>57074</v>
      </c>
      <c r="AC479" s="46">
        <f>_xll.qlInterestRateIndexMaturity($U$5,AB479,trigger)</f>
        <v>57257</v>
      </c>
      <c r="AD479" s="50">
        <f>_xll.qlTenorBasisValue($U$13,AB479,trigger)</f>
        <v>2.6512219188042573E-4</v>
      </c>
      <c r="AE479" s="50">
        <f>_xll.qlTenorBasisForwardRate($U$13,AB479,trigger)</f>
        <v>1.3208661832819515E-2</v>
      </c>
      <c r="AF479" s="50">
        <f>_xll.qlTenorBasisForwardRate2($U$13,AB479,AC479,trigger)</f>
        <v>1.3208661832819515E-2</v>
      </c>
      <c r="AG479" s="50">
        <f>_xll.qlIndexFixing($U$5,_xll.qlInterestRateIndexFixingDate($U$5,AB479,trigger),,trigger)</f>
        <v>1.4649766378639479E-2</v>
      </c>
      <c r="AH479" s="50">
        <f t="shared" si="21"/>
        <v>-1.4411045458199642E-3</v>
      </c>
      <c r="AI479" s="53">
        <f t="shared" si="22"/>
        <v>1.1091029934795709</v>
      </c>
    </row>
    <row r="480" spans="27:35" x14ac:dyDescent="0.2">
      <c r="AA480" s="45" t="s">
        <v>74</v>
      </c>
      <c r="AB480" s="46">
        <f>_xll.qlCalendarAdvance(calendar,AB479,AA480,,,trigger)</f>
        <v>57104</v>
      </c>
      <c r="AC480" s="46">
        <f>_xll.qlInterestRateIndexMaturity($U$5,AB480,trigger)</f>
        <v>57290</v>
      </c>
      <c r="AD480" s="50">
        <f>_xll.qlTenorBasisValue($U$13,AB480,trigger)</f>
        <v>2.6501753188987496E-4</v>
      </c>
      <c r="AE480" s="50">
        <f>_xll.qlTenorBasisForwardRate($U$13,AB480,trigger)</f>
        <v>1.3163812588759196E-2</v>
      </c>
      <c r="AF480" s="50">
        <f>_xll.qlTenorBasisForwardRate2($U$13,AB480,AC480,trigger)</f>
        <v>1.3163812588759196E-2</v>
      </c>
      <c r="AG480" s="50">
        <f>_xll.qlIndexFixing($U$5,_xll.qlInterestRateIndexFixingDate($U$5,AB480,trigger),,trigger)</f>
        <v>1.4634794342839425E-2</v>
      </c>
      <c r="AH480" s="50">
        <f t="shared" si="21"/>
        <v>-1.4709817540802285E-3</v>
      </c>
      <c r="AI480" s="53">
        <f t="shared" si="22"/>
        <v>1.1117443555324029</v>
      </c>
    </row>
    <row r="481" spans="27:35" x14ac:dyDescent="0.2">
      <c r="AA481" s="45" t="s">
        <v>74</v>
      </c>
      <c r="AB481" s="46">
        <f>_xll.qlCalendarAdvance(calendar,AB480,AA481,,,trigger)</f>
        <v>57136</v>
      </c>
      <c r="AC481" s="46">
        <f>_xll.qlInterestRateIndexMaturity($U$5,AB481,trigger)</f>
        <v>57319</v>
      </c>
      <c r="AD481" s="50">
        <f>_xll.qlTenorBasisValue($U$13,AB481,trigger)</f>
        <v>2.6490766709354191E-4</v>
      </c>
      <c r="AE481" s="50">
        <f>_xll.qlTenorBasisForwardRate($U$13,AB481,trigger)</f>
        <v>1.3119570757639164E-2</v>
      </c>
      <c r="AF481" s="50">
        <f>_xll.qlTenorBasisForwardRate2($U$13,AB481,AC481,trigger)</f>
        <v>1.3119570757639164E-2</v>
      </c>
      <c r="AG481" s="50">
        <f>_xll.qlIndexFixing($U$5,_xll.qlInterestRateIndexFixingDate($U$5,AB481,trigger),,trigger)</f>
        <v>1.4616920241129065E-2</v>
      </c>
      <c r="AH481" s="50">
        <f t="shared" si="21"/>
        <v>-1.4973494834899011E-3</v>
      </c>
      <c r="AI481" s="53">
        <f t="shared" si="22"/>
        <v>1.1141309811998259</v>
      </c>
    </row>
    <row r="482" spans="27:35" x14ac:dyDescent="0.2">
      <c r="AA482" s="45" t="s">
        <v>74</v>
      </c>
      <c r="AB482" s="46">
        <f>_xll.qlCalendarAdvance(calendar,AB481,AA482,,,trigger)</f>
        <v>57166</v>
      </c>
      <c r="AC482" s="46">
        <f>_xll.qlInterestRateIndexMaturity($U$5,AB482,trigger)</f>
        <v>57350</v>
      </c>
      <c r="AD482" s="50">
        <f>_xll.qlTenorBasisValue($U$13,AB482,trigger)</f>
        <v>2.6480630499297068E-4</v>
      </c>
      <c r="AE482" s="50">
        <f>_xll.qlTenorBasisForwardRate($U$13,AB482,trigger)</f>
        <v>1.3076983900851933E-2</v>
      </c>
      <c r="AF482" s="50">
        <f>_xll.qlTenorBasisForwardRate2($U$13,AB482,AC482,trigger)</f>
        <v>1.3076983900851933E-2</v>
      </c>
      <c r="AG482" s="50">
        <f>_xll.qlIndexFixing($U$5,_xll.qlInterestRateIndexFixingDate($U$5,AB482,trigger),,trigger)</f>
        <v>1.4598345735369141E-2</v>
      </c>
      <c r="AH482" s="50">
        <f t="shared" si="21"/>
        <v>-1.5213618345172077E-3</v>
      </c>
      <c r="AI482" s="53">
        <f t="shared" si="22"/>
        <v>1.1163388932839549</v>
      </c>
    </row>
    <row r="483" spans="27:35" x14ac:dyDescent="0.2">
      <c r="AA483" s="45" t="s">
        <v>74</v>
      </c>
      <c r="AB483" s="46">
        <f>_xll.qlCalendarAdvance(calendar,AB482,AA483,,,trigger)</f>
        <v>57199</v>
      </c>
      <c r="AC483" s="46">
        <f>_xll.qlInterestRateIndexMaturity($U$5,AB483,trigger)</f>
        <v>57383</v>
      </c>
      <c r="AD483" s="50">
        <f>_xll.qlTenorBasisValue($U$13,AB483,trigger)</f>
        <v>2.6469660637788673E-4</v>
      </c>
      <c r="AE483" s="50">
        <f>_xll.qlTenorBasisForwardRate($U$13,AB483,trigger)</f>
        <v>1.3031373708710563E-2</v>
      </c>
      <c r="AF483" s="50">
        <f>_xll.qlTenorBasisForwardRate2($U$13,AB483,AC483,trigger)</f>
        <v>1.3031373708710563E-2</v>
      </c>
      <c r="AG483" s="50">
        <f>_xll.qlIndexFixing($U$5,_xll.qlInterestRateIndexFixingDate($U$5,AB483,trigger),,trigger)</f>
        <v>1.4575967476486224E-2</v>
      </c>
      <c r="AH483" s="50">
        <f t="shared" si="21"/>
        <v>-1.5445937677756611E-3</v>
      </c>
      <c r="AI483" s="53">
        <f t="shared" si="22"/>
        <v>1.1185288521610894</v>
      </c>
    </row>
    <row r="484" spans="27:35" x14ac:dyDescent="0.2">
      <c r="AA484" s="45" t="s">
        <v>74</v>
      </c>
      <c r="AB484" s="46">
        <f>_xll.qlCalendarAdvance(calendar,AB483,AA484,,,trigger)</f>
        <v>57230</v>
      </c>
      <c r="AC484" s="46">
        <f>_xll.qlInterestRateIndexMaturity($U$5,AB484,trigger)</f>
        <v>57411</v>
      </c>
      <c r="AD484" s="50">
        <f>_xll.qlTenorBasisValue($U$13,AB484,trigger)</f>
        <v>2.6459524657377026E-4</v>
      </c>
      <c r="AE484" s="50">
        <f>_xll.qlTenorBasisForwardRate($U$13,AB484,trigger)</f>
        <v>1.299051575210416E-2</v>
      </c>
      <c r="AF484" s="50">
        <f>_xll.qlTenorBasisForwardRate2($U$13,AB484,AC484,trigger)</f>
        <v>1.299051575210416E-2</v>
      </c>
      <c r="AG484" s="50">
        <f>_xll.qlIndexFixing($U$5,_xll.qlInterestRateIndexFixingDate($U$5,AB484,trigger),,trigger)</f>
        <v>1.4553416023471202E-2</v>
      </c>
      <c r="AH484" s="50">
        <f t="shared" si="21"/>
        <v>-1.5629002713670424E-3</v>
      </c>
      <c r="AI484" s="53">
        <f t="shared" si="22"/>
        <v>1.1203108714997623</v>
      </c>
    </row>
    <row r="485" spans="27:35" x14ac:dyDescent="0.2">
      <c r="AA485" s="45" t="s">
        <v>74</v>
      </c>
      <c r="AB485" s="46">
        <f>_xll.qlCalendarAdvance(calendar,AB484,AA485,,,trigger)</f>
        <v>57262</v>
      </c>
      <c r="AC485" s="46">
        <f>_xll.qlInterestRateIndexMaturity($U$5,AB485,trigger)</f>
        <v>57444</v>
      </c>
      <c r="AD485" s="50">
        <f>_xll.qlTenorBasisValue($U$13,AB485,trigger)</f>
        <v>2.6449230713680597E-4</v>
      </c>
      <c r="AE485" s="50">
        <f>_xll.qlTenorBasisForwardRate($U$13,AB485,trigger)</f>
        <v>1.2947267308258828E-2</v>
      </c>
      <c r="AF485" s="50">
        <f>_xll.qlTenorBasisForwardRate2($U$13,AB485,AC485,trigger)</f>
        <v>1.2947267308258828E-2</v>
      </c>
      <c r="AG485" s="50">
        <f>_xll.qlIndexFixing($U$5,_xll.qlInterestRateIndexFixingDate($U$5,AB485,trigger),,trigger)</f>
        <v>1.4527796545968382E-2</v>
      </c>
      <c r="AH485" s="50">
        <f t="shared" si="21"/>
        <v>-1.5805292377095541E-3</v>
      </c>
      <c r="AI485" s="53">
        <f t="shared" si="22"/>
        <v>1.1220743497511141</v>
      </c>
    </row>
    <row r="486" spans="27:35" x14ac:dyDescent="0.2">
      <c r="AA486" s="45" t="s">
        <v>74</v>
      </c>
      <c r="AB486" s="46">
        <f>_xll.qlCalendarAdvance(calendar,AB485,AA486,,,trigger)</f>
        <v>57293</v>
      </c>
      <c r="AC486" s="46">
        <f>_xll.qlInterestRateIndexMaturity($U$5,AB486,trigger)</f>
        <v>57474</v>
      </c>
      <c r="AD486" s="50">
        <f>_xll.qlTenorBasisValue($U$13,AB486,trigger)</f>
        <v>2.6439419597448289E-4</v>
      </c>
      <c r="AE486" s="50">
        <f>_xll.qlTenorBasisForwardRate($U$13,AB486,trigger)</f>
        <v>1.2906884986805145E-2</v>
      </c>
      <c r="AF486" s="50">
        <f>_xll.qlTenorBasisForwardRate2($U$13,AB486,AC486,trigger)</f>
        <v>1.2906884986805145E-2</v>
      </c>
      <c r="AG486" s="50">
        <f>_xll.qlIndexFixing($U$5,_xll.qlInterestRateIndexFixingDate($U$5,AB486,trigger),,trigger)</f>
        <v>1.4501415974644319E-2</v>
      </c>
      <c r="AH486" s="50">
        <f t="shared" si="21"/>
        <v>-1.5945309878391736E-3</v>
      </c>
      <c r="AI486" s="53">
        <f t="shared" si="22"/>
        <v>1.1235411169673613</v>
      </c>
    </row>
    <row r="487" spans="27:35" x14ac:dyDescent="0.2">
      <c r="AA487" s="45" t="s">
        <v>74</v>
      </c>
      <c r="AB487" s="46">
        <f>_xll.qlCalendarAdvance(calendar,AB486,AA487,,,trigger)</f>
        <v>57325</v>
      </c>
      <c r="AC487" s="46">
        <f>_xll.qlInterestRateIndexMaturity($U$5,AB487,trigger)</f>
        <v>57507</v>
      </c>
      <c r="AD487" s="50">
        <f>_xll.qlTenorBasisValue($U$13,AB487,trigger)</f>
        <v>2.642945568268723E-4</v>
      </c>
      <c r="AE487" s="50">
        <f>_xll.qlTenorBasisForwardRate($U$13,AB487,trigger)</f>
        <v>1.2865073336948796E-2</v>
      </c>
      <c r="AF487" s="50">
        <f>_xll.qlTenorBasisForwardRate2($U$13,AB487,AC487,trigger)</f>
        <v>1.2865073336948796E-2</v>
      </c>
      <c r="AG487" s="50">
        <f>_xll.qlIndexFixing($U$5,_xll.qlInterestRateIndexFixingDate($U$5,AB487,trigger),,trigger)</f>
        <v>1.4471901595536742E-2</v>
      </c>
      <c r="AH487" s="50">
        <f t="shared" si="21"/>
        <v>-1.6068282585879456E-3</v>
      </c>
      <c r="AI487" s="53">
        <f t="shared" si="22"/>
        <v>1.1248984919482035</v>
      </c>
    </row>
    <row r="488" spans="27:35" x14ac:dyDescent="0.2">
      <c r="AA488" s="45" t="s">
        <v>74</v>
      </c>
      <c r="AB488" s="46">
        <f>_xll.qlCalendarAdvance(calendar,AB487,AA488,,,trigger)</f>
        <v>57356</v>
      </c>
      <c r="AC488" s="46">
        <f>_xll.qlInterestRateIndexMaturity($U$5,AB488,trigger)</f>
        <v>57537</v>
      </c>
      <c r="AD488" s="50">
        <f>_xll.qlTenorBasisValue($U$13,AB488,trigger)</f>
        <v>2.6419959212440318E-4</v>
      </c>
      <c r="AE488" s="50">
        <f>_xll.qlTenorBasisForwardRate($U$13,AB488,trigger)</f>
        <v>1.2826044954399086E-2</v>
      </c>
      <c r="AF488" s="50">
        <f>_xll.qlTenorBasisForwardRate2($U$13,AB488,AC488,trigger)</f>
        <v>1.2826044954399086E-2</v>
      </c>
      <c r="AG488" s="50">
        <f>_xll.qlIndexFixing($U$5,_xll.qlInterestRateIndexFixingDate($U$5,AB488,trigger),,trigger)</f>
        <v>1.4441870308032912E-2</v>
      </c>
      <c r="AH488" s="50">
        <f t="shared" si="21"/>
        <v>-1.6158253536338266E-3</v>
      </c>
      <c r="AI488" s="53">
        <f t="shared" si="22"/>
        <v>1.1259800163946587</v>
      </c>
    </row>
    <row r="489" spans="27:35" x14ac:dyDescent="0.2">
      <c r="AA489" s="45" t="s">
        <v>74</v>
      </c>
      <c r="AB489" s="46">
        <f>_xll.qlCalendarAdvance(calendar,AB488,AA489,,,trigger)</f>
        <v>57388</v>
      </c>
      <c r="AC489" s="46">
        <f>_xll.qlInterestRateIndexMaturity($U$5,AB489,trigger)</f>
        <v>57570</v>
      </c>
      <c r="AD489" s="50">
        <f>_xll.qlTenorBasisValue($U$13,AB489,trigger)</f>
        <v>2.6410314941750014E-4</v>
      </c>
      <c r="AE489" s="50">
        <f>_xll.qlTenorBasisForwardRate($U$13,AB489,trigger)</f>
        <v>1.2785669935441694E-2</v>
      </c>
      <c r="AF489" s="50">
        <f>_xll.qlTenorBasisForwardRate2($U$13,AB489,AC489,trigger)</f>
        <v>1.2785669935441694E-2</v>
      </c>
      <c r="AG489" s="50">
        <f>_xll.qlIndexFixing($U$5,_xll.qlInterestRateIndexFixingDate($U$5,AB489,trigger),,trigger)</f>
        <v>1.4408461071545283E-2</v>
      </c>
      <c r="AH489" s="50">
        <f t="shared" si="21"/>
        <v>-1.6227911361035886E-3</v>
      </c>
      <c r="AI489" s="53">
        <f t="shared" si="22"/>
        <v>1.1269226520235154</v>
      </c>
    </row>
    <row r="490" spans="27:35" x14ac:dyDescent="0.2">
      <c r="AA490" s="45" t="s">
        <v>74</v>
      </c>
      <c r="AB490" s="46">
        <f>_xll.qlCalendarAdvance(calendar,AB489,AA490,,,trigger)</f>
        <v>57416</v>
      </c>
      <c r="AC490" s="46">
        <f>_xll.qlInterestRateIndexMaturity($U$5,AB490,trigger)</f>
        <v>57600</v>
      </c>
      <c r="AD490" s="50">
        <f>_xll.qlTenorBasisValue($U$13,AB490,trigger)</f>
        <v>2.6402006299237006E-4</v>
      </c>
      <c r="AE490" s="50">
        <f>_xll.qlTenorBasisForwardRate($U$13,AB490,trigger)</f>
        <v>1.2750528967075042E-2</v>
      </c>
      <c r="AF490" s="50">
        <f>_xll.qlTenorBasisForwardRate2($U$13,AB490,AC490,trigger)</f>
        <v>1.2750528967075042E-2</v>
      </c>
      <c r="AG490" s="50">
        <f>_xll.qlIndexFixing($U$5,_xll.qlInterestRateIndexFixingDate($U$5,AB490,trigger),,trigger)</f>
        <v>1.4377237151115999E-2</v>
      </c>
      <c r="AH490" s="50">
        <f t="shared" si="21"/>
        <v>-1.6267081840409571E-3</v>
      </c>
      <c r="AI490" s="53">
        <f t="shared" si="22"/>
        <v>1.1275796626352923</v>
      </c>
    </row>
    <row r="491" spans="27:35" x14ac:dyDescent="0.2">
      <c r="AA491" s="45" t="s">
        <v>74</v>
      </c>
      <c r="AB491" s="46">
        <f>_xll.qlCalendarAdvance(calendar,AB490,AA491,,,trigger)</f>
        <v>57447</v>
      </c>
      <c r="AC491" s="46">
        <f>_xll.qlInterestRateIndexMaturity($U$5,AB491,trigger)</f>
        <v>57630</v>
      </c>
      <c r="AD491" s="50">
        <f>_xll.qlTenorBasisValue($U$13,AB491,trigger)</f>
        <v>2.6392946911215633E-4</v>
      </c>
      <c r="AE491" s="50">
        <f>_xll.qlTenorBasisForwardRate($U$13,AB491,trigger)</f>
        <v>1.2713474365840787E-2</v>
      </c>
      <c r="AF491" s="50">
        <f>_xll.qlTenorBasisForwardRate2($U$13,AB491,AC491,trigger)</f>
        <v>1.2713474365840787E-2</v>
      </c>
      <c r="AG491" s="50">
        <f>_xll.qlIndexFixing($U$5,_xll.qlInterestRateIndexFixingDate($U$5,AB491,trigger),,trigger)</f>
        <v>1.4341873315674287E-2</v>
      </c>
      <c r="AH491" s="50">
        <f t="shared" si="21"/>
        <v>-1.6283989498334997E-3</v>
      </c>
      <c r="AI491" s="53">
        <f t="shared" si="22"/>
        <v>1.1280844954711016</v>
      </c>
    </row>
    <row r="492" spans="27:35" x14ac:dyDescent="0.2">
      <c r="AA492" s="45" t="s">
        <v>74</v>
      </c>
      <c r="AB492" s="46">
        <f>_xll.qlCalendarAdvance(calendar,AB491,AA492,,,trigger)</f>
        <v>57479</v>
      </c>
      <c r="AC492" s="46">
        <f>_xll.qlInterestRateIndexMaturity($U$5,AB492,trigger)</f>
        <v>57663</v>
      </c>
      <c r="AD492" s="50">
        <f>_xll.qlTenorBasisValue($U$13,AB492,trigger)</f>
        <v>2.6383746658646359E-4</v>
      </c>
      <c r="AE492" s="50">
        <f>_xll.qlTenorBasisForwardRate($U$13,AB492,trigger)</f>
        <v>1.2675194426925055E-2</v>
      </c>
      <c r="AF492" s="50">
        <f>_xll.qlTenorBasisForwardRate2($U$13,AB492,AC492,trigger)</f>
        <v>1.2675194426925055E-2</v>
      </c>
      <c r="AG492" s="50">
        <f>_xll.qlIndexFixing($U$5,_xll.qlInterestRateIndexFixingDate($U$5,AB492,trigger),,trigger)</f>
        <v>1.4302773104619694E-2</v>
      </c>
      <c r="AH492" s="50">
        <f t="shared" si="21"/>
        <v>-1.6275786776946393E-3</v>
      </c>
      <c r="AI492" s="53">
        <f t="shared" si="22"/>
        <v>1.1284066044965184</v>
      </c>
    </row>
    <row r="493" spans="27:35" x14ac:dyDescent="0.2">
      <c r="AA493" s="45" t="s">
        <v>74</v>
      </c>
      <c r="AB493" s="46">
        <f>_xll.qlCalendarAdvance(calendar,AB492,AA493,,,trigger)</f>
        <v>57510</v>
      </c>
      <c r="AC493" s="46">
        <f>_xll.qlInterestRateIndexMaturity($U$5,AB493,trigger)</f>
        <v>57693</v>
      </c>
      <c r="AD493" s="50">
        <f>_xll.qlTenorBasisValue($U$13,AB493,trigger)</f>
        <v>2.6374978239333759E-4</v>
      </c>
      <c r="AE493" s="50">
        <f>_xll.qlTenorBasisForwardRate($U$13,AB493,trigger)</f>
        <v>1.2639492967416552E-2</v>
      </c>
      <c r="AF493" s="50">
        <f>_xll.qlTenorBasisForwardRate2($U$13,AB493,AC493,trigger)</f>
        <v>1.2639492967416552E-2</v>
      </c>
      <c r="AG493" s="50">
        <f>_xll.qlIndexFixing($U$5,_xll.qlInterestRateIndexFixingDate($U$5,AB493,trigger),,trigger)</f>
        <v>1.4263759892862266E-2</v>
      </c>
      <c r="AH493" s="50">
        <f t="shared" si="21"/>
        <v>-1.6242669254457141E-3</v>
      </c>
      <c r="AI493" s="53">
        <f t="shared" si="22"/>
        <v>1.128507285033737</v>
      </c>
    </row>
    <row r="494" spans="27:35" x14ac:dyDescent="0.2">
      <c r="AA494" s="45" t="s">
        <v>74</v>
      </c>
      <c r="AB494" s="46">
        <f>_xll.qlCalendarAdvance(calendar,AB493,AA494,,,trigger)</f>
        <v>57542</v>
      </c>
      <c r="AC494" s="46">
        <f>_xll.qlInterestRateIndexMaturity($U$5,AB494,trigger)</f>
        <v>57726</v>
      </c>
      <c r="AD494" s="50">
        <f>_xll.qlTenorBasisValue($U$13,AB494,trigger)</f>
        <v>2.6366073568077827E-4</v>
      </c>
      <c r="AE494" s="50">
        <f>_xll.qlTenorBasisForwardRate($U$13,AB494,trigger)</f>
        <v>1.2602649405551907E-2</v>
      </c>
      <c r="AF494" s="50">
        <f>_xll.qlTenorBasisForwardRate2($U$13,AB494,AC494,trigger)</f>
        <v>1.2602649405551907E-2</v>
      </c>
      <c r="AG494" s="50">
        <f>_xll.qlIndexFixing($U$5,_xll.qlInterestRateIndexFixingDate($U$5,AB494,trigger),,trigger)</f>
        <v>1.4220764848857396E-2</v>
      </c>
      <c r="AH494" s="50">
        <f t="shared" si="21"/>
        <v>-1.6181154433054894E-3</v>
      </c>
      <c r="AI494" s="53">
        <f t="shared" si="22"/>
        <v>1.128394862955773</v>
      </c>
    </row>
    <row r="495" spans="27:35" x14ac:dyDescent="0.2">
      <c r="AA495" s="45" t="s">
        <v>74</v>
      </c>
      <c r="AB495" s="46">
        <f>_xll.qlCalendarAdvance(calendar,AB494,AA495,,,trigger)</f>
        <v>57573</v>
      </c>
      <c r="AC495" s="46">
        <f>_xll.qlInterestRateIndexMaturity($U$5,AB495,trigger)</f>
        <v>57759</v>
      </c>
      <c r="AD495" s="50">
        <f>_xll.qlTenorBasisValue($U$13,AB495,trigger)</f>
        <v>2.635758694017046E-4</v>
      </c>
      <c r="AE495" s="50">
        <f>_xll.qlTenorBasisForwardRate($U$13,AB495,trigger)</f>
        <v>1.2567328683903206E-2</v>
      </c>
      <c r="AF495" s="50">
        <f>_xll.qlTenorBasisForwardRate2($U$13,AB495,AC495,trigger)</f>
        <v>1.2567328683903206E-2</v>
      </c>
      <c r="AG495" s="50">
        <f>_xll.qlIndexFixing($U$5,_xll.qlInterestRateIndexFixingDate($U$5,AB495,trigger),,trigger)</f>
        <v>1.4176719244686111E-2</v>
      </c>
      <c r="AH495" s="50">
        <f t="shared" si="21"/>
        <v>-1.609390560782905E-3</v>
      </c>
      <c r="AI495" s="53">
        <f t="shared" si="22"/>
        <v>1.1280614680544072</v>
      </c>
    </row>
    <row r="496" spans="27:35" x14ac:dyDescent="0.2">
      <c r="AA496" s="45" t="s">
        <v>74</v>
      </c>
      <c r="AB496" s="46">
        <f>_xll.qlCalendarAdvance(calendar,AB495,AA496,,,trigger)</f>
        <v>57605</v>
      </c>
      <c r="AC496" s="46">
        <f>_xll.qlInterestRateIndexMaturity($U$5,AB496,trigger)</f>
        <v>57787</v>
      </c>
      <c r="AD496" s="50">
        <f>_xll.qlTenorBasisValue($U$13,AB496,trigger)</f>
        <v>2.634896852379173E-4</v>
      </c>
      <c r="AE496" s="50">
        <f>_xll.qlTenorBasisForwardRate($U$13,AB496,trigger)</f>
        <v>1.2533522007052595E-2</v>
      </c>
      <c r="AF496" s="50">
        <f>_xll.qlTenorBasisForwardRate2($U$13,AB496,AC496,trigger)</f>
        <v>1.2533522007052595E-2</v>
      </c>
      <c r="AG496" s="50">
        <f>_xll.qlIndexFixing($U$5,_xll.qlInterestRateIndexFixingDate($U$5,AB496,trigger),,trigger)</f>
        <v>1.4132198210129027E-2</v>
      </c>
      <c r="AH496" s="50">
        <f t="shared" si="21"/>
        <v>-1.5986762030764327E-3</v>
      </c>
      <c r="AI496" s="53">
        <f t="shared" si="22"/>
        <v>1.1275520322361792</v>
      </c>
    </row>
    <row r="497" spans="27:35" x14ac:dyDescent="0.2">
      <c r="AA497" s="45" t="s">
        <v>74</v>
      </c>
      <c r="AB497" s="46">
        <f>_xll.qlCalendarAdvance(calendar,AB496,AA497,,,trigger)</f>
        <v>57635</v>
      </c>
      <c r="AC497" s="46">
        <f>_xll.qlInterestRateIndexMaturity($U$5,AB497,trigger)</f>
        <v>57817</v>
      </c>
      <c r="AD497" s="50">
        <f>_xll.qlTenorBasisValue($U$13,AB497,trigger)</f>
        <v>2.6341017694128264E-4</v>
      </c>
      <c r="AE497" s="50">
        <f>_xll.qlTenorBasisForwardRate($U$13,AB497,trigger)</f>
        <v>1.2501266159208886E-2</v>
      </c>
      <c r="AF497" s="50">
        <f>_xll.qlTenorBasisForwardRate2($U$13,AB497,AC497,trigger)</f>
        <v>1.2501266159208886E-2</v>
      </c>
      <c r="AG497" s="50">
        <f>_xll.qlIndexFixing($U$5,_xll.qlInterestRateIndexFixingDate($U$5,AB497,trigger),,trigger)</f>
        <v>1.4086964199861898E-2</v>
      </c>
      <c r="AH497" s="50">
        <f t="shared" si="21"/>
        <v>-1.5856980406530122E-3</v>
      </c>
      <c r="AI497" s="53">
        <f t="shared" si="22"/>
        <v>1.1268429949781471</v>
      </c>
    </row>
    <row r="498" spans="27:35" x14ac:dyDescent="0.2">
      <c r="AA498" s="45" t="s">
        <v>74</v>
      </c>
      <c r="AB498" s="46">
        <f>_xll.qlCalendarAdvance(calendar,AB497,AA498,,,trigger)</f>
        <v>57668</v>
      </c>
      <c r="AC498" s="46">
        <f>_xll.qlInterestRateIndexMaturity($U$5,AB498,trigger)</f>
        <v>57850</v>
      </c>
      <c r="AD498" s="50">
        <f>_xll.qlTenorBasisValue($U$13,AB498,trigger)</f>
        <v>2.6332413591826552E-4</v>
      </c>
      <c r="AE498" s="50">
        <f>_xll.qlTenorBasisForwardRate($U$13,AB498,trigger)</f>
        <v>1.2466514946866406E-2</v>
      </c>
      <c r="AF498" s="50">
        <f>_xll.qlTenorBasisForwardRate2($U$13,AB498,AC498,trigger)</f>
        <v>1.2466514946866406E-2</v>
      </c>
      <c r="AG498" s="50">
        <f>_xll.qlIndexFixing($U$5,_xll.qlInterestRateIndexFixingDate($U$5,AB498,trigger),,trigger)</f>
        <v>1.403523171558092E-2</v>
      </c>
      <c r="AH498" s="50">
        <f t="shared" si="21"/>
        <v>-1.5687167687145134E-3</v>
      </c>
      <c r="AI498" s="53">
        <f t="shared" si="22"/>
        <v>1.125834427295884</v>
      </c>
    </row>
    <row r="499" spans="27:35" x14ac:dyDescent="0.2">
      <c r="AA499" s="45" t="s">
        <v>74</v>
      </c>
      <c r="AB499" s="46">
        <f>_xll.qlCalendarAdvance(calendar,AB498,AA499,,,trigger)</f>
        <v>57698</v>
      </c>
      <c r="AC499" s="46">
        <f>_xll.qlInterestRateIndexMaturity($U$5,AB499,trigger)</f>
        <v>57880</v>
      </c>
      <c r="AD499" s="50">
        <f>_xll.qlTenorBasisValue($U$13,AB499,trigger)</f>
        <v>2.6324718578098948E-4</v>
      </c>
      <c r="AE499" s="50">
        <f>_xll.qlTenorBasisForwardRate($U$13,AB499,trigger)</f>
        <v>1.2435586719545665E-2</v>
      </c>
      <c r="AF499" s="50">
        <f>_xll.qlTenorBasisForwardRate2($U$13,AB499,AC499,trigger)</f>
        <v>1.2435586719545665E-2</v>
      </c>
      <c r="AG499" s="50">
        <f>_xll.qlIndexFixing($U$5,_xll.qlInterestRateIndexFixingDate($U$5,AB499,trigger),,trigger)</f>
        <v>1.3986406794977235E-2</v>
      </c>
      <c r="AH499" s="50">
        <f t="shared" si="21"/>
        <v>-1.5508200754315703E-3</v>
      </c>
      <c r="AI499" s="53">
        <f t="shared" si="22"/>
        <v>1.1247082353576503</v>
      </c>
    </row>
    <row r="500" spans="27:35" x14ac:dyDescent="0.2">
      <c r="AA500" s="45" t="s">
        <v>74</v>
      </c>
      <c r="AB500" s="46">
        <f>_xll.qlCalendarAdvance(calendar,AB499,AA500,,,trigger)</f>
        <v>57731</v>
      </c>
      <c r="AC500" s="46">
        <f>_xll.qlInterestRateIndexMaturity($U$5,AB500,trigger)</f>
        <v>57913</v>
      </c>
      <c r="AD500" s="50">
        <f>_xll.qlTenorBasisValue($U$13,AB500,trigger)</f>
        <v>2.6316391391040857E-4</v>
      </c>
      <c r="AE500" s="50">
        <f>_xll.qlTenorBasisForwardRate($U$13,AB500,trigger)</f>
        <v>1.2402295773048131E-2</v>
      </c>
      <c r="AF500" s="50">
        <f>_xll.qlTenorBasisForwardRate2($U$13,AB500,AC500,trigger)</f>
        <v>1.2402295773048131E-2</v>
      </c>
      <c r="AG500" s="50">
        <f>_xll.qlIndexFixing($U$5,_xll.qlInterestRateIndexFixingDate($U$5,AB500,trigger),,trigger)</f>
        <v>1.3930724608895032E-2</v>
      </c>
      <c r="AH500" s="50">
        <f t="shared" si="21"/>
        <v>-1.5284288358469005E-3</v>
      </c>
      <c r="AI500" s="53">
        <f t="shared" si="22"/>
        <v>1.1232375734151079</v>
      </c>
    </row>
    <row r="501" spans="27:35" x14ac:dyDescent="0.2">
      <c r="AA501" s="45" t="s">
        <v>74</v>
      </c>
      <c r="AB501" s="46">
        <f>_xll.qlCalendarAdvance(calendar,AB500,AA501,,,trigger)</f>
        <v>57762</v>
      </c>
      <c r="AC501" s="46">
        <f>_xll.qlInterestRateIndexMaturity($U$5,AB501,trigger)</f>
        <v>57943</v>
      </c>
      <c r="AD501" s="50">
        <f>_xll.qlTenorBasisValue($U$13,AB501,trigger)</f>
        <v>2.6308697856908362E-4</v>
      </c>
      <c r="AE501" s="50">
        <f>_xll.qlTenorBasisForwardRate($U$13,AB501,trigger)</f>
        <v>1.2371984194883733E-2</v>
      </c>
      <c r="AF501" s="50">
        <f>_xll.qlTenorBasisForwardRate2($U$13,AB501,AC501,trigger)</f>
        <v>1.2371984194883733E-2</v>
      </c>
      <c r="AG501" s="50">
        <f>_xll.qlIndexFixing($U$5,_xll.qlInterestRateIndexFixingDate($U$5,AB501,trigger),,trigger)</f>
        <v>1.3877183163502331E-2</v>
      </c>
      <c r="AH501" s="50">
        <f t="shared" si="21"/>
        <v>-1.5051989686185978E-3</v>
      </c>
      <c r="AI501" s="53">
        <f t="shared" si="22"/>
        <v>1.1216618890639265</v>
      </c>
    </row>
    <row r="502" spans="27:35" x14ac:dyDescent="0.2">
      <c r="AA502" s="45" t="s">
        <v>74</v>
      </c>
      <c r="AB502" s="46">
        <f>_xll.qlCalendarAdvance(calendar,AB501,AA502,,,trigger)</f>
        <v>57790</v>
      </c>
      <c r="AC502" s="46">
        <f>_xll.qlInterestRateIndexMaturity($U$5,AB502,trigger)</f>
        <v>57976</v>
      </c>
      <c r="AD502" s="50">
        <f>_xll.qlTenorBasisValue($U$13,AB502,trigger)</f>
        <v>2.6301854582911233E-4</v>
      </c>
      <c r="AE502" s="50">
        <f>_xll.qlTenorBasisForwardRate($U$13,AB502,trigger)</f>
        <v>1.2343659111060388E-2</v>
      </c>
      <c r="AF502" s="50">
        <f>_xll.qlTenorBasisForwardRate2($U$13,AB502,AC502,trigger)</f>
        <v>1.2343659111060388E-2</v>
      </c>
      <c r="AG502" s="50">
        <f>_xll.qlIndexFixing($U$5,_xll.qlInterestRateIndexFixingDate($U$5,AB502,trigger),,trigger)</f>
        <v>1.3823293381922817E-2</v>
      </c>
      <c r="AH502" s="50">
        <f t="shared" si="21"/>
        <v>-1.4796342708624285E-3</v>
      </c>
      <c r="AI502" s="53">
        <f t="shared" si="22"/>
        <v>1.1198699881088436</v>
      </c>
    </row>
    <row r="503" spans="27:35" x14ac:dyDescent="0.2">
      <c r="AA503" s="45" t="s">
        <v>74</v>
      </c>
      <c r="AB503" s="46">
        <f>_xll.qlCalendarAdvance(calendar,AB502,AA503,,,trigger)</f>
        <v>57822</v>
      </c>
      <c r="AC503" s="46">
        <f>_xll.qlInterestRateIndexMaturity($U$5,AB503,trigger)</f>
        <v>58005</v>
      </c>
      <c r="AD503" s="50">
        <f>_xll.qlTenorBasisValue($U$13,AB503,trigger)</f>
        <v>2.6294154686401001E-4</v>
      </c>
      <c r="AE503" s="50">
        <f>_xll.qlTenorBasisForwardRate($U$13,AB503,trigger)</f>
        <v>1.2314209953462203E-2</v>
      </c>
      <c r="AF503" s="50">
        <f>_xll.qlTenorBasisForwardRate2($U$13,AB503,AC503,trigger)</f>
        <v>1.2314209953462203E-2</v>
      </c>
      <c r="AG503" s="50">
        <f>_xll.qlIndexFixing($U$5,_xll.qlInterestRateIndexFixingDate($U$5,AB503,trigger),,trigger)</f>
        <v>1.376574755115989E-2</v>
      </c>
      <c r="AH503" s="50">
        <f t="shared" si="21"/>
        <v>-1.4515375976976875E-3</v>
      </c>
      <c r="AI503" s="53">
        <f t="shared" si="22"/>
        <v>1.117875008074682</v>
      </c>
    </row>
    <row r="504" spans="27:35" x14ac:dyDescent="0.2">
      <c r="AA504" s="45" t="s">
        <v>74</v>
      </c>
      <c r="AB504" s="46">
        <f>_xll.qlCalendarAdvance(calendar,AB503,AA504,,,trigger)</f>
        <v>57852</v>
      </c>
      <c r="AC504" s="46">
        <f>_xll.qlInterestRateIndexMaturity($U$5,AB504,trigger)</f>
        <v>58036</v>
      </c>
      <c r="AD504" s="50">
        <f>_xll.qlTenorBasisValue($U$13,AB504,trigger)</f>
        <v>2.6287051458814961E-4</v>
      </c>
      <c r="AE504" s="50">
        <f>_xll.qlTenorBasisForwardRate($U$13,AB504,trigger)</f>
        <v>1.2286299805509163E-2</v>
      </c>
      <c r="AF504" s="50">
        <f>_xll.qlTenorBasisForwardRate2($U$13,AB504,AC504,trigger)</f>
        <v>1.2286299805509163E-2</v>
      </c>
      <c r="AG504" s="50">
        <f>_xll.qlIndexFixing($U$5,_xll.qlInterestRateIndexFixingDate($U$5,AB504,trigger),,trigger)</f>
        <v>1.3707372877679942E-2</v>
      </c>
      <c r="AH504" s="50">
        <f t="shared" si="21"/>
        <v>-1.4210730721707782E-3</v>
      </c>
      <c r="AI504" s="53">
        <f t="shared" si="22"/>
        <v>1.1156632260864716</v>
      </c>
    </row>
    <row r="505" spans="27:35" x14ac:dyDescent="0.2">
      <c r="AA505" s="45" t="s">
        <v>74</v>
      </c>
      <c r="AB505" s="46">
        <f>_xll.qlCalendarAdvance(calendar,AB504,AA505,,,trigger)</f>
        <v>57885</v>
      </c>
      <c r="AC505" s="46">
        <f>_xll.qlInterestRateIndexMaturity($U$5,AB505,trigger)</f>
        <v>58068</v>
      </c>
      <c r="AD505" s="50">
        <f>_xll.qlTenorBasisValue($U$13,AB505,trigger)</f>
        <v>2.6279364854040946E-4</v>
      </c>
      <c r="AE505" s="50">
        <f>_xll.qlTenorBasisForwardRate($U$13,AB505,trigger)</f>
        <v>1.2256823970326939E-2</v>
      </c>
      <c r="AF505" s="50">
        <f>_xll.qlTenorBasisForwardRate2($U$13,AB505,AC505,trigger)</f>
        <v>1.2256823970326939E-2</v>
      </c>
      <c r="AG505" s="50">
        <f>_xll.qlIndexFixing($U$5,_xll.qlInterestRateIndexFixingDate($U$5,AB505,trigger),,trigger)</f>
        <v>1.3642748528362621E-2</v>
      </c>
      <c r="AH505" s="50">
        <f t="shared" si="21"/>
        <v>-1.3859245580356821E-3</v>
      </c>
      <c r="AI505" s="53">
        <f t="shared" si="22"/>
        <v>1.1130737099097552</v>
      </c>
    </row>
    <row r="506" spans="27:35" x14ac:dyDescent="0.2">
      <c r="AA506" s="45" t="s">
        <v>74</v>
      </c>
      <c r="AB506" s="46">
        <f>_xll.qlCalendarAdvance(calendar,AB505,AA506,,,trigger)</f>
        <v>57915</v>
      </c>
      <c r="AC506" s="46">
        <f>_xll.qlInterestRateIndexMaturity($U$5,AB506,trigger)</f>
        <v>58099</v>
      </c>
      <c r="AD506" s="50">
        <f>_xll.qlTenorBasisValue($U$13,AB506,trigger)</f>
        <v>2.6272490622687711E-4</v>
      </c>
      <c r="AE506" s="50">
        <f>_xll.qlTenorBasisForwardRate($U$13,AB506,trigger)</f>
        <v>1.2230261012878541E-2</v>
      </c>
      <c r="AF506" s="50">
        <f>_xll.qlTenorBasisForwardRate2($U$13,AB506,AC506,trigger)</f>
        <v>1.2230261012878541E-2</v>
      </c>
      <c r="AG506" s="50">
        <f>_xll.qlIndexFixing($U$5,_xll.qlInterestRateIndexFixingDate($U$5,AB506,trigger),,trigger)</f>
        <v>1.3580720322385645E-2</v>
      </c>
      <c r="AH506" s="50">
        <f t="shared" si="21"/>
        <v>-1.350459309507104E-3</v>
      </c>
      <c r="AI506" s="53">
        <f t="shared" si="22"/>
        <v>1.1104195002939889</v>
      </c>
    </row>
    <row r="507" spans="27:35" x14ac:dyDescent="0.2">
      <c r="AA507" s="45" t="s">
        <v>74</v>
      </c>
      <c r="AB507" s="46">
        <f>_xll.qlCalendarAdvance(calendar,AB506,AA507,,,trigger)</f>
        <v>57948</v>
      </c>
      <c r="AC507" s="46">
        <f>_xll.qlInterestRateIndexMaturity($U$5,AB507,trigger)</f>
        <v>58132</v>
      </c>
      <c r="AD507" s="50">
        <f>_xll.qlTenorBasisValue($U$13,AB507,trigger)</f>
        <v>2.626505189097354E-4</v>
      </c>
      <c r="AE507" s="50">
        <f>_xll.qlTenorBasisForwardRate($U$13,AB507,trigger)</f>
        <v>1.2202019443571487E-2</v>
      </c>
      <c r="AF507" s="50">
        <f>_xll.qlTenorBasisForwardRate2($U$13,AB507,AC507,trigger)</f>
        <v>1.2202019443571487E-2</v>
      </c>
      <c r="AG507" s="50">
        <f>_xll.qlIndexFixing($U$5,_xll.qlInterestRateIndexFixingDate($U$5,AB507,trigger),,trigger)</f>
        <v>1.3511370880979227E-2</v>
      </c>
      <c r="AH507" s="50">
        <f t="shared" si="21"/>
        <v>-1.3093514374077405E-3</v>
      </c>
      <c r="AI507" s="53">
        <f t="shared" si="22"/>
        <v>1.107306126126324</v>
      </c>
    </row>
    <row r="508" spans="27:35" x14ac:dyDescent="0.2">
      <c r="AA508" s="45" t="s">
        <v>74</v>
      </c>
      <c r="AB508" s="46">
        <f>_xll.qlCalendarAdvance(calendar,AB507,AA508,,,trigger)</f>
        <v>57979</v>
      </c>
      <c r="AC508" s="46">
        <f>_xll.qlInterestRateIndexMaturity($U$5,AB508,trigger)</f>
        <v>58160</v>
      </c>
      <c r="AD508" s="50">
        <f>_xll.qlTenorBasisValue($U$13,AB508,trigger)</f>
        <v>2.6258179432555912E-4</v>
      </c>
      <c r="AE508" s="50">
        <f>_xll.qlTenorBasisForwardRate($U$13,AB508,trigger)</f>
        <v>1.2176771774716877E-2</v>
      </c>
      <c r="AF508" s="50">
        <f>_xll.qlTenorBasisForwardRate2($U$13,AB508,AC508,trigger)</f>
        <v>1.2176771774716877E-2</v>
      </c>
      <c r="AG508" s="50">
        <f>_xll.qlIndexFixing($U$5,_xll.qlInterestRateIndexFixingDate($U$5,AB508,trigger),,trigger)</f>
        <v>1.3446961467704069E-2</v>
      </c>
      <c r="AH508" s="50">
        <f t="shared" si="21"/>
        <v>-1.2701896929871916E-3</v>
      </c>
      <c r="AI508" s="53">
        <f t="shared" si="22"/>
        <v>1.1043125153765745</v>
      </c>
    </row>
    <row r="509" spans="27:35" x14ac:dyDescent="0.2">
      <c r="AA509" s="45" t="s">
        <v>74</v>
      </c>
      <c r="AB509" s="46">
        <f>_xll.qlCalendarAdvance(calendar,AB508,AA509,,,trigger)</f>
        <v>58011</v>
      </c>
      <c r="AC509" s="46">
        <f>_xll.qlInterestRateIndexMaturity($U$5,AB509,trigger)</f>
        <v>58193</v>
      </c>
      <c r="AD509" s="50">
        <f>_xll.qlTenorBasisValue($U$13,AB509,trigger)</f>
        <v>2.6251200680048862E-4</v>
      </c>
      <c r="AE509" s="50">
        <f>_xll.qlTenorBasisForwardRate($U$13,AB509,trigger)</f>
        <v>1.2150596223373411E-2</v>
      </c>
      <c r="AF509" s="50">
        <f>_xll.qlTenorBasisForwardRate2($U$13,AB509,AC509,trigger)</f>
        <v>1.2150596223373411E-2</v>
      </c>
      <c r="AG509" s="50">
        <f>_xll.qlIndexFixing($U$5,_xll.qlInterestRateIndexFixingDate($U$5,AB509,trigger),,trigger)</f>
        <v>1.3375049255182021E-2</v>
      </c>
      <c r="AH509" s="50">
        <f t="shared" si="21"/>
        <v>-1.2244530318086099E-3</v>
      </c>
      <c r="AI509" s="53">
        <f t="shared" si="22"/>
        <v>1.1007730821844939</v>
      </c>
    </row>
    <row r="510" spans="27:35" x14ac:dyDescent="0.2">
      <c r="AA510" s="45" t="s">
        <v>74</v>
      </c>
      <c r="AB510" s="46">
        <f>_xll.qlCalendarAdvance(calendar,AB509,AA510,,,trigger)</f>
        <v>58042</v>
      </c>
      <c r="AC510" s="46">
        <f>_xll.qlInterestRateIndexMaturity($U$5,AB510,trigger)</f>
        <v>58223</v>
      </c>
      <c r="AD510" s="50">
        <f>_xll.qlTenorBasisValue($U$13,AB510,trigger)</f>
        <v>2.6244550027014485E-4</v>
      </c>
      <c r="AE510" s="50">
        <f>_xll.qlTenorBasisForwardRate($U$13,AB510,trigger)</f>
        <v>1.2126288533541408E-2</v>
      </c>
      <c r="AF510" s="50">
        <f>_xll.qlTenorBasisForwardRate2($U$13,AB510,AC510,trigger)</f>
        <v>1.2126288533541408E-2</v>
      </c>
      <c r="AG510" s="50">
        <f>_xll.qlIndexFixing($U$5,_xll.qlInterestRateIndexFixingDate($U$5,AB510,trigger),,trigger)</f>
        <v>1.3305314142507164E-2</v>
      </c>
      <c r="AH510" s="50">
        <f t="shared" si="21"/>
        <v>-1.1790256089657565E-3</v>
      </c>
      <c r="AI510" s="53">
        <f t="shared" si="22"/>
        <v>1.0972288928887486</v>
      </c>
    </row>
    <row r="511" spans="27:35" x14ac:dyDescent="0.2">
      <c r="AA511" s="45" t="s">
        <v>74</v>
      </c>
      <c r="AB511" s="46">
        <f>_xll.qlCalendarAdvance(calendar,AB510,AA511,,,trigger)</f>
        <v>58074</v>
      </c>
      <c r="AC511" s="46">
        <f>_xll.qlInterestRateIndexMaturity($U$5,AB511,trigger)</f>
        <v>58256</v>
      </c>
      <c r="AD511" s="50">
        <f>_xll.qlTenorBasisValue($U$13,AB511,trigger)</f>
        <v>2.6237796572703529E-4</v>
      </c>
      <c r="AE511" s="50">
        <f>_xll.qlTenorBasisForwardRate($U$13,AB511,trigger)</f>
        <v>1.2101548310348716E-2</v>
      </c>
      <c r="AF511" s="50">
        <f>_xll.qlTenorBasisForwardRate2($U$13,AB511,AC511,trigger)</f>
        <v>1.2101548310348716E-2</v>
      </c>
      <c r="AG511" s="50">
        <f>_xll.qlIndexFixing($U$5,_xll.qlInterestRateIndexFixingDate($U$5,AB511,trigger),,trigger)</f>
        <v>1.3229510758055653E-2</v>
      </c>
      <c r="AH511" s="50">
        <f t="shared" si="21"/>
        <v>-1.1279624477069372E-3</v>
      </c>
      <c r="AI511" s="53">
        <f t="shared" si="22"/>
        <v>1.0932081101343332</v>
      </c>
    </row>
    <row r="512" spans="27:35" x14ac:dyDescent="0.2">
      <c r="AA512" s="45" t="s">
        <v>74</v>
      </c>
      <c r="AB512" s="46">
        <f>_xll.qlCalendarAdvance(calendar,AB511,AA512,,,trigger)</f>
        <v>58105</v>
      </c>
      <c r="AC512" s="46">
        <f>_xll.qlInterestRateIndexMaturity($U$5,AB512,trigger)</f>
        <v>58286</v>
      </c>
      <c r="AD512" s="50">
        <f>_xll.qlTenorBasisValue($U$13,AB512,trigger)</f>
        <v>2.6231360684735722E-4</v>
      </c>
      <c r="AE512" s="50">
        <f>_xll.qlTenorBasisForwardRate($U$13,AB512,trigger)</f>
        <v>1.2078590731306654E-2</v>
      </c>
      <c r="AF512" s="50">
        <f>_xll.qlTenorBasisForwardRate2($U$13,AB512,AC512,trigger)</f>
        <v>1.2078590731306654E-2</v>
      </c>
      <c r="AG512" s="50">
        <f>_xll.qlIndexFixing($U$5,_xll.qlInterestRateIndexFixingDate($U$5,AB512,trigger),,trigger)</f>
        <v>1.3156134713348285E-2</v>
      </c>
      <c r="AH512" s="50">
        <f t="shared" si="21"/>
        <v>-1.0775439820416306E-3</v>
      </c>
      <c r="AI512" s="53">
        <f t="shared" si="22"/>
        <v>1.08921106824563</v>
      </c>
    </row>
    <row r="513" spans="27:35" x14ac:dyDescent="0.2">
      <c r="AA513" s="45" t="s">
        <v>74</v>
      </c>
      <c r="AB513" s="46">
        <f>_xll.qlCalendarAdvance(calendar,AB512,AA513,,,trigger)</f>
        <v>58134</v>
      </c>
      <c r="AC513" s="46">
        <f>_xll.qlInterestRateIndexMaturity($U$5,AB513,trigger)</f>
        <v>58316</v>
      </c>
      <c r="AD513" s="50">
        <f>_xll.qlTenorBasisValue($U$13,AB513,trigger)</f>
        <v>2.6225433439058121E-4</v>
      </c>
      <c r="AE513" s="50">
        <f>_xll.qlTenorBasisForwardRate($U$13,AB513,trigger)</f>
        <v>1.2057425582970594E-2</v>
      </c>
      <c r="AF513" s="50">
        <f>_xll.qlTenorBasisForwardRate2($U$13,AB513,AC513,trigger)</f>
        <v>1.2057425582970594E-2</v>
      </c>
      <c r="AG513" s="50">
        <f>_xll.qlIndexFixing($U$5,_xll.qlInterestRateIndexFixingDate($U$5,AB513,trigger),,trigger)</f>
        <v>1.3083900603073812E-2</v>
      </c>
      <c r="AH513" s="50">
        <f t="shared" si="21"/>
        <v>-1.0264750201032184E-3</v>
      </c>
      <c r="AI513" s="53">
        <f t="shared" si="22"/>
        <v>1.0851321878820441</v>
      </c>
    </row>
    <row r="514" spans="27:35" x14ac:dyDescent="0.2">
      <c r="AA514" s="45" t="s">
        <v>74</v>
      </c>
      <c r="AB514" s="46">
        <f>_xll.qlCalendarAdvance(calendar,AB513,AA514,,,trigger)</f>
        <v>58166</v>
      </c>
      <c r="AC514" s="46">
        <f>_xll.qlInterestRateIndexMaturity($U$5,AB514,trigger)</f>
        <v>58349</v>
      </c>
      <c r="AD514" s="50">
        <f>_xll.qlTenorBasisValue($U$13,AB514,trigger)</f>
        <v>2.6218996202006579E-4</v>
      </c>
      <c r="AE514" s="50">
        <f>_xll.qlTenorBasisForwardRate($U$13,AB514,trigger)</f>
        <v>1.2034791950213061E-2</v>
      </c>
      <c r="AF514" s="50">
        <f>_xll.qlTenorBasisForwardRate2($U$13,AB514,AC514,trigger)</f>
        <v>1.2034791950213061E-2</v>
      </c>
      <c r="AG514" s="50">
        <f>_xll.qlIndexFixing($U$5,_xll.qlInterestRateIndexFixingDate($U$5,AB514,trigger),,trigger)</f>
        <v>1.3002382068148841E-2</v>
      </c>
      <c r="AH514" s="50">
        <f t="shared" si="21"/>
        <v>-9.6759011793578001E-4</v>
      </c>
      <c r="AI514" s="53">
        <f t="shared" si="22"/>
        <v>1.0803994054852482</v>
      </c>
    </row>
    <row r="515" spans="27:35" x14ac:dyDescent="0.2">
      <c r="AA515" s="45" t="s">
        <v>74</v>
      </c>
      <c r="AB515" s="46">
        <f>_xll.qlCalendarAdvance(calendar,AB514,AA515,,,trigger)</f>
        <v>58197</v>
      </c>
      <c r="AC515" s="46">
        <f>_xll.qlInterestRateIndexMaturity($U$5,AB515,trigger)</f>
        <v>58382</v>
      </c>
      <c r="AD515" s="50">
        <f>_xll.qlTenorBasisValue($U$13,AB515,trigger)</f>
        <v>2.6212861743214793E-4</v>
      </c>
      <c r="AE515" s="50">
        <f>_xll.qlTenorBasisForwardRate($U$13,AB515,trigger)</f>
        <v>1.2013443323774367E-2</v>
      </c>
      <c r="AF515" s="50">
        <f>_xll.qlTenorBasisForwardRate2($U$13,AB515,AC515,trigger)</f>
        <v>1.2013443323774367E-2</v>
      </c>
      <c r="AG515" s="50">
        <f>_xll.qlIndexFixing($U$5,_xll.qlInterestRateIndexFixingDate($U$5,AB515,trigger),,trigger)</f>
        <v>1.2920359256400582E-2</v>
      </c>
      <c r="AH515" s="50">
        <f t="shared" si="21"/>
        <v>-9.069159326262153E-4</v>
      </c>
      <c r="AI515" s="53">
        <f t="shared" si="22"/>
        <v>1.075491756042287</v>
      </c>
    </row>
    <row r="516" spans="27:35" x14ac:dyDescent="0.2">
      <c r="AA516" s="45" t="s">
        <v>74</v>
      </c>
      <c r="AB516" s="46">
        <f>_xll.qlCalendarAdvance(calendar,AB515,AA516,,,trigger)</f>
        <v>58228</v>
      </c>
      <c r="AC516" s="46">
        <f>_xll.qlInterestRateIndexMaturity($U$5,AB516,trigger)</f>
        <v>58411</v>
      </c>
      <c r="AD516" s="50">
        <f>_xll.qlTenorBasisValue($U$13,AB516,trigger)</f>
        <v>2.6206825691755761E-4</v>
      </c>
      <c r="AE516" s="50">
        <f>_xll.qlTenorBasisForwardRate($U$13,AB516,trigger)</f>
        <v>1.1993264712569257E-2</v>
      </c>
      <c r="AF516" s="50">
        <f>_xll.qlTenorBasisForwardRate2($U$13,AB516,AC516,trigger)</f>
        <v>1.1993264712569257E-2</v>
      </c>
      <c r="AG516" s="50">
        <f>_xll.qlIndexFixing($U$5,_xll.qlInterestRateIndexFixingDate($U$5,AB516,trigger),,trigger)</f>
        <v>1.2840915368292542E-2</v>
      </c>
      <c r="AH516" s="50">
        <f t="shared" ref="AH516:AH579" si="23">AE516-AG516</f>
        <v>-8.4765065572328484E-4</v>
      </c>
      <c r="AI516" s="53">
        <f t="shared" ref="AI516:AI579" si="24">AG516/AF516</f>
        <v>1.0706772239284374</v>
      </c>
    </row>
    <row r="517" spans="27:35" x14ac:dyDescent="0.2">
      <c r="AA517" s="45" t="s">
        <v>74</v>
      </c>
      <c r="AB517" s="46">
        <f>_xll.qlCalendarAdvance(calendar,AB516,AA517,,,trigger)</f>
        <v>58258</v>
      </c>
      <c r="AC517" s="46">
        <f>_xll.qlInterestRateIndexMaturity($U$5,AB517,trigger)</f>
        <v>58442</v>
      </c>
      <c r="AD517" s="50">
        <f>_xll.qlTenorBasisValue($U$13,AB517,trigger)</f>
        <v>2.6201076585729329E-4</v>
      </c>
      <c r="AE517" s="50">
        <f>_xll.qlTenorBasisForwardRate($U$13,AB517,trigger)</f>
        <v>1.1974035165648709E-2</v>
      </c>
      <c r="AF517" s="50">
        <f>_xll.qlTenorBasisForwardRate2($U$13,AB517,AC517,trigger)</f>
        <v>1.1974035165648709E-2</v>
      </c>
      <c r="AG517" s="50">
        <f>_xll.qlIndexFixing($U$5,_xll.qlInterestRateIndexFixingDate($U$5,AB517,trigger),,trigger)</f>
        <v>1.2759005349176913E-2</v>
      </c>
      <c r="AH517" s="50">
        <f t="shared" si="23"/>
        <v>-7.849701835282042E-4</v>
      </c>
      <c r="AI517" s="53">
        <f t="shared" si="24"/>
        <v>1.0655560279111371</v>
      </c>
    </row>
    <row r="518" spans="27:35" x14ac:dyDescent="0.2">
      <c r="AA518" s="45" t="s">
        <v>74</v>
      </c>
      <c r="AB518" s="46">
        <f>_xll.qlCalendarAdvance(calendar,AB517,AA518,,,trigger)</f>
        <v>58291</v>
      </c>
      <c r="AC518" s="46">
        <f>_xll.qlInterestRateIndexMaturity($U$5,AB518,trigger)</f>
        <v>58475</v>
      </c>
      <c r="AD518" s="50">
        <f>_xll.qlTenorBasisValue($U$13,AB518,trigger)</f>
        <v>2.6194855681551218E-4</v>
      </c>
      <c r="AE518" s="50">
        <f>_xll.qlTenorBasisForwardRate($U$13,AB518,trigger)</f>
        <v>1.1953737200853654E-2</v>
      </c>
      <c r="AF518" s="50">
        <f>_xll.qlTenorBasisForwardRate2($U$13,AB518,AC518,trigger)</f>
        <v>1.1953737200853654E-2</v>
      </c>
      <c r="AG518" s="50">
        <f>_xll.qlIndexFixing($U$5,_xll.qlInterestRateIndexFixingDate($U$5,AB518,trigger),,trigger)</f>
        <v>1.2668178722320402E-2</v>
      </c>
      <c r="AH518" s="50">
        <f t="shared" si="23"/>
        <v>-7.1444152146674794E-4</v>
      </c>
      <c r="AI518" s="53">
        <f t="shared" si="24"/>
        <v>1.0597672099915103</v>
      </c>
    </row>
    <row r="519" spans="27:35" x14ac:dyDescent="0.2">
      <c r="AA519" s="45" t="s">
        <v>74</v>
      </c>
      <c r="AB519" s="46">
        <f>_xll.qlCalendarAdvance(calendar,AB518,AA519,,,trigger)</f>
        <v>58322</v>
      </c>
      <c r="AC519" s="46">
        <f>_xll.qlInterestRateIndexMaturity($U$5,AB519,trigger)</f>
        <v>58504</v>
      </c>
      <c r="AD519" s="50">
        <f>_xll.qlTenorBasisValue($U$13,AB519,trigger)</f>
        <v>2.6189108632281E-4</v>
      </c>
      <c r="AE519" s="50">
        <f>_xll.qlTenorBasisForwardRate($U$13,AB519,trigger)</f>
        <v>1.1935531157302745E-2</v>
      </c>
      <c r="AF519" s="50">
        <f>_xll.qlTenorBasisForwardRate2($U$13,AB519,AC519,trigger)</f>
        <v>1.1935531157302745E-2</v>
      </c>
      <c r="AG519" s="50">
        <f>_xll.qlIndexFixing($U$5,_xll.qlInterestRateIndexFixingDate($U$5,AB519,trigger),,trigger)</f>
        <v>1.2583436307194065E-2</v>
      </c>
      <c r="AH519" s="50">
        <f t="shared" si="23"/>
        <v>-6.4790514989132054E-4</v>
      </c>
      <c r="AI519" s="53">
        <f t="shared" si="24"/>
        <v>1.0542837299280896</v>
      </c>
    </row>
    <row r="520" spans="27:35" x14ac:dyDescent="0.2">
      <c r="AA520" s="45" t="s">
        <v>74</v>
      </c>
      <c r="AB520" s="46">
        <f>_xll.qlCalendarAdvance(calendar,AB519,AA520,,,trigger)</f>
        <v>58354</v>
      </c>
      <c r="AC520" s="46">
        <f>_xll.qlInterestRateIndexMaturity($U$5,AB520,trigger)</f>
        <v>58537</v>
      </c>
      <c r="AD520" s="50">
        <f>_xll.qlTenorBasisValue($U$13,AB520,trigger)</f>
        <v>2.618327298251725E-4</v>
      </c>
      <c r="AE520" s="50">
        <f>_xll.qlTenorBasisForwardRate($U$13,AB520,trigger)</f>
        <v>1.1917180181040848E-2</v>
      </c>
      <c r="AF520" s="50">
        <f>_xll.qlTenorBasisForwardRate2($U$13,AB520,AC520,trigger)</f>
        <v>1.1917180181040848E-2</v>
      </c>
      <c r="AG520" s="50">
        <f>_xll.qlIndexFixing($U$5,_xll.qlInterestRateIndexFixingDate($U$5,AB520,trigger),,trigger)</f>
        <v>1.2490313123105489E-2</v>
      </c>
      <c r="AH520" s="50">
        <f t="shared" si="23"/>
        <v>-5.7313294206464034E-4</v>
      </c>
      <c r="AI520" s="53">
        <f t="shared" si="24"/>
        <v>1.0480929996322823</v>
      </c>
    </row>
    <row r="521" spans="27:35" x14ac:dyDescent="0.2">
      <c r="AA521" s="45" t="s">
        <v>74</v>
      </c>
      <c r="AB521" s="46">
        <f>_xll.qlCalendarAdvance(calendar,AB520,AA521,,,trigger)</f>
        <v>58385</v>
      </c>
      <c r="AC521" s="46">
        <f>_xll.qlInterestRateIndexMaturity($U$5,AB521,trigger)</f>
        <v>58567</v>
      </c>
      <c r="AD521" s="50">
        <f>_xll.qlTenorBasisValue($U$13,AB521,trigger)</f>
        <v>2.617771196295936E-4</v>
      </c>
      <c r="AE521" s="50">
        <f>_xll.qlTenorBasisForwardRate($U$13,AB521,trigger)</f>
        <v>1.1900230143847496E-2</v>
      </c>
      <c r="AF521" s="50">
        <f>_xll.qlTenorBasisForwardRate2($U$13,AB521,AC521,trigger)</f>
        <v>1.1900230143847496E-2</v>
      </c>
      <c r="AG521" s="50">
        <f>_xll.qlIndexFixing($U$5,_xll.qlInterestRateIndexFixingDate($U$5,AB521,trigger),,trigger)</f>
        <v>1.240073640499367E-2</v>
      </c>
      <c r="AH521" s="50">
        <f t="shared" si="23"/>
        <v>-5.0050626114617365E-4</v>
      </c>
      <c r="AI521" s="53">
        <f t="shared" si="24"/>
        <v>1.0420585362716652</v>
      </c>
    </row>
    <row r="522" spans="27:35" x14ac:dyDescent="0.2">
      <c r="AA522" s="45" t="s">
        <v>74</v>
      </c>
      <c r="AB522" s="46">
        <f>_xll.qlCalendarAdvance(calendar,AB521,AA522,,,trigger)</f>
        <v>58417</v>
      </c>
      <c r="AC522" s="46">
        <f>_xll.qlInterestRateIndexMaturity($U$5,AB522,trigger)</f>
        <v>58600</v>
      </c>
      <c r="AD522" s="50">
        <f>_xll.qlTenorBasisValue($U$13,AB522,trigger)</f>
        <v>2.6172065260545813E-4</v>
      </c>
      <c r="AE522" s="50">
        <f>_xll.qlTenorBasisForwardRate($U$13,AB522,trigger)</f>
        <v>1.1883314213516773E-2</v>
      </c>
      <c r="AF522" s="50">
        <f>_xll.qlTenorBasisForwardRate2($U$13,AB522,AC522,trigger)</f>
        <v>1.1883314213516773E-2</v>
      </c>
      <c r="AG522" s="50">
        <f>_xll.qlIndexFixing($U$5,_xll.qlInterestRateIndexFixingDate($U$5,AB522,trigger),,trigger)</f>
        <v>1.2303726132761454E-2</v>
      </c>
      <c r="AH522" s="50">
        <f t="shared" si="23"/>
        <v>-4.2041191924468112E-4</v>
      </c>
      <c r="AI522" s="53">
        <f t="shared" si="24"/>
        <v>1.035378339046735</v>
      </c>
    </row>
    <row r="523" spans="27:35" x14ac:dyDescent="0.2">
      <c r="AA523" s="45" t="s">
        <v>74</v>
      </c>
      <c r="AB523" s="46">
        <f>_xll.qlCalendarAdvance(calendar,AB522,AA523,,,trigger)</f>
        <v>58448</v>
      </c>
      <c r="AC523" s="46">
        <f>_xll.qlInterestRateIndexMaturity($U$5,AB523,trigger)</f>
        <v>58630</v>
      </c>
      <c r="AD523" s="50">
        <f>_xll.qlTenorBasisValue($U$13,AB523,trigger)</f>
        <v>2.6166684343477306E-4</v>
      </c>
      <c r="AE523" s="50">
        <f>_xll.qlTenorBasisForwardRate($U$13,AB523,trigger)</f>
        <v>1.1867713013305014E-2</v>
      </c>
      <c r="AF523" s="50">
        <f>_xll.qlTenorBasisForwardRate2($U$13,AB523,AC523,trigger)</f>
        <v>1.1867713013305014E-2</v>
      </c>
      <c r="AG523" s="50">
        <f>_xll.qlIndexFixing($U$5,_xll.qlInterestRateIndexFixingDate($U$5,AB523,trigger),,trigger)</f>
        <v>1.2210514455279179E-2</v>
      </c>
      <c r="AH523" s="50">
        <f t="shared" si="23"/>
        <v>-3.4280144197416582E-4</v>
      </c>
      <c r="AI523" s="53">
        <f t="shared" si="24"/>
        <v>1.0288852150022374</v>
      </c>
    </row>
    <row r="524" spans="27:35" x14ac:dyDescent="0.2">
      <c r="AA524" s="45" t="s">
        <v>74</v>
      </c>
      <c r="AB524" s="46">
        <f>_xll.qlCalendarAdvance(calendar,AB523,AA524,,,trigger)</f>
        <v>58480</v>
      </c>
      <c r="AC524" s="46">
        <f>_xll.qlInterestRateIndexMaturity($U$5,AB524,trigger)</f>
        <v>58662</v>
      </c>
      <c r="AD524" s="50">
        <f>_xll.qlTenorBasisValue($U$13,AB524,trigger)</f>
        <v>2.6161220566194092E-4</v>
      </c>
      <c r="AE524" s="50">
        <f>_xll.qlTenorBasisForwardRate($U$13,AB524,trigger)</f>
        <v>1.1852262431942122E-2</v>
      </c>
      <c r="AF524" s="50">
        <f>_xll.qlTenorBasisForwardRate2($U$13,AB524,AC524,trigger)</f>
        <v>1.1852262431942122E-2</v>
      </c>
      <c r="AG524" s="50">
        <f>_xll.qlIndexFixing($U$5,_xll.qlInterestRateIndexFixingDate($U$5,AB524,trigger),,trigger)</f>
        <v>1.2111014043838056E-2</v>
      </c>
      <c r="AH524" s="50">
        <f t="shared" si="23"/>
        <v>-2.5875161189593474E-4</v>
      </c>
      <c r="AI524" s="53">
        <f t="shared" si="24"/>
        <v>1.0218314109548059</v>
      </c>
    </row>
    <row r="525" spans="27:35" x14ac:dyDescent="0.2">
      <c r="AA525" s="45" t="s">
        <v>74</v>
      </c>
      <c r="AB525" s="46">
        <f>_xll.qlCalendarAdvance(calendar,AB524,AA525,,,trigger)</f>
        <v>58509</v>
      </c>
      <c r="AC525" s="46">
        <f>_xll.qlInterestRateIndexMaturity($U$5,AB525,trigger)</f>
        <v>58693</v>
      </c>
      <c r="AD525" s="50">
        <f>_xll.qlTenorBasisValue($U$13,AB525,trigger)</f>
        <v>2.6156347374837389E-4</v>
      </c>
      <c r="AE525" s="50">
        <f>_xll.qlTenorBasisForwardRate($U$13,AB525,trigger)</f>
        <v>1.1838839655071227E-2</v>
      </c>
      <c r="AF525" s="50">
        <f>_xll.qlTenorBasisForwardRate2($U$13,AB525,AC525,trigger)</f>
        <v>1.1838839655071227E-2</v>
      </c>
      <c r="AG525" s="50">
        <f>_xll.qlIndexFixing($U$5,_xll.qlInterestRateIndexFixingDate($U$5,AB525,trigger),,trigger)</f>
        <v>1.2016495856379105E-2</v>
      </c>
      <c r="AH525" s="50">
        <f t="shared" si="23"/>
        <v>-1.7765620130787835E-4</v>
      </c>
      <c r="AI525" s="53">
        <f t="shared" si="24"/>
        <v>1.0150062173729821</v>
      </c>
    </row>
    <row r="526" spans="27:35" x14ac:dyDescent="0.2">
      <c r="AA526" s="45" t="s">
        <v>74</v>
      </c>
      <c r="AB526" s="46">
        <f>_xll.qlCalendarAdvance(calendar,AB525,AA526,,,trigger)</f>
        <v>58540</v>
      </c>
      <c r="AC526" s="46">
        <f>_xll.qlInterestRateIndexMaturity($U$5,AB526,trigger)</f>
        <v>58725</v>
      </c>
      <c r="AD526" s="50">
        <f>_xll.qlTenorBasisValue($U$13,AB526,trigger)</f>
        <v>2.615121919872889E-4</v>
      </c>
      <c r="AE526" s="50">
        <f>_xll.qlTenorBasisForwardRate($U$13,AB526,trigger)</f>
        <v>1.1825198295299388E-2</v>
      </c>
      <c r="AF526" s="50">
        <f>_xll.qlTenorBasisForwardRate2($U$13,AB526,AC526,trigger)</f>
        <v>1.1825198295299388E-2</v>
      </c>
      <c r="AG526" s="50">
        <f>_xll.qlIndexFixing($U$5,_xll.qlInterestRateIndexFixingDate($U$5,AB526,trigger),,trigger)</f>
        <v>1.1916122456105696E-2</v>
      </c>
      <c r="AH526" s="50">
        <f t="shared" si="23"/>
        <v>-9.0924160806308413E-5</v>
      </c>
      <c r="AI526" s="53">
        <f t="shared" si="24"/>
        <v>1.0076890178528719</v>
      </c>
    </row>
    <row r="527" spans="27:35" x14ac:dyDescent="0.2">
      <c r="AA527" s="45" t="s">
        <v>74</v>
      </c>
      <c r="AB527" s="46">
        <f>_xll.qlCalendarAdvance(calendar,AB526,AA527,,,trigger)</f>
        <v>58571</v>
      </c>
      <c r="AC527" s="46">
        <f>_xll.qlInterestRateIndexMaturity($U$5,AB527,trigger)</f>
        <v>58755</v>
      </c>
      <c r="AD527" s="50">
        <f>_xll.qlTenorBasisValue($U$13,AB527,trigger)</f>
        <v>2.6146173524858846E-4</v>
      </c>
      <c r="AE527" s="50">
        <f>_xll.qlTenorBasisForwardRate($U$13,AB527,trigger)</f>
        <v>1.1812250366206638E-2</v>
      </c>
      <c r="AF527" s="50">
        <f>_xll.qlTenorBasisForwardRate2($U$13,AB527,AC527,trigger)</f>
        <v>1.1812250366206638E-2</v>
      </c>
      <c r="AG527" s="50">
        <f>_xll.qlIndexFixing($U$5,_xll.qlInterestRateIndexFixingDate($U$5,AB527,trigger),,trigger)</f>
        <v>1.1818377929694989E-2</v>
      </c>
      <c r="AH527" s="50">
        <f t="shared" si="23"/>
        <v>-6.1275634883513341E-6</v>
      </c>
      <c r="AI527" s="53">
        <f t="shared" si="24"/>
        <v>1.0005187464960852</v>
      </c>
    </row>
    <row r="528" spans="27:35" x14ac:dyDescent="0.2">
      <c r="AA528" s="45" t="s">
        <v>74</v>
      </c>
      <c r="AB528" s="46">
        <f>_xll.qlCalendarAdvance(calendar,AB527,AA528,,,trigger)</f>
        <v>58602</v>
      </c>
      <c r="AC528" s="46">
        <f>_xll.qlInterestRateIndexMaturity($U$5,AB528,trigger)</f>
        <v>58785</v>
      </c>
      <c r="AD528" s="50">
        <f>_xll.qlTenorBasisValue($U$13,AB528,trigger)</f>
        <v>2.6141209046522866E-4</v>
      </c>
      <c r="AE528" s="50">
        <f>_xll.qlTenorBasisForwardRate($U$13,AB528,trigger)</f>
        <v>1.1799955674523804E-2</v>
      </c>
      <c r="AF528" s="50">
        <f>_xll.qlTenorBasisForwardRate2($U$13,AB528,AC528,trigger)</f>
        <v>1.1799955674523804E-2</v>
      </c>
      <c r="AG528" s="50">
        <f>_xll.qlIndexFixing($U$5,_xll.qlInterestRateIndexFixingDate($U$5,AB528,trigger),,trigger)</f>
        <v>1.1721159276988887E-2</v>
      </c>
      <c r="AH528" s="50">
        <f t="shared" si="23"/>
        <v>7.8796397534917212E-5</v>
      </c>
      <c r="AI528" s="53">
        <f t="shared" si="24"/>
        <v>0.99332231410792171</v>
      </c>
    </row>
    <row r="529" spans="27:35" x14ac:dyDescent="0.2">
      <c r="AA529" s="45" t="s">
        <v>74</v>
      </c>
      <c r="AB529" s="46">
        <f>_xll.qlCalendarAdvance(calendar,AB528,AA529,,,trigger)</f>
        <v>58634</v>
      </c>
      <c r="AC529" s="46">
        <f>_xll.qlInterestRateIndexMaturity($U$5,AB529,trigger)</f>
        <v>58818</v>
      </c>
      <c r="AD529" s="50">
        <f>_xll.qlTenorBasisValue($U$13,AB529,trigger)</f>
        <v>2.6136168226639095E-4</v>
      </c>
      <c r="AE529" s="50">
        <f>_xll.qlTenorBasisForwardRate($U$13,AB529,trigger)</f>
        <v>1.1787993488027509E-2</v>
      </c>
      <c r="AF529" s="50">
        <f>_xll.qlTenorBasisForwardRate2($U$13,AB529,AC529,trigger)</f>
        <v>1.1787993488027509E-2</v>
      </c>
      <c r="AG529" s="50">
        <f>_xll.qlIndexFixing($U$5,_xll.qlInterestRateIndexFixingDate($U$5,AB529,trigger),,trigger)</f>
        <v>1.1619443182914095E-2</v>
      </c>
      <c r="AH529" s="50">
        <f t="shared" si="23"/>
        <v>1.6855030511341365E-4</v>
      </c>
      <c r="AI529" s="53">
        <f t="shared" si="24"/>
        <v>0.98570152712719072</v>
      </c>
    </row>
    <row r="530" spans="27:35" x14ac:dyDescent="0.2">
      <c r="AA530" s="45" t="s">
        <v>74</v>
      </c>
      <c r="AB530" s="46">
        <f>_xll.qlCalendarAdvance(calendar,AB529,AA530,,,trigger)</f>
        <v>58665</v>
      </c>
      <c r="AC530" s="46">
        <f>_xll.qlInterestRateIndexMaturity($U$5,AB530,trigger)</f>
        <v>58851</v>
      </c>
      <c r="AD530" s="50">
        <f>_xll.qlTenorBasisValue($U$13,AB530,trigger)</f>
        <v>2.6131364816057247E-4</v>
      </c>
      <c r="AE530" s="50">
        <f>_xll.qlTenorBasisForwardRate($U$13,AB530,trigger)</f>
        <v>1.1777144516728387E-2</v>
      </c>
      <c r="AF530" s="50">
        <f>_xll.qlTenorBasisForwardRate2($U$13,AB530,AC530,trigger)</f>
        <v>1.1777144516728387E-2</v>
      </c>
      <c r="AG530" s="50">
        <f>_xll.qlIndexFixing($U$5,_xll.qlInterestRateIndexFixingDate($U$5,AB530,trigger),,trigger)</f>
        <v>1.152180914968632E-2</v>
      </c>
      <c r="AH530" s="50">
        <f t="shared" si="23"/>
        <v>2.5533536704206751E-4</v>
      </c>
      <c r="AI530" s="53">
        <f t="shared" si="24"/>
        <v>0.97831941633395203</v>
      </c>
    </row>
    <row r="531" spans="27:35" x14ac:dyDescent="0.2">
      <c r="AA531" s="45" t="s">
        <v>74</v>
      </c>
      <c r="AB531" s="46">
        <f>_xll.qlCalendarAdvance(calendar,AB530,AA531,,,trigger)</f>
        <v>58697</v>
      </c>
      <c r="AC531" s="46">
        <f>_xll.qlInterestRateIndexMaturity($U$5,AB531,trigger)</f>
        <v>58879</v>
      </c>
      <c r="AD531" s="50">
        <f>_xll.qlTenorBasisValue($U$13,AB531,trigger)</f>
        <v>2.6126487582105781E-4</v>
      </c>
      <c r="AE531" s="50">
        <f>_xll.qlTenorBasisForwardRate($U$13,AB531,trigger)</f>
        <v>1.1766433665325154E-2</v>
      </c>
      <c r="AF531" s="50">
        <f>_xll.qlTenorBasisForwardRate2($U$13,AB531,AC531,trigger)</f>
        <v>1.1766433665325154E-2</v>
      </c>
      <c r="AG531" s="50">
        <f>_xll.qlIndexFixing($U$5,_xll.qlInterestRateIndexFixingDate($U$5,AB531,trigger),,trigger)</f>
        <v>1.1431521367519695E-2</v>
      </c>
      <c r="AH531" s="50">
        <f t="shared" si="23"/>
        <v>3.3491229780545882E-4</v>
      </c>
      <c r="AI531" s="53">
        <f t="shared" si="24"/>
        <v>0.97153663486053365</v>
      </c>
    </row>
    <row r="532" spans="27:35" x14ac:dyDescent="0.2">
      <c r="AA532" s="45" t="s">
        <v>74</v>
      </c>
      <c r="AB532" s="46">
        <f>_xll.qlCalendarAdvance(calendar,AB531,AA532,,,trigger)</f>
        <v>58727</v>
      </c>
      <c r="AC532" s="46">
        <f>_xll.qlInterestRateIndexMaturity($U$5,AB532,trigger)</f>
        <v>58909</v>
      </c>
      <c r="AD532" s="50">
        <f>_xll.qlTenorBasisValue($U$13,AB532,trigger)</f>
        <v>2.6121988836007141E-4</v>
      </c>
      <c r="AE532" s="50">
        <f>_xll.qlTenorBasisForwardRate($U$13,AB532,trigger)</f>
        <v>1.1757165799528154E-2</v>
      </c>
      <c r="AF532" s="50">
        <f>_xll.qlTenorBasisForwardRate2($U$13,AB532,AC532,trigger)</f>
        <v>1.1757165799528154E-2</v>
      </c>
      <c r="AG532" s="50">
        <f>_xll.qlIndexFixing($U$5,_xll.qlInterestRateIndexFixingDate($U$5,AB532,trigger),,trigger)</f>
        <v>1.1344686985640456E-2</v>
      </c>
      <c r="AH532" s="50">
        <f t="shared" si="23"/>
        <v>4.1247881388769767E-4</v>
      </c>
      <c r="AI532" s="53">
        <f t="shared" si="24"/>
        <v>0.96491681575977672</v>
      </c>
    </row>
    <row r="533" spans="27:35" x14ac:dyDescent="0.2">
      <c r="AA533" s="45" t="s">
        <v>74</v>
      </c>
      <c r="AB533" s="46">
        <f>_xll.qlCalendarAdvance(calendar,AB532,AA533,,,trigger)</f>
        <v>58760</v>
      </c>
      <c r="AC533" s="46">
        <f>_xll.qlInterestRateIndexMaturity($U$5,AB533,trigger)</f>
        <v>58942</v>
      </c>
      <c r="AD533" s="50">
        <f>_xll.qlTenorBasisValue($U$13,AB533,trigger)</f>
        <v>2.6117121215019009E-4</v>
      </c>
      <c r="AE533" s="50">
        <f>_xll.qlTenorBasisForwardRate($U$13,AB533,trigger)</f>
        <v>1.1747699946091244E-2</v>
      </c>
      <c r="AF533" s="50">
        <f>_xll.qlTenorBasisForwardRate2($U$13,AB533,AC533,trigger)</f>
        <v>1.1747699946091244E-2</v>
      </c>
      <c r="AG533" s="50">
        <f>_xll.qlIndexFixing($U$5,_xll.qlInterestRateIndexFixingDate($U$5,AB533,trigger),,trigger)</f>
        <v>1.125210737892249E-2</v>
      </c>
      <c r="AH533" s="50">
        <f t="shared" si="23"/>
        <v>4.9559256716875423E-4</v>
      </c>
      <c r="AI533" s="53">
        <f t="shared" si="24"/>
        <v>0.95781365123020101</v>
      </c>
    </row>
    <row r="534" spans="27:35" x14ac:dyDescent="0.2">
      <c r="AA534" s="45" t="s">
        <v>74</v>
      </c>
      <c r="AB534" s="46">
        <f>_xll.qlCalendarAdvance(calendar,AB533,AA534,,,trigger)</f>
        <v>58790</v>
      </c>
      <c r="AC534" s="46">
        <f>_xll.qlInterestRateIndexMaturity($U$5,AB534,trigger)</f>
        <v>58972</v>
      </c>
      <c r="AD534" s="50">
        <f>_xll.qlTenorBasisValue($U$13,AB534,trigger)</f>
        <v>2.6112768572582556E-4</v>
      </c>
      <c r="AE534" s="50">
        <f>_xll.qlTenorBasisForwardRate($U$13,AB534,trigger)</f>
        <v>1.1739757148787416E-2</v>
      </c>
      <c r="AF534" s="50">
        <f>_xll.qlTenorBasisForwardRate2($U$13,AB534,AC534,trigger)</f>
        <v>1.1739757148787416E-2</v>
      </c>
      <c r="AG534" s="50">
        <f>_xll.qlIndexFixing($U$5,_xll.qlInterestRateIndexFixingDate($U$5,AB534,trigger),,trigger)</f>
        <v>1.1170614853158942E-2</v>
      </c>
      <c r="AH534" s="50">
        <f t="shared" si="23"/>
        <v>5.6914229562847474E-4</v>
      </c>
      <c r="AI534" s="53">
        <f t="shared" si="24"/>
        <v>0.951520096334594</v>
      </c>
    </row>
    <row r="535" spans="27:35" x14ac:dyDescent="0.2">
      <c r="AA535" s="45" t="s">
        <v>74</v>
      </c>
      <c r="AB535" s="46">
        <f>_xll.qlCalendarAdvance(calendar,AB534,AA535,,,trigger)</f>
        <v>58823</v>
      </c>
      <c r="AC535" s="46">
        <f>_xll.qlInterestRateIndexMaturity($U$5,AB535,trigger)</f>
        <v>59005</v>
      </c>
      <c r="AD535" s="50">
        <f>_xll.qlTenorBasisValue($U$13,AB535,trigger)</f>
        <v>2.6108059074305724E-4</v>
      </c>
      <c r="AE535" s="50">
        <f>_xll.qlTenorBasisForwardRate($U$13,AB535,trigger)</f>
        <v>1.1731748825875351E-2</v>
      </c>
      <c r="AF535" s="50">
        <f>_xll.qlTenorBasisForwardRate2($U$13,AB535,AC535,trigger)</f>
        <v>1.1731748825875351E-2</v>
      </c>
      <c r="AG535" s="50">
        <f>_xll.qlIndexFixing($U$5,_xll.qlInterestRateIndexFixingDate($U$5,AB535,trigger),,trigger)</f>
        <v>1.1083910518427258E-2</v>
      </c>
      <c r="AH535" s="50">
        <f t="shared" si="23"/>
        <v>6.4783830744809257E-4</v>
      </c>
      <c r="AI535" s="53">
        <f t="shared" si="24"/>
        <v>0.94477905067152212</v>
      </c>
    </row>
    <row r="536" spans="27:35" x14ac:dyDescent="0.2">
      <c r="AA536" s="45" t="s">
        <v>74</v>
      </c>
      <c r="AB536" s="46">
        <f>_xll.qlCalendarAdvance(calendar,AB535,AA536,,,trigger)</f>
        <v>58854</v>
      </c>
      <c r="AC536" s="46">
        <f>_xll.qlInterestRateIndexMaturity($U$5,AB536,trigger)</f>
        <v>59035</v>
      </c>
      <c r="AD536" s="50">
        <f>_xll.qlTenorBasisValue($U$13,AB536,trigger)</f>
        <v>2.6103708624876051E-4</v>
      </c>
      <c r="AE536" s="50">
        <f>_xll.qlTenorBasisForwardRate($U$13,AB536,trigger)</f>
        <v>1.1724824902561045E-2</v>
      </c>
      <c r="AF536" s="50">
        <f>_xll.qlTenorBasisForwardRate2($U$13,AB536,AC536,trigger)</f>
        <v>1.1724824902561045E-2</v>
      </c>
      <c r="AG536" s="50">
        <f>_xll.qlIndexFixing($U$5,_xll.qlInterestRateIndexFixingDate($U$5,AB536,trigger),,trigger)</f>
        <v>1.100630019001617E-2</v>
      </c>
      <c r="AH536" s="50">
        <f t="shared" si="23"/>
        <v>7.1852471254487543E-4</v>
      </c>
      <c r="AI536" s="53">
        <f t="shared" si="24"/>
        <v>0.93871765945196084</v>
      </c>
    </row>
    <row r="537" spans="27:35" x14ac:dyDescent="0.2">
      <c r="AA537" s="45" t="s">
        <v>74</v>
      </c>
      <c r="AB537" s="46">
        <f>_xll.qlCalendarAdvance(calendar,AB536,AA537,,,trigger)</f>
        <v>58882</v>
      </c>
      <c r="AC537" s="46">
        <f>_xll.qlInterestRateIndexMaturity($U$5,AB537,trigger)</f>
        <v>59068</v>
      </c>
      <c r="AD537" s="50">
        <f>_xll.qlTenorBasisValue($U$13,AB537,trigger)</f>
        <v>2.6099839527521319E-4</v>
      </c>
      <c r="AE537" s="50">
        <f>_xll.qlTenorBasisForwardRate($U$13,AB537,trigger)</f>
        <v>1.1719759928860195E-2</v>
      </c>
      <c r="AF537" s="50">
        <f>_xll.qlTenorBasisForwardRate2($U$13,AB537,AC537,trigger)</f>
        <v>1.1719759928860195E-2</v>
      </c>
      <c r="AG537" s="50">
        <f>_xll.qlIndexFixing($U$5,_xll.qlInterestRateIndexFixingDate($U$5,AB537,trigger),,trigger)</f>
        <v>1.0932575000598087E-2</v>
      </c>
      <c r="AH537" s="50">
        <f t="shared" si="23"/>
        <v>7.8718492826210761E-4</v>
      </c>
      <c r="AI537" s="53">
        <f t="shared" si="24"/>
        <v>0.93283267464176933</v>
      </c>
    </row>
    <row r="538" spans="27:35" x14ac:dyDescent="0.2">
      <c r="AA538" s="45" t="s">
        <v>74</v>
      </c>
      <c r="AB538" s="46">
        <f>_xll.qlCalendarAdvance(calendar,AB537,AA538,,,trigger)</f>
        <v>58914</v>
      </c>
      <c r="AC538" s="46">
        <f>_xll.qlInterestRateIndexMaturity($U$5,AB538,trigger)</f>
        <v>59097</v>
      </c>
      <c r="AD538" s="50">
        <f>_xll.qlTenorBasisValue($U$13,AB538,trigger)</f>
        <v>2.6095486741264403E-4</v>
      </c>
      <c r="AE538" s="50">
        <f>_xll.qlTenorBasisForwardRate($U$13,AB538,trigger)</f>
        <v>1.1713737762585641E-2</v>
      </c>
      <c r="AF538" s="50">
        <f>_xll.qlTenorBasisForwardRate2($U$13,AB538,AC538,trigger)</f>
        <v>1.1713737762585641E-2</v>
      </c>
      <c r="AG538" s="50">
        <f>_xll.qlIndexFixing($U$5,_xll.qlInterestRateIndexFixingDate($U$5,AB538,trigger),,trigger)</f>
        <v>1.0859801766875735E-2</v>
      </c>
      <c r="AH538" s="50">
        <f t="shared" si="23"/>
        <v>8.5393599570990526E-4</v>
      </c>
      <c r="AI538" s="53">
        <f t="shared" si="24"/>
        <v>0.92709961474146818</v>
      </c>
    </row>
    <row r="539" spans="27:35" x14ac:dyDescent="0.2">
      <c r="AA539" s="45" t="s">
        <v>74</v>
      </c>
      <c r="AB539" s="46">
        <f>_xll.qlCalendarAdvance(calendar,AB538,AA539,,,trigger)</f>
        <v>58944</v>
      </c>
      <c r="AC539" s="46">
        <f>_xll.qlInterestRateIndexMaturity($U$5,AB539,trigger)</f>
        <v>59128</v>
      </c>
      <c r="AD539" s="50">
        <f>_xll.qlTenorBasisValue($U$13,AB539,trigger)</f>
        <v>2.60914718570421E-4</v>
      </c>
      <c r="AE539" s="50">
        <f>_xll.qlTenorBasisForwardRate($U$13,AB539,trigger)</f>
        <v>1.170917194074622E-2</v>
      </c>
      <c r="AF539" s="50">
        <f>_xll.qlTenorBasisForwardRate2($U$13,AB539,AC539,trigger)</f>
        <v>1.170917194074622E-2</v>
      </c>
      <c r="AG539" s="50">
        <f>_xll.qlIndexFixing($U$5,_xll.qlInterestRateIndexFixingDate($U$5,AB539,trigger),,trigger)</f>
        <v>1.0790487912562229E-2</v>
      </c>
      <c r="AH539" s="50">
        <f t="shared" si="23"/>
        <v>9.1868402818399107E-4</v>
      </c>
      <c r="AI539" s="53">
        <f t="shared" si="24"/>
        <v>0.92154150329050133</v>
      </c>
    </row>
    <row r="540" spans="27:35" x14ac:dyDescent="0.2">
      <c r="AA540" s="45" t="s">
        <v>74</v>
      </c>
      <c r="AB540" s="46">
        <f>_xll.qlCalendarAdvance(calendar,AB539,AA540,,,trigger)</f>
        <v>58977</v>
      </c>
      <c r="AC540" s="46">
        <f>_xll.qlInterestRateIndexMaturity($U$5,AB540,trigger)</f>
        <v>59160</v>
      </c>
      <c r="AD540" s="50">
        <f>_xll.qlTenorBasisValue($U$13,AB540,trigger)</f>
        <v>2.6087127895750264E-4</v>
      </c>
      <c r="AE540" s="50">
        <f>_xll.qlTenorBasisForwardRate($U$13,AB540,trigger)</f>
        <v>1.1704609676268228E-2</v>
      </c>
      <c r="AF540" s="50">
        <f>_xll.qlTenorBasisForwardRate2($U$13,AB540,AC540,trigger)</f>
        <v>1.1704609676268228E-2</v>
      </c>
      <c r="AG540" s="50">
        <f>_xll.qlIndexFixing($U$5,_xll.qlInterestRateIndexFixingDate($U$5,AB540,trigger),,trigger)</f>
        <v>1.0719097724246163E-2</v>
      </c>
      <c r="AH540" s="50">
        <f t="shared" si="23"/>
        <v>9.8551195202206503E-4</v>
      </c>
      <c r="AI540" s="53">
        <f t="shared" si="24"/>
        <v>0.91580138259371024</v>
      </c>
    </row>
    <row r="541" spans="27:35" x14ac:dyDescent="0.2">
      <c r="AA541" s="45" t="s">
        <v>74</v>
      </c>
      <c r="AB541" s="46">
        <f>_xll.qlCalendarAdvance(calendar,AB540,AA541,,,trigger)</f>
        <v>59007</v>
      </c>
      <c r="AC541" s="46">
        <f>_xll.qlInterestRateIndexMaturity($U$5,AB541,trigger)</f>
        <v>59191</v>
      </c>
      <c r="AD541" s="50">
        <f>_xll.qlTenorBasisValue($U$13,AB541,trigger)</f>
        <v>2.6083243621595611E-4</v>
      </c>
      <c r="AE541" s="50">
        <f>_xll.qlTenorBasisForwardRate($U$13,AB541,trigger)</f>
        <v>1.1701390548476989E-2</v>
      </c>
      <c r="AF541" s="50">
        <f>_xll.qlTenorBasisForwardRate2($U$13,AB541,AC541,trigger)</f>
        <v>1.1701390548476989E-2</v>
      </c>
      <c r="AG541" s="50">
        <f>_xll.qlIndexFixing($U$5,_xll.qlInterestRateIndexFixingDate($U$5,AB541,trigger),,trigger)</f>
        <v>1.065520647294825E-2</v>
      </c>
      <c r="AH541" s="50">
        <f t="shared" si="23"/>
        <v>1.0461840755287381E-3</v>
      </c>
      <c r="AI541" s="53">
        <f t="shared" si="24"/>
        <v>0.91059318367380659</v>
      </c>
    </row>
    <row r="542" spans="27:35" x14ac:dyDescent="0.2">
      <c r="AA542" s="45" t="s">
        <v>74</v>
      </c>
      <c r="AB542" s="46">
        <f>_xll.qlCalendarAdvance(calendar,AB541,AA542,,,trigger)</f>
        <v>59040</v>
      </c>
      <c r="AC542" s="46">
        <f>_xll.qlInterestRateIndexMaturity($U$5,AB542,trigger)</f>
        <v>59224</v>
      </c>
      <c r="AD542" s="50">
        <f>_xll.qlTenorBasisValue($U$13,AB542,trigger)</f>
        <v>2.6079041009810863E-4</v>
      </c>
      <c r="AE542" s="50">
        <f>_xll.qlTenorBasisForwardRate($U$13,AB542,trigger)</f>
        <v>1.1698424952710207E-2</v>
      </c>
      <c r="AF542" s="50">
        <f>_xll.qlTenorBasisForwardRate2($U$13,AB542,AC542,trigger)</f>
        <v>1.1698424952710207E-2</v>
      </c>
      <c r="AG542" s="50">
        <f>_xll.qlIndexFixing($U$5,_xll.qlInterestRateIndexFixingDate($U$5,AB542,trigger),,trigger)</f>
        <v>1.0588817855124662E-2</v>
      </c>
      <c r="AH542" s="50">
        <f t="shared" si="23"/>
        <v>1.1096070975855441E-3</v>
      </c>
      <c r="AI542" s="53">
        <f t="shared" si="24"/>
        <v>0.90514901774631817</v>
      </c>
    </row>
    <row r="543" spans="27:35" x14ac:dyDescent="0.2">
      <c r="AA543" s="45" t="s">
        <v>74</v>
      </c>
      <c r="AB543" s="46">
        <f>_xll.qlCalendarAdvance(calendar,AB542,AA543,,,trigger)</f>
        <v>59071</v>
      </c>
      <c r="AC543" s="46">
        <f>_xll.qlInterestRateIndexMaturity($U$5,AB543,trigger)</f>
        <v>59252</v>
      </c>
      <c r="AD543" s="50">
        <f>_xll.qlTenorBasisValue($U$13,AB543,trigger)</f>
        <v>2.6075158913058653E-4</v>
      </c>
      <c r="AE543" s="50">
        <f>_xll.qlTenorBasisForwardRate($U$13,AB543,trigger)</f>
        <v>1.1695819246537707E-2</v>
      </c>
      <c r="AF543" s="50">
        <f>_xll.qlTenorBasisForwardRate2($U$13,AB543,AC543,trigger)</f>
        <v>1.1695819246537707E-2</v>
      </c>
      <c r="AG543" s="50">
        <f>_xll.qlIndexFixing($U$5,_xll.qlInterestRateIndexFixingDate($U$5,AB543,trigger),,trigger)</f>
        <v>1.0531483352658275E-2</v>
      </c>
      <c r="AH543" s="50">
        <f t="shared" si="23"/>
        <v>1.1643358938794313E-3</v>
      </c>
      <c r="AI543" s="53">
        <f t="shared" si="24"/>
        <v>0.90044853897480437</v>
      </c>
    </row>
    <row r="544" spans="27:35" x14ac:dyDescent="0.2">
      <c r="AA544" s="45" t="s">
        <v>74</v>
      </c>
      <c r="AB544" s="46">
        <f>_xll.qlCalendarAdvance(calendar,AB543,AA544,,,trigger)</f>
        <v>59103</v>
      </c>
      <c r="AC544" s="46">
        <f>_xll.qlInterestRateIndexMaturity($U$5,AB544,trigger)</f>
        <v>59285</v>
      </c>
      <c r="AD544" s="50">
        <f>_xll.qlTenorBasisValue($U$13,AB544,trigger)</f>
        <v>2.6071217361500802E-4</v>
      </c>
      <c r="AE544" s="50">
        <f>_xll.qlTenorBasisForwardRate($U$13,AB544,trigger)</f>
        <v>1.1694517046746608E-2</v>
      </c>
      <c r="AF544" s="50">
        <f>_xll.qlTenorBasisForwardRate2($U$13,AB544,AC544,trigger)</f>
        <v>1.1694517046746608E-2</v>
      </c>
      <c r="AG544" s="50">
        <f>_xll.qlIndexFixing($U$5,_xll.qlInterestRateIndexFixingDate($U$5,AB544,trigger),,trigger)</f>
        <v>1.0472012681983745E-2</v>
      </c>
      <c r="AH544" s="50">
        <f t="shared" si="23"/>
        <v>1.2225043647628633E-3</v>
      </c>
      <c r="AI544" s="53">
        <f t="shared" si="24"/>
        <v>0.8954634586553567</v>
      </c>
    </row>
    <row r="545" spans="27:35" x14ac:dyDescent="0.2">
      <c r="AA545" s="45" t="s">
        <v>74</v>
      </c>
      <c r="AB545" s="46">
        <f>_xll.qlCalendarAdvance(calendar,AB544,AA545,,,trigger)</f>
        <v>59134</v>
      </c>
      <c r="AC545" s="46">
        <f>_xll.qlInterestRateIndexMaturity($U$5,AB545,trigger)</f>
        <v>59315</v>
      </c>
      <c r="AD545" s="50">
        <f>_xll.qlTenorBasisValue($U$13,AB545,trigger)</f>
        <v>2.6067461676648789E-4</v>
      </c>
      <c r="AE545" s="50">
        <f>_xll.qlTenorBasisForwardRate($U$13,AB545,trigger)</f>
        <v>1.1693580326861752E-2</v>
      </c>
      <c r="AF545" s="50">
        <f>_xll.qlTenorBasisForwardRate2($U$13,AB545,AC545,trigger)</f>
        <v>1.1693580326861752E-2</v>
      </c>
      <c r="AG545" s="50">
        <f>_xll.qlIndexFixing($U$5,_xll.qlInterestRateIndexFixingDate($U$5,AB545,trigger),,trigger)</f>
        <v>1.0418536287167412E-2</v>
      </c>
      <c r="AH545" s="50">
        <f t="shared" si="23"/>
        <v>1.2750440396943393E-3</v>
      </c>
      <c r="AI545" s="53">
        <f t="shared" si="24"/>
        <v>0.89096204891453223</v>
      </c>
    </row>
    <row r="546" spans="27:35" x14ac:dyDescent="0.2">
      <c r="AA546" s="45" t="s">
        <v>74</v>
      </c>
      <c r="AB546" s="46">
        <f>_xll.qlCalendarAdvance(calendar,AB545,AA546,,,trigger)</f>
        <v>59167</v>
      </c>
      <c r="AC546" s="46">
        <f>_xll.qlInterestRateIndexMaturity($U$5,AB546,trigger)</f>
        <v>59349</v>
      </c>
      <c r="AD546" s="50">
        <f>_xll.qlTenorBasisValue($U$13,AB546,trigger)</f>
        <v>2.6063530372406326E-4</v>
      </c>
      <c r="AE546" s="50">
        <f>_xll.qlTenorBasisForwardRate($U$13,AB546,trigger)</f>
        <v>1.1693722810134305E-2</v>
      </c>
      <c r="AF546" s="50">
        <f>_xll.qlTenorBasisForwardRate2($U$13,AB546,AC546,trigger)</f>
        <v>1.1693722810134305E-2</v>
      </c>
      <c r="AG546" s="50">
        <f>_xll.qlIndexFixing($U$5,_xll.qlInterestRateIndexFixingDate($U$5,AB546,trigger),,trigger)</f>
        <v>1.0363231109410679E-2</v>
      </c>
      <c r="AH546" s="50">
        <f t="shared" si="23"/>
        <v>1.3304917007236263E-3</v>
      </c>
      <c r="AI546" s="53">
        <f t="shared" si="24"/>
        <v>0.88622171721305365</v>
      </c>
    </row>
    <row r="547" spans="27:35" x14ac:dyDescent="0.2">
      <c r="AA547" s="45" t="s">
        <v>74</v>
      </c>
      <c r="AB547" s="46">
        <f>_xll.qlCalendarAdvance(calendar,AB546,AA547,,,trigger)</f>
        <v>59198</v>
      </c>
      <c r="AC547" s="46">
        <f>_xll.qlInterestRateIndexMaturity($U$5,AB547,trigger)</f>
        <v>59379</v>
      </c>
      <c r="AD547" s="50">
        <f>_xll.qlTenorBasisValue($U$13,AB547,trigger)</f>
        <v>2.6059898951113553E-4</v>
      </c>
      <c r="AE547" s="50">
        <f>_xll.qlTenorBasisForwardRate($U$13,AB547,trigger)</f>
        <v>1.1694154202966841E-2</v>
      </c>
      <c r="AF547" s="50">
        <f>_xll.qlTenorBasisForwardRate2($U$13,AB547,AC547,trigger)</f>
        <v>1.1694154202966841E-2</v>
      </c>
      <c r="AG547" s="50">
        <f>_xll.qlIndexFixing($U$5,_xll.qlInterestRateIndexFixingDate($U$5,AB547,trigger),,trigger)</f>
        <v>1.031526723305007E-2</v>
      </c>
      <c r="AH547" s="50">
        <f t="shared" si="23"/>
        <v>1.3788869699167712E-3</v>
      </c>
      <c r="AI547" s="53">
        <f t="shared" si="24"/>
        <v>0.88208749893455796</v>
      </c>
    </row>
    <row r="548" spans="27:35" x14ac:dyDescent="0.2">
      <c r="AA548" s="45" t="s">
        <v>74</v>
      </c>
      <c r="AB548" s="46">
        <f>_xll.qlCalendarAdvance(calendar,AB547,AA548,,,trigger)</f>
        <v>59229</v>
      </c>
      <c r="AC548" s="46">
        <f>_xll.qlInterestRateIndexMaturity($U$5,AB548,trigger)</f>
        <v>59411</v>
      </c>
      <c r="AD548" s="50">
        <f>_xll.qlTenorBasisValue($U$13,AB548,trigger)</f>
        <v>2.6056326254380327E-4</v>
      </c>
      <c r="AE548" s="50">
        <f>_xll.qlTenorBasisForwardRate($U$13,AB548,trigger)</f>
        <v>1.1695691037705121E-2</v>
      </c>
      <c r="AF548" s="50">
        <f>_xll.qlTenorBasisForwardRate2($U$13,AB548,AC548,trigger)</f>
        <v>1.1695691037705121E-2</v>
      </c>
      <c r="AG548" s="50">
        <f>_xll.qlIndexFixing($U$5,_xll.qlInterestRateIndexFixingDate($U$5,AB548,trigger),,trigger)</f>
        <v>1.026887327490264E-2</v>
      </c>
      <c r="AH548" s="50">
        <f t="shared" si="23"/>
        <v>1.4268177628024813E-3</v>
      </c>
      <c r="AI548" s="53">
        <f t="shared" si="24"/>
        <v>0.87800483458372502</v>
      </c>
    </row>
    <row r="549" spans="27:35" x14ac:dyDescent="0.2">
      <c r="AA549" s="45" t="s">
        <v>74</v>
      </c>
      <c r="AB549" s="46">
        <f>_xll.qlCalendarAdvance(calendar,AB548,AA549,,,trigger)</f>
        <v>59258</v>
      </c>
      <c r="AC549" s="46">
        <f>_xll.qlInterestRateIndexMaturity($U$5,AB549,trigger)</f>
        <v>59442</v>
      </c>
      <c r="AD549" s="50">
        <f>_xll.qlTenorBasisValue($U$13,AB549,trigger)</f>
        <v>2.6053036388386702E-4</v>
      </c>
      <c r="AE549" s="50">
        <f>_xll.qlTenorBasisForwardRate($U$13,AB549,trigger)</f>
        <v>1.1698011335308572E-2</v>
      </c>
      <c r="AF549" s="50">
        <f>_xll.qlTenorBasisForwardRate2($U$13,AB549,AC549,trigger)</f>
        <v>1.1698011335308572E-2</v>
      </c>
      <c r="AG549" s="50">
        <f>_xll.qlIndexFixing($U$5,_xll.qlInterestRateIndexFixingDate($U$5,AB549,trigger),,trigger)</f>
        <v>1.0227486791569273E-2</v>
      </c>
      <c r="AH549" s="50">
        <f t="shared" si="23"/>
        <v>1.4705245437392992E-3</v>
      </c>
      <c r="AI549" s="53">
        <f t="shared" si="24"/>
        <v>0.87429277493510738</v>
      </c>
    </row>
    <row r="550" spans="27:35" x14ac:dyDescent="0.2">
      <c r="AA550" s="45" t="s">
        <v>74</v>
      </c>
      <c r="AB550" s="46">
        <f>_xll.qlCalendarAdvance(calendar,AB549,AA550,,,trigger)</f>
        <v>59289</v>
      </c>
      <c r="AC550" s="46">
        <f>_xll.qlInterestRateIndexMaturity($U$5,AB550,trigger)</f>
        <v>59475</v>
      </c>
      <c r="AD550" s="50">
        <f>_xll.qlTenorBasisValue($U$13,AB550,trigger)</f>
        <v>2.6049574705383049E-4</v>
      </c>
      <c r="AE550" s="50">
        <f>_xll.qlTenorBasisForwardRate($U$13,AB550,trigger)</f>
        <v>1.1701155461392523E-2</v>
      </c>
      <c r="AF550" s="50">
        <f>_xll.qlTenorBasisForwardRate2($U$13,AB550,AC550,trigger)</f>
        <v>1.1701155461392523E-2</v>
      </c>
      <c r="AG550" s="50">
        <f>_xll.qlIndexFixing($U$5,_xll.qlInterestRateIndexFixingDate($U$5,AB550,trigger),,trigger)</f>
        <v>1.01861116115622E-2</v>
      </c>
      <c r="AH550" s="50">
        <f t="shared" si="23"/>
        <v>1.5150438498303231E-3</v>
      </c>
      <c r="AI550" s="53">
        <f t="shared" si="24"/>
        <v>0.8705218595865043</v>
      </c>
    </row>
    <row r="551" spans="27:35" x14ac:dyDescent="0.2">
      <c r="AA551" s="45" t="s">
        <v>74</v>
      </c>
      <c r="AB551" s="46">
        <f>_xll.qlCalendarAdvance(calendar,AB550,AA551,,,trigger)</f>
        <v>59320</v>
      </c>
      <c r="AC551" s="46">
        <f>_xll.qlInterestRateIndexMaturity($U$5,AB551,trigger)</f>
        <v>59504</v>
      </c>
      <c r="AD551" s="50">
        <f>_xll.qlTenorBasisValue($U$13,AB551,trigger)</f>
        <v>2.6046169040023636E-4</v>
      </c>
      <c r="AE551" s="50">
        <f>_xll.qlTenorBasisForwardRate($U$13,AB551,trigger)</f>
        <v>1.1703977658059641E-2</v>
      </c>
      <c r="AF551" s="50">
        <f>_xll.qlTenorBasisForwardRate2($U$13,AB551,AC551,trigger)</f>
        <v>1.1703977658059641E-2</v>
      </c>
      <c r="AG551" s="50">
        <f>_xll.qlIndexFixing($U$5,_xll.qlInterestRateIndexFixingDate($U$5,AB551,trigger),,trigger)</f>
        <v>1.0149220713899594E-2</v>
      </c>
      <c r="AH551" s="50">
        <f t="shared" si="23"/>
        <v>1.5547569441600462E-3</v>
      </c>
      <c r="AI551" s="53">
        <f t="shared" si="24"/>
        <v>0.86715995283112979</v>
      </c>
    </row>
    <row r="552" spans="27:35" x14ac:dyDescent="0.2">
      <c r="AA552" s="45" t="s">
        <v>74</v>
      </c>
      <c r="AB552" s="46">
        <f>_xll.qlCalendarAdvance(calendar,AB551,AA552,,,trigger)</f>
        <v>59351</v>
      </c>
      <c r="AC552" s="46">
        <f>_xll.qlInterestRateIndexMaturity($U$5,AB552,trigger)</f>
        <v>59534</v>
      </c>
      <c r="AD552" s="50">
        <f>_xll.qlTenorBasisValue($U$13,AB552,trigger)</f>
        <v>2.6042818498445451E-4</v>
      </c>
      <c r="AE552" s="50">
        <f>_xll.qlTenorBasisForwardRate($U$13,AB552,trigger)</f>
        <v>1.1707700681127508E-2</v>
      </c>
      <c r="AF552" s="50">
        <f>_xll.qlTenorBasisForwardRate2($U$13,AB552,AC552,trigger)</f>
        <v>1.1707700681127508E-2</v>
      </c>
      <c r="AG552" s="50">
        <f>_xll.qlIndexFixing($U$5,_xll.qlInterestRateIndexFixingDate($U$5,AB552,trigger),,trigger)</f>
        <v>1.0114514239824868E-2</v>
      </c>
      <c r="AH552" s="50">
        <f t="shared" si="23"/>
        <v>1.5931864413026402E-3</v>
      </c>
      <c r="AI552" s="53">
        <f t="shared" si="24"/>
        <v>0.86391978367957312</v>
      </c>
    </row>
    <row r="553" spans="27:35" x14ac:dyDescent="0.2">
      <c r="AA553" s="45" t="s">
        <v>74</v>
      </c>
      <c r="AB553" s="46">
        <f>_xll.qlCalendarAdvance(calendar,AB552,AA553,,,trigger)</f>
        <v>59383</v>
      </c>
      <c r="AC553" s="46">
        <f>_xll.qlInterestRateIndexMaturity($U$5,AB553,trigger)</f>
        <v>59567</v>
      </c>
      <c r="AD553" s="50">
        <f>_xll.qlTenorBasisValue($U$13,AB553,trigger)</f>
        <v>2.603941676193044E-4</v>
      </c>
      <c r="AE553" s="50">
        <f>_xll.qlTenorBasisForwardRate($U$13,AB553,trigger)</f>
        <v>1.1712799966674162E-2</v>
      </c>
      <c r="AF553" s="50">
        <f>_xll.qlTenorBasisForwardRate2($U$13,AB553,AC553,trigger)</f>
        <v>1.1712799966674162E-2</v>
      </c>
      <c r="AG553" s="50">
        <f>_xll.qlIndexFixing($U$5,_xll.qlInterestRateIndexFixingDate($U$5,AB553,trigger),,trigger)</f>
        <v>1.0080802537088613E-2</v>
      </c>
      <c r="AH553" s="50">
        <f t="shared" si="23"/>
        <v>1.631997429585549E-3</v>
      </c>
      <c r="AI553" s="53">
        <f t="shared" si="24"/>
        <v>0.86066547416254102</v>
      </c>
    </row>
    <row r="554" spans="27:35" x14ac:dyDescent="0.2">
      <c r="AA554" s="45" t="s">
        <v>74</v>
      </c>
      <c r="AB554" s="46">
        <f>_xll.qlCalendarAdvance(calendar,AB553,AA554,,,trigger)</f>
        <v>59414</v>
      </c>
      <c r="AC554" s="46">
        <f>_xll.qlInterestRateIndexMaturity($U$5,AB554,trigger)</f>
        <v>59595</v>
      </c>
      <c r="AD554" s="50">
        <f>_xll.qlTenorBasisValue($U$13,AB554,trigger)</f>
        <v>2.6036175549743731E-4</v>
      </c>
      <c r="AE554" s="50">
        <f>_xll.qlTenorBasisForwardRate($U$13,AB554,trigger)</f>
        <v>1.1717284377498348E-2</v>
      </c>
      <c r="AF554" s="50">
        <f>_xll.qlTenorBasisForwardRate2($U$13,AB554,AC554,trigger)</f>
        <v>1.1717284377498348E-2</v>
      </c>
      <c r="AG554" s="50">
        <f>_xll.qlIndexFixing($U$5,_xll.qlInterestRateIndexFixingDate($U$5,AB554,trigger),,trigger)</f>
        <v>1.0052065890721622E-2</v>
      </c>
      <c r="AH554" s="50">
        <f t="shared" si="23"/>
        <v>1.6652184867767261E-3</v>
      </c>
      <c r="AI554" s="53">
        <f t="shared" si="24"/>
        <v>0.85788358179864777</v>
      </c>
    </row>
    <row r="555" spans="27:35" x14ac:dyDescent="0.2">
      <c r="AA555" s="45" t="s">
        <v>74</v>
      </c>
      <c r="AB555" s="46">
        <f>_xll.qlCalendarAdvance(calendar,AB554,AA555,,,trigger)</f>
        <v>59446</v>
      </c>
      <c r="AC555" s="46">
        <f>_xll.qlInterestRateIndexMaturity($U$5,AB555,trigger)</f>
        <v>59628</v>
      </c>
      <c r="AD555" s="50">
        <f>_xll.qlTenorBasisValue($U$13,AB555,trigger)</f>
        <v>2.6032884838485059E-4</v>
      </c>
      <c r="AE555" s="50">
        <f>_xll.qlTenorBasisForwardRate($U$13,AB555,trigger)</f>
        <v>1.1723795723224177E-2</v>
      </c>
      <c r="AF555" s="50">
        <f>_xll.qlTenorBasisForwardRate2($U$13,AB555,AC555,trigger)</f>
        <v>1.1723795723224177E-2</v>
      </c>
      <c r="AG555" s="50">
        <f>_xll.qlIndexFixing($U$5,_xll.qlInterestRateIndexFixingDate($U$5,AB555,trigger),,trigger)</f>
        <v>1.0024038454712995E-2</v>
      </c>
      <c r="AH555" s="50">
        <f t="shared" si="23"/>
        <v>1.6997572685111817E-3</v>
      </c>
      <c r="AI555" s="53">
        <f t="shared" si="24"/>
        <v>0.85501647174352768</v>
      </c>
    </row>
    <row r="556" spans="27:35" x14ac:dyDescent="0.2">
      <c r="AA556" s="45" t="s">
        <v>74</v>
      </c>
      <c r="AB556" s="46">
        <f>_xll.qlCalendarAdvance(calendar,AB555,AA556,,,trigger)</f>
        <v>59477</v>
      </c>
      <c r="AC556" s="46">
        <f>_xll.qlInterestRateIndexMaturity($U$5,AB556,trigger)</f>
        <v>59658</v>
      </c>
      <c r="AD556" s="50">
        <f>_xll.qlTenorBasisValue($U$13,AB556,trigger)</f>
        <v>2.6029749436459835E-4</v>
      </c>
      <c r="AE556" s="50">
        <f>_xll.qlTenorBasisForwardRate($U$13,AB556,trigger)</f>
        <v>1.1730189807026031E-2</v>
      </c>
      <c r="AF556" s="50">
        <f>_xll.qlTenorBasisForwardRate2($U$13,AB556,AC556,trigger)</f>
        <v>1.1730189807026031E-2</v>
      </c>
      <c r="AG556" s="50">
        <f>_xll.qlIndexFixing($U$5,_xll.qlInterestRateIndexFixingDate($U$5,AB556,trigger),,trigger)</f>
        <v>1.0000093175982881E-2</v>
      </c>
      <c r="AH556" s="50">
        <f t="shared" si="23"/>
        <v>1.7300966310431504E-3</v>
      </c>
      <c r="AI556" s="53">
        <f t="shared" si="24"/>
        <v>0.85250906767025414</v>
      </c>
    </row>
    <row r="557" spans="27:35" x14ac:dyDescent="0.2">
      <c r="AA557" s="45" t="s">
        <v>74</v>
      </c>
      <c r="AB557" s="46">
        <f>_xll.qlCalendarAdvance(calendar,AB556,AA557,,,trigger)</f>
        <v>59509</v>
      </c>
      <c r="AC557" s="46">
        <f>_xll.qlInterestRateIndexMaturity($U$5,AB557,trigger)</f>
        <v>59691</v>
      </c>
      <c r="AD557" s="50">
        <f>_xll.qlTenorBasisValue($U$13,AB557,trigger)</f>
        <v>2.6026566175607976E-4</v>
      </c>
      <c r="AE557" s="50">
        <f>_xll.qlTenorBasisForwardRate($U$13,AB557,trigger)</f>
        <v>1.173813651961326E-2</v>
      </c>
      <c r="AF557" s="50">
        <f>_xll.qlTenorBasisForwardRate2($U$13,AB557,AC557,trigger)</f>
        <v>1.173813651961326E-2</v>
      </c>
      <c r="AG557" s="50">
        <f>_xll.qlIndexFixing($U$5,_xll.qlInterestRateIndexFixingDate($U$5,AB557,trigger),,trigger)</f>
        <v>9.9778400941789719E-3</v>
      </c>
      <c r="AH557" s="50">
        <f t="shared" si="23"/>
        <v>1.7602964254342882E-3</v>
      </c>
      <c r="AI557" s="53">
        <f t="shared" si="24"/>
        <v>0.8500361260500755</v>
      </c>
    </row>
    <row r="558" spans="27:35" x14ac:dyDescent="0.2">
      <c r="AA558" s="45" t="s">
        <v>74</v>
      </c>
      <c r="AB558" s="46">
        <f>_xll.qlCalendarAdvance(calendar,AB557,AA558,,,trigger)</f>
        <v>59540</v>
      </c>
      <c r="AC558" s="46">
        <f>_xll.qlInterestRateIndexMaturity($U$5,AB558,trigger)</f>
        <v>59721</v>
      </c>
      <c r="AD558" s="50">
        <f>_xll.qlTenorBasisValue($U$13,AB558,trigger)</f>
        <v>2.6023533175834675E-4</v>
      </c>
      <c r="AE558" s="50">
        <f>_xll.qlTenorBasisForwardRate($U$13,AB558,trigger)</f>
        <v>1.1745876735119775E-2</v>
      </c>
      <c r="AF558" s="50">
        <f>_xll.qlTenorBasisForwardRate2($U$13,AB558,AC558,trigger)</f>
        <v>1.1745876735119775E-2</v>
      </c>
      <c r="AG558" s="50">
        <f>_xll.qlIndexFixing($U$5,_xll.qlInterestRateIndexFixingDate($U$5,AB558,trigger),,trigger)</f>
        <v>9.9593161198622202E-3</v>
      </c>
      <c r="AH558" s="50">
        <f t="shared" si="23"/>
        <v>1.7865606152575545E-3</v>
      </c>
      <c r="AI558" s="53">
        <f t="shared" si="24"/>
        <v>0.8478989133339192</v>
      </c>
    </row>
    <row r="559" spans="27:35" x14ac:dyDescent="0.2">
      <c r="AA559" s="45" t="s">
        <v>74</v>
      </c>
      <c r="AB559" s="46">
        <f>_xll.qlCalendarAdvance(calendar,AB558,AA559,,,trigger)</f>
        <v>59572</v>
      </c>
      <c r="AC559" s="46">
        <f>_xll.qlInterestRateIndexMaturity($U$5,AB559,trigger)</f>
        <v>59754</v>
      </c>
      <c r="AD559" s="50">
        <f>_xll.qlTenorBasisValue($U$13,AB559,trigger)</f>
        <v>2.6020453903662381E-4</v>
      </c>
      <c r="AE559" s="50">
        <f>_xll.qlTenorBasisForwardRate($U$13,AB559,trigger)</f>
        <v>1.1755258903083449E-2</v>
      </c>
      <c r="AF559" s="50">
        <f>_xll.qlTenorBasisForwardRate2($U$13,AB559,AC559,trigger)</f>
        <v>1.1755258903083449E-2</v>
      </c>
      <c r="AG559" s="50">
        <f>_xll.qlIndexFixing($U$5,_xll.qlInterestRateIndexFixingDate($U$5,AB559,trigger),,trigger)</f>
        <v>9.9428373297465646E-3</v>
      </c>
      <c r="AH559" s="50">
        <f t="shared" si="23"/>
        <v>1.8124215733368847E-3</v>
      </c>
      <c r="AI559" s="53">
        <f t="shared" si="24"/>
        <v>0.84582036105887215</v>
      </c>
    </row>
    <row r="560" spans="27:35" x14ac:dyDescent="0.2">
      <c r="AA560" s="45" t="s">
        <v>74</v>
      </c>
      <c r="AB560" s="46">
        <f>_xll.qlCalendarAdvance(calendar,AB559,AA560,,,trigger)</f>
        <v>59600</v>
      </c>
      <c r="AC560" s="46">
        <f>_xll.qlInterestRateIndexMaturity($U$5,AB560,trigger)</f>
        <v>59784</v>
      </c>
      <c r="AD560" s="50">
        <f>_xll.qlTenorBasisValue($U$13,AB560,trigger)</f>
        <v>2.6017801839727645E-4</v>
      </c>
      <c r="AE560" s="50">
        <f>_xll.qlTenorBasisForwardRate($U$13,AB560,trigger)</f>
        <v>1.176448059105676E-2</v>
      </c>
      <c r="AF560" s="50">
        <f>_xll.qlTenorBasisForwardRate2($U$13,AB560,AC560,trigger)</f>
        <v>1.176448059105676E-2</v>
      </c>
      <c r="AG560" s="50">
        <f>_xll.qlIndexFixing($U$5,_xll.qlInterestRateIndexFixingDate($U$5,AB560,trigger),,trigger)</f>
        <v>9.9308471763434013E-3</v>
      </c>
      <c r="AH560" s="50">
        <f t="shared" si="23"/>
        <v>1.8336334147133586E-3</v>
      </c>
      <c r="AI560" s="53">
        <f t="shared" si="24"/>
        <v>0.84413817503279587</v>
      </c>
    </row>
    <row r="561" spans="27:35" x14ac:dyDescent="0.2">
      <c r="AA561" s="45" t="s">
        <v>74</v>
      </c>
      <c r="AB561" s="46">
        <f>_xll.qlCalendarAdvance(calendar,AB560,AA561,,,trigger)</f>
        <v>59631</v>
      </c>
      <c r="AC561" s="46">
        <f>_xll.qlInterestRateIndexMaturity($U$5,AB561,trigger)</f>
        <v>59814</v>
      </c>
      <c r="AD561" s="50">
        <f>_xll.qlTenorBasisValue($U$13,AB561,trigger)</f>
        <v>2.6014910955801348E-4</v>
      </c>
      <c r="AE561" s="50">
        <f>_xll.qlTenorBasisForwardRate($U$13,AB561,trigger)</f>
        <v>1.1774186945044387E-2</v>
      </c>
      <c r="AF561" s="50">
        <f>_xll.qlTenorBasisForwardRate2($U$13,AB561,AC561,trigger)</f>
        <v>1.1774186945044387E-2</v>
      </c>
      <c r="AG561" s="50">
        <f>_xll.qlIndexFixing($U$5,_xll.qlInterestRateIndexFixingDate($U$5,AB561,trigger),,trigger)</f>
        <v>9.9202378812300717E-3</v>
      </c>
      <c r="AH561" s="50">
        <f t="shared" si="23"/>
        <v>1.8539490638143155E-3</v>
      </c>
      <c r="AI561" s="53">
        <f t="shared" si="24"/>
        <v>0.84254122408047716</v>
      </c>
    </row>
    <row r="562" spans="27:35" x14ac:dyDescent="0.2">
      <c r="AA562" s="45" t="s">
        <v>74</v>
      </c>
      <c r="AB562" s="46">
        <f>_xll.qlCalendarAdvance(calendar,AB561,AA562,,,trigger)</f>
        <v>59663</v>
      </c>
      <c r="AC562" s="46">
        <f>_xll.qlInterestRateIndexMaturity($U$5,AB562,trigger)</f>
        <v>59847</v>
      </c>
      <c r="AD562" s="50">
        <f>_xll.qlTenorBasisValue($U$13,AB562,trigger)</f>
        <v>2.6011975999494421E-4</v>
      </c>
      <c r="AE562" s="50">
        <f>_xll.qlTenorBasisForwardRate($U$13,AB562,trigger)</f>
        <v>1.178566637025859E-2</v>
      </c>
      <c r="AF562" s="50">
        <f>_xll.qlTenorBasisForwardRate2($U$13,AB562,AC562,trigger)</f>
        <v>1.178566637025859E-2</v>
      </c>
      <c r="AG562" s="50">
        <f>_xll.qlIndexFixing($U$5,_xll.qlInterestRateIndexFixingDate($U$5,AB562,trigger),,trigger)</f>
        <v>9.9121914997537738E-3</v>
      </c>
      <c r="AH562" s="50">
        <f t="shared" si="23"/>
        <v>1.8734748705048158E-3</v>
      </c>
      <c r="AI562" s="53">
        <f t="shared" si="24"/>
        <v>0.84103784956677763</v>
      </c>
    </row>
    <row r="563" spans="27:35" x14ac:dyDescent="0.2">
      <c r="AA563" s="45" t="s">
        <v>74</v>
      </c>
      <c r="AB563" s="46">
        <f>_xll.qlCalendarAdvance(calendar,AB562,AA563,,,trigger)</f>
        <v>59694</v>
      </c>
      <c r="AC563" s="46">
        <f>_xll.qlInterestRateIndexMaturity($U$5,AB563,trigger)</f>
        <v>59877</v>
      </c>
      <c r="AD563" s="50">
        <f>_xll.qlTenorBasisValue($U$13,AB563,trigger)</f>
        <v>2.6009179634793226E-4</v>
      </c>
      <c r="AE563" s="50">
        <f>_xll.qlTenorBasisForwardRate($U$13,AB563,trigger)</f>
        <v>1.1796718734168704E-2</v>
      </c>
      <c r="AF563" s="50">
        <f>_xll.qlTenorBasisForwardRate2($U$13,AB563,AC563,trigger)</f>
        <v>1.1796718734168704E-2</v>
      </c>
      <c r="AG563" s="50">
        <f>_xll.qlIndexFixing($U$5,_xll.qlInterestRateIndexFixingDate($U$5,AB563,trigger),,trigger)</f>
        <v>9.9070024452658136E-3</v>
      </c>
      <c r="AH563" s="50">
        <f t="shared" si="23"/>
        <v>1.8897162889028908E-3</v>
      </c>
      <c r="AI563" s="53">
        <f t="shared" si="24"/>
        <v>0.8398100072158704</v>
      </c>
    </row>
    <row r="564" spans="27:35" x14ac:dyDescent="0.2">
      <c r="AA564" s="45" t="s">
        <v>74</v>
      </c>
      <c r="AB564" s="46">
        <f>_xll.qlCalendarAdvance(calendar,AB563,AA564,,,trigger)</f>
        <v>59726</v>
      </c>
      <c r="AC564" s="46">
        <f>_xll.qlInterestRateIndexMaturity($U$5,AB564,trigger)</f>
        <v>59910</v>
      </c>
      <c r="AD564" s="50">
        <f>_xll.qlTenorBasisValue($U$13,AB564,trigger)</f>
        <v>2.6006340659815873E-4</v>
      </c>
      <c r="AE564" s="50">
        <f>_xll.qlTenorBasisForwardRate($U$13,AB564,trigger)</f>
        <v>1.1809633959795547E-2</v>
      </c>
      <c r="AF564" s="50">
        <f>_xll.qlTenorBasisForwardRate2($U$13,AB564,AC564,trigger)</f>
        <v>1.1809633959795547E-2</v>
      </c>
      <c r="AG564" s="50">
        <f>_xll.qlIndexFixing($U$5,_xll.qlInterestRateIndexFixingDate($U$5,AB564,trigger),,trigger)</f>
        <v>9.9047309206736003E-3</v>
      </c>
      <c r="AH564" s="50">
        <f t="shared" si="23"/>
        <v>1.9049030391219465E-3</v>
      </c>
      <c r="AI564" s="53">
        <f t="shared" si="24"/>
        <v>0.83869923101707</v>
      </c>
    </row>
    <row r="565" spans="27:35" x14ac:dyDescent="0.2">
      <c r="AA565" s="45" t="s">
        <v>74</v>
      </c>
      <c r="AB565" s="46">
        <f>_xll.qlCalendarAdvance(calendar,AB564,AA565,,,trigger)</f>
        <v>59757</v>
      </c>
      <c r="AC565" s="46">
        <f>_xll.qlInterestRateIndexMaturity($U$5,AB565,trigger)</f>
        <v>59943</v>
      </c>
      <c r="AD565" s="50">
        <f>_xll.qlTenorBasisValue($U$13,AB565,trigger)</f>
        <v>2.6003635764168206E-4</v>
      </c>
      <c r="AE565" s="50">
        <f>_xll.qlTenorBasisForwardRate($U$13,AB565,trigger)</f>
        <v>1.1823282447440041E-2</v>
      </c>
      <c r="AF565" s="50">
        <f>_xll.qlTenorBasisForwardRate2($U$13,AB565,AC565,trigger)</f>
        <v>1.1823282447440041E-2</v>
      </c>
      <c r="AG565" s="50">
        <f>_xll.qlIndexFixing($U$5,_xll.qlInterestRateIndexFixingDate($U$5,AB565,trigger),,trigger)</f>
        <v>9.9055877930914193E-3</v>
      </c>
      <c r="AH565" s="50">
        <f t="shared" si="23"/>
        <v>1.9176946543486215E-3</v>
      </c>
      <c r="AI565" s="53">
        <f t="shared" si="24"/>
        <v>0.83780353189787515</v>
      </c>
    </row>
    <row r="566" spans="27:35" x14ac:dyDescent="0.2">
      <c r="AA566" s="45" t="s">
        <v>74</v>
      </c>
      <c r="AB566" s="46">
        <f>_xll.qlCalendarAdvance(calendar,AB565,AA566,,,trigger)</f>
        <v>59789</v>
      </c>
      <c r="AC566" s="46">
        <f>_xll.qlInterestRateIndexMaturity($U$5,AB566,trigger)</f>
        <v>59971</v>
      </c>
      <c r="AD566" s="50">
        <f>_xll.qlTenorBasisValue($U$13,AB566,trigger)</f>
        <v>2.6000889672308716E-4</v>
      </c>
      <c r="AE566" s="50">
        <f>_xll.qlTenorBasisForwardRate($U$13,AB566,trigger)</f>
        <v>1.1835527358320301E-2</v>
      </c>
      <c r="AF566" s="50">
        <f>_xll.qlTenorBasisForwardRate2($U$13,AB566,AC566,trigger)</f>
        <v>1.1835527358320301E-2</v>
      </c>
      <c r="AG566" s="50">
        <f>_xll.qlIndexFixing($U$5,_xll.qlInterestRateIndexFixingDate($U$5,AB566,trigger),,trigger)</f>
        <v>9.9079603296853835E-3</v>
      </c>
      <c r="AH566" s="50">
        <f t="shared" si="23"/>
        <v>1.9275670286349172E-3</v>
      </c>
      <c r="AI566" s="53">
        <f t="shared" si="24"/>
        <v>0.83713720814646675</v>
      </c>
    </row>
    <row r="567" spans="27:35" x14ac:dyDescent="0.2">
      <c r="AA567" s="45" t="s">
        <v>74</v>
      </c>
      <c r="AB567" s="46">
        <f>_xll.qlCalendarAdvance(calendar,AB566,AA567,,,trigger)</f>
        <v>59819</v>
      </c>
      <c r="AC567" s="46">
        <f>_xll.qlInterestRateIndexMaturity($U$5,AB567,trigger)</f>
        <v>60002</v>
      </c>
      <c r="AD567" s="50">
        <f>_xll.qlTenorBasisValue($U$13,AB567,trigger)</f>
        <v>2.5998357024637023E-4</v>
      </c>
      <c r="AE567" s="50">
        <f>_xll.qlTenorBasisForwardRate($U$13,AB567,trigger)</f>
        <v>1.1849659881604028E-2</v>
      </c>
      <c r="AF567" s="50">
        <f>_xll.qlTenorBasisForwardRate2($U$13,AB567,AC567,trigger)</f>
        <v>1.1849659881604028E-2</v>
      </c>
      <c r="AG567" s="50">
        <f>_xll.qlIndexFixing($U$5,_xll.qlInterestRateIndexFixingDate($U$5,AB567,trigger),,trigger)</f>
        <v>9.9138829136462114E-3</v>
      </c>
      <c r="AH567" s="50">
        <f t="shared" si="23"/>
        <v>1.9357769679578165E-3</v>
      </c>
      <c r="AI567" s="53">
        <f t="shared" si="24"/>
        <v>0.83663860504865561</v>
      </c>
    </row>
    <row r="568" spans="27:35" x14ac:dyDescent="0.2">
      <c r="AA568" s="45" t="s">
        <v>74</v>
      </c>
      <c r="AB568" s="46">
        <f>_xll.qlCalendarAdvance(calendar,AB567,AA568,,,trigger)</f>
        <v>59852</v>
      </c>
      <c r="AC568" s="46">
        <f>_xll.qlInterestRateIndexMaturity($U$5,AB568,trigger)</f>
        <v>60034</v>
      </c>
      <c r="AD568" s="50">
        <f>_xll.qlTenorBasisValue($U$13,AB568,trigger)</f>
        <v>2.5995617083748044E-4</v>
      </c>
      <c r="AE568" s="50">
        <f>_xll.qlTenorBasisForwardRate($U$13,AB568,trigger)</f>
        <v>1.1865012610929017E-2</v>
      </c>
      <c r="AF568" s="50">
        <f>_xll.qlTenorBasisForwardRate2($U$13,AB568,AC568,trigger)</f>
        <v>1.1865012610929017E-2</v>
      </c>
      <c r="AG568" s="50">
        <f>_xll.qlIndexFixing($U$5,_xll.qlInterestRateIndexFixingDate($U$5,AB568,trigger),,trigger)</f>
        <v>9.9227112429309851E-3</v>
      </c>
      <c r="AH568" s="50">
        <f t="shared" si="23"/>
        <v>1.9423013679980318E-3</v>
      </c>
      <c r="AI568" s="53">
        <f t="shared" si="24"/>
        <v>0.83630010083521089</v>
      </c>
    </row>
    <row r="569" spans="27:35" x14ac:dyDescent="0.2">
      <c r="AA569" s="45" t="s">
        <v>74</v>
      </c>
      <c r="AB569" s="46">
        <f>_xll.qlCalendarAdvance(calendar,AB568,AA569,,,trigger)</f>
        <v>59882</v>
      </c>
      <c r="AC569" s="46">
        <f>_xll.qlInterestRateIndexMaturity($U$5,AB569,trigger)</f>
        <v>60065</v>
      </c>
      <c r="AD569" s="50">
        <f>_xll.qlTenorBasisValue($U$13,AB569,trigger)</f>
        <v>2.5993167350636193E-4</v>
      </c>
      <c r="AE569" s="50">
        <f>_xll.qlTenorBasisForwardRate($U$13,AB569,trigger)</f>
        <v>1.1880492874798712E-2</v>
      </c>
      <c r="AF569" s="50">
        <f>_xll.qlTenorBasisForwardRate2($U$13,AB569,AC569,trigger)</f>
        <v>1.1880492874798712E-2</v>
      </c>
      <c r="AG569" s="50">
        <f>_xll.qlIndexFixing($U$5,_xll.qlInterestRateIndexFixingDate($U$5,AB569,trigger),,trigger)</f>
        <v>9.9340539784589753E-3</v>
      </c>
      <c r="AH569" s="50">
        <f t="shared" si="23"/>
        <v>1.9464388963397368E-3</v>
      </c>
      <c r="AI569" s="53">
        <f t="shared" si="24"/>
        <v>0.83616513920322399</v>
      </c>
    </row>
    <row r="570" spans="27:35" x14ac:dyDescent="0.2">
      <c r="AA570" s="45" t="s">
        <v>74</v>
      </c>
      <c r="AB570" s="46">
        <f>_xll.qlCalendarAdvance(calendar,AB569,AA570,,,trigger)</f>
        <v>59915</v>
      </c>
      <c r="AC570" s="46">
        <f>_xll.qlInterestRateIndexMaturity($U$5,AB570,trigger)</f>
        <v>60097</v>
      </c>
      <c r="AD570" s="50">
        <f>_xll.qlTenorBasisValue($U$13,AB570,trigger)</f>
        <v>2.599051713000752E-4</v>
      </c>
      <c r="AE570" s="50">
        <f>_xll.qlTenorBasisForwardRate($U$13,AB570,trigger)</f>
        <v>1.1897279647373542E-2</v>
      </c>
      <c r="AF570" s="50">
        <f>_xll.qlTenorBasisForwardRate2($U$13,AB570,AC570,trigger)</f>
        <v>1.1897279647373542E-2</v>
      </c>
      <c r="AG570" s="50">
        <f>_xll.qlIndexFixing($U$5,_xll.qlInterestRateIndexFixingDate($U$5,AB570,trigger),,trigger)</f>
        <v>9.9486568209418754E-3</v>
      </c>
      <c r="AH570" s="50">
        <f t="shared" si="23"/>
        <v>1.9486228264316667E-3</v>
      </c>
      <c r="AI570" s="53">
        <f t="shared" si="24"/>
        <v>0.83621274071154184</v>
      </c>
    </row>
    <row r="571" spans="27:35" x14ac:dyDescent="0.2">
      <c r="AA571" s="45" t="s">
        <v>74</v>
      </c>
      <c r="AB571" s="46">
        <f>_xll.qlCalendarAdvance(calendar,AB570,AA571,,,trigger)</f>
        <v>59946</v>
      </c>
      <c r="AC571" s="46">
        <f>_xll.qlInterestRateIndexMaturity($U$5,AB571,trigger)</f>
        <v>60128</v>
      </c>
      <c r="AD571" s="50">
        <f>_xll.qlTenorBasisValue($U$13,AB571,trigger)</f>
        <v>2.598806929354938E-4</v>
      </c>
      <c r="AE571" s="50">
        <f>_xll.qlTenorBasisForwardRate($U$13,AB571,trigger)</f>
        <v>1.1914178280738255E-2</v>
      </c>
      <c r="AF571" s="50">
        <f>_xll.qlTenorBasisForwardRate2($U$13,AB571,AC571,trigger)</f>
        <v>1.1914178280738255E-2</v>
      </c>
      <c r="AG571" s="50">
        <f>_xll.qlIndexFixing($U$5,_xll.qlInterestRateIndexFixingDate($U$5,AB571,trigger),,trigger)</f>
        <v>9.9655333243059002E-3</v>
      </c>
      <c r="AH571" s="50">
        <f t="shared" si="23"/>
        <v>1.9486449564323546E-3</v>
      </c>
      <c r="AI571" s="53">
        <f t="shared" si="24"/>
        <v>0.83644319310021198</v>
      </c>
    </row>
    <row r="572" spans="27:35" x14ac:dyDescent="0.2">
      <c r="AA572" s="45" t="s">
        <v>74</v>
      </c>
      <c r="AB572" s="46">
        <f>_xll.qlCalendarAdvance(calendar,AB571,AA572,,,trigger)</f>
        <v>59975</v>
      </c>
      <c r="AC572" s="46">
        <f>_xll.qlInterestRateIndexMaturity($U$5,AB572,trigger)</f>
        <v>60160</v>
      </c>
      <c r="AD572" s="50">
        <f>_xll.qlTenorBasisValue($U$13,AB572,trigger)</f>
        <v>2.5985815422515529E-4</v>
      </c>
      <c r="AE572" s="50">
        <f>_xll.qlTenorBasisForwardRate($U$13,AB572,trigger)</f>
        <v>1.1932085866763045E-2</v>
      </c>
      <c r="AF572" s="50">
        <f>_xll.qlTenorBasisForwardRate2($U$13,AB572,AC572,trigger)</f>
        <v>1.1932085866763045E-2</v>
      </c>
      <c r="AG572" s="50">
        <f>_xll.qlIndexFixing($U$5,_xll.qlInterestRateIndexFixingDate($U$5,AB572,trigger),,trigger)</f>
        <v>9.9853272114748953E-3</v>
      </c>
      <c r="AH572" s="50">
        <f t="shared" si="23"/>
        <v>1.94675865528815E-3</v>
      </c>
      <c r="AI572" s="53">
        <f t="shared" si="24"/>
        <v>0.83684674439773621</v>
      </c>
    </row>
    <row r="573" spans="27:35" x14ac:dyDescent="0.2">
      <c r="AA573" s="45" t="s">
        <v>74</v>
      </c>
      <c r="AB573" s="46">
        <f>_xll.qlCalendarAdvance(calendar,AB572,AA573,,,trigger)</f>
        <v>60006</v>
      </c>
      <c r="AC573" s="46">
        <f>_xll.qlInterestRateIndexMaturity($U$5,AB573,trigger)</f>
        <v>60189</v>
      </c>
      <c r="AD573" s="50">
        <f>_xll.qlTenorBasisValue($U$13,AB573,trigger)</f>
        <v>2.5983444032964337E-4</v>
      </c>
      <c r="AE573" s="50">
        <f>_xll.qlTenorBasisForwardRate($U$13,AB573,trigger)</f>
        <v>1.1949306478706264E-2</v>
      </c>
      <c r="AF573" s="50">
        <f>_xll.qlTenorBasisForwardRate2($U$13,AB573,AC573,trigger)</f>
        <v>1.1949306478706264E-2</v>
      </c>
      <c r="AG573" s="50">
        <f>_xll.qlIndexFixing($U$5,_xll.qlInterestRateIndexFixingDate($U$5,AB573,trigger),,trigger)</f>
        <v>1.0006458884949493E-2</v>
      </c>
      <c r="AH573" s="50">
        <f t="shared" si="23"/>
        <v>1.9428475937567705E-3</v>
      </c>
      <c r="AI573" s="53">
        <f t="shared" si="24"/>
        <v>0.83740917540118864</v>
      </c>
    </row>
    <row r="574" spans="27:35" x14ac:dyDescent="0.2">
      <c r="AA574" s="45" t="s">
        <v>74</v>
      </c>
      <c r="AB574" s="46">
        <f>_xll.qlCalendarAdvance(calendar,AB573,AA574,,,trigger)</f>
        <v>60036</v>
      </c>
      <c r="AC574" s="46">
        <f>_xll.qlInterestRateIndexMaturity($U$5,AB574,trigger)</f>
        <v>60220</v>
      </c>
      <c r="AD574" s="50">
        <f>_xll.qlTenorBasisValue($U$13,AB574,trigger)</f>
        <v>2.5981185869289249E-4</v>
      </c>
      <c r="AE574" s="50">
        <f>_xll.qlTenorBasisForwardRate($U$13,AB574,trigger)</f>
        <v>1.1968093165879967E-2</v>
      </c>
      <c r="AF574" s="50">
        <f>_xll.qlTenorBasisForwardRate2($U$13,AB574,AC574,trigger)</f>
        <v>1.1968093165879967E-2</v>
      </c>
      <c r="AG574" s="50">
        <f>_xll.qlIndexFixing($U$5,_xll.qlInterestRateIndexFixingDate($U$5,AB574,trigger),,trigger)</f>
        <v>1.0031097122199373E-2</v>
      </c>
      <c r="AH574" s="50">
        <f t="shared" si="23"/>
        <v>1.9369960436805937E-3</v>
      </c>
      <c r="AI574" s="53">
        <f t="shared" si="24"/>
        <v>0.8381533284514523</v>
      </c>
    </row>
    <row r="575" spans="27:35" x14ac:dyDescent="0.2">
      <c r="AA575" s="45" t="s">
        <v>74</v>
      </c>
      <c r="AB575" s="46">
        <f>_xll.qlCalendarAdvance(calendar,AB574,AA575,,,trigger)</f>
        <v>60069</v>
      </c>
      <c r="AC575" s="46">
        <f>_xll.qlInterestRateIndexMaturity($U$5,AB575,trigger)</f>
        <v>60252</v>
      </c>
      <c r="AD575" s="50">
        <f>_xll.qlTenorBasisValue($U$13,AB575,trigger)</f>
        <v>2.5978742939112523E-4</v>
      </c>
      <c r="AE575" s="50">
        <f>_xll.qlTenorBasisForwardRate($U$13,AB575,trigger)</f>
        <v>1.1988397170148109E-2</v>
      </c>
      <c r="AF575" s="50">
        <f>_xll.qlTenorBasisForwardRate2($U$13,AB575,AC575,trigger)</f>
        <v>1.1988397170148109E-2</v>
      </c>
      <c r="AG575" s="50">
        <f>_xll.qlIndexFixing($U$5,_xll.qlInterestRateIndexFixingDate($U$5,AB575,trigger),,trigger)</f>
        <v>1.0059861774421336E-2</v>
      </c>
      <c r="AH575" s="50">
        <f t="shared" si="23"/>
        <v>1.9285353957267728E-3</v>
      </c>
      <c r="AI575" s="53">
        <f t="shared" si="24"/>
        <v>0.83913317448900071</v>
      </c>
    </row>
    <row r="576" spans="27:35" x14ac:dyDescent="0.2">
      <c r="AA576" s="45" t="s">
        <v>74</v>
      </c>
      <c r="AB576" s="46">
        <f>_xll.qlCalendarAdvance(calendar,AB575,AA576,,,trigger)</f>
        <v>60099</v>
      </c>
      <c r="AC576" s="46">
        <f>_xll.qlInterestRateIndexMaturity($U$5,AB576,trigger)</f>
        <v>60283</v>
      </c>
      <c r="AD576" s="50">
        <f>_xll.qlTenorBasisValue($U$13,AB576,trigger)</f>
        <v>2.5976558812107817E-4</v>
      </c>
      <c r="AE576" s="50">
        <f>_xll.qlTenorBasisForwardRate($U$13,AB576,trigger)</f>
        <v>1.200853212934954E-2</v>
      </c>
      <c r="AF576" s="50">
        <f>_xll.qlTenorBasisForwardRate2($U$13,AB576,AC576,trigger)</f>
        <v>1.200853212934954E-2</v>
      </c>
      <c r="AG576" s="50">
        <f>_xll.qlIndexFixing($U$5,_xll.qlInterestRateIndexFixingDate($U$5,AB576,trigger),,trigger)</f>
        <v>1.0089922443049468E-2</v>
      </c>
      <c r="AH576" s="50">
        <f t="shared" si="23"/>
        <v>1.9186096863000723E-3</v>
      </c>
      <c r="AI576" s="53">
        <f t="shared" si="24"/>
        <v>0.84022945805250582</v>
      </c>
    </row>
    <row r="577" spans="27:35" x14ac:dyDescent="0.2">
      <c r="AA577" s="45" t="s">
        <v>74</v>
      </c>
      <c r="AB577" s="46">
        <f>_xll.qlCalendarAdvance(calendar,AB576,AA577,,,trigger)</f>
        <v>60132</v>
      </c>
      <c r="AC577" s="46">
        <f>_xll.qlInterestRateIndexMaturity($U$5,AB577,trigger)</f>
        <v>60316</v>
      </c>
      <c r="AD577" s="50">
        <f>_xll.qlTenorBasisValue($U$13,AB577,trigger)</f>
        <v>2.5974195993139719E-4</v>
      </c>
      <c r="AE577" s="50">
        <f>_xll.qlTenorBasisForwardRate($U$13,AB577,trigger)</f>
        <v>1.2030824859815934E-2</v>
      </c>
      <c r="AF577" s="50">
        <f>_xll.qlTenorBasisForwardRate2($U$13,AB577,AC577,trigger)</f>
        <v>1.2030824859815934E-2</v>
      </c>
      <c r="AG577" s="50">
        <f>_xll.qlIndexFixing($U$5,_xll.qlInterestRateIndexFixingDate($U$5,AB577,trigger),,trigger)</f>
        <v>1.0125204731263545E-2</v>
      </c>
      <c r="AH577" s="50">
        <f t="shared" si="23"/>
        <v>1.9056201285523895E-3</v>
      </c>
      <c r="AI577" s="53">
        <f t="shared" si="24"/>
        <v>0.84160519741939421</v>
      </c>
    </row>
    <row r="578" spans="27:35" x14ac:dyDescent="0.2">
      <c r="AA578" s="45" t="s">
        <v>74</v>
      </c>
      <c r="AB578" s="46">
        <f>_xll.qlCalendarAdvance(calendar,AB577,AA578,,,trigger)</f>
        <v>60163</v>
      </c>
      <c r="AC578" s="46">
        <f>_xll.qlInterestRateIndexMaturity($U$5,AB578,trigger)</f>
        <v>60344</v>
      </c>
      <c r="AD578" s="50">
        <f>_xll.qlTenorBasisValue($U$13,AB578,trigger)</f>
        <v>2.5972013665335238E-4</v>
      </c>
      <c r="AE578" s="50">
        <f>_xll.qlTenorBasisForwardRate($U$13,AB578,trigger)</f>
        <v>1.20507636197948E-2</v>
      </c>
      <c r="AF578" s="50">
        <f>_xll.qlTenorBasisForwardRate2($U$13,AB578,AC578,trigger)</f>
        <v>1.20507636197948E-2</v>
      </c>
      <c r="AG578" s="50">
        <f>_xll.qlIndexFixing($U$5,_xll.qlInterestRateIndexFixingDate($U$5,AB578,trigger),,trigger)</f>
        <v>1.0158788075597979E-2</v>
      </c>
      <c r="AH578" s="50">
        <f t="shared" si="23"/>
        <v>1.8919755441968202E-3</v>
      </c>
      <c r="AI578" s="53">
        <f t="shared" si="24"/>
        <v>0.84299953066135769</v>
      </c>
    </row>
    <row r="579" spans="27:35" x14ac:dyDescent="0.2">
      <c r="AA579" s="45" t="s">
        <v>74</v>
      </c>
      <c r="AB579" s="46">
        <f>_xll.qlCalendarAdvance(calendar,AB578,AA579,,,trigger)</f>
        <v>60195</v>
      </c>
      <c r="AC579" s="46">
        <f>_xll.qlInterestRateIndexMaturity($U$5,AB579,trigger)</f>
        <v>60377</v>
      </c>
      <c r="AD579" s="50">
        <f>_xll.qlTenorBasisValue($U$13,AB579,trigger)</f>
        <v>2.5969798202669697E-4</v>
      </c>
      <c r="AE579" s="50">
        <f>_xll.qlTenorBasisForwardRate($U$13,AB579,trigger)</f>
        <v>1.2074347224027761E-2</v>
      </c>
      <c r="AF579" s="50">
        <f>_xll.qlTenorBasisForwardRate2($U$13,AB579,AC579,trigger)</f>
        <v>1.2074347224027761E-2</v>
      </c>
      <c r="AG579" s="50">
        <f>_xll.qlIndexFixing($U$5,_xll.qlInterestRateIndexFixingDate($U$5,AB579,trigger),,trigger)</f>
        <v>1.0199427748971521E-2</v>
      </c>
      <c r="AH579" s="50">
        <f t="shared" si="23"/>
        <v>1.8749194750562401E-3</v>
      </c>
      <c r="AI579" s="53">
        <f t="shared" si="24"/>
        <v>0.84471877110464577</v>
      </c>
    </row>
    <row r="580" spans="27:35" x14ac:dyDescent="0.2">
      <c r="AA580" s="45" t="s">
        <v>74</v>
      </c>
      <c r="AB580" s="46">
        <f>_xll.qlCalendarAdvance(calendar,AB579,AA580,,,trigger)</f>
        <v>60226</v>
      </c>
      <c r="AC580" s="46">
        <f>_xll.qlInterestRateIndexMaturity($U$5,AB580,trigger)</f>
        <v>60407</v>
      </c>
      <c r="AD580" s="50">
        <f>_xll.qlTenorBasisValue($U$13,AB580,trigger)</f>
        <v>2.5967687484899872E-4</v>
      </c>
      <c r="AE580" s="50">
        <f>_xll.qlTenorBasisForwardRate($U$13,AB580,trigger)</f>
        <v>1.2096740762132558E-2</v>
      </c>
      <c r="AF580" s="50">
        <f>_xll.qlTenorBasisForwardRate2($U$13,AB580,AC580,trigger)</f>
        <v>1.2096740762132558E-2</v>
      </c>
      <c r="AG580" s="50">
        <f>_xll.qlIndexFixing($U$5,_xll.qlInterestRateIndexFixingDate($U$5,AB580,trigger),,trigger)</f>
        <v>1.0239915086578424E-2</v>
      </c>
      <c r="AH580" s="50">
        <f t="shared" ref="AH580:AH643" si="25">AE580-AG580</f>
        <v>1.8568256755541346E-3</v>
      </c>
      <c r="AI580" s="53">
        <f t="shared" ref="AI580:AI643" si="26">AG580/AF580</f>
        <v>0.84650198660396925</v>
      </c>
    </row>
    <row r="581" spans="27:35" x14ac:dyDescent="0.2">
      <c r="AA581" s="45" t="s">
        <v>74</v>
      </c>
      <c r="AB581" s="46">
        <f>_xll.qlCalendarAdvance(calendar,AB580,AA581,,,trigger)</f>
        <v>60258</v>
      </c>
      <c r="AC581" s="46">
        <f>_xll.qlInterestRateIndexMaturity($U$5,AB581,trigger)</f>
        <v>60440</v>
      </c>
      <c r="AD581" s="50">
        <f>_xll.qlTenorBasisValue($U$13,AB581,trigger)</f>
        <v>2.5965544734501283E-4</v>
      </c>
      <c r="AE581" s="50">
        <f>_xll.qlTenorBasisForwardRate($U$13,AB581,trigger)</f>
        <v>1.2121761276934926E-2</v>
      </c>
      <c r="AF581" s="50">
        <f>_xll.qlTenorBasisForwardRate2($U$13,AB581,AC581,trigger)</f>
        <v>1.2121761276934926E-2</v>
      </c>
      <c r="AG581" s="50">
        <f>_xll.qlIndexFixing($U$5,_xll.qlInterestRateIndexFixingDate($U$5,AB581,trigger),,trigger)</f>
        <v>1.0286334662881692E-2</v>
      </c>
      <c r="AH581" s="50">
        <f t="shared" si="25"/>
        <v>1.8354266140532347E-3</v>
      </c>
      <c r="AI581" s="53">
        <f t="shared" si="26"/>
        <v>0.8485841642876063</v>
      </c>
    </row>
    <row r="582" spans="27:35" x14ac:dyDescent="0.2">
      <c r="AA582" s="45" t="s">
        <v>74</v>
      </c>
      <c r="AB582" s="46">
        <f>_xll.qlCalendarAdvance(calendar,AB581,AA582,,,trigger)</f>
        <v>60289</v>
      </c>
      <c r="AC582" s="46">
        <f>_xll.qlInterestRateIndexMaturity($U$5,AB582,trigger)</f>
        <v>60470</v>
      </c>
      <c r="AD582" s="50">
        <f>_xll.qlTenorBasisValue($U$13,AB582,trigger)</f>
        <v>2.5963503305434504E-4</v>
      </c>
      <c r="AE582" s="50">
        <f>_xll.qlTenorBasisForwardRate($U$13,AB582,trigger)</f>
        <v>1.2145500257523686E-2</v>
      </c>
      <c r="AF582" s="50">
        <f>_xll.qlTenorBasisForwardRate2($U$13,AB582,AC582,trigger)</f>
        <v>1.2145500257523686E-2</v>
      </c>
      <c r="AG582" s="50">
        <f>_xll.qlIndexFixing($U$5,_xll.qlInterestRateIndexFixingDate($U$5,AB582,trigger),,trigger)</f>
        <v>1.0332241785644979E-2</v>
      </c>
      <c r="AH582" s="50">
        <f t="shared" si="25"/>
        <v>1.8132584718787079E-3</v>
      </c>
      <c r="AI582" s="53">
        <f t="shared" si="26"/>
        <v>0.85070532844001534</v>
      </c>
    </row>
    <row r="583" spans="27:35" x14ac:dyDescent="0.2">
      <c r="AA583" s="45" t="s">
        <v>74</v>
      </c>
      <c r="AB583" s="46">
        <f>_xll.qlCalendarAdvance(calendar,AB582,AA583,,,trigger)</f>
        <v>60321</v>
      </c>
      <c r="AC583" s="46">
        <f>_xll.qlInterestRateIndexMaturity($U$5,AB583,trigger)</f>
        <v>60503</v>
      </c>
      <c r="AD583" s="50">
        <f>_xll.qlTenorBasisValue($U$13,AB583,trigger)</f>
        <v>2.5961430909636197E-4</v>
      </c>
      <c r="AE583" s="50">
        <f>_xll.qlTenorBasisForwardRate($U$13,AB583,trigger)</f>
        <v>1.2171950987973561E-2</v>
      </c>
      <c r="AF583" s="50">
        <f>_xll.qlTenorBasisForwardRate2($U$13,AB583,AC583,trigger)</f>
        <v>1.2171950987973561E-2</v>
      </c>
      <c r="AG583" s="50">
        <f>_xll.qlIndexFixing($U$5,_xll.qlInterestRateIndexFixingDate($U$5,AB583,trigger),,trigger)</f>
        <v>1.0384419808276479E-2</v>
      </c>
      <c r="AH583" s="50">
        <f t="shared" si="25"/>
        <v>1.7875311796970821E-3</v>
      </c>
      <c r="AI583" s="53">
        <f t="shared" si="26"/>
        <v>0.85314341296122176</v>
      </c>
    </row>
    <row r="584" spans="27:35" x14ac:dyDescent="0.2">
      <c r="AA584" s="45" t="s">
        <v>74</v>
      </c>
      <c r="AB584" s="46">
        <f>_xll.qlCalendarAdvance(calendar,AB583,AA584,,,trigger)</f>
        <v>60349</v>
      </c>
      <c r="AC584" s="46">
        <f>_xll.qlInterestRateIndexMaturity($U$5,AB584,trigger)</f>
        <v>60533</v>
      </c>
      <c r="AD584" s="50">
        <f>_xll.qlTenorBasisValue($U$13,AB584,trigger)</f>
        <v>2.5959646176796573E-4</v>
      </c>
      <c r="AE584" s="50">
        <f>_xll.qlTenorBasisForwardRate($U$13,AB584,trigger)</f>
        <v>1.2196326949966732E-2</v>
      </c>
      <c r="AF584" s="50">
        <f>_xll.qlTenorBasisForwardRate2($U$13,AB584,AC584,trigger)</f>
        <v>1.2196326949966732E-2</v>
      </c>
      <c r="AG584" s="50">
        <f>_xll.qlIndexFixing($U$5,_xll.qlInterestRateIndexFixingDate($U$5,AB584,trigger),,trigger)</f>
        <v>1.0433407126653194E-2</v>
      </c>
      <c r="AH584" s="50">
        <f t="shared" si="25"/>
        <v>1.7629198233135388E-3</v>
      </c>
      <c r="AI584" s="53">
        <f t="shared" si="26"/>
        <v>0.8554548569790229</v>
      </c>
    </row>
    <row r="585" spans="27:35" x14ac:dyDescent="0.2">
      <c r="AA585" s="45" t="s">
        <v>74</v>
      </c>
      <c r="AB585" s="46">
        <f>_xll.qlCalendarAdvance(calendar,AB584,AA585,,,trigger)</f>
        <v>60380</v>
      </c>
      <c r="AC585" s="46">
        <f>_xll.qlInterestRateIndexMaturity($U$5,AB585,trigger)</f>
        <v>60563</v>
      </c>
      <c r="AD585" s="50">
        <f>_xll.qlTenorBasisValue($U$13,AB585,trigger)</f>
        <v>2.5957700882930961E-4</v>
      </c>
      <c r="AE585" s="50">
        <f>_xll.qlTenorBasisForwardRate($U$13,AB585,trigger)</f>
        <v>1.2221700952155683E-2</v>
      </c>
      <c r="AF585" s="50">
        <f>_xll.qlTenorBasisForwardRate2($U$13,AB585,AC585,trigger)</f>
        <v>1.2221700952155683E-2</v>
      </c>
      <c r="AG585" s="50">
        <f>_xll.qlIndexFixing($U$5,_xll.qlInterestRateIndexFixingDate($U$5,AB585,trigger),,trigger)</f>
        <v>1.0486144138629382E-2</v>
      </c>
      <c r="AH585" s="50">
        <f t="shared" si="25"/>
        <v>1.7355568135263011E-3</v>
      </c>
      <c r="AI585" s="53">
        <f t="shared" si="26"/>
        <v>0.857993840602017</v>
      </c>
    </row>
    <row r="586" spans="27:35" x14ac:dyDescent="0.2">
      <c r="AA586" s="45" t="s">
        <v>74</v>
      </c>
      <c r="AB586" s="46">
        <f>_xll.qlCalendarAdvance(calendar,AB585,AA586,,,trigger)</f>
        <v>60412</v>
      </c>
      <c r="AC586" s="46">
        <f>_xll.qlInterestRateIndexMaturity($U$5,AB586,trigger)</f>
        <v>60596</v>
      </c>
      <c r="AD586" s="50">
        <f>_xll.qlTenorBasisValue($U$13,AB586,trigger)</f>
        <v>2.5955726100208577E-4</v>
      </c>
      <c r="AE586" s="50">
        <f>_xll.qlTenorBasisForwardRate($U$13,AB586,trigger)</f>
        <v>1.224947057902326E-2</v>
      </c>
      <c r="AF586" s="50">
        <f>_xll.qlTenorBasisForwardRate2($U$13,AB586,AC586,trigger)</f>
        <v>1.224947057902326E-2</v>
      </c>
      <c r="AG586" s="50">
        <f>_xll.qlIndexFixing($U$5,_xll.qlInterestRateIndexFixingDate($U$5,AB586,trigger),,trigger)</f>
        <v>1.0544201965295081E-2</v>
      </c>
      <c r="AH586" s="50">
        <f t="shared" si="25"/>
        <v>1.7052686137281788E-3</v>
      </c>
      <c r="AI586" s="53">
        <f t="shared" si="26"/>
        <v>0.86078838242622624</v>
      </c>
    </row>
    <row r="587" spans="27:35" x14ac:dyDescent="0.2">
      <c r="AA587" s="45" t="s">
        <v>74</v>
      </c>
      <c r="AB587" s="46">
        <f>_xll.qlCalendarAdvance(calendar,AB586,AA587,,,trigger)</f>
        <v>60443</v>
      </c>
      <c r="AC587" s="46">
        <f>_xll.qlInterestRateIndexMaturity($U$5,AB587,trigger)</f>
        <v>60629</v>
      </c>
      <c r="AD587" s="50">
        <f>_xll.qlTenorBasisValue($U$13,AB587,trigger)</f>
        <v>2.5953844727942814E-4</v>
      </c>
      <c r="AE587" s="50">
        <f>_xll.qlTenorBasisForwardRate($U$13,AB587,trigger)</f>
        <v>1.2277147909115242E-2</v>
      </c>
      <c r="AF587" s="50">
        <f>_xll.qlTenorBasisForwardRate2($U$13,AB587,AC587,trigger)</f>
        <v>1.2277147909115242E-2</v>
      </c>
      <c r="AG587" s="50">
        <f>_xll.qlIndexFixing($U$5,_xll.qlInterestRateIndexFixingDate($U$5,AB587,trigger),,trigger)</f>
        <v>1.0602470640252633E-2</v>
      </c>
      <c r="AH587" s="50">
        <f t="shared" si="25"/>
        <v>1.6746772688626087E-3</v>
      </c>
      <c r="AI587" s="53">
        <f t="shared" si="26"/>
        <v>0.86359394858970184</v>
      </c>
    </row>
    <row r="588" spans="27:35" x14ac:dyDescent="0.2">
      <c r="AA588" s="45" t="s">
        <v>74</v>
      </c>
      <c r="AB588" s="46">
        <f>_xll.qlCalendarAdvance(calendar,AB587,AA588,,,trigger)</f>
        <v>60475</v>
      </c>
      <c r="AC588" s="46">
        <f>_xll.qlInterestRateIndexMaturity($U$5,AB588,trigger)</f>
        <v>60659</v>
      </c>
      <c r="AD588" s="50">
        <f>_xll.qlTenorBasisValue($U$13,AB588,trigger)</f>
        <v>2.5951934848808501E-4</v>
      </c>
      <c r="AE588" s="50">
        <f>_xll.qlTenorBasisForwardRate($U$13,AB588,trigger)</f>
        <v>1.2303109717549762E-2</v>
      </c>
      <c r="AF588" s="50">
        <f>_xll.qlTenorBasisForwardRate2($U$13,AB588,AC588,trigger)</f>
        <v>1.2303109717549762E-2</v>
      </c>
      <c r="AG588" s="50">
        <f>_xll.qlIndexFixing($U$5,_xll.qlInterestRateIndexFixingDate($U$5,AB588,trigger),,trigger)</f>
        <v>1.0658689207793984E-2</v>
      </c>
      <c r="AH588" s="50">
        <f t="shared" si="25"/>
        <v>1.6444205097557781E-3</v>
      </c>
      <c r="AI588" s="53">
        <f t="shared" si="26"/>
        <v>0.86634106762373286</v>
      </c>
    </row>
    <row r="589" spans="27:35" x14ac:dyDescent="0.2">
      <c r="AA589" s="45" t="s">
        <v>74</v>
      </c>
      <c r="AB589" s="46">
        <f>_xll.qlCalendarAdvance(calendar,AB588,AA589,,,trigger)</f>
        <v>60506</v>
      </c>
      <c r="AC589" s="46">
        <f>_xll.qlInterestRateIndexMaturity($U$5,AB589,trigger)</f>
        <v>60689</v>
      </c>
      <c r="AD589" s="50">
        <f>_xll.qlTenorBasisValue($U$13,AB589,trigger)</f>
        <v>2.5950115322422723E-4</v>
      </c>
      <c r="AE589" s="50">
        <f>_xll.qlTenorBasisForwardRate($U$13,AB589,trigger)</f>
        <v>1.2328679131625138E-2</v>
      </c>
      <c r="AF589" s="50">
        <f>_xll.qlTenorBasisForwardRate2($U$13,AB589,AC589,trigger)</f>
        <v>1.2328679131625138E-2</v>
      </c>
      <c r="AG589" s="50">
        <f>_xll.qlIndexFixing($U$5,_xll.qlInterestRateIndexFixingDate($U$5,AB589,trigger),,trigger)</f>
        <v>1.0714072833931611E-2</v>
      </c>
      <c r="AH589" s="50">
        <f t="shared" si="25"/>
        <v>1.6146062976935271E-3</v>
      </c>
      <c r="AI589" s="53">
        <f t="shared" si="26"/>
        <v>0.86903655448767503</v>
      </c>
    </row>
    <row r="590" spans="27:35" x14ac:dyDescent="0.2">
      <c r="AA590" s="45" t="s">
        <v>74</v>
      </c>
      <c r="AB590" s="46">
        <f>_xll.qlCalendarAdvance(calendar,AB589,AA590,,,trigger)</f>
        <v>60538</v>
      </c>
      <c r="AC590" s="46">
        <f>_xll.qlInterestRateIndexMaturity($U$5,AB590,trigger)</f>
        <v>60720</v>
      </c>
      <c r="AD590" s="50">
        <f>_xll.qlTenorBasisValue($U$13,AB590,trigger)</f>
        <v>2.5948268238743888E-4</v>
      </c>
      <c r="AE590" s="50">
        <f>_xll.qlTenorBasisForwardRate($U$13,AB590,trigger)</f>
        <v>1.2354860566254412E-2</v>
      </c>
      <c r="AF590" s="50">
        <f>_xll.qlTenorBasisForwardRate2($U$13,AB590,AC590,trigger)</f>
        <v>1.2354860566254412E-2</v>
      </c>
      <c r="AG590" s="50">
        <f>_xll.qlIndexFixing($U$5,_xll.qlInterestRateIndexFixingDate($U$5,AB590,trigger),,trigger)</f>
        <v>1.0771022589038301E-2</v>
      </c>
      <c r="AH590" s="50">
        <f t="shared" si="25"/>
        <v>1.5838379772161112E-3</v>
      </c>
      <c r="AI590" s="53">
        <f t="shared" si="26"/>
        <v>0.87180446361797514</v>
      </c>
    </row>
    <row r="591" spans="27:35" x14ac:dyDescent="0.2">
      <c r="AA591" s="45" t="s">
        <v>74</v>
      </c>
      <c r="AB591" s="46">
        <f>_xll.qlCalendarAdvance(calendar,AB590,AA591,,,trigger)</f>
        <v>60568</v>
      </c>
      <c r="AC591" s="46">
        <f>_xll.qlInterestRateIndexMaturity($U$5,AB591,trigger)</f>
        <v>60750</v>
      </c>
      <c r="AD591" s="50">
        <f>_xll.qlTenorBasisValue($U$13,AB591,trigger)</f>
        <v>2.5946564862234844E-4</v>
      </c>
      <c r="AE591" s="50">
        <f>_xll.qlTenorBasisForwardRate($U$13,AB591,trigger)</f>
        <v>1.2379773529750528E-2</v>
      </c>
      <c r="AF591" s="50">
        <f>_xll.qlTenorBasisForwardRate2($U$13,AB591,AC591,trigger)</f>
        <v>1.2379773529750528E-2</v>
      </c>
      <c r="AG591" s="50">
        <f>_xll.qlIndexFixing($U$5,_xll.qlInterestRateIndexFixingDate($U$5,AB591,trigger),,trigger)</f>
        <v>1.0825169327529017E-2</v>
      </c>
      <c r="AH591" s="50">
        <f t="shared" si="25"/>
        <v>1.5546042022215115E-3</v>
      </c>
      <c r="AI591" s="53">
        <f t="shared" si="26"/>
        <v>0.87442385771552644</v>
      </c>
    </row>
    <row r="592" spans="27:35" x14ac:dyDescent="0.2">
      <c r="AA592" s="45" t="s">
        <v>74</v>
      </c>
      <c r="AB592" s="46">
        <f>_xll.qlCalendarAdvance(calendar,AB591,AA592,,,trigger)</f>
        <v>60601</v>
      </c>
      <c r="AC592" s="46">
        <f>_xll.qlInterestRateIndexMaturity($U$5,AB592,trigger)</f>
        <v>60783</v>
      </c>
      <c r="AD592" s="50">
        <f>_xll.qlTenorBasisValue($U$13,AB592,trigger)</f>
        <v>2.5944722220033869E-4</v>
      </c>
      <c r="AE592" s="50">
        <f>_xll.qlTenorBasisForwardRate($U$13,AB592,trigger)</f>
        <v>1.2406931082245267E-2</v>
      </c>
      <c r="AF592" s="50">
        <f>_xll.qlTenorBasisForwardRate2($U$13,AB592,AC592,trigger)</f>
        <v>1.2406931082245267E-2</v>
      </c>
      <c r="AG592" s="50">
        <f>_xll.qlIndexFixing($U$5,_xll.qlInterestRateIndexFixingDate($U$5,AB592,trigger),,trigger)</f>
        <v>1.088446150292134E-2</v>
      </c>
      <c r="AH592" s="50">
        <f t="shared" si="25"/>
        <v>1.5224695793239276E-3</v>
      </c>
      <c r="AI592" s="53">
        <f t="shared" si="26"/>
        <v>0.87728878566089297</v>
      </c>
    </row>
    <row r="593" spans="27:35" x14ac:dyDescent="0.2">
      <c r="AA593" s="45" t="s">
        <v>74</v>
      </c>
      <c r="AB593" s="46">
        <f>_xll.qlCalendarAdvance(calendar,AB592,AA593,,,trigger)</f>
        <v>60631</v>
      </c>
      <c r="AC593" s="46">
        <f>_xll.qlInterestRateIndexMaturity($U$5,AB593,trigger)</f>
        <v>60813</v>
      </c>
      <c r="AD593" s="50">
        <f>_xll.qlTenorBasisValue($U$13,AB593,trigger)</f>
        <v>2.5943074882290923E-4</v>
      </c>
      <c r="AE593" s="50">
        <f>_xll.qlTenorBasisForwardRate($U$13,AB593,trigger)</f>
        <v>1.2431395473761382E-2</v>
      </c>
      <c r="AF593" s="50">
        <f>_xll.qlTenorBasisForwardRate2($U$13,AB593,AC593,trigger)</f>
        <v>1.2431395473761382E-2</v>
      </c>
      <c r="AG593" s="50">
        <f>_xll.qlIndexFixing($U$5,_xll.qlInterestRateIndexFixingDate($U$5,AB593,trigger),,trigger)</f>
        <v>1.0938118699039701E-2</v>
      </c>
      <c r="AH593" s="50">
        <f t="shared" si="25"/>
        <v>1.4932767747216809E-3</v>
      </c>
      <c r="AI593" s="53">
        <f t="shared" si="26"/>
        <v>0.87987858821855514</v>
      </c>
    </row>
    <row r="594" spans="27:35" x14ac:dyDescent="0.2">
      <c r="AA594" s="45" t="s">
        <v>74</v>
      </c>
      <c r="AB594" s="46">
        <f>_xll.qlCalendarAdvance(calendar,AB593,AA594,,,trigger)</f>
        <v>60664</v>
      </c>
      <c r="AC594" s="46">
        <f>_xll.qlInterestRateIndexMaturity($U$5,AB594,trigger)</f>
        <v>60846</v>
      </c>
      <c r="AD594" s="50">
        <f>_xll.qlTenorBasisValue($U$13,AB594,trigger)</f>
        <v>2.5941292872367646E-4</v>
      </c>
      <c r="AE594" s="50">
        <f>_xll.qlTenorBasisForwardRate($U$13,AB594,trigger)</f>
        <v>1.2458059567829914E-2</v>
      </c>
      <c r="AF594" s="50">
        <f>_xll.qlTenorBasisForwardRate2($U$13,AB594,AC594,trigger)</f>
        <v>1.2458059567829914E-2</v>
      </c>
      <c r="AG594" s="50">
        <f>_xll.qlIndexFixing($U$5,_xll.qlInterestRateIndexFixingDate($U$5,AB594,trigger),,trigger)</f>
        <v>1.0996872331763982E-2</v>
      </c>
      <c r="AH594" s="50">
        <f t="shared" si="25"/>
        <v>1.4611872360659316E-3</v>
      </c>
      <c r="AI594" s="53">
        <f t="shared" si="26"/>
        <v>0.88271149065307786</v>
      </c>
    </row>
    <row r="595" spans="27:35" x14ac:dyDescent="0.2">
      <c r="AA595" s="45" t="s">
        <v>74</v>
      </c>
      <c r="AB595" s="46">
        <f>_xll.qlCalendarAdvance(calendar,AB594,AA595,,,trigger)</f>
        <v>60692</v>
      </c>
      <c r="AC595" s="46">
        <f>_xll.qlInterestRateIndexMaturity($U$5,AB595,trigger)</f>
        <v>60876</v>
      </c>
      <c r="AD595" s="50">
        <f>_xll.qlTenorBasisValue($U$13,AB595,trigger)</f>
        <v>2.5939805170860895E-4</v>
      </c>
      <c r="AE595" s="50">
        <f>_xll.qlTenorBasisForwardRate($U$13,AB595,trigger)</f>
        <v>1.2481702831710594E-2</v>
      </c>
      <c r="AF595" s="50">
        <f>_xll.qlTenorBasisForwardRate2($U$13,AB595,AC595,trigger)</f>
        <v>1.2481702831710594E-2</v>
      </c>
      <c r="AG595" s="50">
        <f>_xll.qlIndexFixing($U$5,_xll.qlInterestRateIndexFixingDate($U$5,AB595,trigger),,trigger)</f>
        <v>1.1048601900460657E-2</v>
      </c>
      <c r="AH595" s="50">
        <f t="shared" si="25"/>
        <v>1.4331009312499362E-3</v>
      </c>
      <c r="AI595" s="53">
        <f t="shared" si="26"/>
        <v>0.88518386068212995</v>
      </c>
    </row>
    <row r="596" spans="27:35" x14ac:dyDescent="0.2">
      <c r="AA596" s="45" t="s">
        <v>74</v>
      </c>
      <c r="AB596" s="46">
        <f>_xll.qlCalendarAdvance(calendar,AB595,AA596,,,trigger)</f>
        <v>60723</v>
      </c>
      <c r="AC596" s="46">
        <f>_xll.qlInterestRateIndexMaturity($U$5,AB596,trigger)</f>
        <v>60906</v>
      </c>
      <c r="AD596" s="50">
        <f>_xll.qlTenorBasisValue($U$13,AB596,trigger)</f>
        <v>2.5938183685879552E-4</v>
      </c>
      <c r="AE596" s="50">
        <f>_xll.qlTenorBasisForwardRate($U$13,AB596,trigger)</f>
        <v>1.2505695636012651E-2</v>
      </c>
      <c r="AF596" s="50">
        <f>_xll.qlTenorBasisForwardRate2($U$13,AB596,AC596,trigger)</f>
        <v>1.2505695636012651E-2</v>
      </c>
      <c r="AG596" s="50">
        <f>_xll.qlIndexFixing($U$5,_xll.qlInterestRateIndexFixingDate($U$5,AB596,trigger),,trigger)</f>
        <v>1.110226086636799E-2</v>
      </c>
      <c r="AH596" s="50">
        <f t="shared" si="25"/>
        <v>1.4034347696446608E-3</v>
      </c>
      <c r="AI596" s="53">
        <f t="shared" si="26"/>
        <v>0.88777635323194737</v>
      </c>
    </row>
    <row r="597" spans="27:35" x14ac:dyDescent="0.2">
      <c r="AA597" s="45" t="s">
        <v>74</v>
      </c>
      <c r="AB597" s="46">
        <f>_xll.qlCalendarAdvance(calendar,AB596,AA597,,,trigger)</f>
        <v>60755</v>
      </c>
      <c r="AC597" s="46">
        <f>_xll.qlInterestRateIndexMaturity($U$5,AB597,trigger)</f>
        <v>60939</v>
      </c>
      <c r="AD597" s="50">
        <f>_xll.qlTenorBasisValue($U$13,AB597,trigger)</f>
        <v>2.5936537680683222E-4</v>
      </c>
      <c r="AE597" s="50">
        <f>_xll.qlTenorBasisForwardRate($U$13,AB597,trigger)</f>
        <v>1.2531458901795958E-2</v>
      </c>
      <c r="AF597" s="50">
        <f>_xll.qlTenorBasisForwardRate2($U$13,AB597,AC597,trigger)</f>
        <v>1.2531458901795958E-2</v>
      </c>
      <c r="AG597" s="50">
        <f>_xll.qlIndexFixing($U$5,_xll.qlInterestRateIndexFixingDate($U$5,AB597,trigger),,trigger)</f>
        <v>1.1159517907076024E-2</v>
      </c>
      <c r="AH597" s="50">
        <f t="shared" si="25"/>
        <v>1.3719409947199335E-3</v>
      </c>
      <c r="AI597" s="53">
        <f t="shared" si="26"/>
        <v>0.89052024944012609</v>
      </c>
    </row>
    <row r="598" spans="27:35" x14ac:dyDescent="0.2">
      <c r="AA598" s="45" t="s">
        <v>74</v>
      </c>
      <c r="AB598" s="46">
        <f>_xll.qlCalendarAdvance(calendar,AB597,AA598,,,trigger)</f>
        <v>60786</v>
      </c>
      <c r="AC598" s="46">
        <f>_xll.qlInterestRateIndexMaturity($U$5,AB598,trigger)</f>
        <v>60969</v>
      </c>
      <c r="AD598" s="50">
        <f>_xll.qlTenorBasisValue($U$13,AB598,trigger)</f>
        <v>2.5934969591189032E-4</v>
      </c>
      <c r="AE598" s="50">
        <f>_xll.qlTenorBasisForwardRate($U$13,AB598,trigger)</f>
        <v>1.2554993792344003E-2</v>
      </c>
      <c r="AF598" s="50">
        <f>_xll.qlTenorBasisForwardRate2($U$13,AB598,AC598,trigger)</f>
        <v>1.2554993792344003E-2</v>
      </c>
      <c r="AG598" s="50">
        <f>_xll.qlIndexFixing($U$5,_xll.qlInterestRateIndexFixingDate($U$5,AB598,trigger),,trigger)</f>
        <v>1.1212675553441829E-2</v>
      </c>
      <c r="AH598" s="50">
        <f t="shared" si="25"/>
        <v>1.3423182389021744E-3</v>
      </c>
      <c r="AI598" s="53">
        <f t="shared" si="26"/>
        <v>0.89308491417011171</v>
      </c>
    </row>
    <row r="599" spans="27:35" x14ac:dyDescent="0.2">
      <c r="AA599" s="45" t="s">
        <v>74</v>
      </c>
      <c r="AB599" s="46">
        <f>_xll.qlCalendarAdvance(calendar,AB598,AA599,,,trigger)</f>
        <v>60818</v>
      </c>
      <c r="AC599" s="46">
        <f>_xll.qlInterestRateIndexMaturity($U$5,AB599,trigger)</f>
        <v>61002</v>
      </c>
      <c r="AD599" s="50">
        <f>_xll.qlTenorBasisValue($U$13,AB599,trigger)</f>
        <v>2.5933377799339404E-4</v>
      </c>
      <c r="AE599" s="50">
        <f>_xll.qlTenorBasisForwardRate($U$13,AB599,trigger)</f>
        <v>1.2580272622511048E-2</v>
      </c>
      <c r="AF599" s="50">
        <f>_xll.qlTenorBasisForwardRate2($U$13,AB599,AC599,trigger)</f>
        <v>1.2580272622511048E-2</v>
      </c>
      <c r="AG599" s="50">
        <f>_xll.qlIndexFixing($U$5,_xll.qlInterestRateIndexFixingDate($U$5,AB599,trigger),,trigger)</f>
        <v>1.1269405404593936E-2</v>
      </c>
      <c r="AH599" s="50">
        <f t="shared" si="25"/>
        <v>1.3108672179171117E-3</v>
      </c>
      <c r="AI599" s="53">
        <f t="shared" si="26"/>
        <v>0.89579977658262699</v>
      </c>
    </row>
    <row r="600" spans="27:35" x14ac:dyDescent="0.2">
      <c r="AA600" s="45" t="s">
        <v>74</v>
      </c>
      <c r="AB600" s="46">
        <f>_xll.qlCalendarAdvance(calendar,AB599,AA600,,,trigger)</f>
        <v>60849</v>
      </c>
      <c r="AC600" s="46">
        <f>_xll.qlInterestRateIndexMaturity($U$5,AB600,trigger)</f>
        <v>61035</v>
      </c>
      <c r="AD600" s="50">
        <f>_xll.qlTenorBasisValue($U$13,AB600,trigger)</f>
        <v>2.59318613668182E-4</v>
      </c>
      <c r="AE600" s="50">
        <f>_xll.qlTenorBasisForwardRate($U$13,AB600,trigger)</f>
        <v>1.2605139033575489E-2</v>
      </c>
      <c r="AF600" s="50">
        <f>_xll.qlTenorBasisForwardRate2($U$13,AB600,AC600,trigger)</f>
        <v>1.2605139033575489E-2</v>
      </c>
      <c r="AG600" s="50">
        <f>_xll.qlIndexFixing($U$5,_xll.qlInterestRateIndexFixingDate($U$5,AB600,trigger),,trigger)</f>
        <v>1.1325174872327107E-2</v>
      </c>
      <c r="AH600" s="50">
        <f t="shared" si="25"/>
        <v>1.2799641612483825E-3</v>
      </c>
      <c r="AI600" s="53">
        <f t="shared" si="26"/>
        <v>0.89845695808360182</v>
      </c>
    </row>
    <row r="601" spans="27:35" x14ac:dyDescent="0.2">
      <c r="AA601" s="45" t="s">
        <v>74</v>
      </c>
      <c r="AB601" s="46">
        <f>_xll.qlCalendarAdvance(calendar,AB600,AA601,,,trigger)</f>
        <v>60881</v>
      </c>
      <c r="AC601" s="46">
        <f>_xll.qlInterestRateIndexMaturity($U$5,AB601,trigger)</f>
        <v>61063</v>
      </c>
      <c r="AD601" s="50">
        <f>_xll.qlTenorBasisValue($U$13,AB601,trigger)</f>
        <v>2.5930322022752871E-4</v>
      </c>
      <c r="AE601" s="50">
        <f>_xll.qlTenorBasisForwardRate($U$13,AB601,trigger)</f>
        <v>1.2626956681150979E-2</v>
      </c>
      <c r="AF601" s="50">
        <f>_xll.qlTenorBasisForwardRate2($U$13,AB601,AC601,trigger)</f>
        <v>1.2626956681150979E-2</v>
      </c>
      <c r="AG601" s="50">
        <f>_xll.qlIndexFixing($U$5,_xll.qlInterestRateIndexFixingDate($U$5,AB601,trigger),,trigger)</f>
        <v>1.1376193475698234E-2</v>
      </c>
      <c r="AH601" s="50">
        <f t="shared" si="25"/>
        <v>1.2507632054527453E-3</v>
      </c>
      <c r="AI601" s="53">
        <f t="shared" si="26"/>
        <v>0.90094499909706394</v>
      </c>
    </row>
    <row r="602" spans="27:35" x14ac:dyDescent="0.2">
      <c r="AA602" s="45" t="s">
        <v>74</v>
      </c>
      <c r="AB602" s="46">
        <f>_xll.qlCalendarAdvance(calendar,AB601,AA602,,,trigger)</f>
        <v>60911</v>
      </c>
      <c r="AC602" s="46">
        <f>_xll.qlInterestRateIndexMaturity($U$5,AB602,trigger)</f>
        <v>61093</v>
      </c>
      <c r="AD602" s="50">
        <f>_xll.qlTenorBasisValue($U$13,AB602,trigger)</f>
        <v>2.5928902493057904E-4</v>
      </c>
      <c r="AE602" s="50">
        <f>_xll.qlTenorBasisForwardRate($U$13,AB602,trigger)</f>
        <v>1.264942679640736E-2</v>
      </c>
      <c r="AF602" s="50">
        <f>_xll.qlTenorBasisForwardRate2($U$13,AB602,AC602,trigger)</f>
        <v>1.264942679640736E-2</v>
      </c>
      <c r="AG602" s="50">
        <f>_xll.qlIndexFixing($U$5,_xll.qlInterestRateIndexFixingDate($U$5,AB602,trigger),,trigger)</f>
        <v>1.1427673927581185E-2</v>
      </c>
      <c r="AH602" s="50">
        <f t="shared" si="25"/>
        <v>1.2217528688261755E-3</v>
      </c>
      <c r="AI602" s="53">
        <f t="shared" si="26"/>
        <v>0.90341436900736305</v>
      </c>
    </row>
    <row r="603" spans="27:35" x14ac:dyDescent="0.2">
      <c r="AA603" s="45" t="s">
        <v>74</v>
      </c>
      <c r="AB603" s="46">
        <f>_xll.qlCalendarAdvance(calendar,AB602,AA603,,,trigger)</f>
        <v>60944</v>
      </c>
      <c r="AC603" s="46">
        <f>_xll.qlInterestRateIndexMaturity($U$5,AB603,trigger)</f>
        <v>61126</v>
      </c>
      <c r="AD603" s="50">
        <f>_xll.qlTenorBasisValue($U$13,AB603,trigger)</f>
        <v>2.5927366959346311E-4</v>
      </c>
      <c r="AE603" s="50">
        <f>_xll.qlTenorBasisForwardRate($U$13,AB603,trigger)</f>
        <v>1.2673897064579999E-2</v>
      </c>
      <c r="AF603" s="50">
        <f>_xll.qlTenorBasisForwardRate2($U$13,AB603,AC603,trigger)</f>
        <v>1.2673897064579999E-2</v>
      </c>
      <c r="AG603" s="50">
        <f>_xll.qlIndexFixing($U$5,_xll.qlInterestRateIndexFixingDate($U$5,AB603,trigger),,trigger)</f>
        <v>1.1484032942000941E-2</v>
      </c>
      <c r="AH603" s="50">
        <f t="shared" si="25"/>
        <v>1.1898641225790586E-3</v>
      </c>
      <c r="AI603" s="53">
        <f t="shared" si="26"/>
        <v>0.90611694915020291</v>
      </c>
    </row>
    <row r="604" spans="27:35" x14ac:dyDescent="0.2">
      <c r="AA604" s="45" t="s">
        <v>74</v>
      </c>
      <c r="AB604" s="46">
        <f>_xll.qlCalendarAdvance(calendar,AB603,AA604,,,trigger)</f>
        <v>60974</v>
      </c>
      <c r="AC604" s="46">
        <f>_xll.qlInterestRateIndexMaturity($U$5,AB604,trigger)</f>
        <v>61156</v>
      </c>
      <c r="AD604" s="50">
        <f>_xll.qlTenorBasisValue($U$13,AB604,trigger)</f>
        <v>2.5925994227997103E-4</v>
      </c>
      <c r="AE604" s="50">
        <f>_xll.qlTenorBasisForwardRate($U$13,AB604,trigger)</f>
        <v>1.2695918334429823E-2</v>
      </c>
      <c r="AF604" s="50">
        <f>_xll.qlTenorBasisForwardRate2($U$13,AB604,AC604,trigger)</f>
        <v>1.2695918334429823E-2</v>
      </c>
      <c r="AG604" s="50">
        <f>_xll.qlIndexFixing($U$5,_xll.qlInterestRateIndexFixingDate($U$5,AB604,trigger),,trigger)</f>
        <v>1.1535023405793789E-2</v>
      </c>
      <c r="AH604" s="50">
        <f t="shared" si="25"/>
        <v>1.1608949286360335E-3</v>
      </c>
      <c r="AI604" s="53">
        <f t="shared" si="26"/>
        <v>0.90856156301133217</v>
      </c>
    </row>
    <row r="605" spans="27:35" x14ac:dyDescent="0.2">
      <c r="AA605" s="45" t="s">
        <v>74</v>
      </c>
      <c r="AB605" s="46">
        <f>_xll.qlCalendarAdvance(calendar,AB604,AA605,,,trigger)</f>
        <v>61007</v>
      </c>
      <c r="AC605" s="46">
        <f>_xll.qlInterestRateIndexMaturity($U$5,AB605,trigger)</f>
        <v>61189</v>
      </c>
      <c r="AD605" s="50">
        <f>_xll.qlTenorBasisValue($U$13,AB605,trigger)</f>
        <v>2.5924509326495171E-4</v>
      </c>
      <c r="AE605" s="50">
        <f>_xll.qlTenorBasisForwardRate($U$13,AB605,trigger)</f>
        <v>1.2719894846944564E-2</v>
      </c>
      <c r="AF605" s="50">
        <f>_xll.qlTenorBasisForwardRate2($U$13,AB605,AC605,trigger)</f>
        <v>1.2719894846944564E-2</v>
      </c>
      <c r="AG605" s="50">
        <f>_xll.qlIndexFixing($U$5,_xll.qlInterestRateIndexFixingDate($U$5,AB605,trigger),,trigger)</f>
        <v>1.1590843389531038E-2</v>
      </c>
      <c r="AH605" s="50">
        <f t="shared" si="25"/>
        <v>1.1290514574135262E-3</v>
      </c>
      <c r="AI605" s="53">
        <f t="shared" si="26"/>
        <v>0.91123735919210569</v>
      </c>
    </row>
    <row r="606" spans="27:35" x14ac:dyDescent="0.2">
      <c r="AA606" s="45" t="s">
        <v>74</v>
      </c>
      <c r="AB606" s="46">
        <f>_xll.qlCalendarAdvance(calendar,AB605,AA606,,,trigger)</f>
        <v>61038</v>
      </c>
      <c r="AC606" s="46">
        <f>_xll.qlInterestRateIndexMaturity($U$5,AB606,trigger)</f>
        <v>61219</v>
      </c>
      <c r="AD606" s="50">
        <f>_xll.qlTenorBasisValue($U$13,AB606,trigger)</f>
        <v>2.5923137983136852E-4</v>
      </c>
      <c r="AE606" s="50">
        <f>_xll.qlTenorBasisForwardRate($U$13,AB606,trigger)</f>
        <v>1.2741603543263647E-2</v>
      </c>
      <c r="AF606" s="50">
        <f>_xll.qlTenorBasisForwardRate2($U$13,AB606,AC606,trigger)</f>
        <v>1.2741603543263647E-2</v>
      </c>
      <c r="AG606" s="50">
        <f>_xll.qlIndexFixing($U$5,_xll.qlInterestRateIndexFixingDate($U$5,AB606,trigger),,trigger)</f>
        <v>1.1641999545059943E-2</v>
      </c>
      <c r="AH606" s="50">
        <f t="shared" si="25"/>
        <v>1.0996039982037031E-3</v>
      </c>
      <c r="AI606" s="53">
        <f t="shared" si="26"/>
        <v>0.9136997164862305</v>
      </c>
    </row>
    <row r="607" spans="27:35" x14ac:dyDescent="0.2">
      <c r="AA607" s="45" t="s">
        <v>74</v>
      </c>
      <c r="AB607" s="46">
        <f>_xll.qlCalendarAdvance(calendar,AB606,AA607,,,trigger)</f>
        <v>61066</v>
      </c>
      <c r="AC607" s="46">
        <f>_xll.qlInterestRateIndexMaturity($U$5,AB607,trigger)</f>
        <v>61252</v>
      </c>
      <c r="AD607" s="50">
        <f>_xll.qlTenorBasisValue($U$13,AB607,trigger)</f>
        <v>2.5921918657079965E-4</v>
      </c>
      <c r="AE607" s="50">
        <f>_xll.qlTenorBasisForwardRate($U$13,AB607,trigger)</f>
        <v>1.276442265953069E-2</v>
      </c>
      <c r="AF607" s="50">
        <f>_xll.qlTenorBasisForwardRate2($U$13,AB607,AC607,trigger)</f>
        <v>1.276442265953069E-2</v>
      </c>
      <c r="AG607" s="50">
        <f>_xll.qlIndexFixing($U$5,_xll.qlInterestRateIndexFixingDate($U$5,AB607,trigger),,trigger)</f>
        <v>1.1694024508437515E-2</v>
      </c>
      <c r="AH607" s="50">
        <f t="shared" si="25"/>
        <v>1.0703981510931746E-3</v>
      </c>
      <c r="AI607" s="53">
        <f t="shared" si="26"/>
        <v>0.91614206301027246</v>
      </c>
    </row>
    <row r="608" spans="27:35" x14ac:dyDescent="0.2">
      <c r="AA608" s="45" t="s">
        <v>74</v>
      </c>
      <c r="AB608" s="46">
        <f>_xll.qlCalendarAdvance(calendar,AB607,AA608,,,trigger)</f>
        <v>61098</v>
      </c>
      <c r="AC608" s="46">
        <f>_xll.qlInterestRateIndexMaturity($U$5,AB608,trigger)</f>
        <v>61281</v>
      </c>
      <c r="AD608" s="50">
        <f>_xll.qlTenorBasisValue($U$13,AB608,trigger)</f>
        <v>2.5920547224795318E-4</v>
      </c>
      <c r="AE608" s="50">
        <f>_xll.qlTenorBasisForwardRate($U$13,AB608,trigger)</f>
        <v>1.2785245199382405E-2</v>
      </c>
      <c r="AF608" s="50">
        <f>_xll.qlTenorBasisForwardRate2($U$13,AB608,AC608,trigger)</f>
        <v>1.2785245199382405E-2</v>
      </c>
      <c r="AG608" s="50">
        <f>_xll.qlIndexFixing($U$5,_xll.qlInterestRateIndexFixingDate($U$5,AB608,trigger),,trigger)</f>
        <v>1.1744327153887568E-2</v>
      </c>
      <c r="AH608" s="50">
        <f t="shared" si="25"/>
        <v>1.0409180454948371E-3</v>
      </c>
      <c r="AI608" s="53">
        <f t="shared" si="26"/>
        <v>0.91858442843590371</v>
      </c>
    </row>
    <row r="609" spans="27:35" x14ac:dyDescent="0.2">
      <c r="AA609" s="45" t="s">
        <v>74</v>
      </c>
      <c r="AB609" s="46">
        <f>_xll.qlCalendarAdvance(calendar,AB608,AA609,,,trigger)</f>
        <v>61128</v>
      </c>
      <c r="AC609" s="46">
        <f>_xll.qlInterestRateIndexMaturity($U$5,AB609,trigger)</f>
        <v>61312</v>
      </c>
      <c r="AD609" s="50">
        <f>_xll.qlTenorBasisValue($U$13,AB609,trigger)</f>
        <v>2.5919282564822567E-4</v>
      </c>
      <c r="AE609" s="50">
        <f>_xll.qlTenorBasisForwardRate($U$13,AB609,trigger)</f>
        <v>1.2806736809701406E-2</v>
      </c>
      <c r="AF609" s="50">
        <f>_xll.qlTenorBasisForwardRate2($U$13,AB609,AC609,trigger)</f>
        <v>1.2806736809701406E-2</v>
      </c>
      <c r="AG609" s="50">
        <f>_xll.qlIndexFixing($U$5,_xll.qlInterestRateIndexFixingDate($U$5,AB609,trigger),,trigger)</f>
        <v>1.1795133978375207E-2</v>
      </c>
      <c r="AH609" s="50">
        <f t="shared" si="25"/>
        <v>1.0116028313261992E-3</v>
      </c>
      <c r="AI609" s="53">
        <f t="shared" si="26"/>
        <v>0.92101010223307733</v>
      </c>
    </row>
    <row r="610" spans="27:35" x14ac:dyDescent="0.2">
      <c r="AA610" s="45" t="s">
        <v>74</v>
      </c>
      <c r="AB610" s="46">
        <f>_xll.qlCalendarAdvance(calendar,AB609,AA610,,,trigger)</f>
        <v>61161</v>
      </c>
      <c r="AC610" s="46">
        <f>_xll.qlInterestRateIndexMaturity($U$5,AB610,trigger)</f>
        <v>61344</v>
      </c>
      <c r="AD610" s="50">
        <f>_xll.qlTenorBasisValue($U$13,AB610,trigger)</f>
        <v>2.5917914586681814E-4</v>
      </c>
      <c r="AE610" s="50">
        <f>_xll.qlTenorBasisForwardRate($U$13,AB610,trigger)</f>
        <v>1.2828932508113452E-2</v>
      </c>
      <c r="AF610" s="50">
        <f>_xll.qlTenorBasisForwardRate2($U$13,AB610,AC610,trigger)</f>
        <v>1.2828932508113452E-2</v>
      </c>
      <c r="AG610" s="50">
        <f>_xll.qlIndexFixing($U$5,_xll.qlInterestRateIndexFixingDate($U$5,AB610,trigger),,trigger)</f>
        <v>1.1848616761299141E-2</v>
      </c>
      <c r="AH610" s="50">
        <f t="shared" si="25"/>
        <v>9.8031574681431075E-4</v>
      </c>
      <c r="AI610" s="53">
        <f t="shared" si="26"/>
        <v>0.92358555583683011</v>
      </c>
    </row>
    <row r="611" spans="27:35" x14ac:dyDescent="0.2">
      <c r="AA611" s="45" t="s">
        <v>74</v>
      </c>
      <c r="AB611" s="46">
        <f>_xll.qlCalendarAdvance(calendar,AB610,AA611,,,trigger)</f>
        <v>61191</v>
      </c>
      <c r="AC611" s="46">
        <f>_xll.qlInterestRateIndexMaturity($U$5,AB611,trigger)</f>
        <v>61375</v>
      </c>
      <c r="AD611" s="50">
        <f>_xll.qlTenorBasisValue($U$13,AB611,trigger)</f>
        <v>2.5916691672748349E-4</v>
      </c>
      <c r="AE611" s="50">
        <f>_xll.qlTenorBasisForwardRate($U$13,AB611,trigger)</f>
        <v>1.2849969155431264E-2</v>
      </c>
      <c r="AF611" s="50">
        <f>_xll.qlTenorBasisForwardRate2($U$13,AB611,AC611,trigger)</f>
        <v>1.2849969155431264E-2</v>
      </c>
      <c r="AG611" s="50">
        <f>_xll.qlIndexFixing($U$5,_xll.qlInterestRateIndexFixingDate($U$5,AB611,trigger),,trigger)</f>
        <v>1.1898928558742741E-2</v>
      </c>
      <c r="AH611" s="50">
        <f t="shared" si="25"/>
        <v>9.5104059668852346E-4</v>
      </c>
      <c r="AI611" s="53">
        <f t="shared" si="26"/>
        <v>0.92598888097046139</v>
      </c>
    </row>
    <row r="612" spans="27:35" x14ac:dyDescent="0.2">
      <c r="AA612" s="45" t="s">
        <v>74</v>
      </c>
      <c r="AB612" s="46">
        <f>_xll.qlCalendarAdvance(calendar,AB611,AA612,,,trigger)</f>
        <v>61224</v>
      </c>
      <c r="AC612" s="46">
        <f>_xll.qlInterestRateIndexMaturity($U$5,AB612,trigger)</f>
        <v>61408</v>
      </c>
      <c r="AD612" s="50">
        <f>_xll.qlTenorBasisValue($U$13,AB612,trigger)</f>
        <v>2.5915368859407486E-4</v>
      </c>
      <c r="AE612" s="50">
        <f>_xll.qlTenorBasisForwardRate($U$13,AB612,trigger)</f>
        <v>1.2872238320360746E-2</v>
      </c>
      <c r="AF612" s="50">
        <f>_xll.qlTenorBasisForwardRate2($U$13,AB612,AC612,trigger)</f>
        <v>1.2872238320360746E-2</v>
      </c>
      <c r="AG612" s="50">
        <f>_xll.qlIndexFixing($U$5,_xll.qlInterestRateIndexFixingDate($U$5,AB612,trigger),,trigger)</f>
        <v>1.195288622334476E-2</v>
      </c>
      <c r="AH612" s="50">
        <f t="shared" si="25"/>
        <v>9.1935209701598554E-4</v>
      </c>
      <c r="AI612" s="53">
        <f t="shared" si="26"/>
        <v>0.92857869205530519</v>
      </c>
    </row>
    <row r="613" spans="27:35" x14ac:dyDescent="0.2">
      <c r="AA613" s="45" t="s">
        <v>74</v>
      </c>
      <c r="AB613" s="46">
        <f>_xll.qlCalendarAdvance(calendar,AB612,AA613,,,trigger)</f>
        <v>61255</v>
      </c>
      <c r="AC613" s="46">
        <f>_xll.qlInterestRateIndexMaturity($U$5,AB613,trigger)</f>
        <v>61437</v>
      </c>
      <c r="AD613" s="50">
        <f>_xll.qlTenorBasisValue($U$13,AB613,trigger)</f>
        <v>2.591414723532558E-4</v>
      </c>
      <c r="AE613" s="50">
        <f>_xll.qlTenorBasisForwardRate($U$13,AB613,trigger)</f>
        <v>1.2891805054975629E-2</v>
      </c>
      <c r="AF613" s="50">
        <f>_xll.qlTenorBasisForwardRate2($U$13,AB613,AC613,trigger)</f>
        <v>1.2891805054975629E-2</v>
      </c>
      <c r="AG613" s="50">
        <f>_xll.qlIndexFixing($U$5,_xll.qlInterestRateIndexFixingDate($U$5,AB613,trigger),,trigger)</f>
        <v>1.2001302131421586E-2</v>
      </c>
      <c r="AH613" s="50">
        <f t="shared" si="25"/>
        <v>8.9050292355404362E-4</v>
      </c>
      <c r="AI613" s="53">
        <f t="shared" si="26"/>
        <v>0.9309248844706699</v>
      </c>
    </row>
    <row r="614" spans="27:35" x14ac:dyDescent="0.2">
      <c r="AA614" s="45" t="s">
        <v>74</v>
      </c>
      <c r="AB614" s="46">
        <f>_xll.qlCalendarAdvance(calendar,AB613,AA614,,,trigger)</f>
        <v>61287</v>
      </c>
      <c r="AC614" s="46">
        <f>_xll.qlInterestRateIndexMaturity($U$5,AB614,trigger)</f>
        <v>61470</v>
      </c>
      <c r="AD614" s="50">
        <f>_xll.qlTenorBasisValue($U$13,AB614,trigger)</f>
        <v>2.5912907204438601E-4</v>
      </c>
      <c r="AE614" s="50">
        <f>_xll.qlTenorBasisForwardRate($U$13,AB614,trigger)</f>
        <v>1.29134781734525E-2</v>
      </c>
      <c r="AF614" s="50">
        <f>_xll.qlTenorBasisForwardRate2($U$13,AB614,AC614,trigger)</f>
        <v>1.29134781734525E-2</v>
      </c>
      <c r="AG614" s="50">
        <f>_xll.qlIndexFixing($U$5,_xll.qlInterestRateIndexFixingDate($U$5,AB614,trigger),,trigger)</f>
        <v>1.205410704321043E-2</v>
      </c>
      <c r="AH614" s="50">
        <f t="shared" si="25"/>
        <v>8.5937113024207E-4</v>
      </c>
      <c r="AI614" s="53">
        <f t="shared" si="26"/>
        <v>0.93345161398818455</v>
      </c>
    </row>
    <row r="615" spans="27:35" x14ac:dyDescent="0.2">
      <c r="AA615" s="45" t="s">
        <v>74</v>
      </c>
      <c r="AB615" s="46">
        <f>_xll.qlCalendarAdvance(calendar,AB614,AA615,,,trigger)</f>
        <v>61318</v>
      </c>
      <c r="AC615" s="46">
        <f>_xll.qlInterestRateIndexMaturity($U$5,AB615,trigger)</f>
        <v>61500</v>
      </c>
      <c r="AD615" s="50">
        <f>_xll.qlTenorBasisValue($U$13,AB615,trigger)</f>
        <v>2.5911725935265492E-4</v>
      </c>
      <c r="AE615" s="50">
        <f>_xll.qlTenorBasisForwardRate($U$13,AB615,trigger)</f>
        <v>1.2933148303664346E-2</v>
      </c>
      <c r="AF615" s="50">
        <f>_xll.qlTenorBasisForwardRate2($U$13,AB615,AC615,trigger)</f>
        <v>1.2933148303664346E-2</v>
      </c>
      <c r="AG615" s="50">
        <f>_xll.qlIndexFixing($U$5,_xll.qlInterestRateIndexFixingDate($U$5,AB615,trigger),,trigger)</f>
        <v>1.2103030412697257E-2</v>
      </c>
      <c r="AH615" s="50">
        <f t="shared" si="25"/>
        <v>8.3011789096708831E-4</v>
      </c>
      <c r="AI615" s="53">
        <f t="shared" si="26"/>
        <v>0.93581470872549333</v>
      </c>
    </row>
    <row r="616" spans="27:35" x14ac:dyDescent="0.2">
      <c r="AA616" s="45" t="s">
        <v>74</v>
      </c>
      <c r="AB616" s="46">
        <f>_xll.qlCalendarAdvance(calendar,AB615,AA616,,,trigger)</f>
        <v>61350</v>
      </c>
      <c r="AC616" s="46">
        <f>_xll.qlInterestRateIndexMaturity($U$5,AB616,trigger)</f>
        <v>61533</v>
      </c>
      <c r="AD616" s="50">
        <f>_xll.qlTenorBasisValue($U$13,AB616,trigger)</f>
        <v>2.591052687471744E-4</v>
      </c>
      <c r="AE616" s="50">
        <f>_xll.qlTenorBasisForwardRate($U$13,AB616,trigger)</f>
        <v>1.2954336353686173E-2</v>
      </c>
      <c r="AF616" s="50">
        <f>_xll.qlTenorBasisForwardRate2($U$13,AB616,AC616,trigger)</f>
        <v>1.2954336353686173E-2</v>
      </c>
      <c r="AG616" s="50">
        <f>_xll.qlIndexFixing($U$5,_xll.qlInterestRateIndexFixingDate($U$5,AB616,trigger),,trigger)</f>
        <v>1.2155307395854815E-2</v>
      </c>
      <c r="AH616" s="50">
        <f t="shared" si="25"/>
        <v>7.9902895783135787E-4</v>
      </c>
      <c r="AI616" s="53">
        <f t="shared" si="26"/>
        <v>0.93831957608511585</v>
      </c>
    </row>
    <row r="617" spans="27:35" x14ac:dyDescent="0.2">
      <c r="AA617" s="45" t="s">
        <v>74</v>
      </c>
      <c r="AB617" s="46">
        <f>_xll.qlCalendarAdvance(calendar,AB616,AA617,,,trigger)</f>
        <v>61381</v>
      </c>
      <c r="AC617" s="46">
        <f>_xll.qlInterestRateIndexMaturity($U$5,AB617,trigger)</f>
        <v>61563</v>
      </c>
      <c r="AD617" s="50">
        <f>_xll.qlTenorBasisValue($U$13,AB617,trigger)</f>
        <v>2.5909384641419493E-4</v>
      </c>
      <c r="AE617" s="50">
        <f>_xll.qlTenorBasisForwardRate($U$13,AB617,trigger)</f>
        <v>1.2973548409516268E-2</v>
      </c>
      <c r="AF617" s="50">
        <f>_xll.qlTenorBasisForwardRate2($U$13,AB617,AC617,trigger)</f>
        <v>1.2973548409516268E-2</v>
      </c>
      <c r="AG617" s="50">
        <f>_xll.qlIndexFixing($U$5,_xll.qlInterestRateIndexFixingDate($U$5,AB617,trigger),,trigger)</f>
        <v>1.2203728711017738E-2</v>
      </c>
      <c r="AH617" s="50">
        <f t="shared" si="25"/>
        <v>7.6981969849852956E-4</v>
      </c>
      <c r="AI617" s="53">
        <f t="shared" si="26"/>
        <v>0.94066236358790967</v>
      </c>
    </row>
    <row r="618" spans="27:35" x14ac:dyDescent="0.2">
      <c r="AA618" s="45" t="s">
        <v>74</v>
      </c>
      <c r="AB618" s="46">
        <f>_xll.qlCalendarAdvance(calendar,AB617,AA618,,,trigger)</f>
        <v>61413</v>
      </c>
      <c r="AC618" s="46">
        <f>_xll.qlInterestRateIndexMaturity($U$5,AB618,trigger)</f>
        <v>61595</v>
      </c>
      <c r="AD618" s="50">
        <f>_xll.qlTenorBasisValue($U$13,AB618,trigger)</f>
        <v>2.590822521176436E-4</v>
      </c>
      <c r="AE618" s="50">
        <f>_xll.qlTenorBasisForwardRate($U$13,AB618,trigger)</f>
        <v>1.2993707877873335E-2</v>
      </c>
      <c r="AF618" s="50">
        <f>_xll.qlTenorBasisForwardRate2($U$13,AB618,AC618,trigger)</f>
        <v>1.2993707877873335E-2</v>
      </c>
      <c r="AG618" s="50">
        <f>_xll.qlIndexFixing($U$5,_xll.qlInterestRateIndexFixingDate($U$5,AB618,trigger),,trigger)</f>
        <v>1.2254482552221373E-2</v>
      </c>
      <c r="AH618" s="50">
        <f t="shared" si="25"/>
        <v>7.392253256519616E-4</v>
      </c>
      <c r="AI618" s="53">
        <f t="shared" si="26"/>
        <v>0.943108977622102</v>
      </c>
    </row>
    <row r="619" spans="27:35" x14ac:dyDescent="0.2">
      <c r="AA619" s="45" t="s">
        <v>74</v>
      </c>
      <c r="AB619" s="46">
        <f>_xll.qlCalendarAdvance(calendar,AB618,AA619,,,trigger)</f>
        <v>61442</v>
      </c>
      <c r="AC619" s="46">
        <f>_xll.qlInterestRateIndexMaturity($U$5,AB619,trigger)</f>
        <v>61626</v>
      </c>
      <c r="AD619" s="50">
        <f>_xll.qlTenorBasisValue($U$13,AB619,trigger)</f>
        <v>2.590719144413385E-4</v>
      </c>
      <c r="AE619" s="50">
        <f>_xll.qlTenorBasisForwardRate($U$13,AB619,trigger)</f>
        <v>1.3012848424369238E-2</v>
      </c>
      <c r="AF619" s="50">
        <f>_xll.qlTenorBasisForwardRate2($U$13,AB619,AC619,trigger)</f>
        <v>1.3012848424369238E-2</v>
      </c>
      <c r="AG619" s="50">
        <f>_xll.qlIndexFixing($U$5,_xll.qlInterestRateIndexFixingDate($U$5,AB619,trigger),,trigger)</f>
        <v>1.230223444147119E-2</v>
      </c>
      <c r="AH619" s="50">
        <f t="shared" si="25"/>
        <v>7.1061398289804824E-4</v>
      </c>
      <c r="AI619" s="53">
        <f t="shared" si="26"/>
        <v>0.945391357854651</v>
      </c>
    </row>
    <row r="620" spans="27:35" x14ac:dyDescent="0.2">
      <c r="AA620" s="45" t="s">
        <v>74</v>
      </c>
      <c r="AB620" s="46">
        <f>_xll.qlCalendarAdvance(calendar,AB619,AA620,,,trigger)</f>
        <v>61477</v>
      </c>
      <c r="AC620" s="46">
        <f>_xll.qlInterestRateIndexMaturity($U$5,AB620,trigger)</f>
        <v>61660</v>
      </c>
      <c r="AD620" s="50">
        <f>_xll.qlTenorBasisValue($U$13,AB620,trigger)</f>
        <v>2.5905964916289723E-4</v>
      </c>
      <c r="AE620" s="50">
        <f>_xll.qlTenorBasisForwardRate($U$13,AB620,trigger)</f>
        <v>1.3033833977185817E-2</v>
      </c>
      <c r="AF620" s="50">
        <f>_xll.qlTenorBasisForwardRate2($U$13,AB620,AC620,trigger)</f>
        <v>1.3033833977185817E-2</v>
      </c>
      <c r="AG620" s="50">
        <f>_xll.qlIndexFixing($U$5,_xll.qlInterestRateIndexFixingDate($U$5,AB620,trigger),,trigger)</f>
        <v>1.2356183076559156E-2</v>
      </c>
      <c r="AH620" s="50">
        <f t="shared" si="25"/>
        <v>6.7765090062666018E-4</v>
      </c>
      <c r="AI620" s="53">
        <f t="shared" si="26"/>
        <v>0.94800832189417117</v>
      </c>
    </row>
    <row r="621" spans="27:35" x14ac:dyDescent="0.2">
      <c r="AA621" s="45" t="s">
        <v>74</v>
      </c>
      <c r="AB621" s="46">
        <f>_xll.qlCalendarAdvance(calendar,AB620,AA621,,,trigger)</f>
        <v>61507</v>
      </c>
      <c r="AC621" s="46">
        <f>_xll.qlInterestRateIndexMaturity($U$5,AB621,trigger)</f>
        <v>61693</v>
      </c>
      <c r="AD621" s="50">
        <f>_xll.qlTenorBasisValue($U$13,AB621,trigger)</f>
        <v>2.5904931693070208E-4</v>
      </c>
      <c r="AE621" s="50">
        <f>_xll.qlTenorBasisForwardRate($U$13,AB621,trigger)</f>
        <v>1.3053655963911578E-2</v>
      </c>
      <c r="AF621" s="50">
        <f>_xll.qlTenorBasisForwardRate2($U$13,AB621,AC621,trigger)</f>
        <v>1.3053655963911578E-2</v>
      </c>
      <c r="AG621" s="50">
        <f>_xll.qlIndexFixing($U$5,_xll.qlInterestRateIndexFixingDate($U$5,AB621,trigger),,trigger)</f>
        <v>1.240598640754517E-2</v>
      </c>
      <c r="AH621" s="50">
        <f t="shared" si="25"/>
        <v>6.4766955636640783E-4</v>
      </c>
      <c r="AI621" s="53">
        <f t="shared" si="26"/>
        <v>0.95038404887052563</v>
      </c>
    </row>
    <row r="622" spans="27:35" x14ac:dyDescent="0.2">
      <c r="AA622" s="45" t="s">
        <v>74</v>
      </c>
      <c r="AB622" s="46">
        <f>_xll.qlCalendarAdvance(calendar,AB621,AA622,,,trigger)</f>
        <v>61539</v>
      </c>
      <c r="AC622" s="46">
        <f>_xll.qlInterestRateIndexMaturity($U$5,AB622,trigger)</f>
        <v>61724</v>
      </c>
      <c r="AD622" s="50">
        <f>_xll.qlTenorBasisValue($U$13,AB622,trigger)</f>
        <v>2.590384767837227E-4</v>
      </c>
      <c r="AE622" s="50">
        <f>_xll.qlTenorBasisForwardRate($U$13,AB622,trigger)</f>
        <v>1.3072313605972066E-2</v>
      </c>
      <c r="AF622" s="50">
        <f>_xll.qlTenorBasisForwardRate2($U$13,AB622,AC622,trigger)</f>
        <v>1.3072313605972066E-2</v>
      </c>
      <c r="AG622" s="50">
        <f>_xll.qlIndexFixing($U$5,_xll.qlInterestRateIndexFixingDate($U$5,AB622,trigger),,trigger)</f>
        <v>1.2454698352890533E-2</v>
      </c>
      <c r="AH622" s="50">
        <f t="shared" si="25"/>
        <v>6.1761525308153334E-4</v>
      </c>
      <c r="AI622" s="53">
        <f t="shared" si="26"/>
        <v>0.952753944581059</v>
      </c>
    </row>
    <row r="623" spans="27:35" x14ac:dyDescent="0.2">
      <c r="AA623" s="45" t="s">
        <v>74</v>
      </c>
      <c r="AB623" s="46">
        <f>_xll.qlCalendarAdvance(calendar,AB622,AA623,,,trigger)</f>
        <v>61569</v>
      </c>
      <c r="AC623" s="46">
        <f>_xll.qlInterestRateIndexMaturity($U$5,AB623,trigger)</f>
        <v>61753</v>
      </c>
      <c r="AD623" s="50">
        <f>_xll.qlTenorBasisValue($U$13,AB623,trigger)</f>
        <v>2.5902848101476709E-4</v>
      </c>
      <c r="AE623" s="50">
        <f>_xll.qlTenorBasisForwardRate($U$13,AB623,trigger)</f>
        <v>1.3089556656401644E-2</v>
      </c>
      <c r="AF623" s="50">
        <f>_xll.qlTenorBasisForwardRate2($U$13,AB623,AC623,trigger)</f>
        <v>1.3089556656401644E-2</v>
      </c>
      <c r="AG623" s="50">
        <f>_xll.qlIndexFixing($U$5,_xll.qlInterestRateIndexFixingDate($U$5,AB623,trigger),,trigger)</f>
        <v>1.2500067292483976E-2</v>
      </c>
      <c r="AH623" s="50">
        <f t="shared" si="25"/>
        <v>5.8948936391766717E-4</v>
      </c>
      <c r="AI623" s="53">
        <f t="shared" si="26"/>
        <v>0.95496490985969573</v>
      </c>
    </row>
    <row r="624" spans="27:35" x14ac:dyDescent="0.2">
      <c r="AA624" s="45" t="s">
        <v>74</v>
      </c>
      <c r="AB624" s="46">
        <f>_xll.qlCalendarAdvance(calendar,AB623,AA624,,,trigger)</f>
        <v>61602</v>
      </c>
      <c r="AC624" s="46">
        <f>_xll.qlInterestRateIndexMaturity($U$5,AB624,trigger)</f>
        <v>61786</v>
      </c>
      <c r="AD624" s="50">
        <f>_xll.qlTenorBasisValue($U$13,AB624,trigger)</f>
        <v>2.5901766909023363E-4</v>
      </c>
      <c r="AE624" s="50">
        <f>_xll.qlTenorBasisForwardRate($U$13,AB624,trigger)</f>
        <v>1.3108861152320839E-2</v>
      </c>
      <c r="AF624" s="50">
        <f>_xll.qlTenorBasisForwardRate2($U$13,AB624,AC624,trigger)</f>
        <v>1.3108861152320839E-2</v>
      </c>
      <c r="AG624" s="50">
        <f>_xll.qlIndexFixing($U$5,_xll.qlInterestRateIndexFixingDate($U$5,AB624,trigger),,trigger)</f>
        <v>1.2550787207682193E-2</v>
      </c>
      <c r="AH624" s="50">
        <f t="shared" si="25"/>
        <v>5.5807394463864603E-4</v>
      </c>
      <c r="AI624" s="53">
        <f t="shared" si="26"/>
        <v>0.9574277324205358</v>
      </c>
    </row>
    <row r="625" spans="27:35" x14ac:dyDescent="0.2">
      <c r="AA625" s="45" t="s">
        <v>74</v>
      </c>
      <c r="AB625" s="46">
        <f>_xll.qlCalendarAdvance(calendar,AB624,AA625,,,trigger)</f>
        <v>61633</v>
      </c>
      <c r="AC625" s="46">
        <f>_xll.qlInterestRateIndexMaturity($U$5,AB625,trigger)</f>
        <v>61814</v>
      </c>
      <c r="AD625" s="50">
        <f>_xll.qlTenorBasisValue($U$13,AB625,trigger)</f>
        <v>2.5900768459888345E-4</v>
      </c>
      <c r="AE625" s="50">
        <f>_xll.qlTenorBasisForwardRate($U$13,AB625,trigger)</f>
        <v>1.3125193649133225E-2</v>
      </c>
      <c r="AF625" s="50">
        <f>_xll.qlTenorBasisForwardRate2($U$13,AB625,AC625,trigger)</f>
        <v>1.3125193649133225E-2</v>
      </c>
      <c r="AG625" s="50">
        <f>_xll.qlIndexFixing($U$5,_xll.qlInterestRateIndexFixingDate($U$5,AB625,trigger),,trigger)</f>
        <v>1.2595240609531927E-2</v>
      </c>
      <c r="AH625" s="50">
        <f t="shared" si="25"/>
        <v>5.2995303960129761E-4</v>
      </c>
      <c r="AI625" s="53">
        <f t="shared" si="26"/>
        <v>0.9596232212820498</v>
      </c>
    </row>
    <row r="626" spans="27:35" x14ac:dyDescent="0.2">
      <c r="AA626" s="45" t="s">
        <v>74</v>
      </c>
      <c r="AB626" s="46">
        <f>_xll.qlCalendarAdvance(calendar,AB625,AA626,,,trigger)</f>
        <v>61665</v>
      </c>
      <c r="AC626" s="46">
        <f>_xll.qlInterestRateIndexMaturity($U$5,AB626,trigger)</f>
        <v>61847</v>
      </c>
      <c r="AD626" s="50">
        <f>_xll.qlTenorBasisValue($U$13,AB626,trigger)</f>
        <v>2.5899755003431276E-4</v>
      </c>
      <c r="AE626" s="50">
        <f>_xll.qlTenorBasisForwardRate($U$13,AB626,trigger)</f>
        <v>1.3143958476715996E-2</v>
      </c>
      <c r="AF626" s="50">
        <f>_xll.qlTenorBasisForwardRate2($U$13,AB626,AC626,trigger)</f>
        <v>1.3143958476715996E-2</v>
      </c>
      <c r="AG626" s="50">
        <f>_xll.qlIndexFixing($U$5,_xll.qlInterestRateIndexFixingDate($U$5,AB626,trigger),,trigger)</f>
        <v>1.2644879115462131E-2</v>
      </c>
      <c r="AH626" s="50">
        <f t="shared" si="25"/>
        <v>4.9907936125386486E-4</v>
      </c>
      <c r="AI626" s="53">
        <f t="shared" si="26"/>
        <v>0.96202975213761033</v>
      </c>
    </row>
    <row r="627" spans="27:35" x14ac:dyDescent="0.2">
      <c r="AA627" s="45" t="s">
        <v>74</v>
      </c>
      <c r="AB627" s="46">
        <f>_xll.qlCalendarAdvance(calendar,AB626,AA627,,,trigger)</f>
        <v>61696</v>
      </c>
      <c r="AC627" s="46">
        <f>_xll.qlInterestRateIndexMaturity($U$5,AB627,trigger)</f>
        <v>61877</v>
      </c>
      <c r="AD627" s="50">
        <f>_xll.qlTenorBasisValue($U$13,AB627,trigger)</f>
        <v>2.589878960687554E-4</v>
      </c>
      <c r="AE627" s="50">
        <f>_xll.qlTenorBasisForwardRate($U$13,AB627,trigger)</f>
        <v>1.3160883022360122E-2</v>
      </c>
      <c r="AF627" s="50">
        <f>_xll.qlTenorBasisForwardRate2($U$13,AB627,AC627,trigger)</f>
        <v>1.3160883022360122E-2</v>
      </c>
      <c r="AG627" s="50">
        <f>_xll.qlIndexFixing($U$5,_xll.qlInterestRateIndexFixingDate($U$5,AB627,trigger),,trigger)</f>
        <v>1.2690791508203684E-2</v>
      </c>
      <c r="AH627" s="50">
        <f t="shared" si="25"/>
        <v>4.7009151415643852E-4</v>
      </c>
      <c r="AI627" s="53">
        <f t="shared" si="26"/>
        <v>0.96428115701980177</v>
      </c>
    </row>
    <row r="628" spans="27:35" x14ac:dyDescent="0.2">
      <c r="AA628" s="45" t="s">
        <v>74</v>
      </c>
      <c r="AB628" s="46">
        <f>_xll.qlCalendarAdvance(calendar,AB627,AA628,,,trigger)</f>
        <v>61728</v>
      </c>
      <c r="AC628" s="46">
        <f>_xll.qlInterestRateIndexMaturity($U$5,AB628,trigger)</f>
        <v>61907</v>
      </c>
      <c r="AD628" s="50">
        <f>_xll.qlTenorBasisValue($U$13,AB628,trigger)</f>
        <v>2.5897809705586257E-4</v>
      </c>
      <c r="AE628" s="50">
        <f>_xll.qlTenorBasisForwardRate($U$13,AB628,trigger)</f>
        <v>1.3177623895803047E-2</v>
      </c>
      <c r="AF628" s="50">
        <f>_xll.qlTenorBasisForwardRate2($U$13,AB628,AC628,trigger)</f>
        <v>1.3177623895803047E-2</v>
      </c>
      <c r="AG628" s="50">
        <f>_xll.qlIndexFixing($U$5,_xll.qlInterestRateIndexFixingDate($U$5,AB628,trigger),,trigger)</f>
        <v>1.2736988315268675E-2</v>
      </c>
      <c r="AH628" s="50">
        <f t="shared" si="25"/>
        <v>4.406355805343723E-4</v>
      </c>
      <c r="AI628" s="53">
        <f t="shared" si="26"/>
        <v>0.96656183360380232</v>
      </c>
    </row>
    <row r="629" spans="27:35" x14ac:dyDescent="0.2">
      <c r="AA629" s="45" t="s">
        <v>74</v>
      </c>
      <c r="AB629" s="46">
        <f>_xll.qlCalendarAdvance(calendar,AB628,AA629,,,trigger)</f>
        <v>61759</v>
      </c>
      <c r="AC629" s="46">
        <f>_xll.qlInterestRateIndexMaturity($U$5,AB629,trigger)</f>
        <v>61940</v>
      </c>
      <c r="AD629" s="50">
        <f>_xll.qlTenorBasisValue($U$13,AB629,trigger)</f>
        <v>2.5896876278447815E-4</v>
      </c>
      <c r="AE629" s="50">
        <f>_xll.qlTenorBasisForwardRate($U$13,AB629,trigger)</f>
        <v>1.3195628815726586E-2</v>
      </c>
      <c r="AF629" s="50">
        <f>_xll.qlTenorBasisForwardRate2($U$13,AB629,AC629,trigger)</f>
        <v>1.3195628815726586E-2</v>
      </c>
      <c r="AG629" s="50">
        <f>_xll.qlIndexFixing($U$5,_xll.qlInterestRateIndexFixingDate($U$5,AB629,trigger),,trigger)</f>
        <v>1.2785311519158592E-2</v>
      </c>
      <c r="AH629" s="50">
        <f t="shared" si="25"/>
        <v>4.1031729656799444E-4</v>
      </c>
      <c r="AI629" s="53">
        <f t="shared" si="26"/>
        <v>0.96890505922090064</v>
      </c>
    </row>
    <row r="630" spans="27:35" x14ac:dyDescent="0.2">
      <c r="AA630" s="45" t="s">
        <v>74</v>
      </c>
      <c r="AB630" s="46">
        <f>_xll.qlCalendarAdvance(calendar,AB629,AA630,,,trigger)</f>
        <v>61787</v>
      </c>
      <c r="AC630" s="46">
        <f>_xll.qlInterestRateIndexMaturity($U$5,AB630,trigger)</f>
        <v>61970</v>
      </c>
      <c r="AD630" s="50">
        <f>_xll.qlTenorBasisValue($U$13,AB630,trigger)</f>
        <v>2.5896046378496792E-4</v>
      </c>
      <c r="AE630" s="50">
        <f>_xll.qlTenorBasisForwardRate($U$13,AB630,trigger)</f>
        <v>1.3211782304121632E-2</v>
      </c>
      <c r="AF630" s="50">
        <f>_xll.qlTenorBasisForwardRate2($U$13,AB630,AC630,trigger)</f>
        <v>1.3211782304121632E-2</v>
      </c>
      <c r="AG630" s="50">
        <f>_xll.qlIndexFixing($U$5,_xll.qlInterestRateIndexFixingDate($U$5,AB630,trigger),,trigger)</f>
        <v>1.2828922458913074E-2</v>
      </c>
      <c r="AH630" s="50">
        <f t="shared" si="25"/>
        <v>3.8285984520855867E-4</v>
      </c>
      <c r="AI630" s="53">
        <f t="shared" si="26"/>
        <v>0.9710213325957453</v>
      </c>
    </row>
    <row r="631" spans="27:35" x14ac:dyDescent="0.2">
      <c r="AA631" s="45" t="s">
        <v>74</v>
      </c>
      <c r="AB631" s="46">
        <f>_xll.qlCalendarAdvance(calendar,AB630,AA631,,,trigger)</f>
        <v>61815</v>
      </c>
      <c r="AC631" s="46">
        <f>_xll.qlInterestRateIndexMaturity($U$5,AB631,trigger)</f>
        <v>62001</v>
      </c>
      <c r="AD631" s="50">
        <f>_xll.qlTenorBasisValue($U$13,AB631,trigger)</f>
        <v>2.5895228812339836E-4</v>
      </c>
      <c r="AE631" s="50">
        <f>_xll.qlTenorBasisForwardRate($U$13,AB631,trigger)</f>
        <v>1.3228241975804951E-2</v>
      </c>
      <c r="AF631" s="50">
        <f>_xll.qlTenorBasisForwardRate2($U$13,AB631,AC631,trigger)</f>
        <v>1.3228241975804951E-2</v>
      </c>
      <c r="AG631" s="50">
        <f>_xll.qlIndexFixing($U$5,_xll.qlInterestRateIndexFixingDate($U$5,AB631,trigger),,trigger)</f>
        <v>1.2873285192069298E-2</v>
      </c>
      <c r="AH631" s="50">
        <f t="shared" si="25"/>
        <v>3.5495678373565279E-4</v>
      </c>
      <c r="AI631" s="53">
        <f t="shared" si="26"/>
        <v>0.97316674548402693</v>
      </c>
    </row>
    <row r="632" spans="27:35" x14ac:dyDescent="0.2">
      <c r="AA632" s="45" t="s">
        <v>74</v>
      </c>
      <c r="AB632" s="46">
        <f>_xll.qlCalendarAdvance(calendar,AB631,AA632,,,trigger)</f>
        <v>61847</v>
      </c>
      <c r="AC632" s="46">
        <f>_xll.qlInterestRateIndexMaturity($U$5,AB632,trigger)</f>
        <v>62030</v>
      </c>
      <c r="AD632" s="50">
        <f>_xll.qlTenorBasisValue($U$13,AB632,trigger)</f>
        <v>2.5894309320979262E-4</v>
      </c>
      <c r="AE632" s="50">
        <f>_xll.qlTenorBasisForwardRate($U$13,AB632,trigger)</f>
        <v>1.3243584833791027E-2</v>
      </c>
      <c r="AF632" s="50">
        <f>_xll.qlTenorBasisForwardRate2($U$13,AB632,AC632,trigger)</f>
        <v>1.3243584833791027E-2</v>
      </c>
      <c r="AG632" s="50">
        <f>_xll.qlIndexFixing($U$5,_xll.qlInterestRateIndexFixingDate($U$5,AB632,trigger),,trigger)</f>
        <v>1.29175372297248E-2</v>
      </c>
      <c r="AH632" s="50">
        <f t="shared" si="25"/>
        <v>3.2604760406622704E-4</v>
      </c>
      <c r="AI632" s="53">
        <f t="shared" si="26"/>
        <v>0.97538071389595993</v>
      </c>
    </row>
    <row r="633" spans="27:35" x14ac:dyDescent="0.2">
      <c r="AA633" s="45" t="s">
        <v>74</v>
      </c>
      <c r="AB633" s="46">
        <f>_xll.qlCalendarAdvance(calendar,AB632,AA633,,,trigger)</f>
        <v>61877</v>
      </c>
      <c r="AC633" s="46">
        <f>_xll.qlInterestRateIndexMaturity($U$5,AB633,trigger)</f>
        <v>62061</v>
      </c>
      <c r="AD633" s="50">
        <f>_xll.qlTenorBasisValue($U$13,AB633,trigger)</f>
        <v>2.5893461476135001E-4</v>
      </c>
      <c r="AE633" s="50">
        <f>_xll.qlTenorBasisForwardRate($U$13,AB633,trigger)</f>
        <v>1.3259662937384512E-2</v>
      </c>
      <c r="AF633" s="50">
        <f>_xll.qlTenorBasisForwardRate2($U$13,AB633,AC633,trigger)</f>
        <v>1.3259662937384512E-2</v>
      </c>
      <c r="AG633" s="50">
        <f>_xll.qlIndexFixing($U$5,_xll.qlInterestRateIndexFixingDate($U$5,AB633,trigger),,trigger)</f>
        <v>1.2962453343547809E-2</v>
      </c>
      <c r="AH633" s="50">
        <f t="shared" si="25"/>
        <v>2.9720959383670344E-4</v>
      </c>
      <c r="AI633" s="53">
        <f t="shared" si="26"/>
        <v>0.97758543371425033</v>
      </c>
    </row>
    <row r="634" spans="27:35" x14ac:dyDescent="0.2">
      <c r="AA634" s="45" t="s">
        <v>74</v>
      </c>
      <c r="AB634" s="46">
        <f>_xll.qlCalendarAdvance(calendar,AB633,AA634,,,trigger)</f>
        <v>61910</v>
      </c>
      <c r="AC634" s="46">
        <f>_xll.qlInterestRateIndexMaturity($U$5,AB634,trigger)</f>
        <v>62095</v>
      </c>
      <c r="AD634" s="50">
        <f>_xll.qlTenorBasisValue($U$13,AB634,trigger)</f>
        <v>2.5892544430976749E-4</v>
      </c>
      <c r="AE634" s="50">
        <f>_xll.qlTenorBasisForwardRate($U$13,AB634,trigger)</f>
        <v>1.327704520646425E-2</v>
      </c>
      <c r="AF634" s="50">
        <f>_xll.qlTenorBasisForwardRate2($U$13,AB634,AC634,trigger)</f>
        <v>1.327704520646425E-2</v>
      </c>
      <c r="AG634" s="50">
        <f>_xll.qlIndexFixing($U$5,_xll.qlInterestRateIndexFixingDate($U$5,AB634,trigger),,trigger)</f>
        <v>1.3011489860586903E-2</v>
      </c>
      <c r="AH634" s="50">
        <f t="shared" si="25"/>
        <v>2.6555534587734651E-4</v>
      </c>
      <c r="AI634" s="53">
        <f t="shared" si="26"/>
        <v>0.97999891227695346</v>
      </c>
    </row>
    <row r="635" spans="27:35" x14ac:dyDescent="0.2">
      <c r="AA635" s="45" t="s">
        <v>74</v>
      </c>
      <c r="AB635" s="46">
        <f>_xll.qlCalendarAdvance(calendar,AB634,AA635,,,trigger)</f>
        <v>61941</v>
      </c>
      <c r="AC635" s="46">
        <f>_xll.qlInterestRateIndexMaturity($U$5,AB635,trigger)</f>
        <v>62127</v>
      </c>
      <c r="AD635" s="50">
        <f>_xll.qlTenorBasisValue($U$13,AB635,trigger)</f>
        <v>2.5891697591600717E-4</v>
      </c>
      <c r="AE635" s="50">
        <f>_xll.qlTenorBasisForwardRate($U$13,AB635,trigger)</f>
        <v>1.3293161778389422E-2</v>
      </c>
      <c r="AF635" s="50">
        <f>_xll.qlTenorBasisForwardRate2($U$13,AB635,AC635,trigger)</f>
        <v>1.3293161778389422E-2</v>
      </c>
      <c r="AG635" s="50">
        <f>_xll.qlIndexFixing($U$5,_xll.qlInterestRateIndexFixingDate($U$5,AB635,trigger),,trigger)</f>
        <v>1.3057349826078687E-2</v>
      </c>
      <c r="AH635" s="50">
        <f t="shared" si="25"/>
        <v>2.3581195231073444E-4</v>
      </c>
      <c r="AI635" s="53">
        <f t="shared" si="26"/>
        <v>0.98226065730320899</v>
      </c>
    </row>
    <row r="636" spans="27:35" x14ac:dyDescent="0.2">
      <c r="AA636" s="45" t="s">
        <v>74</v>
      </c>
      <c r="AB636" s="46">
        <f>_xll.qlCalendarAdvance(calendar,AB635,AA636,,,trigger)</f>
        <v>61973</v>
      </c>
      <c r="AC636" s="46">
        <f>_xll.qlInterestRateIndexMaturity($U$5,AB636,trigger)</f>
        <v>62155</v>
      </c>
      <c r="AD636" s="50">
        <f>_xll.qlTenorBasisValue($U$13,AB636,trigger)</f>
        <v>2.5890838048185102E-4</v>
      </c>
      <c r="AE636" s="50">
        <f>_xll.qlTenorBasisForwardRate($U$13,AB636,trigger)</f>
        <v>1.3307095312893437E-2</v>
      </c>
      <c r="AF636" s="50">
        <f>_xll.qlTenorBasisForwardRate2($U$13,AB636,AC636,trigger)</f>
        <v>1.3307095312893437E-2</v>
      </c>
      <c r="AG636" s="50">
        <f>_xll.qlIndexFixing($U$5,_xll.qlInterestRateIndexFixingDate($U$5,AB636,trigger),,trigger)</f>
        <v>1.3099631349137372E-2</v>
      </c>
      <c r="AH636" s="50">
        <f t="shared" si="25"/>
        <v>2.0746396375606428E-4</v>
      </c>
      <c r="AI636" s="53">
        <f t="shared" si="26"/>
        <v>0.98440952297417983</v>
      </c>
    </row>
    <row r="637" spans="27:35" x14ac:dyDescent="0.2">
      <c r="AA637" s="45" t="s">
        <v>74</v>
      </c>
      <c r="AB637" s="46">
        <f>_xll.qlCalendarAdvance(calendar,AB636,AA637,,,trigger)</f>
        <v>62003</v>
      </c>
      <c r="AC637" s="46">
        <f>_xll.qlInterestRateIndexMaturity($U$5,AB637,trigger)</f>
        <v>62185</v>
      </c>
      <c r="AD637" s="50">
        <f>_xll.qlTenorBasisValue($U$13,AB637,trigger)</f>
        <v>2.5890045489132963E-4</v>
      </c>
      <c r="AE637" s="50">
        <f>_xll.qlTenorBasisForwardRate($U$13,AB637,trigger)</f>
        <v>1.3321779639896144E-2</v>
      </c>
      <c r="AF637" s="50">
        <f>_xll.qlTenorBasisForwardRate2($U$13,AB637,AC637,trigger)</f>
        <v>1.3321779639896144E-2</v>
      </c>
      <c r="AG637" s="50">
        <f>_xll.qlIndexFixing($U$5,_xll.qlInterestRateIndexFixingDate($U$5,AB637,trigger),,trigger)</f>
        <v>1.314260798280501E-2</v>
      </c>
      <c r="AH637" s="50">
        <f t="shared" si="25"/>
        <v>1.7917165709113378E-4</v>
      </c>
      <c r="AI637" s="53">
        <f t="shared" si="26"/>
        <v>0.98655047133833762</v>
      </c>
    </row>
    <row r="638" spans="27:35" x14ac:dyDescent="0.2">
      <c r="AA638" s="45" t="s">
        <v>74</v>
      </c>
      <c r="AB638" s="46">
        <f>_xll.qlCalendarAdvance(calendar,AB637,AA638,,,trigger)</f>
        <v>62036</v>
      </c>
      <c r="AC638" s="46">
        <f>_xll.qlInterestRateIndexMaturity($U$5,AB638,trigger)</f>
        <v>62218</v>
      </c>
      <c r="AD638" s="50">
        <f>_xll.qlTenorBasisValue($U$13,AB638,trigger)</f>
        <v>2.5889188251967927E-4</v>
      </c>
      <c r="AE638" s="50">
        <f>_xll.qlTenorBasisForwardRate($U$13,AB638,trigger)</f>
        <v>1.3337685177650715E-2</v>
      </c>
      <c r="AF638" s="50">
        <f>_xll.qlTenorBasisForwardRate2($U$13,AB638,AC638,trigger)</f>
        <v>1.3337685177650715E-2</v>
      </c>
      <c r="AG638" s="50">
        <f>_xll.qlIndexFixing($U$5,_xll.qlInterestRateIndexFixingDate($U$5,AB638,trigger),,trigger)</f>
        <v>1.3189612097569402E-2</v>
      </c>
      <c r="AH638" s="50">
        <f t="shared" si="25"/>
        <v>1.4807308008131341E-4</v>
      </c>
      <c r="AI638" s="53">
        <f t="shared" si="26"/>
        <v>0.98889814251055863</v>
      </c>
    </row>
    <row r="639" spans="27:35" x14ac:dyDescent="0.2">
      <c r="AA639" s="45" t="s">
        <v>74</v>
      </c>
      <c r="AB639" s="46">
        <f>_xll.qlCalendarAdvance(calendar,AB638,AA639,,,trigger)</f>
        <v>62066</v>
      </c>
      <c r="AC639" s="46">
        <f>_xll.qlInterestRateIndexMaturity($U$5,AB639,trigger)</f>
        <v>62248</v>
      </c>
      <c r="AD639" s="50">
        <f>_xll.qlTenorBasisValue($U$13,AB639,trigger)</f>
        <v>2.5888421981997719E-4</v>
      </c>
      <c r="AE639" s="50">
        <f>_xll.qlTenorBasisForwardRate($U$13,AB639,trigger)</f>
        <v>1.3351920002996868E-2</v>
      </c>
      <c r="AF639" s="50">
        <f>_xll.qlTenorBasisForwardRate2($U$13,AB639,AC639,trigger)</f>
        <v>1.3351920002996868E-2</v>
      </c>
      <c r="AG639" s="50">
        <f>_xll.qlIndexFixing($U$5,_xll.qlInterestRateIndexFixingDate($U$5,AB639,trigger),,trigger)</f>
        <v>1.3232097474361861E-2</v>
      </c>
      <c r="AH639" s="50">
        <f t="shared" si="25"/>
        <v>1.1982252863500763E-4</v>
      </c>
      <c r="AI639" s="53">
        <f t="shared" si="26"/>
        <v>0.99102582036080855</v>
      </c>
    </row>
    <row r="640" spans="27:35" x14ac:dyDescent="0.2">
      <c r="AA640" s="45" t="s">
        <v>74</v>
      </c>
      <c r="AB640" s="46">
        <f>_xll.qlCalendarAdvance(calendar,AB639,AA640,,,trigger)</f>
        <v>62099</v>
      </c>
      <c r="AC640" s="46">
        <f>_xll.qlInterestRateIndexMaturity($U$5,AB640,trigger)</f>
        <v>62281</v>
      </c>
      <c r="AD640" s="50">
        <f>_xll.qlTenorBasisValue($U$13,AB640,trigger)</f>
        <v>2.588759318398125E-4</v>
      </c>
      <c r="AE640" s="50">
        <f>_xll.qlTenorBasisForwardRate($U$13,AB640,trigger)</f>
        <v>1.3367331072946277E-2</v>
      </c>
      <c r="AF640" s="50">
        <f>_xll.qlTenorBasisForwardRate2($U$13,AB640,AC640,trigger)</f>
        <v>1.3367331072946277E-2</v>
      </c>
      <c r="AG640" s="50">
        <f>_xll.qlIndexFixing($U$5,_xll.qlInterestRateIndexFixingDate($U$5,AB640,trigger),,trigger)</f>
        <v>1.327856117004534E-2</v>
      </c>
      <c r="AH640" s="50">
        <f t="shared" si="25"/>
        <v>8.8769902900937003E-5</v>
      </c>
      <c r="AI640" s="53">
        <f t="shared" si="26"/>
        <v>0.99335919022155472</v>
      </c>
    </row>
    <row r="641" spans="27:35" x14ac:dyDescent="0.2">
      <c r="AA641" s="45" t="s">
        <v>74</v>
      </c>
      <c r="AB641" s="46">
        <f>_xll.qlCalendarAdvance(calendar,AB640,AA641,,,trigger)</f>
        <v>62130</v>
      </c>
      <c r="AC641" s="46">
        <f>_xll.qlInterestRateIndexMaturity($U$5,AB641,trigger)</f>
        <v>62311</v>
      </c>
      <c r="AD641" s="50">
        <f>_xll.qlTenorBasisValue($U$13,AB641,trigger)</f>
        <v>2.5886827849137004E-4</v>
      </c>
      <c r="AE641" s="50">
        <f>_xll.qlTenorBasisForwardRate($U$13,AB641,trigger)</f>
        <v>1.3381099775130535E-2</v>
      </c>
      <c r="AF641" s="50">
        <f>_xll.qlTenorBasisForwardRate2($U$13,AB641,AC641,trigger)</f>
        <v>1.3381099775130535E-2</v>
      </c>
      <c r="AG641" s="50">
        <f>_xll.qlIndexFixing($U$5,_xll.qlInterestRateIndexFixingDate($U$5,AB641,trigger),,trigger)</f>
        <v>1.332101117732123E-2</v>
      </c>
      <c r="AH641" s="50">
        <f t="shared" si="25"/>
        <v>6.0088597809305339E-5</v>
      </c>
      <c r="AI641" s="53">
        <f t="shared" si="26"/>
        <v>0.99550944251077311</v>
      </c>
    </row>
    <row r="642" spans="27:35" x14ac:dyDescent="0.2">
      <c r="AA642" s="45" t="s">
        <v>74</v>
      </c>
      <c r="AB642" s="46">
        <f>_xll.qlCalendarAdvance(calendar,AB641,AA642,,,trigger)</f>
        <v>62158</v>
      </c>
      <c r="AC642" s="46">
        <f>_xll.qlInterestRateIndexMaturity($U$5,AB642,trigger)</f>
        <v>62344</v>
      </c>
      <c r="AD642" s="50">
        <f>_xll.qlTenorBasisValue($U$13,AB642,trigger)</f>
        <v>2.5886147419736691E-4</v>
      </c>
      <c r="AE642" s="50">
        <f>_xll.qlTenorBasisForwardRate($U$13,AB642,trigger)</f>
        <v>1.3396116318609009E-2</v>
      </c>
      <c r="AF642" s="50">
        <f>_xll.qlTenorBasisForwardRate2($U$13,AB642,AC642,trigger)</f>
        <v>1.3396116318609009E-2</v>
      </c>
      <c r="AG642" s="50">
        <f>_xll.qlIndexFixing($U$5,_xll.qlInterestRateIndexFixingDate($U$5,AB642,trigger),,trigger)</f>
        <v>1.3364661425054235E-2</v>
      </c>
      <c r="AH642" s="50">
        <f t="shared" si="25"/>
        <v>3.145489355477378E-5</v>
      </c>
      <c r="AI642" s="53">
        <f t="shared" si="26"/>
        <v>0.99765193935267049</v>
      </c>
    </row>
    <row r="643" spans="27:35" x14ac:dyDescent="0.2">
      <c r="AA643" s="45" t="s">
        <v>74</v>
      </c>
      <c r="AB643" s="46">
        <f>_xll.qlCalendarAdvance(calendar,AB642,AA643,,,trigger)</f>
        <v>62190</v>
      </c>
      <c r="AC643" s="46">
        <f>_xll.qlInterestRateIndexMaturity($U$5,AB643,trigger)</f>
        <v>62373</v>
      </c>
      <c r="AD643" s="50">
        <f>_xll.qlTenorBasisValue($U$13,AB643,trigger)</f>
        <v>2.5885382184469134E-4</v>
      </c>
      <c r="AE643" s="50">
        <f>_xll.qlTenorBasisForwardRate($U$13,AB643,trigger)</f>
        <v>1.3408952507382403E-2</v>
      </c>
      <c r="AF643" s="50">
        <f>_xll.qlTenorBasisForwardRate2($U$13,AB643,AC643,trigger)</f>
        <v>1.3408952507382403E-2</v>
      </c>
      <c r="AG643" s="50">
        <f>_xll.qlIndexFixing($U$5,_xll.qlInterestRateIndexFixingDate($U$5,AB643,trigger),,trigger)</f>
        <v>1.3406050036607641E-2</v>
      </c>
      <c r="AH643" s="50">
        <f t="shared" si="25"/>
        <v>2.9024707747619949E-6</v>
      </c>
      <c r="AI643" s="53">
        <f t="shared" si="26"/>
        <v>0.9997835423182263</v>
      </c>
    </row>
    <row r="644" spans="27:35" x14ac:dyDescent="0.2">
      <c r="AA644" s="45" t="s">
        <v>74</v>
      </c>
      <c r="AB644" s="46">
        <f>_xll.qlCalendarAdvance(calendar,AB643,AA644,,,trigger)</f>
        <v>62220</v>
      </c>
      <c r="AC644" s="46">
        <f>_xll.qlInterestRateIndexMaturity($U$5,AB644,trigger)</f>
        <v>62404</v>
      </c>
      <c r="AD644" s="50">
        <f>_xll.qlTenorBasisValue($U$13,AB644,trigger)</f>
        <v>2.5884676597625201E-4</v>
      </c>
      <c r="AE644" s="50">
        <f>_xll.qlTenorBasisForwardRate($U$13,AB644,trigger)</f>
        <v>1.3422548434156821E-2</v>
      </c>
      <c r="AF644" s="50">
        <f>_xll.qlTenorBasisForwardRate2($U$13,AB644,AC644,trigger)</f>
        <v>1.3422548434156821E-2</v>
      </c>
      <c r="AG644" s="50">
        <f>_xll.qlIndexFixing($U$5,_xll.qlInterestRateIndexFixingDate($U$5,AB644,trigger),,trigger)</f>
        <v>1.3448013442664771E-2</v>
      </c>
      <c r="AH644" s="50">
        <f t="shared" ref="AH644:AH694" si="27">AE644-AG644</f>
        <v>-2.546500850795011E-5</v>
      </c>
      <c r="AI644" s="53">
        <f t="shared" ref="AI644:AI694" si="28">AG644/AF644</f>
        <v>1.001897181346215</v>
      </c>
    </row>
    <row r="645" spans="27:35" x14ac:dyDescent="0.2">
      <c r="AA645" s="45" t="s">
        <v>74</v>
      </c>
      <c r="AB645" s="46">
        <f>_xll.qlCalendarAdvance(calendar,AB644,AA645,,,trigger)</f>
        <v>62253</v>
      </c>
      <c r="AC645" s="46">
        <f>_xll.qlInterestRateIndexMaturity($U$5,AB645,trigger)</f>
        <v>62436</v>
      </c>
      <c r="AD645" s="50">
        <f>_xll.qlTenorBasisValue($U$13,AB645,trigger)</f>
        <v>2.5883913444972833E-4</v>
      </c>
      <c r="AE645" s="50">
        <f>_xll.qlTenorBasisForwardRate($U$13,AB645,trigger)</f>
        <v>1.3436284195148767E-2</v>
      </c>
      <c r="AF645" s="50">
        <f>_xll.qlTenorBasisForwardRate2($U$13,AB645,AC645,trigger)</f>
        <v>1.3436284195148767E-2</v>
      </c>
      <c r="AG645" s="50">
        <f>_xll.qlIndexFixing($U$5,_xll.qlInterestRateIndexFixingDate($U$5,AB645,trigger),,trigger)</f>
        <v>1.3491704917101823E-2</v>
      </c>
      <c r="AH645" s="50">
        <f t="shared" si="27"/>
        <v>-5.5420721953056834E-5</v>
      </c>
      <c r="AI645" s="53">
        <f t="shared" si="28"/>
        <v>1.0041247059937202</v>
      </c>
    </row>
    <row r="646" spans="27:35" x14ac:dyDescent="0.2">
      <c r="AA646" s="45" t="s">
        <v>74</v>
      </c>
      <c r="AB646" s="46">
        <f>_xll.qlCalendarAdvance(calendar,AB645,AA646,,,trigger)</f>
        <v>62283</v>
      </c>
      <c r="AC646" s="46">
        <f>_xll.qlInterestRateIndexMaturity($U$5,AB646,trigger)</f>
        <v>62467</v>
      </c>
      <c r="AD646" s="50">
        <f>_xll.qlTenorBasisValue($U$13,AB646,trigger)</f>
        <v>2.5883231288760527E-4</v>
      </c>
      <c r="AE646" s="50">
        <f>_xll.qlTenorBasisForwardRate($U$13,AB646,trigger)</f>
        <v>1.3449424014674402E-2</v>
      </c>
      <c r="AF646" s="50">
        <f>_xll.qlTenorBasisForwardRate2($U$13,AB646,AC646,trigger)</f>
        <v>1.3449424014674402E-2</v>
      </c>
      <c r="AG646" s="50">
        <f>_xll.qlIndexFixing($U$5,_xll.qlInterestRateIndexFixingDate($U$5,AB646,trigger),,trigger)</f>
        <v>1.3532607913959669E-2</v>
      </c>
      <c r="AH646" s="50">
        <f t="shared" si="27"/>
        <v>-8.3183899285266608E-5</v>
      </c>
      <c r="AI646" s="53">
        <f t="shared" si="28"/>
        <v>1.0061849413918771</v>
      </c>
    </row>
    <row r="647" spans="27:35" x14ac:dyDescent="0.2">
      <c r="AA647" s="45" t="s">
        <v>74</v>
      </c>
      <c r="AB647" s="46">
        <f>_xll.qlCalendarAdvance(calendar,AB646,AA647,,,trigger)</f>
        <v>62316</v>
      </c>
      <c r="AC647" s="46">
        <f>_xll.qlInterestRateIndexMaturity($U$5,AB647,trigger)</f>
        <v>62500</v>
      </c>
      <c r="AD647" s="50">
        <f>_xll.qlTenorBasisValue($U$13,AB647,trigger)</f>
        <v>2.5882493482434912E-4</v>
      </c>
      <c r="AE647" s="50">
        <f>_xll.qlTenorBasisForwardRate($U$13,AB647,trigger)</f>
        <v>1.3463124855077469E-2</v>
      </c>
      <c r="AF647" s="50">
        <f>_xll.qlTenorBasisForwardRate2($U$13,AB647,AC647,trigger)</f>
        <v>1.3463124855077469E-2</v>
      </c>
      <c r="AG647" s="50">
        <f>_xll.qlIndexFixing($U$5,_xll.qlInterestRateIndexFixingDate($U$5,AB647,trigger),,trigger)</f>
        <v>1.3575890233591936E-2</v>
      </c>
      <c r="AH647" s="50">
        <f t="shared" si="27"/>
        <v>-1.1276537851446708E-4</v>
      </c>
      <c r="AI647" s="53">
        <f t="shared" si="28"/>
        <v>1.0083758696237552</v>
      </c>
    </row>
    <row r="648" spans="27:35" x14ac:dyDescent="0.2">
      <c r="AA648" s="45" t="s">
        <v>74</v>
      </c>
      <c r="AB648" s="46">
        <f>_xll.qlCalendarAdvance(calendar,AB647,AA648,,,trigger)</f>
        <v>62347</v>
      </c>
      <c r="AC648" s="46">
        <f>_xll.qlInterestRateIndexMaturity($U$5,AB648,trigger)</f>
        <v>62528</v>
      </c>
      <c r="AD648" s="50">
        <f>_xll.qlTenorBasisValue($U$13,AB648,trigger)</f>
        <v>2.5881812185102868E-4</v>
      </c>
      <c r="AE648" s="50">
        <f>_xll.qlTenorBasisForwardRate($U$13,AB648,trigger)</f>
        <v>1.3474409281901481E-2</v>
      </c>
      <c r="AF648" s="50">
        <f>_xll.qlTenorBasisForwardRate2($U$13,AB648,AC648,trigger)</f>
        <v>1.3474409281901481E-2</v>
      </c>
      <c r="AG648" s="50">
        <f>_xll.qlIndexFixing($U$5,_xll.qlInterestRateIndexFixingDate($U$5,AB648,trigger),,trigger)</f>
        <v>1.3613162135696378E-2</v>
      </c>
      <c r="AH648" s="50">
        <f t="shared" si="27"/>
        <v>-1.3875285379489656E-4</v>
      </c>
      <c r="AI648" s="53">
        <f t="shared" si="28"/>
        <v>1.01029750921855</v>
      </c>
    </row>
    <row r="649" spans="27:35" x14ac:dyDescent="0.2">
      <c r="AA649" s="45" t="s">
        <v>74</v>
      </c>
      <c r="AB649" s="46">
        <f>_xll.qlCalendarAdvance(calendar,AB648,AA649,,,trigger)</f>
        <v>62379</v>
      </c>
      <c r="AC649" s="46">
        <f>_xll.qlInterestRateIndexMaturity($U$5,AB649,trigger)</f>
        <v>62561</v>
      </c>
      <c r="AD649" s="50">
        <f>_xll.qlTenorBasisValue($U$13,AB649,trigger)</f>
        <v>2.588112069214257E-4</v>
      </c>
      <c r="AE649" s="50">
        <f>_xll.qlTenorBasisForwardRate($U$13,AB649,trigger)</f>
        <v>1.3487668224634906E-2</v>
      </c>
      <c r="AF649" s="50">
        <f>_xll.qlTenorBasisForwardRate2($U$13,AB649,AC649,trigger)</f>
        <v>1.3487668224634906E-2</v>
      </c>
      <c r="AG649" s="50">
        <f>_xll.qlIndexFixing($U$5,_xll.qlInterestRateIndexFixingDate($U$5,AB649,trigger),,trigger)</f>
        <v>1.3654520869214856E-2</v>
      </c>
      <c r="AH649" s="50">
        <f t="shared" si="27"/>
        <v>-1.668526445799505E-4</v>
      </c>
      <c r="AI649" s="53">
        <f t="shared" si="28"/>
        <v>1.0123707554041994</v>
      </c>
    </row>
    <row r="650" spans="27:35" x14ac:dyDescent="0.2">
      <c r="AA650" s="45" t="s">
        <v>74</v>
      </c>
      <c r="AB650" s="46">
        <f>_xll.qlCalendarAdvance(calendar,AB649,AA650,,,trigger)</f>
        <v>62410</v>
      </c>
      <c r="AC650" s="46">
        <f>_xll.qlInterestRateIndexMaturity($U$5,AB650,trigger)</f>
        <v>62591</v>
      </c>
      <c r="AD650" s="50">
        <f>_xll.qlTenorBasisValue($U$13,AB650,trigger)</f>
        <v>2.5880462033447835E-4</v>
      </c>
      <c r="AE650" s="50">
        <f>_xll.qlTenorBasisForwardRate($U$13,AB650,trigger)</f>
        <v>1.349940098246156E-2</v>
      </c>
      <c r="AF650" s="50">
        <f>_xll.qlTenorBasisForwardRate2($U$13,AB650,AC650,trigger)</f>
        <v>1.349940098246156E-2</v>
      </c>
      <c r="AG650" s="50">
        <f>_xll.qlIndexFixing($U$5,_xll.qlInterestRateIndexFixingDate($U$5,AB650,trigger),,trigger)</f>
        <v>1.3692133989783657E-2</v>
      </c>
      <c r="AH650" s="50">
        <f t="shared" si="27"/>
        <v>-1.9273300732209654E-4</v>
      </c>
      <c r="AI650" s="53">
        <f t="shared" si="28"/>
        <v>1.0142771525619911</v>
      </c>
    </row>
    <row r="651" spans="27:35" x14ac:dyDescent="0.2">
      <c r="AA651" s="45" t="s">
        <v>74</v>
      </c>
      <c r="AB651" s="46">
        <f>_xll.qlCalendarAdvance(calendar,AB650,AA651,,,trigger)</f>
        <v>62442</v>
      </c>
      <c r="AC651" s="46">
        <f>_xll.qlInterestRateIndexMaturity($U$5,AB651,trigger)</f>
        <v>62624</v>
      </c>
      <c r="AD651" s="50">
        <f>_xll.qlTenorBasisValue($U$13,AB651,trigger)</f>
        <v>2.5879793521570247E-4</v>
      </c>
      <c r="AE651" s="50">
        <f>_xll.qlTenorBasisForwardRate($U$13,AB651,trigger)</f>
        <v>1.3512173726732335E-2</v>
      </c>
      <c r="AF651" s="50">
        <f>_xll.qlTenorBasisForwardRate2($U$13,AB651,AC651,trigger)</f>
        <v>1.3512173726732335E-2</v>
      </c>
      <c r="AG651" s="50">
        <f>_xll.qlIndexFixing($U$5,_xll.qlInterestRateIndexFixingDate($U$5,AB651,trigger),,trigger)</f>
        <v>1.3731957574757194E-2</v>
      </c>
      <c r="AH651" s="50">
        <f t="shared" si="27"/>
        <v>-2.1978384802485984E-4</v>
      </c>
      <c r="AI651" s="53">
        <f t="shared" si="28"/>
        <v>1.0162656173958184</v>
      </c>
    </row>
    <row r="652" spans="27:35" x14ac:dyDescent="0.2">
      <c r="AA652" s="45" t="s">
        <v>74</v>
      </c>
      <c r="AB652" s="46">
        <f>_xll.qlCalendarAdvance(calendar,AB651,AA652,,,trigger)</f>
        <v>62473</v>
      </c>
      <c r="AC652" s="46">
        <f>_xll.qlInterestRateIndexMaturity($U$5,AB652,trigger)</f>
        <v>62654</v>
      </c>
      <c r="AD652" s="50">
        <f>_xll.qlTenorBasisValue($U$13,AB652,trigger)</f>
        <v>2.5879156756217203E-4</v>
      </c>
      <c r="AE652" s="50">
        <f>_xll.qlTenorBasisForwardRate($U$13,AB652,trigger)</f>
        <v>1.3523448418918706E-2</v>
      </c>
      <c r="AF652" s="50">
        <f>_xll.qlTenorBasisForwardRate2($U$13,AB652,AC652,trigger)</f>
        <v>1.3523448418918706E-2</v>
      </c>
      <c r="AG652" s="50">
        <f>_xll.qlIndexFixing($U$5,_xll.qlInterestRateIndexFixingDate($U$5,AB652,trigger),,trigger)</f>
        <v>1.3768124244656779E-2</v>
      </c>
      <c r="AH652" s="50">
        <f t="shared" si="27"/>
        <v>-2.4467582573807316E-4</v>
      </c>
      <c r="AI652" s="53">
        <f t="shared" si="28"/>
        <v>1.0180927096520576</v>
      </c>
    </row>
    <row r="653" spans="27:35" x14ac:dyDescent="0.2">
      <c r="AA653" s="45" t="s">
        <v>74</v>
      </c>
      <c r="AB653" s="46">
        <f>_xll.qlCalendarAdvance(calendar,AB652,AA653,,,trigger)</f>
        <v>62505</v>
      </c>
      <c r="AC653" s="46">
        <f>_xll.qlInterestRateIndexMaturity($U$5,AB653,trigger)</f>
        <v>62687</v>
      </c>
      <c r="AD653" s="50">
        <f>_xll.qlTenorBasisValue($U$13,AB653,trigger)</f>
        <v>2.5878510468706884E-4</v>
      </c>
      <c r="AE653" s="50">
        <f>_xll.qlTenorBasisForwardRate($U$13,AB653,trigger)</f>
        <v>1.3535734905640886E-2</v>
      </c>
      <c r="AF653" s="50">
        <f>_xll.qlTenorBasisForwardRate2($U$13,AB653,AC653,trigger)</f>
        <v>1.3535734905640886E-2</v>
      </c>
      <c r="AG653" s="50">
        <f>_xll.qlIndexFixing($U$5,_xll.qlInterestRateIndexFixingDate($U$5,AB653,trigger),,trigger)</f>
        <v>1.3806412406798448E-2</v>
      </c>
      <c r="AH653" s="50">
        <f t="shared" si="27"/>
        <v>-2.7067750115756205E-4</v>
      </c>
      <c r="AI653" s="53">
        <f t="shared" si="28"/>
        <v>1.0199972519441673</v>
      </c>
    </row>
    <row r="654" spans="27:35" x14ac:dyDescent="0.2">
      <c r="AA654" s="45" t="s">
        <v>74</v>
      </c>
      <c r="AB654" s="46">
        <f>_xll.qlCalendarAdvance(calendar,AB653,AA654,,,trigger)</f>
        <v>62533</v>
      </c>
      <c r="AC654" s="46">
        <f>_xll.qlInterestRateIndexMaturity($U$5,AB654,trigger)</f>
        <v>62717</v>
      </c>
      <c r="AD654" s="50">
        <f>_xll.qlTenorBasisValue($U$13,AB654,trigger)</f>
        <v>2.5877954002437081E-4</v>
      </c>
      <c r="AE654" s="50">
        <f>_xll.qlTenorBasisForwardRate($U$13,AB654,trigger)</f>
        <v>1.3546764441823978E-2</v>
      </c>
      <c r="AF654" s="50">
        <f>_xll.qlTenorBasisForwardRate2($U$13,AB654,AC654,trigger)</f>
        <v>1.3546764441823978E-2</v>
      </c>
      <c r="AG654" s="50">
        <f>_xll.qlIndexFixing($U$5,_xll.qlInterestRateIndexFixingDate($U$5,AB654,trigger),,trigger)</f>
        <v>1.3840190835352871E-2</v>
      </c>
      <c r="AH654" s="50">
        <f t="shared" si="27"/>
        <v>-2.9342639352889291E-4</v>
      </c>
      <c r="AI654" s="53">
        <f t="shared" si="28"/>
        <v>1.0216602565718922</v>
      </c>
    </row>
    <row r="655" spans="27:35" x14ac:dyDescent="0.2">
      <c r="AA655" s="45" t="s">
        <v>74</v>
      </c>
      <c r="AB655" s="46">
        <f>_xll.qlCalendarAdvance(calendar,AB654,AA655,,,trigger)</f>
        <v>62564</v>
      </c>
      <c r="AC655" s="46">
        <f>_xll.qlInterestRateIndexMaturity($U$5,AB655,trigger)</f>
        <v>62747</v>
      </c>
      <c r="AD655" s="50">
        <f>_xll.qlTenorBasisValue($U$13,AB655,trigger)</f>
        <v>2.5877347594026285E-4</v>
      </c>
      <c r="AE655" s="50">
        <f>_xll.qlTenorBasisForwardRate($U$13,AB655,trigger)</f>
        <v>1.355737107366662E-2</v>
      </c>
      <c r="AF655" s="50">
        <f>_xll.qlTenorBasisForwardRate2($U$13,AB655,AC655,trigger)</f>
        <v>1.355737107366662E-2</v>
      </c>
      <c r="AG655" s="50">
        <f>_xll.qlIndexFixing($U$5,_xll.qlInterestRateIndexFixingDate($U$5,AB655,trigger),,trigger)</f>
        <v>1.3874247858142339E-2</v>
      </c>
      <c r="AH655" s="50">
        <f t="shared" si="27"/>
        <v>-3.1687678447571942E-4</v>
      </c>
      <c r="AI655" s="53">
        <f t="shared" si="28"/>
        <v>1.0233730258435729</v>
      </c>
    </row>
    <row r="656" spans="27:35" x14ac:dyDescent="0.2">
      <c r="AA656" s="45" t="s">
        <v>74</v>
      </c>
      <c r="AB656" s="46">
        <f>_xll.qlCalendarAdvance(calendar,AB655,AA656,,,trigger)</f>
        <v>62596</v>
      </c>
      <c r="AC656" s="46">
        <f>_xll.qlInterestRateIndexMaturity($U$5,AB656,trigger)</f>
        <v>62780</v>
      </c>
      <c r="AD656" s="50">
        <f>_xll.qlTenorBasisValue($U$13,AB656,trigger)</f>
        <v>2.5876732122207918E-4</v>
      </c>
      <c r="AE656" s="50">
        <f>_xll.qlTenorBasisForwardRate($U$13,AB656,trigger)</f>
        <v>1.3568948188314181E-2</v>
      </c>
      <c r="AF656" s="50">
        <f>_xll.qlTenorBasisForwardRate2($U$13,AB656,AC656,trigger)</f>
        <v>1.3568948188314181E-2</v>
      </c>
      <c r="AG656" s="50">
        <f>_xll.qlIndexFixing($U$5,_xll.qlInterestRateIndexFixingDate($U$5,AB656,trigger),,trigger)</f>
        <v>1.391029597197135E-2</v>
      </c>
      <c r="AH656" s="50">
        <f t="shared" si="27"/>
        <v>-3.413477836571692E-4</v>
      </c>
      <c r="AI656" s="53">
        <f t="shared" si="28"/>
        <v>1.0251565396904636</v>
      </c>
    </row>
    <row r="657" spans="27:35" x14ac:dyDescent="0.2">
      <c r="AA657" s="45" t="s">
        <v>74</v>
      </c>
      <c r="AB657" s="46">
        <f>_xll.qlCalendarAdvance(calendar,AB656,AA657,,,trigger)</f>
        <v>62627</v>
      </c>
      <c r="AC657" s="46">
        <f>_xll.qlInterestRateIndexMaturity($U$5,AB657,trigger)</f>
        <v>62810</v>
      </c>
      <c r="AD657" s="50">
        <f>_xll.qlTenorBasisValue($U$13,AB657,trigger)</f>
        <v>2.5876145885857672E-4</v>
      </c>
      <c r="AE657" s="50">
        <f>_xll.qlTenorBasisForwardRate($U$13,AB657,trigger)</f>
        <v>1.357909674881886E-2</v>
      </c>
      <c r="AF657" s="50">
        <f>_xll.qlTenorBasisForwardRate2($U$13,AB657,AC657,trigger)</f>
        <v>1.357909674881886E-2</v>
      </c>
      <c r="AG657" s="50">
        <f>_xll.qlIndexFixing($U$5,_xll.qlInterestRateIndexFixingDate($U$5,AB657,trigger),,trigger)</f>
        <v>1.3942906299820158E-2</v>
      </c>
      <c r="AH657" s="50">
        <f t="shared" si="27"/>
        <v>-3.6380955100129807E-4</v>
      </c>
      <c r="AI657" s="53">
        <f t="shared" si="28"/>
        <v>1.0267918815022026</v>
      </c>
    </row>
    <row r="658" spans="27:35" x14ac:dyDescent="0.2">
      <c r="AA658" s="45" t="s">
        <v>74</v>
      </c>
      <c r="AB658" s="46">
        <f>_xll.qlCalendarAdvance(calendar,AB657,AA658,,,trigger)</f>
        <v>62659</v>
      </c>
      <c r="AC658" s="46">
        <f>_xll.qlInterestRateIndexMaturity($U$5,AB658,trigger)</f>
        <v>62843</v>
      </c>
      <c r="AD658" s="50">
        <f>_xll.qlTenorBasisValue($U$13,AB658,trigger)</f>
        <v>2.5875550890774938E-4</v>
      </c>
      <c r="AE658" s="50">
        <f>_xll.qlTenorBasisForwardRate($U$13,AB658,trigger)</f>
        <v>1.3590187428502517E-2</v>
      </c>
      <c r="AF658" s="50">
        <f>_xll.qlTenorBasisForwardRate2($U$13,AB658,AC658,trigger)</f>
        <v>1.3590187428502517E-2</v>
      </c>
      <c r="AG658" s="50">
        <f>_xll.qlIndexFixing($U$5,_xll.qlInterestRateIndexFixingDate($U$5,AB658,trigger),,trigger)</f>
        <v>1.3977418232200894E-2</v>
      </c>
      <c r="AH658" s="50">
        <f t="shared" si="27"/>
        <v>-3.8723080369837751E-4</v>
      </c>
      <c r="AI658" s="53">
        <f t="shared" si="28"/>
        <v>1.028493411568868</v>
      </c>
    </row>
    <row r="659" spans="27:35" x14ac:dyDescent="0.2">
      <c r="AA659" s="45" t="s">
        <v>74</v>
      </c>
      <c r="AB659" s="46">
        <f>_xll.qlCalendarAdvance(calendar,AB658,AA659,,,trigger)</f>
        <v>62690</v>
      </c>
      <c r="AC659" s="46">
        <f>_xll.qlInterestRateIndexMaturity($U$5,AB659,trigger)</f>
        <v>62876</v>
      </c>
      <c r="AD659" s="50">
        <f>_xll.qlTenorBasisValue($U$13,AB659,trigger)</f>
        <v>2.5874984161518934E-4</v>
      </c>
      <c r="AE659" s="50">
        <f>_xll.qlTenorBasisForwardRate($U$13,AB659,trigger)</f>
        <v>1.3601119194620556E-2</v>
      </c>
      <c r="AF659" s="50">
        <f>_xll.qlTenorBasisForwardRate2($U$13,AB659,AC659,trigger)</f>
        <v>1.3601119194620556E-2</v>
      </c>
      <c r="AG659" s="50">
        <f>_xll.qlIndexFixing($U$5,_xll.qlInterestRateIndexFixingDate($U$5,AB659,trigger),,trigger)</f>
        <v>1.4010890408629264E-2</v>
      </c>
      <c r="AH659" s="50">
        <f t="shared" si="27"/>
        <v>-4.0977121400870807E-4</v>
      </c>
      <c r="AI659" s="53">
        <f t="shared" si="28"/>
        <v>1.0301277569989078</v>
      </c>
    </row>
    <row r="660" spans="27:35" x14ac:dyDescent="0.2">
      <c r="AA660" s="45" t="s">
        <v>74</v>
      </c>
      <c r="AB660" s="46">
        <f>_xll.qlCalendarAdvance(calendar,AB659,AA660,,,trigger)</f>
        <v>62722</v>
      </c>
      <c r="AC660" s="46">
        <f>_xll.qlInterestRateIndexMaturity($U$5,AB660,trigger)</f>
        <v>62904</v>
      </c>
      <c r="AD660" s="50">
        <f>_xll.qlTenorBasisValue($U$13,AB660,trigger)</f>
        <v>2.5874408968035059E-4</v>
      </c>
      <c r="AE660" s="50">
        <f>_xll.qlTenorBasisForwardRate($U$13,AB660,trigger)</f>
        <v>1.3609661273612713E-2</v>
      </c>
      <c r="AF660" s="50">
        <f>_xll.qlTenorBasisForwardRate2($U$13,AB660,AC660,trigger)</f>
        <v>1.3609661273612713E-2</v>
      </c>
      <c r="AG660" s="50">
        <f>_xll.qlIndexFixing($U$5,_xll.qlInterestRateIndexFixingDate($U$5,AB660,trigger),,trigger)</f>
        <v>1.404003918788644E-2</v>
      </c>
      <c r="AH660" s="50">
        <f t="shared" si="27"/>
        <v>-4.3037791427372706E-4</v>
      </c>
      <c r="AI660" s="53">
        <f t="shared" si="28"/>
        <v>1.0316229703018525</v>
      </c>
    </row>
    <row r="661" spans="27:35" x14ac:dyDescent="0.2">
      <c r="AA661" s="45" t="s">
        <v>74</v>
      </c>
      <c r="AB661" s="46">
        <f>_xll.qlCalendarAdvance(calendar,AB660,AA661,,,trigger)</f>
        <v>62752</v>
      </c>
      <c r="AC661" s="46">
        <f>_xll.qlInterestRateIndexMaturity($U$5,AB661,trigger)</f>
        <v>62935</v>
      </c>
      <c r="AD661" s="50">
        <f>_xll.qlTenorBasisValue($U$13,AB661,trigger)</f>
        <v>2.587387863356465E-4</v>
      </c>
      <c r="AE661" s="50">
        <f>_xll.qlTenorBasisForwardRate($U$13,AB661,trigger)</f>
        <v>1.3619407085910753E-2</v>
      </c>
      <c r="AF661" s="50">
        <f>_xll.qlTenorBasisForwardRate2($U$13,AB661,AC661,trigger)</f>
        <v>1.3619407085910753E-2</v>
      </c>
      <c r="AG661" s="50">
        <f>_xll.qlIndexFixing($U$5,_xll.qlInterestRateIndexFixingDate($U$5,AB661,trigger),,trigger)</f>
        <v>1.4070302303285081E-2</v>
      </c>
      <c r="AH661" s="50">
        <f t="shared" si="27"/>
        <v>-4.5089521737432837E-4</v>
      </c>
      <c r="AI661" s="53">
        <f t="shared" si="28"/>
        <v>1.0331068169509947</v>
      </c>
    </row>
    <row r="662" spans="27:35" x14ac:dyDescent="0.2">
      <c r="AA662" s="45" t="s">
        <v>74</v>
      </c>
      <c r="AB662" s="46">
        <f>_xll.qlCalendarAdvance(calendar,AB661,AA662,,,trigger)</f>
        <v>62785</v>
      </c>
      <c r="AC662" s="46">
        <f>_xll.qlInterestRateIndexMaturity($U$5,AB662,trigger)</f>
        <v>62967</v>
      </c>
      <c r="AD662" s="50">
        <f>_xll.qlTenorBasisValue($U$13,AB662,trigger)</f>
        <v>2.5873305057579868E-4</v>
      </c>
      <c r="AE662" s="50">
        <f>_xll.qlTenorBasisForwardRate($U$13,AB662,trigger)</f>
        <v>1.3629024905246225E-2</v>
      </c>
      <c r="AF662" s="50">
        <f>_xll.qlTenorBasisForwardRate2($U$13,AB662,AC662,trigger)</f>
        <v>1.3629024905246225E-2</v>
      </c>
      <c r="AG662" s="50">
        <f>_xll.qlIndexFixing($U$5,_xll.qlInterestRateIndexFixingDate($U$5,AB662,trigger),,trigger)</f>
        <v>1.4101237386393926E-2</v>
      </c>
      <c r="AH662" s="50">
        <f t="shared" si="27"/>
        <v>-4.7221248114770117E-4</v>
      </c>
      <c r="AI662" s="53">
        <f t="shared" si="28"/>
        <v>1.0346475616876987</v>
      </c>
    </row>
    <row r="663" spans="27:35" x14ac:dyDescent="0.2">
      <c r="AA663" s="45" t="s">
        <v>74</v>
      </c>
      <c r="AB663" s="46">
        <f>_xll.qlCalendarAdvance(calendar,AB662,AA663,,,trigger)</f>
        <v>62815</v>
      </c>
      <c r="AC663" s="46">
        <f>_xll.qlInterestRateIndexMaturity($U$5,AB663,trigger)</f>
        <v>62998</v>
      </c>
      <c r="AD663" s="50">
        <f>_xll.qlTenorBasisValue($U$13,AB663,trigger)</f>
        <v>2.5872792380864264E-4</v>
      </c>
      <c r="AE663" s="50">
        <f>_xll.qlTenorBasisForwardRate($U$13,AB663,trigger)</f>
        <v>1.3638314147397464E-2</v>
      </c>
      <c r="AF663" s="50">
        <f>_xll.qlTenorBasisForwardRate2($U$13,AB663,AC663,trigger)</f>
        <v>1.3638314147397464E-2</v>
      </c>
      <c r="AG663" s="50">
        <f>_xll.qlIndexFixing($U$5,_xll.qlInterestRateIndexFixingDate($U$5,AB663,trigger),,trigger)</f>
        <v>1.4130058458108986E-2</v>
      </c>
      <c r="AH663" s="50">
        <f t="shared" si="27"/>
        <v>-4.917443107115213E-4</v>
      </c>
      <c r="AI663" s="53">
        <f t="shared" si="28"/>
        <v>1.0360560920797794</v>
      </c>
    </row>
    <row r="664" spans="27:35" x14ac:dyDescent="0.2">
      <c r="AA664" s="45" t="s">
        <v>74</v>
      </c>
      <c r="AB664" s="46">
        <f>_xll.qlCalendarAdvance(calendar,AB663,AA664,,,trigger)</f>
        <v>62848</v>
      </c>
      <c r="AC664" s="46">
        <f>_xll.qlInterestRateIndexMaturity($U$5,AB664,trigger)</f>
        <v>63030</v>
      </c>
      <c r="AD664" s="50">
        <f>_xll.qlTenorBasisValue($U$13,AB664,trigger)</f>
        <v>2.5872237905290459E-4</v>
      </c>
      <c r="AE664" s="50">
        <f>_xll.qlTenorBasisForwardRate($U$13,AB664,trigger)</f>
        <v>1.3647443974253383E-2</v>
      </c>
      <c r="AF664" s="50">
        <f>_xll.qlTenorBasisForwardRate2($U$13,AB664,AC664,trigger)</f>
        <v>1.3647443974253383E-2</v>
      </c>
      <c r="AG664" s="50">
        <f>_xll.qlIndexFixing($U$5,_xll.qlInterestRateIndexFixingDate($U$5,AB664,trigger),,trigger)</f>
        <v>1.4159452051666001E-2</v>
      </c>
      <c r="AH664" s="50">
        <f t="shared" si="27"/>
        <v>-5.1200807741261754E-4</v>
      </c>
      <c r="AI664" s="53">
        <f t="shared" si="28"/>
        <v>1.0375167744508458</v>
      </c>
    </row>
    <row r="665" spans="27:35" x14ac:dyDescent="0.2">
      <c r="AA665" s="45" t="s">
        <v>74</v>
      </c>
      <c r="AB665" s="46">
        <f>_xll.qlCalendarAdvance(calendar,AB664,AA665,,,trigger)</f>
        <v>62879</v>
      </c>
      <c r="AC665" s="46">
        <f>_xll.qlInterestRateIndexMaturity($U$5,AB665,trigger)</f>
        <v>63061</v>
      </c>
      <c r="AD665" s="50">
        <f>_xll.qlTenorBasisValue($U$13,AB665,trigger)</f>
        <v>2.587172592084596E-4</v>
      </c>
      <c r="AE665" s="50">
        <f>_xll.qlTenorBasisForwardRate($U$13,AB665,trigger)</f>
        <v>1.3656160569726928E-2</v>
      </c>
      <c r="AF665" s="50">
        <f>_xll.qlTenorBasisForwardRate2($U$13,AB665,AC665,trigger)</f>
        <v>1.3656160569726928E-2</v>
      </c>
      <c r="AG665" s="50">
        <f>_xll.qlIndexFixing($U$5,_xll.qlInterestRateIndexFixingDate($U$5,AB665,trigger),,trigger)</f>
        <v>1.4187002042746106E-2</v>
      </c>
      <c r="AH665" s="50">
        <f t="shared" si="27"/>
        <v>-5.3084147301917829E-4</v>
      </c>
      <c r="AI665" s="53">
        <f t="shared" si="28"/>
        <v>1.0388719413709848</v>
      </c>
    </row>
    <row r="666" spans="27:35" x14ac:dyDescent="0.2">
      <c r="AA666" s="45" t="s">
        <v>74</v>
      </c>
      <c r="AB666" s="46">
        <f>_xll.qlCalendarAdvance(calendar,AB665,AA666,,,trigger)</f>
        <v>62908</v>
      </c>
      <c r="AC666" s="46">
        <f>_xll.qlInterestRateIndexMaturity($U$5,AB666,trigger)</f>
        <v>63093</v>
      </c>
      <c r="AD666" s="50">
        <f>_xll.qlTenorBasisValue($U$13,AB666,trigger)</f>
        <v>2.5871254633594922E-4</v>
      </c>
      <c r="AE666" s="50">
        <f>_xll.qlTenorBasisForwardRate($U$13,AB666,trigger)</f>
        <v>1.3665278679597912E-2</v>
      </c>
      <c r="AF666" s="50">
        <f>_xll.qlTenorBasisForwardRate2($U$13,AB666,AC666,trigger)</f>
        <v>1.3665278679597912E-2</v>
      </c>
      <c r="AG666" s="50">
        <f>_xll.qlIndexFixing($U$5,_xll.qlInterestRateIndexFixingDate($U$5,AB666,trigger),,trigger)</f>
        <v>1.4214207844968981E-2</v>
      </c>
      <c r="AH666" s="50">
        <f t="shared" si="27"/>
        <v>-5.4892916537106935E-4</v>
      </c>
      <c r="AI666" s="53">
        <f t="shared" si="28"/>
        <v>1.0401696283143214</v>
      </c>
    </row>
    <row r="667" spans="27:35" x14ac:dyDescent="0.2">
      <c r="AA667" s="45" t="s">
        <v>74</v>
      </c>
      <c r="AB667" s="46">
        <f>_xll.qlCalendarAdvance(calendar,AB666,AA667,,,trigger)</f>
        <v>62939</v>
      </c>
      <c r="AC667" s="46">
        <f>_xll.qlInterestRateIndexMaturity($U$5,AB667,trigger)</f>
        <v>63122</v>
      </c>
      <c r="AD667" s="50">
        <f>_xll.qlTenorBasisValue($U$13,AB667,trigger)</f>
        <v>2.5870758906984618E-4</v>
      </c>
      <c r="AE667" s="50">
        <f>_xll.qlTenorBasisForwardRate($U$13,AB667,trigger)</f>
        <v>1.3672768656014123E-2</v>
      </c>
      <c r="AF667" s="50">
        <f>_xll.qlTenorBasisForwardRate2($U$13,AB667,AC667,trigger)</f>
        <v>1.3672768656014123E-2</v>
      </c>
      <c r="AG667" s="50">
        <f>_xll.qlIndexFixing($U$5,_xll.qlInterestRateIndexFixingDate($U$5,AB667,trigger),,trigger)</f>
        <v>1.4238957501791048E-2</v>
      </c>
      <c r="AH667" s="50">
        <f t="shared" si="27"/>
        <v>-5.6618884577692465E-4</v>
      </c>
      <c r="AI667" s="53">
        <f t="shared" si="28"/>
        <v>1.041409963118763</v>
      </c>
    </row>
    <row r="668" spans="27:35" x14ac:dyDescent="0.2">
      <c r="AA668" s="45" t="s">
        <v>74</v>
      </c>
      <c r="AB668" s="46">
        <f>_xll.qlCalendarAdvance(calendar,AB667,AA668,,,trigger)</f>
        <v>62969</v>
      </c>
      <c r="AC668" s="46">
        <f>_xll.qlInterestRateIndexMaturity($U$5,AB668,trigger)</f>
        <v>63153</v>
      </c>
      <c r="AD668" s="50">
        <f>_xll.qlTenorBasisValue($U$13,AB668,trigger)</f>
        <v>2.5870286978862023E-4</v>
      </c>
      <c r="AE668" s="50">
        <f>_xll.qlTenorBasisForwardRate($U$13,AB668,trigger)</f>
        <v>1.3680938275342853E-2</v>
      </c>
      <c r="AF668" s="50">
        <f>_xll.qlTenorBasisForwardRate2($U$13,AB668,AC668,trigger)</f>
        <v>1.3680938275342853E-2</v>
      </c>
      <c r="AG668" s="50">
        <f>_xll.qlIndexFixing($U$5,_xll.qlInterestRateIndexFixingDate($U$5,AB668,trigger),,trigger)</f>
        <v>1.42642420761992E-2</v>
      </c>
      <c r="AH668" s="50">
        <f t="shared" si="27"/>
        <v>-5.8330380085634681E-4</v>
      </c>
      <c r="AI668" s="53">
        <f t="shared" si="28"/>
        <v>1.0426362424211528</v>
      </c>
    </row>
    <row r="669" spans="27:35" x14ac:dyDescent="0.2">
      <c r="AA669" s="45" t="s">
        <v>74</v>
      </c>
      <c r="AB669" s="46">
        <f>_xll.qlCalendarAdvance(calendar,AB668,AA669,,,trigger)</f>
        <v>63002</v>
      </c>
      <c r="AC669" s="46">
        <f>_xll.qlInterestRateIndexMaturity($U$5,AB669,trigger)</f>
        <v>63185</v>
      </c>
      <c r="AD669" s="50">
        <f>_xll.qlTenorBasisValue($U$13,AB669,trigger)</f>
        <v>2.5869776580611048E-4</v>
      </c>
      <c r="AE669" s="50">
        <f>_xll.qlTenorBasisForwardRate($U$13,AB669,trigger)</f>
        <v>1.3688871748919579E-2</v>
      </c>
      <c r="AF669" s="50">
        <f>_xll.qlTenorBasisForwardRate2($U$13,AB669,AC669,trigger)</f>
        <v>1.3688871748919579E-2</v>
      </c>
      <c r="AG669" s="50">
        <f>_xll.qlIndexFixing($U$5,_xll.qlInterestRateIndexFixingDate($U$5,AB669,trigger),,trigger)</f>
        <v>1.4289856335937833E-2</v>
      </c>
      <c r="AH669" s="50">
        <f t="shared" si="27"/>
        <v>-6.0098458701825404E-4</v>
      </c>
      <c r="AI669" s="53">
        <f t="shared" si="28"/>
        <v>1.0439031498023705</v>
      </c>
    </row>
    <row r="670" spans="27:35" x14ac:dyDescent="0.2">
      <c r="AA670" s="45" t="s">
        <v>74</v>
      </c>
      <c r="AB670" s="46">
        <f>_xll.qlCalendarAdvance(calendar,AB669,AA670,,,trigger)</f>
        <v>63032</v>
      </c>
      <c r="AC670" s="46">
        <f>_xll.qlInterestRateIndexMaturity($U$5,AB670,trigger)</f>
        <v>63216</v>
      </c>
      <c r="AD670" s="50">
        <f>_xll.qlTenorBasisValue($U$13,AB670,trigger)</f>
        <v>2.5869320381906216E-4</v>
      </c>
      <c r="AE670" s="50">
        <f>_xll.qlTenorBasisForwardRate($U$13,AB670,trigger)</f>
        <v>1.3696584599517827E-2</v>
      </c>
      <c r="AF670" s="50">
        <f>_xll.qlTenorBasisForwardRate2($U$13,AB670,AC670,trigger)</f>
        <v>1.3696584599517827E-2</v>
      </c>
      <c r="AG670" s="50">
        <f>_xll.qlIndexFixing($U$5,_xll.qlInterestRateIndexFixingDate($U$5,AB670,trigger),,trigger)</f>
        <v>1.4313698021078573E-2</v>
      </c>
      <c r="AH670" s="50">
        <f t="shared" si="27"/>
        <v>-6.1711342156074538E-4</v>
      </c>
      <c r="AI670" s="53">
        <f t="shared" si="28"/>
        <v>1.0450560077278295</v>
      </c>
    </row>
    <row r="671" spans="27:35" x14ac:dyDescent="0.2">
      <c r="AA671" s="45" t="s">
        <v>74</v>
      </c>
      <c r="AB671" s="46">
        <f>_xll.qlCalendarAdvance(calendar,AB670,AA671,,,trigger)</f>
        <v>63065</v>
      </c>
      <c r="AC671" s="46">
        <f>_xll.qlInterestRateIndexMaturity($U$5,AB671,trigger)</f>
        <v>63248</v>
      </c>
      <c r="AD671" s="50">
        <f>_xll.qlTenorBasisValue($U$13,AB671,trigger)</f>
        <v>2.586882699781758E-4</v>
      </c>
      <c r="AE671" s="50">
        <f>_xll.qlTenorBasisForwardRate($U$13,AB671,trigger)</f>
        <v>1.3704030119277412E-2</v>
      </c>
      <c r="AF671" s="50">
        <f>_xll.qlTenorBasisForwardRate2($U$13,AB671,AC671,trigger)</f>
        <v>1.3704030119277412E-2</v>
      </c>
      <c r="AG671" s="50">
        <f>_xll.qlIndexFixing($U$5,_xll.qlInterestRateIndexFixingDate($U$5,AB671,trigger),,trigger)</f>
        <v>1.4337770678959999E-2</v>
      </c>
      <c r="AH671" s="50">
        <f t="shared" si="27"/>
        <v>-6.3374055968258743E-4</v>
      </c>
      <c r="AI671" s="53">
        <f t="shared" si="28"/>
        <v>1.0462448312041512</v>
      </c>
    </row>
    <row r="672" spans="27:35" x14ac:dyDescent="0.2">
      <c r="AA672" s="45" t="s">
        <v>74</v>
      </c>
      <c r="AB672" s="46">
        <f>_xll.qlCalendarAdvance(calendar,AB671,AA672,,,trigger)</f>
        <v>63096</v>
      </c>
      <c r="AC672" s="46">
        <f>_xll.qlInterestRateIndexMaturity($U$5,AB672,trigger)</f>
        <v>63277</v>
      </c>
      <c r="AD672" s="50">
        <f>_xll.qlTenorBasisValue($U$13,AB672,trigger)</f>
        <v>2.5868371431453201E-4</v>
      </c>
      <c r="AE672" s="50">
        <f>_xll.qlTenorBasisForwardRate($U$13,AB672,trigger)</f>
        <v>1.3710402586617402E-2</v>
      </c>
      <c r="AF672" s="50">
        <f>_xll.qlTenorBasisForwardRate2($U$13,AB672,AC672,trigger)</f>
        <v>1.3710402586617402E-2</v>
      </c>
      <c r="AG672" s="50">
        <f>_xll.qlIndexFixing($U$5,_xll.qlInterestRateIndexFixingDate($U$5,AB672,trigger),,trigger)</f>
        <v>1.4358989452333952E-2</v>
      </c>
      <c r="AH672" s="50">
        <f t="shared" si="27"/>
        <v>-6.4858686571655014E-4</v>
      </c>
      <c r="AI672" s="53">
        <f t="shared" si="28"/>
        <v>1.0473061867891196</v>
      </c>
    </row>
    <row r="673" spans="27:35" x14ac:dyDescent="0.2">
      <c r="AA673" s="45" t="s">
        <v>74</v>
      </c>
      <c r="AB673" s="46">
        <f>_xll.qlCalendarAdvance(calendar,AB672,AA673,,,trigger)</f>
        <v>63128</v>
      </c>
      <c r="AC673" s="46">
        <f>_xll.qlInterestRateIndexMaturity($U$5,AB673,trigger)</f>
        <v>63307</v>
      </c>
      <c r="AD673" s="50">
        <f>_xll.qlTenorBasisValue($U$13,AB673,trigger)</f>
        <v>2.5867909076561832E-4</v>
      </c>
      <c r="AE673" s="50">
        <f>_xll.qlTenorBasisForwardRate($U$13,AB673,trigger)</f>
        <v>1.3716778430004234E-2</v>
      </c>
      <c r="AF673" s="50">
        <f>_xll.qlTenorBasisForwardRate2($U$13,AB673,AC673,trigger)</f>
        <v>1.3716778430004234E-2</v>
      </c>
      <c r="AG673" s="50">
        <f>_xll.qlIndexFixing($U$5,_xll.qlInterestRateIndexFixingDate($U$5,AB673,trigger),,trigger)</f>
        <v>1.4380219069851714E-2</v>
      </c>
      <c r="AH673" s="50">
        <f t="shared" si="27"/>
        <v>-6.6344063984748007E-4</v>
      </c>
      <c r="AI673" s="53">
        <f t="shared" si="28"/>
        <v>1.0483670887616192</v>
      </c>
    </row>
    <row r="674" spans="27:35" x14ac:dyDescent="0.2">
      <c r="AA674" s="45" t="s">
        <v>74</v>
      </c>
      <c r="AB674" s="46">
        <f>_xll.qlCalendarAdvance(calendar,AB673,AA674,,,trigger)</f>
        <v>63158</v>
      </c>
      <c r="AC674" s="46">
        <f>_xll.qlInterestRateIndexMaturity($U$5,AB674,trigger)</f>
        <v>63340</v>
      </c>
      <c r="AD674" s="50">
        <f>_xll.qlTenorBasisValue($U$13,AB674,trigger)</f>
        <v>2.5867482794451527E-4</v>
      </c>
      <c r="AE674" s="50">
        <f>_xll.qlTenorBasisForwardRate($U$13,AB674,trigger)</f>
        <v>1.3724317154184491E-2</v>
      </c>
      <c r="AF674" s="50">
        <f>_xll.qlTenorBasisForwardRate2($U$13,AB674,AC674,trigger)</f>
        <v>1.3724317154184491E-2</v>
      </c>
      <c r="AG674" s="50">
        <f>_xll.qlIndexFixing($U$5,_xll.qlInterestRateIndexFixingDate($U$5,AB674,trigger),,trigger)</f>
        <v>1.4402436756309606E-2</v>
      </c>
      <c r="AH674" s="50">
        <f t="shared" si="27"/>
        <v>-6.7811960212511499E-4</v>
      </c>
      <c r="AI674" s="53">
        <f t="shared" si="28"/>
        <v>1.0494100795330541</v>
      </c>
    </row>
    <row r="675" spans="27:35" x14ac:dyDescent="0.2">
      <c r="AA675" s="45" t="s">
        <v>74</v>
      </c>
      <c r="AB675" s="46">
        <f>_xll.qlCalendarAdvance(calendar,AB674,AA675,,,trigger)</f>
        <v>63188</v>
      </c>
      <c r="AC675" s="46">
        <f>_xll.qlInterestRateIndexMaturity($U$5,AB675,trigger)</f>
        <v>63370</v>
      </c>
      <c r="AD675" s="50">
        <f>_xll.qlTenorBasisValue($U$13,AB675,trigger)</f>
        <v>2.5867063343724766E-4</v>
      </c>
      <c r="AE675" s="50">
        <f>_xll.qlTenorBasisForwardRate($U$13,AB675,trigger)</f>
        <v>1.3730542570545809E-2</v>
      </c>
      <c r="AF675" s="50">
        <f>_xll.qlTenorBasisForwardRate2($U$13,AB675,AC675,trigger)</f>
        <v>1.3730542570545809E-2</v>
      </c>
      <c r="AG675" s="50">
        <f>_xll.qlIndexFixing($U$5,_xll.qlInterestRateIndexFixingDate($U$5,AB675,trigger),,trigger)</f>
        <v>1.4422116339304018E-2</v>
      </c>
      <c r="AH675" s="50">
        <f t="shared" si="27"/>
        <v>-6.9157376875820901E-4</v>
      </c>
      <c r="AI675" s="53">
        <f t="shared" si="28"/>
        <v>1.0503675484930759</v>
      </c>
    </row>
    <row r="676" spans="27:35" x14ac:dyDescent="0.2">
      <c r="AA676" s="45" t="s">
        <v>74</v>
      </c>
      <c r="AB676" s="46">
        <f>_xll.qlCalendarAdvance(calendar,AB675,AA676,,,trigger)</f>
        <v>63219</v>
      </c>
      <c r="AC676" s="46">
        <f>_xll.qlInterestRateIndexMaturity($U$5,AB676,trigger)</f>
        <v>63401</v>
      </c>
      <c r="AD676" s="50">
        <f>_xll.qlTenorBasisValue($U$13,AB676,trigger)</f>
        <v>2.5866636972783923E-4</v>
      </c>
      <c r="AE676" s="50">
        <f>_xll.qlTenorBasisForwardRate($U$13,AB676,trigger)</f>
        <v>1.3736750434615638E-2</v>
      </c>
      <c r="AF676" s="50">
        <f>_xll.qlTenorBasisForwardRate2($U$13,AB676,AC676,trigger)</f>
        <v>1.3736750434615638E-2</v>
      </c>
      <c r="AG676" s="50">
        <f>_xll.qlIndexFixing($U$5,_xll.qlInterestRateIndexFixingDate($U$5,AB676,trigger),,trigger)</f>
        <v>1.4441740823453383E-2</v>
      </c>
      <c r="AH676" s="50">
        <f t="shared" si="27"/>
        <v>-7.0499038883774581E-4</v>
      </c>
      <c r="AI676" s="53">
        <f t="shared" si="28"/>
        <v>1.0513214819031158</v>
      </c>
    </row>
    <row r="677" spans="27:35" x14ac:dyDescent="0.2">
      <c r="AA677" s="45" t="s">
        <v>74</v>
      </c>
      <c r="AB677" s="46">
        <f>_xll.qlCalendarAdvance(calendar,AB676,AA677,,,trigger)</f>
        <v>63248</v>
      </c>
      <c r="AC677" s="46">
        <f>_xll.qlInterestRateIndexMaturity($U$5,AB677,trigger)</f>
        <v>63432</v>
      </c>
      <c r="AD677" s="50">
        <f>_xll.qlTenorBasisValue($U$13,AB677,trigger)</f>
        <v>2.5866244503998219E-4</v>
      </c>
      <c r="AE677" s="50">
        <f>_xll.qlTenorBasisForwardRate($U$13,AB677,trigger)</f>
        <v>1.3743056380939988E-2</v>
      </c>
      <c r="AF677" s="50">
        <f>_xll.qlTenorBasisForwardRate2($U$13,AB677,AC677,trigger)</f>
        <v>1.3743056380939988E-2</v>
      </c>
      <c r="AG677" s="50">
        <f>_xll.qlIndexFixing($U$5,_xll.qlInterestRateIndexFixingDate($U$5,AB677,trigger),,trigger)</f>
        <v>1.4460600565094376E-2</v>
      </c>
      <c r="AH677" s="50">
        <f t="shared" si="27"/>
        <v>-7.1754418415438843E-4</v>
      </c>
      <c r="AI677" s="53">
        <f t="shared" si="28"/>
        <v>1.0522113978335663</v>
      </c>
    </row>
    <row r="678" spans="27:35" x14ac:dyDescent="0.2">
      <c r="AA678" s="45" t="s">
        <v>74</v>
      </c>
      <c r="AB678" s="46">
        <f>_xll.qlCalendarAdvance(calendar,AB677,AA678,,,trigger)</f>
        <v>63276</v>
      </c>
      <c r="AC678" s="46">
        <f>_xll.qlInterestRateIndexMaturity($U$5,AB678,trigger)</f>
        <v>63460</v>
      </c>
      <c r="AD678" s="50">
        <f>_xll.qlTenorBasisValue($U$13,AB678,trigger)</f>
        <v>2.5865871342613614E-4</v>
      </c>
      <c r="AE678" s="50">
        <f>_xll.qlTenorBasisForwardRate($U$13,AB678,trigger)</f>
        <v>1.374826729873551E-2</v>
      </c>
      <c r="AF678" s="50">
        <f>_xll.qlTenorBasisForwardRate2($U$13,AB678,AC678,trigger)</f>
        <v>1.374826729873551E-2</v>
      </c>
      <c r="AG678" s="50">
        <f>_xll.qlIndexFixing($U$5,_xll.qlInterestRateIndexFixingDate($U$5,AB678,trigger),,trigger)</f>
        <v>1.447707421831549E-2</v>
      </c>
      <c r="AH678" s="50">
        <f t="shared" si="27"/>
        <v>-7.2880691957998012E-4</v>
      </c>
      <c r="AI678" s="53">
        <f t="shared" si="28"/>
        <v>1.0530108197450461</v>
      </c>
    </row>
    <row r="679" spans="27:35" x14ac:dyDescent="0.2">
      <c r="AA679" s="45" t="s">
        <v>74</v>
      </c>
      <c r="AB679" s="46">
        <f>_xll.qlCalendarAdvance(calendar,AB678,AA679,,,trigger)</f>
        <v>63307</v>
      </c>
      <c r="AC679" s="46">
        <f>_xll.qlInterestRateIndexMaturity($U$5,AB679,trigger)</f>
        <v>63493</v>
      </c>
      <c r="AD679" s="50">
        <f>_xll.qlTenorBasisValue($U$13,AB679,trigger)</f>
        <v>2.5865464713741807E-4</v>
      </c>
      <c r="AE679" s="50">
        <f>_xll.qlTenorBasisForwardRate($U$13,AB679,trigger)</f>
        <v>1.3754511012583731E-2</v>
      </c>
      <c r="AF679" s="50">
        <f>_xll.qlTenorBasisForwardRate2($U$13,AB679,AC679,trigger)</f>
        <v>1.3754511012583731E-2</v>
      </c>
      <c r="AG679" s="50">
        <f>_xll.qlIndexFixing($U$5,_xll.qlInterestRateIndexFixingDate($U$5,AB679,trigger),,trigger)</f>
        <v>1.4495738163872996E-2</v>
      </c>
      <c r="AH679" s="50">
        <f t="shared" si="27"/>
        <v>-7.4122715128926465E-4</v>
      </c>
      <c r="AI679" s="53">
        <f t="shared" si="28"/>
        <v>1.0538897493783044</v>
      </c>
    </row>
    <row r="680" spans="27:35" x14ac:dyDescent="0.2">
      <c r="AA680" s="45" t="s">
        <v>74</v>
      </c>
      <c r="AB680" s="46">
        <f>_xll.qlCalendarAdvance(calendar,AB679,AA680,,,trigger)</f>
        <v>63338</v>
      </c>
      <c r="AC680" s="46">
        <f>_xll.qlInterestRateIndexMaturity($U$5,AB680,trigger)</f>
        <v>63522</v>
      </c>
      <c r="AD680" s="50">
        <f>_xll.qlTenorBasisValue($U$13,AB680,trigger)</f>
        <v>2.5865064821372507E-4</v>
      </c>
      <c r="AE680" s="50">
        <f>_xll.qlTenorBasisForwardRate($U$13,AB680,trigger)</f>
        <v>1.3759141549886788E-2</v>
      </c>
      <c r="AF680" s="50">
        <f>_xll.qlTenorBasisForwardRate2($U$13,AB680,AC680,trigger)</f>
        <v>1.3759141549886788E-2</v>
      </c>
      <c r="AG680" s="50">
        <f>_xll.qlIndexFixing($U$5,_xll.qlInterestRateIndexFixingDate($U$5,AB680,trigger),,trigger)</f>
        <v>1.4511452955109796E-2</v>
      </c>
      <c r="AH680" s="50">
        <f t="shared" si="27"/>
        <v>-7.5231140522300823E-4</v>
      </c>
      <c r="AI680" s="53">
        <f t="shared" si="28"/>
        <v>1.0546772051508693</v>
      </c>
    </row>
    <row r="681" spans="27:35" x14ac:dyDescent="0.2">
      <c r="AA681" s="45" t="s">
        <v>74</v>
      </c>
      <c r="AB681" s="46">
        <f>_xll.qlCalendarAdvance(calendar,AB680,AA681,,,trigger)</f>
        <v>63369</v>
      </c>
      <c r="AC681" s="46">
        <f>_xll.qlInterestRateIndexMaturity($U$5,AB681,trigger)</f>
        <v>63552</v>
      </c>
      <c r="AD681" s="50">
        <f>_xll.qlTenorBasisValue($U$13,AB681,trigger)</f>
        <v>2.5864671554850035E-4</v>
      </c>
      <c r="AE681" s="50">
        <f>_xll.qlTenorBasisForwardRate($U$13,AB681,trigger)</f>
        <v>1.376389628064683E-2</v>
      </c>
      <c r="AF681" s="50">
        <f>_xll.qlTenorBasisForwardRate2($U$13,AB681,AC681,trigger)</f>
        <v>1.376389628064683E-2</v>
      </c>
      <c r="AG681" s="50">
        <f>_xll.qlIndexFixing($U$5,_xll.qlInterestRateIndexFixingDate($U$5,AB681,trigger),,trigger)</f>
        <v>1.452702308420048E-2</v>
      </c>
      <c r="AH681" s="50">
        <f t="shared" si="27"/>
        <v>-7.6312680355365009E-4</v>
      </c>
      <c r="AI681" s="53">
        <f t="shared" si="28"/>
        <v>1.0554440972231582</v>
      </c>
    </row>
    <row r="682" spans="27:35" x14ac:dyDescent="0.2">
      <c r="AA682" s="45" t="s">
        <v>74</v>
      </c>
      <c r="AB682" s="46">
        <f>_xll.qlCalendarAdvance(calendar,AB681,AA682,,,trigger)</f>
        <v>63401</v>
      </c>
      <c r="AC682" s="46">
        <f>_xll.qlInterestRateIndexMaturity($U$5,AB682,trigger)</f>
        <v>63585</v>
      </c>
      <c r="AD682" s="50">
        <f>_xll.qlTenorBasisValue($U$13,AB682,trigger)</f>
        <v>2.5864272436817217E-4</v>
      </c>
      <c r="AE682" s="50">
        <f>_xll.qlTenorBasisForwardRate($U$13,AB682,trigger)</f>
        <v>1.3769253779433988E-2</v>
      </c>
      <c r="AF682" s="50">
        <f>_xll.qlTenorBasisForwardRate2($U$13,AB682,AC682,trigger)</f>
        <v>1.3769253779433988E-2</v>
      </c>
      <c r="AG682" s="50">
        <f>_xll.qlIndexFixing($U$5,_xll.qlInterestRateIndexFixingDate($U$5,AB682,trigger),,trigger)</f>
        <v>1.4543424273894377E-2</v>
      </c>
      <c r="AH682" s="50">
        <f t="shared" si="27"/>
        <v>-7.7417049446038867E-4</v>
      </c>
      <c r="AI682" s="53">
        <f t="shared" si="28"/>
        <v>1.0562245788233422</v>
      </c>
    </row>
    <row r="683" spans="27:35" x14ac:dyDescent="0.2">
      <c r="AA683" s="45" t="s">
        <v>74</v>
      </c>
      <c r="AB683" s="46">
        <f>_xll.qlCalendarAdvance(calendar,AB682,AA683,,,trigger)</f>
        <v>63432</v>
      </c>
      <c r="AC683" s="46">
        <f>_xll.qlInterestRateIndexMaturity($U$5,AB683,trigger)</f>
        <v>63613</v>
      </c>
      <c r="AD683" s="50">
        <f>_xll.qlTenorBasisValue($U$13,AB683,trigger)</f>
        <v>2.5863892302196241E-4</v>
      </c>
      <c r="AE683" s="50">
        <f>_xll.qlTenorBasisForwardRate($U$13,AB683,trigger)</f>
        <v>1.3772886309408591E-2</v>
      </c>
      <c r="AF683" s="50">
        <f>_xll.qlTenorBasisForwardRate2($U$13,AB683,AC683,trigger)</f>
        <v>1.3772886309408591E-2</v>
      </c>
      <c r="AG683" s="50">
        <f>_xll.qlIndexFixing($U$5,_xll.qlInterestRateIndexFixingDate($U$5,AB683,trigger),,trigger)</f>
        <v>1.4556522156521859E-2</v>
      </c>
      <c r="AH683" s="50">
        <f t="shared" si="27"/>
        <v>-7.8363584711326796E-4</v>
      </c>
      <c r="AI683" s="53">
        <f t="shared" si="28"/>
        <v>1.0568969952636542</v>
      </c>
    </row>
    <row r="684" spans="27:35" x14ac:dyDescent="0.2">
      <c r="AA684" s="45" t="s">
        <v>74</v>
      </c>
      <c r="AB684" s="46">
        <f>_xll.qlCalendarAdvance(calendar,AB683,AA684,,,trigger)</f>
        <v>63464</v>
      </c>
      <c r="AC684" s="46">
        <f>_xll.qlInterestRateIndexMaturity($U$5,AB684,trigger)</f>
        <v>63646</v>
      </c>
      <c r="AD684" s="50">
        <f>_xll.qlTenorBasisValue($U$13,AB684,trigger)</f>
        <v>2.5863506513359042E-4</v>
      </c>
      <c r="AE684" s="50">
        <f>_xll.qlTenorBasisForwardRate($U$13,AB684,trigger)</f>
        <v>1.3777764113362907E-2</v>
      </c>
      <c r="AF684" s="50">
        <f>_xll.qlTenorBasisForwardRate2($U$13,AB684,AC684,trigger)</f>
        <v>1.3777764113362907E-2</v>
      </c>
      <c r="AG684" s="50">
        <f>_xll.qlIndexFixing($U$5,_xll.qlInterestRateIndexFixingDate($U$5,AB684,trigger),,trigger)</f>
        <v>1.457140765286514E-2</v>
      </c>
      <c r="AH684" s="50">
        <f t="shared" si="27"/>
        <v>-7.9364353950223294E-4</v>
      </c>
      <c r="AI684" s="53">
        <f t="shared" si="28"/>
        <v>1.0576032172544227</v>
      </c>
    </row>
    <row r="685" spans="27:35" x14ac:dyDescent="0.2">
      <c r="AA685" s="45" t="s">
        <v>74</v>
      </c>
      <c r="AB685" s="46">
        <f>_xll.qlCalendarAdvance(calendar,AB684,AA685,,,trigger)</f>
        <v>63495</v>
      </c>
      <c r="AC685" s="46">
        <f>_xll.qlInterestRateIndexMaturity($U$5,AB685,trigger)</f>
        <v>63676</v>
      </c>
      <c r="AD685" s="50">
        <f>_xll.qlTenorBasisValue($U$13,AB685,trigger)</f>
        <v>2.5863139075757305E-4</v>
      </c>
      <c r="AE685" s="50">
        <f>_xll.qlTenorBasisForwardRate($U$13,AB685,trigger)</f>
        <v>1.3781610128017969E-2</v>
      </c>
      <c r="AF685" s="50">
        <f>_xll.qlTenorBasisForwardRate2($U$13,AB685,AC685,trigger)</f>
        <v>1.3781610128017969E-2</v>
      </c>
      <c r="AG685" s="50">
        <f>_xll.qlIndexFixing($U$5,_xll.qlInterestRateIndexFixingDate($U$5,AB685,trigger),,trigger)</f>
        <v>1.4584106247934639E-2</v>
      </c>
      <c r="AH685" s="50">
        <f t="shared" si="27"/>
        <v>-8.0249611991667011E-4</v>
      </c>
      <c r="AI685" s="53">
        <f t="shared" si="28"/>
        <v>1.0582294893312356</v>
      </c>
    </row>
    <row r="686" spans="27:35" x14ac:dyDescent="0.2">
      <c r="AA686" s="45" t="s">
        <v>74</v>
      </c>
      <c r="AB686" s="46">
        <f>_xll.qlCalendarAdvance(calendar,AB685,AA686,,,trigger)</f>
        <v>63527</v>
      </c>
      <c r="AC686" s="46">
        <f>_xll.qlInterestRateIndexMaturity($U$5,AB686,trigger)</f>
        <v>63709</v>
      </c>
      <c r="AD686" s="50">
        <f>_xll.qlTenorBasisValue($U$13,AB686,trigger)</f>
        <v>2.5862766174624232E-4</v>
      </c>
      <c r="AE686" s="50">
        <f>_xll.qlTenorBasisForwardRate($U$13,AB686,trigger)</f>
        <v>1.3786000821143791E-2</v>
      </c>
      <c r="AF686" s="50">
        <f>_xll.qlTenorBasisForwardRate2($U$13,AB686,AC686,trigger)</f>
        <v>1.3786000821143791E-2</v>
      </c>
      <c r="AG686" s="50">
        <f>_xll.qlIndexFixing($U$5,_xll.qlInterestRateIndexFixingDate($U$5,AB686,trigger),,trigger)</f>
        <v>1.4597452626441654E-2</v>
      </c>
      <c r="AH686" s="50">
        <f t="shared" si="27"/>
        <v>-8.1145180529786261E-4</v>
      </c>
      <c r="AI686" s="53">
        <f t="shared" si="28"/>
        <v>1.0588605655712227</v>
      </c>
    </row>
    <row r="687" spans="27:35" x14ac:dyDescent="0.2">
      <c r="AA687" s="45" t="s">
        <v>74</v>
      </c>
      <c r="AB687" s="46">
        <f>_xll.qlCalendarAdvance(calendar,AB686,AA687,,,trigger)</f>
        <v>63558</v>
      </c>
      <c r="AC687" s="46">
        <f>_xll.qlInterestRateIndexMaturity($U$5,AB687,trigger)</f>
        <v>63739</v>
      </c>
      <c r="AD687" s="50">
        <f>_xll.qlTenorBasisValue($U$13,AB687,trigger)</f>
        <v>2.5862411013417559E-4</v>
      </c>
      <c r="AE687" s="50">
        <f>_xll.qlTenorBasisForwardRate($U$13,AB687,trigger)</f>
        <v>1.3789389087131513E-2</v>
      </c>
      <c r="AF687" s="50">
        <f>_xll.qlTenorBasisForwardRate2($U$13,AB687,AC687,trigger)</f>
        <v>1.3789389087131513E-2</v>
      </c>
      <c r="AG687" s="50">
        <f>_xll.qlIndexFixing($U$5,_xll.qlInterestRateIndexFixingDate($U$5,AB687,trigger),,trigger)</f>
        <v>1.4608704752879866E-2</v>
      </c>
      <c r="AH687" s="50">
        <f t="shared" si="27"/>
        <v>-8.1931566574835329E-4</v>
      </c>
      <c r="AI687" s="53">
        <f t="shared" si="28"/>
        <v>1.0594163860756494</v>
      </c>
    </row>
    <row r="688" spans="27:35" x14ac:dyDescent="0.2">
      <c r="AA688" s="45" t="s">
        <v>74</v>
      </c>
      <c r="AB688" s="46">
        <f>_xll.qlCalendarAdvance(calendar,AB687,AA688,,,trigger)</f>
        <v>63590</v>
      </c>
      <c r="AC688" s="46">
        <f>_xll.qlInterestRateIndexMaturity($U$5,AB688,trigger)</f>
        <v>63772</v>
      </c>
      <c r="AD688" s="50">
        <f>_xll.qlTenorBasisValue($U$13,AB688,trigger)</f>
        <v>2.5862050572974919E-4</v>
      </c>
      <c r="AE688" s="50">
        <f>_xll.qlTenorBasisForwardRate($U$13,AB688,trigger)</f>
        <v>1.3793292623380537E-2</v>
      </c>
      <c r="AF688" s="50">
        <f>_xll.qlTenorBasisForwardRate2($U$13,AB688,AC688,trigger)</f>
        <v>1.3793292623380537E-2</v>
      </c>
      <c r="AG688" s="50">
        <f>_xll.qlIndexFixing($U$5,_xll.qlInterestRateIndexFixingDate($U$5,AB688,trigger),,trigger)</f>
        <v>1.4620511836215816E-2</v>
      </c>
      <c r="AH688" s="50">
        <f t="shared" si="27"/>
        <v>-8.2721921283527948E-4</v>
      </c>
      <c r="AI688" s="53">
        <f t="shared" si="28"/>
        <v>1.0599725703950549</v>
      </c>
    </row>
    <row r="689" spans="27:35" x14ac:dyDescent="0.2">
      <c r="AA689" s="45" t="s">
        <v>74</v>
      </c>
      <c r="AB689" s="46">
        <f>_xll.qlCalendarAdvance(calendar,AB688,AA689,,,trigger)</f>
        <v>63618</v>
      </c>
      <c r="AC689" s="46">
        <f>_xll.qlInterestRateIndexMaturity($U$5,AB689,trigger)</f>
        <v>63802</v>
      </c>
      <c r="AD689" s="50">
        <f>_xll.qlTenorBasisValue($U$13,AB689,trigger)</f>
        <v>2.5861740252685646E-4</v>
      </c>
      <c r="AE689" s="50">
        <f>_xll.qlTenorBasisForwardRate($U$13,AB689,trigger)</f>
        <v>1.3796851819965122E-2</v>
      </c>
      <c r="AF689" s="50">
        <f>_xll.qlTenorBasisForwardRate2($U$13,AB689,AC689,trigger)</f>
        <v>1.3796851819965122E-2</v>
      </c>
      <c r="AG689" s="50">
        <f>_xll.qlIndexFixing($U$5,_xll.qlInterestRateIndexFixingDate($U$5,AB689,trigger),,trigger)</f>
        <v>1.4630692998101869E-2</v>
      </c>
      <c r="AH689" s="50">
        <f t="shared" si="27"/>
        <v>-8.3384117813674677E-4</v>
      </c>
      <c r="AI689" s="53">
        <f t="shared" si="28"/>
        <v>1.0604370612236418</v>
      </c>
    </row>
    <row r="690" spans="27:35" x14ac:dyDescent="0.2">
      <c r="AA690" s="45" t="s">
        <v>74</v>
      </c>
      <c r="AB690" s="46">
        <f>_xll.qlCalendarAdvance(calendar,AB689,AA690,,,trigger)</f>
        <v>63649</v>
      </c>
      <c r="AC690" s="46">
        <f>_xll.qlInterestRateIndexMaturity($U$5,AB690,trigger)</f>
        <v>63832</v>
      </c>
      <c r="AD690" s="50">
        <f>_xll.qlTenorBasisValue($U$13,AB690,trigger)</f>
        <v>2.5861402109330083E-4</v>
      </c>
      <c r="AE690" s="50">
        <f>_xll.qlTenorBasisForwardRate($U$13,AB690,trigger)</f>
        <v>1.3799571930259023E-2</v>
      </c>
      <c r="AF690" s="50">
        <f>_xll.qlTenorBasisForwardRate2($U$13,AB690,AC690,trigger)</f>
        <v>1.3799571930259023E-2</v>
      </c>
      <c r="AG690" s="50">
        <f>_xll.qlIndexFixing($U$5,_xll.qlInterestRateIndexFixingDate($U$5,AB690,trigger),,trigger)</f>
        <v>1.4639833818727441E-2</v>
      </c>
      <c r="AH690" s="50">
        <f t="shared" si="27"/>
        <v>-8.4026188846841876E-4</v>
      </c>
      <c r="AI690" s="53">
        <f t="shared" si="28"/>
        <v>1.0608904314362051</v>
      </c>
    </row>
    <row r="691" spans="27:35" x14ac:dyDescent="0.2">
      <c r="AA691" s="45" t="s">
        <v>74</v>
      </c>
      <c r="AB691" s="46">
        <f>_xll.qlCalendarAdvance(calendar,AB690,AA691,,,trigger)</f>
        <v>63681</v>
      </c>
      <c r="AC691" s="46">
        <f>_xll.qlInterestRateIndexMaturity($U$5,AB691,trigger)</f>
        <v>63865</v>
      </c>
      <c r="AD691" s="50">
        <f>_xll.qlTenorBasisValue($U$13,AB691,trigger)</f>
        <v>2.5861058942091853E-4</v>
      </c>
      <c r="AE691" s="50">
        <f>_xll.qlTenorBasisForwardRate($U$13,AB691,trigger)</f>
        <v>1.3802764178880616E-2</v>
      </c>
      <c r="AF691" s="50">
        <f>_xll.qlTenorBasisForwardRate2($U$13,AB691,AC691,trigger)</f>
        <v>1.3802764178880616E-2</v>
      </c>
      <c r="AG691" s="50">
        <f>_xll.qlIndexFixing($U$5,_xll.qlInterestRateIndexFixingDate($U$5,AB691,trigger),,trigger)</f>
        <v>1.4649393377366536E-2</v>
      </c>
      <c r="AH691" s="50">
        <f t="shared" si="27"/>
        <v>-8.4662919848592019E-4</v>
      </c>
      <c r="AI691" s="53">
        <f t="shared" si="28"/>
        <v>1.0613376558139951</v>
      </c>
    </row>
    <row r="692" spans="27:35" x14ac:dyDescent="0.2">
      <c r="AA692" s="45" t="s">
        <v>74</v>
      </c>
      <c r="AB692" s="46">
        <f>_xll.qlCalendarAdvance(calendar,AB691,AA692,,,trigger)</f>
        <v>63712</v>
      </c>
      <c r="AC692" s="46">
        <f>_xll.qlInterestRateIndexMaturity($U$5,AB692,trigger)</f>
        <v>63895</v>
      </c>
      <c r="AD692" s="50">
        <f>_xll.qlTenorBasisValue($U$13,AB692,trigger)</f>
        <v>2.5860732104117102E-4</v>
      </c>
      <c r="AE692" s="50">
        <f>_xll.qlTenorBasisForwardRate($U$13,AB692,trigger)</f>
        <v>1.3805026572926185E-2</v>
      </c>
      <c r="AF692" s="50">
        <f>_xll.qlTenorBasisForwardRate2($U$13,AB692,AC692,trigger)</f>
        <v>1.3805026572926185E-2</v>
      </c>
      <c r="AG692" s="50">
        <f>_xll.qlIndexFixing($U$5,_xll.qlInterestRateIndexFixingDate($U$5,AB692,trigger),,trigger)</f>
        <v>1.4657087791357095E-2</v>
      </c>
      <c r="AH692" s="50">
        <f t="shared" si="27"/>
        <v>-8.5206121843090996E-4</v>
      </c>
      <c r="AI692" s="53">
        <f t="shared" si="28"/>
        <v>1.0617210849924719</v>
      </c>
    </row>
    <row r="693" spans="27:35" x14ac:dyDescent="0.2">
      <c r="AA693" s="45" t="s">
        <v>74</v>
      </c>
      <c r="AB693" s="46">
        <f>_xll.qlCalendarAdvance(calendar,AB692,AA693,,,trigger)</f>
        <v>63744</v>
      </c>
      <c r="AC693" s="46">
        <f>_xll.qlInterestRateIndexMaturity($U$5,AB693,trigger)</f>
        <v>63928</v>
      </c>
      <c r="AD693" s="50">
        <f>_xll.qlTenorBasisValue($U$13,AB693,trigger)</f>
        <v>2.5860400411816632E-4</v>
      </c>
      <c r="AE693" s="50">
        <f>_xll.qlTenorBasisForwardRate($U$13,AB693,trigger)</f>
        <v>1.3807731517517121E-2</v>
      </c>
      <c r="AF693" s="50">
        <f>_xll.qlTenorBasisForwardRate2($U$13,AB693,AC693,trigger)</f>
        <v>1.3807731517517121E-2</v>
      </c>
      <c r="AG693" s="50">
        <f>_xll.qlIndexFixing($U$5,_xll.qlInterestRateIndexFixingDate($U$5,AB693,trigger),,trigger)</f>
        <v>1.466510752145337E-2</v>
      </c>
      <c r="AH693" s="50">
        <f t="shared" si="27"/>
        <v>-8.5737600393624887E-4</v>
      </c>
      <c r="AI693" s="53">
        <f t="shared" si="28"/>
        <v>1.0620939075219229</v>
      </c>
    </row>
    <row r="694" spans="27:35" x14ac:dyDescent="0.2">
      <c r="AA694" s="47" t="s">
        <v>74</v>
      </c>
      <c r="AB694" s="48">
        <f>_xll.qlCalendarAdvance(calendar,AB693,AA694,,,trigger)</f>
        <v>63775</v>
      </c>
      <c r="AC694" s="48">
        <f>_xll.qlInterestRateIndexMaturity($U$5,AB694,trigger)</f>
        <v>63961</v>
      </c>
      <c r="AD694" s="51">
        <f>_xll.qlTenorBasisValue($U$13,AB694,trigger)</f>
        <v>2.5860084504266366E-4</v>
      </c>
      <c r="AE694" s="51">
        <f>_xll.qlTenorBasisForwardRate($U$13,AB694,trigger)</f>
        <v>1.3810413880808168E-2</v>
      </c>
      <c r="AF694" s="51">
        <f>_xll.qlTenorBasisForwardRate2($U$13,AB694,AC694,trigger)</f>
        <v>1.3810413880808168E-2</v>
      </c>
      <c r="AG694" s="51">
        <f>_xll.qlIndexFixing($U$5,_xll.qlInterestRateIndexFixingDate($U$5,AB694,trigger),,trigger)</f>
        <v>1.4672518939109048E-2</v>
      </c>
      <c r="AH694" s="51">
        <f t="shared" si="27"/>
        <v>-8.6210505830087991E-4</v>
      </c>
      <c r="AI694" s="54">
        <f t="shared" si="28"/>
        <v>1.0624242738661813</v>
      </c>
    </row>
  </sheetData>
  <dataValidations count="4">
    <dataValidation type="list" allowBlank="1" showInputMessage="1" showErrorMessage="1" sqref="C22:C60">
      <formula1>"Annual,Semiannual,EveryFourthMonth,Quarterly,Bimonthly,Monthly,Biweekly,Weekly,Daily,Once,NoFrequency"</formula1>
    </dataValidation>
    <dataValidation type="list" allowBlank="1" showInputMessage="1" showErrorMessage="1" sqref="D3:D60">
      <formula1>"Following,Modified Following,Preceding,Modified Preceding,Unadjusted,Half-Month Modified Following"</formula1>
    </dataValidation>
    <dataValidation type="list" allowBlank="1" showInputMessage="1" showErrorMessage="1" sqref="E3:E6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23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General Settings</vt:lpstr>
      <vt:lpstr>Eur3M</vt:lpstr>
      <vt:lpstr>Eur6M</vt:lpstr>
      <vt:lpstr>calendar</vt:lpstr>
      <vt:lpstr>currency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2015-09-07T17:37:39Z</dcterms:modified>
</cp:coreProperties>
</file>